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NZA\04 PRACOVNÍ\22-5014-01 FN BRNO\00 DPS FN Brno Rekonstrukce stravovacího provozu ROZPOČTY_VV\"/>
    </mc:Choice>
  </mc:AlternateContent>
  <bookViews>
    <workbookView xWindow="14250" yWindow="0" windowWidth="14490" windowHeight="14310"/>
  </bookViews>
  <sheets>
    <sheet name="Titulní" sheetId="13" r:id="rId1"/>
    <sheet name="Rekapitulace stavby" sheetId="14" r:id="rId2"/>
    <sheet name="D.1.1+D.1.2 rekapitulace" sheetId="33" r:id="rId3"/>
    <sheet name="D.1.1+D.1.2 etapa1" sheetId="32" r:id="rId4"/>
    <sheet name="D.1.1+D.1.2 etapa1a" sheetId="31" r:id="rId5"/>
    <sheet name="D.1.1+D.1.2 etapa2" sheetId="30" r:id="rId6"/>
    <sheet name="D.1.1+D.1.2 etapa2a" sheetId="29" r:id="rId7"/>
    <sheet name="D.1.1+D.1.2 etapa3" sheetId="28" r:id="rId8"/>
    <sheet name="D.1.4.1 ZTI Rekapitulace" sheetId="15" r:id="rId9"/>
    <sheet name="D.1.4.1 ZTI" sheetId="16" r:id="rId10"/>
    <sheet name="D.1.4.2 VZT" sheetId="17" r:id="rId11"/>
    <sheet name="D.1.4.3 ÚT" sheetId="18" r:id="rId12"/>
    <sheet name="D.1.4.4 Elektro" sheetId="35" r:id="rId13"/>
    <sheet name="IO 02 Rekapitulace" sheetId="19" r:id="rId14"/>
    <sheet name="IO 02 - Venkovní kanaliza...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9" hidden="1">'D.1.4.1 ZTI'!$C$118:$K$214</definedName>
    <definedName name="_xlnm._FilterDatabase" localSheetId="14" hidden="1">'IO 02 - Venkovní kanaliza...'!$C$127:$K$476</definedName>
    <definedName name="_GoBack" localSheetId="12">'D.1.4.4 Elektro'!#REF!</definedName>
    <definedName name="Akce" localSheetId="10">#REF!</definedName>
    <definedName name="Akce" localSheetId="11">[1]Pomocny!$B$7</definedName>
    <definedName name="Akce" localSheetId="1">#REF!</definedName>
    <definedName name="Akce">#REF!</definedName>
    <definedName name="CelkemDPHVypocet" localSheetId="2">'D.1.1+D.1.2 rekapitulace'!$H$47</definedName>
    <definedName name="CenaCelkem" localSheetId="3">[2]Stavba!$G$29</definedName>
    <definedName name="CenaCelkem" localSheetId="4">[2]Stavba!$G$29</definedName>
    <definedName name="CenaCelkem" localSheetId="5">[2]Stavba!$G$29</definedName>
    <definedName name="CenaCelkem" localSheetId="6">[2]Stavba!$G$29</definedName>
    <definedName name="CenaCelkem" localSheetId="7">[2]Stavba!$G$29</definedName>
    <definedName name="CenaCelkem" localSheetId="2">'D.1.1+D.1.2 rekapitulace'!$G$29</definedName>
    <definedName name="CenaCelkem">[3]Stavba!$G$29</definedName>
    <definedName name="CenaCelkemBezDPH" localSheetId="2">'D.1.1+D.1.2 rekapitulace'!$G$28</definedName>
    <definedName name="CenaCelkemBezDPH">#REF!</definedName>
    <definedName name="CenaCelkemVypocet" localSheetId="2">'D.1.1+D.1.2 rekapitulace'!$I$47</definedName>
    <definedName name="CisloDok" localSheetId="10">#REF!</definedName>
    <definedName name="CisloDok" localSheetId="11">#REF!</definedName>
    <definedName name="CisloDok" localSheetId="1">#REF!</definedName>
    <definedName name="CisloDok">#REF!</definedName>
    <definedName name="cisloobjektu" localSheetId="2">'D.1.1+D.1.2 rekapitulace'!$D$3</definedName>
    <definedName name="cisloobjektu">#REF!</definedName>
    <definedName name="CisloRozpoctu" localSheetId="3">'[4]Krycí list'!$C$2</definedName>
    <definedName name="CisloRozpoctu" localSheetId="4">'[4]Krycí list'!$C$2</definedName>
    <definedName name="CisloRozpoctu" localSheetId="5">'[4]Krycí list'!$C$2</definedName>
    <definedName name="CisloRozpoctu" localSheetId="6">'[4]Krycí list'!$C$2</definedName>
    <definedName name="CisloRozpoctu" localSheetId="7">'[4]Krycí list'!$C$2</definedName>
    <definedName name="CisloRozpoctu" localSheetId="2">'[4]Krycí list'!$C$2</definedName>
    <definedName name="CisloRozpoctu">'[5]Krycí list'!$C$2</definedName>
    <definedName name="cislostavby" localSheetId="3">'[4]Krycí list'!$A$7</definedName>
    <definedName name="cislostavby" localSheetId="4">'[4]Krycí list'!$A$7</definedName>
    <definedName name="cislostavby" localSheetId="5">'[4]Krycí list'!$A$7</definedName>
    <definedName name="cislostavby" localSheetId="6">'[4]Krycí list'!$A$7</definedName>
    <definedName name="cislostavby" localSheetId="7">'[4]Krycí list'!$A$7</definedName>
    <definedName name="CisloStavby" localSheetId="2">'D.1.1+D.1.2 rekapitulace'!$D$2</definedName>
    <definedName name="cislostavby">'[5]Krycí list'!$A$7</definedName>
    <definedName name="CisloStavebnihoRozpoctu" localSheetId="2">'D.1.1+D.1.2 rekapitulace'!$D$4</definedName>
    <definedName name="CisloStavebnihoRozpoctu">#REF!</definedName>
    <definedName name="dadresa" localSheetId="2">'D.1.1+D.1.2 rekapitulace'!$D$12:$G$12</definedName>
    <definedName name="dadresa">#REF!</definedName>
    <definedName name="Datum" localSheetId="10">#REF!</definedName>
    <definedName name="Datum" localSheetId="11">[1]Pomocny!$B$13</definedName>
    <definedName name="Datum" localSheetId="1">#REF!</definedName>
    <definedName name="Datum">#REF!</definedName>
    <definedName name="DFG" localSheetId="11">#REF!</definedName>
    <definedName name="DFG">#REF!</definedName>
    <definedName name="DIČ" localSheetId="2">'D.1.1+D.1.2 rekapitulace'!$I$12</definedName>
    <definedName name="dmisto" localSheetId="2">'D.1.1+D.1.2 rekapitulace'!$E$13:$G$13</definedName>
    <definedName name="dmisto">#REF!</definedName>
    <definedName name="DPHSni" localSheetId="3">[2]Stavba!$G$24</definedName>
    <definedName name="DPHSni" localSheetId="4">[2]Stavba!$G$24</definedName>
    <definedName name="DPHSni" localSheetId="5">[2]Stavba!$G$24</definedName>
    <definedName name="DPHSni" localSheetId="6">[2]Stavba!$G$24</definedName>
    <definedName name="DPHSni" localSheetId="7">[2]Stavba!$G$24</definedName>
    <definedName name="DPHSni" localSheetId="2">'D.1.1+D.1.2 rekapitulace'!$G$24</definedName>
    <definedName name="DPHSni">[3]Stavba!$G$24</definedName>
    <definedName name="DPHZakl" localSheetId="3">[2]Stavba!$G$26</definedName>
    <definedName name="DPHZakl" localSheetId="4">[2]Stavba!$G$26</definedName>
    <definedName name="DPHZakl" localSheetId="5">[2]Stavba!$G$26</definedName>
    <definedName name="DPHZakl" localSheetId="6">[2]Stavba!$G$26</definedName>
    <definedName name="DPHZakl" localSheetId="7">[2]Stavba!$G$26</definedName>
    <definedName name="DPHZakl" localSheetId="2">'D.1.1+D.1.2 rekapitulace'!$G$26</definedName>
    <definedName name="DPHZakl">[3]Stavba!$G$26</definedName>
    <definedName name="dpsc" localSheetId="2">'D.1.1+D.1.2 rekapitulace'!$D$13</definedName>
    <definedName name="dsfhsr">'[4]Krycí list'!$C$7</definedName>
    <definedName name="IČO" localSheetId="2">'D.1.1+D.1.2 rekapitulace'!$I$11</definedName>
    <definedName name="Kontroloval" localSheetId="10">#REF!</definedName>
    <definedName name="Kontroloval" localSheetId="11">[1]Pomocny!$B$11</definedName>
    <definedName name="Kontroloval" localSheetId="1">#REF!</definedName>
    <definedName name="Kontroloval">#REF!</definedName>
    <definedName name="Mena" localSheetId="3">[2]Stavba!$J$29</definedName>
    <definedName name="Mena" localSheetId="4">[2]Stavba!$J$29</definedName>
    <definedName name="Mena" localSheetId="5">[2]Stavba!$J$29</definedName>
    <definedName name="Mena" localSheetId="6">[2]Stavba!$J$29</definedName>
    <definedName name="Mena" localSheetId="7">[2]Stavba!$J$29</definedName>
    <definedName name="Mena" localSheetId="2">'D.1.1+D.1.2 rekapitulace'!$J$29</definedName>
    <definedName name="Mena">[3]Stavba!$J$29</definedName>
    <definedName name="MistoStavby" localSheetId="2">'D.1.1+D.1.2 rekapitulace'!$D$4</definedName>
    <definedName name="MistoStavby">#REF!</definedName>
    <definedName name="nazevobjektu" localSheetId="2">'D.1.1+D.1.2 rekapitulace'!$E$3</definedName>
    <definedName name="nazevobjektu">#REF!</definedName>
    <definedName name="NazevRozpoctu" localSheetId="3">'[4]Krycí list'!$D$2</definedName>
    <definedName name="NazevRozpoctu" localSheetId="4">'[4]Krycí list'!$D$2</definedName>
    <definedName name="NazevRozpoctu" localSheetId="5">'[4]Krycí list'!$D$2</definedName>
    <definedName name="NazevRozpoctu" localSheetId="6">'[4]Krycí list'!$D$2</definedName>
    <definedName name="NazevRozpoctu" localSheetId="7">'[4]Krycí list'!$D$2</definedName>
    <definedName name="NazevRozpoctu" localSheetId="2">'[4]Krycí list'!$D$2</definedName>
    <definedName name="NazevRozpoctu">'[5]Krycí list'!$D$2</definedName>
    <definedName name="nazevstavby" localSheetId="3">'[4]Krycí list'!$C$7</definedName>
    <definedName name="nazevstavby" localSheetId="4">'[4]Krycí list'!$C$7</definedName>
    <definedName name="nazevstavby" localSheetId="5">'[4]Krycí list'!$C$7</definedName>
    <definedName name="nazevstavby" localSheetId="6">'[4]Krycí list'!$C$7</definedName>
    <definedName name="nazevstavby" localSheetId="7">'[4]Krycí list'!$C$7</definedName>
    <definedName name="NazevStavby" localSheetId="2">'D.1.1+D.1.2 rekapitulace'!$E$2</definedName>
    <definedName name="nazevstavby">'[5]Krycí list'!$C$7</definedName>
    <definedName name="NazevStavebnihoRozpoctu" localSheetId="2">'D.1.1+D.1.2 rekapitulace'!$E$4</definedName>
    <definedName name="NazevStavebnihoRozpoctu">#REF!</definedName>
    <definedName name="_xlnm.Print_Titles" localSheetId="3">'D.1.1+D.1.2 etapa1'!$1:$7</definedName>
    <definedName name="_xlnm.Print_Titles" localSheetId="4">'D.1.1+D.1.2 etapa1a'!$1:$7</definedName>
    <definedName name="_xlnm.Print_Titles" localSheetId="5">'D.1.1+D.1.2 etapa2'!$1:$7</definedName>
    <definedName name="_xlnm.Print_Titles" localSheetId="6">'D.1.1+D.1.2 etapa2a'!$1:$7</definedName>
    <definedName name="_xlnm.Print_Titles" localSheetId="7">'D.1.1+D.1.2 etapa3'!$1:$7</definedName>
    <definedName name="_xlnm.Print_Titles" localSheetId="9">'D.1.4.1 ZTI'!$118:$118</definedName>
    <definedName name="_xlnm.Print_Titles" localSheetId="8">'D.1.4.1 ZTI Rekapitulace'!$92:$92</definedName>
    <definedName name="_xlnm.Print_Titles" localSheetId="10">'D.1.4.2 VZT'!$1:$2</definedName>
    <definedName name="_xlnm.Print_Titles" localSheetId="11">'D.1.4.3 ÚT'!$1:$2</definedName>
    <definedName name="_xlnm.Print_Titles" localSheetId="12">'D.1.4.4 Elektro'!$1:$12</definedName>
    <definedName name="_xlnm.Print_Titles" localSheetId="14">'IO 02 - Venkovní kanaliza...'!$127:$127</definedName>
    <definedName name="_xlnm.Print_Titles" localSheetId="13">'IO 02 Rekapitulace'!$92:$92</definedName>
    <definedName name="_xlnm.Print_Titles" localSheetId="1">'Rekapitulace stavby'!$13:$13</definedName>
    <definedName name="oadresa" localSheetId="2">'D.1.1+D.1.2 rekapitulace'!$D$6</definedName>
    <definedName name="oadresa">#REF!</definedName>
    <definedName name="Objednatel" localSheetId="2">'D.1.1+D.1.2 rekapitulace'!$D$5</definedName>
    <definedName name="Objednatel" localSheetId="10">#REF!</definedName>
    <definedName name="Objednatel" localSheetId="11">[1]Pomocny!$B$2</definedName>
    <definedName name="Objednatel" localSheetId="1">#REF!</definedName>
    <definedName name="Objednatel">#REF!</definedName>
    <definedName name="ObjednatelAdr" localSheetId="10">#REF!</definedName>
    <definedName name="ObjednatelAdr" localSheetId="11">#REF!</definedName>
    <definedName name="ObjednatelAdr" localSheetId="1">#REF!</definedName>
    <definedName name="ObjednatelAdr">#REF!</definedName>
    <definedName name="ObjednatelMesto" localSheetId="10">#REF!</definedName>
    <definedName name="ObjednatelMesto" localSheetId="11">#REF!</definedName>
    <definedName name="ObjednatelMesto" localSheetId="1">#REF!</definedName>
    <definedName name="ObjednatelMesto">#REF!</definedName>
    <definedName name="Objekt" localSheetId="2">'D.1.1+D.1.2 rekapitulace'!$B$38</definedName>
    <definedName name="_xlnm.Print_Area" localSheetId="3">'D.1.1+D.1.2 etapa1'!$A$1:$Y$303</definedName>
    <definedName name="_xlnm.Print_Area" localSheetId="4">'D.1.1+D.1.2 etapa1a'!$A$1:$Y$38</definedName>
    <definedName name="_xlnm.Print_Area" localSheetId="5">'D.1.1+D.1.2 etapa2'!$A$1:$Y$936</definedName>
    <definedName name="_xlnm.Print_Area" localSheetId="6">'D.1.1+D.1.2 etapa2a'!$A$1:$Y$52</definedName>
    <definedName name="_xlnm.Print_Area" localSheetId="7">'D.1.1+D.1.2 etapa3'!$A$1:$Y$335</definedName>
    <definedName name="_xlnm.Print_Area" localSheetId="2">'D.1.1+D.1.2 rekapitulace'!$A$1:$J$89</definedName>
    <definedName name="_xlnm.Print_Area" localSheetId="9">'D.1.4.1 ZTI'!$C$4:$J$76,'D.1.4.1 ZTI'!$C$82:$J$102,'D.1.4.1 ZTI'!$C$108:$K$214</definedName>
    <definedName name="_xlnm.Print_Area" localSheetId="8">'D.1.4.1 ZTI Rekapitulace'!$D$4:$AO$76,'D.1.4.1 ZTI Rekapitulace'!$C$82:$AQ$96</definedName>
    <definedName name="_xlnm.Print_Area" localSheetId="10">'D.1.4.2 VZT'!$A$1:$I$146</definedName>
    <definedName name="_xlnm.Print_Area" localSheetId="11">'D.1.4.3 ÚT'!$A$1:$I$97</definedName>
    <definedName name="_xlnm.Print_Area" localSheetId="12">'D.1.4.4 Elektro'!$A$1:$H$212</definedName>
    <definedName name="_xlnm.Print_Area" localSheetId="14">'IO 02 - Venkovní kanaliza...'!$C$4:$J$76,'IO 02 - Venkovní kanaliza...'!$C$82:$J$109,'IO 02 - Venkovní kanaliza...'!$C$115:$J$476</definedName>
    <definedName name="_xlnm.Print_Area" localSheetId="13">'IO 02 Rekapitulace'!$D$4:$AO$76,'IO 02 Rekapitulace'!$C$82:$AQ$96</definedName>
    <definedName name="_xlnm.Print_Area" localSheetId="1">'Rekapitulace stavby'!$A$1:$AP$29</definedName>
    <definedName name="Obsah" localSheetId="10">#REF!</definedName>
    <definedName name="Obsah" localSheetId="11">[1]Pomocny!$B$8</definedName>
    <definedName name="Obsah" localSheetId="1">#REF!</definedName>
    <definedName name="Obsah">#REF!</definedName>
    <definedName name="odic" localSheetId="2">'D.1.1+D.1.2 rekapitulace'!$I$6</definedName>
    <definedName name="oico" localSheetId="2">'D.1.1+D.1.2 rekapitulace'!$I$5</definedName>
    <definedName name="omisto" localSheetId="2">'D.1.1+D.1.2 rekapitulace'!$E$7</definedName>
    <definedName name="onazev" localSheetId="2">'D.1.1+D.1.2 rekapitulace'!$D$6</definedName>
    <definedName name="opsc" localSheetId="2">'D.1.1+D.1.2 rekapitulace'!$D$7</definedName>
    <definedName name="padresa" localSheetId="2">'D.1.1+D.1.2 rekapitulace'!$D$9</definedName>
    <definedName name="padresa">#REF!</definedName>
    <definedName name="pdic" localSheetId="2">'D.1.1+D.1.2 rekapitulace'!$I$9</definedName>
    <definedName name="pdic">#REF!</definedName>
    <definedName name="pico" localSheetId="2">'D.1.1+D.1.2 rekapitulace'!$I$8</definedName>
    <definedName name="pico">#REF!</definedName>
    <definedName name="pmisto" localSheetId="2">'D.1.1+D.1.2 rekapitulace'!$E$10</definedName>
    <definedName name="pmisto">#REF!</definedName>
    <definedName name="PocetA4" localSheetId="10">#REF!</definedName>
    <definedName name="PocetA4" localSheetId="11">#REF!</definedName>
    <definedName name="PocetA4" localSheetId="1">#REF!</definedName>
    <definedName name="PocetA4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2">#REF!</definedName>
    <definedName name="PocetMJ" localSheetId="10">#REF!</definedName>
    <definedName name="PocetMJ">#REF!</definedName>
    <definedName name="PoptavkaID" localSheetId="2">'D.1.1+D.1.2 rekapitulace'!$A$1</definedName>
    <definedName name="PoptavkaID">#REF!</definedName>
    <definedName name="pPSC" localSheetId="2">'D.1.1+D.1.2 rekapitulace'!$D$10</definedName>
    <definedName name="pPSC">#REF!</definedName>
    <definedName name="Projektant" localSheetId="2">'D.1.1+D.1.2 rekapitulace'!$D$8</definedName>
    <definedName name="Projektant">#REF!</definedName>
    <definedName name="SazbaDPH1" localSheetId="3">'[4]Krycí list'!$C$30</definedName>
    <definedName name="SazbaDPH1" localSheetId="4">'[4]Krycí list'!$C$30</definedName>
    <definedName name="SazbaDPH1" localSheetId="5">'[4]Krycí list'!$C$30</definedName>
    <definedName name="SazbaDPH1" localSheetId="6">'[4]Krycí list'!$C$30</definedName>
    <definedName name="SazbaDPH1" localSheetId="7">'[4]Krycí list'!$C$30</definedName>
    <definedName name="SazbaDPH1" localSheetId="2">'D.1.1+D.1.2 rekapitulace'!$E$23</definedName>
    <definedName name="SazbaDPH1">'[5]Krycí list'!$C$30</definedName>
    <definedName name="SazbaDPH2" localSheetId="3">'[4]Krycí list'!$C$32</definedName>
    <definedName name="SazbaDPH2" localSheetId="4">'[4]Krycí list'!$C$32</definedName>
    <definedName name="SazbaDPH2" localSheetId="5">'[4]Krycí list'!$C$32</definedName>
    <definedName name="SazbaDPH2" localSheetId="6">'[4]Krycí list'!$C$32</definedName>
    <definedName name="SazbaDPH2" localSheetId="7">'[4]Krycí list'!$C$32</definedName>
    <definedName name="SazbaDPH2" localSheetId="2">'D.1.1+D.1.2 rekapitulace'!$E$25</definedName>
    <definedName name="SazbaDPH2">'[5]Krycí list'!$C$32</definedName>
    <definedName name="Schvalil" localSheetId="10">#REF!</definedName>
    <definedName name="Schvalil" localSheetId="11">[1]Pomocny!$B$12</definedName>
    <definedName name="Schvalil" localSheetId="1">#REF!</definedName>
    <definedName name="Schvalil">#REF!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2">#REF!</definedName>
    <definedName name="SloupecCC" localSheetId="10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2">#REF!</definedName>
    <definedName name="SloupecCisloPol" localSheetId="10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2">#REF!</definedName>
    <definedName name="SloupecJC" localSheetId="10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2">#REF!</definedName>
    <definedName name="SloupecMJ" localSheetId="10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2">#REF!</definedName>
    <definedName name="SloupecMnozstvi" localSheetId="10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2">#REF!</definedName>
    <definedName name="SloupecNazPol" localSheetId="10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2">#REF!</definedName>
    <definedName name="SloupecPC" localSheetId="10">#REF!</definedName>
    <definedName name="SloupecPC">#REF!</definedName>
    <definedName name="SPS_PLC_DQE" localSheetId="10">#REF!</definedName>
    <definedName name="SPS_PLC_DQE" localSheetId="11">#REF!</definedName>
    <definedName name="SPS_PLC_DQE" localSheetId="1">#REF!</definedName>
    <definedName name="SPS_PLC_DQE">#REF!</definedName>
    <definedName name="Stupen" localSheetId="10">#REF!</definedName>
    <definedName name="Stupen" localSheetId="11">[1]Pomocny!$B$14</definedName>
    <definedName name="Stupen" localSheetId="1">#REF!</definedName>
    <definedName name="Stupen">#REF!</definedName>
    <definedName name="Vypracoval" localSheetId="2">'D.1.1+D.1.2 rekapitulace'!$D$14</definedName>
    <definedName name="Vypracoval" localSheetId="10">#REF!</definedName>
    <definedName name="Vypracoval" localSheetId="11">[1]Pomocny!$B$10</definedName>
    <definedName name="Vypracoval" localSheetId="1">#REF!</definedName>
    <definedName name="Vypracoval">#REF!</definedName>
    <definedName name="Z_B7E7C763_C459_487D_8ABA_5CFDDFBD5A84_.wvu.Cols" localSheetId="2" hidden="1">'D.1.1+D.1.2 rekapitulace'!$A:$A</definedName>
    <definedName name="Z_B7E7C763_C459_487D_8ABA_5CFDDFBD5A84_.wvu.PrintArea" localSheetId="2" hidden="1">'D.1.1+D.1.2 rekapitulace'!$B$1:$J$36</definedName>
    <definedName name="Zakazka" localSheetId="10">#REF!</definedName>
    <definedName name="Zakazka" localSheetId="11">[1]Pomocny!$B$5</definedName>
    <definedName name="Zakazka" localSheetId="1">#REF!</definedName>
    <definedName name="Zakazka">#REF!</definedName>
    <definedName name="ZakazkaBKB" localSheetId="10">#REF!</definedName>
    <definedName name="ZakazkaBKB" localSheetId="11">#REF!</definedName>
    <definedName name="ZakazkaBKB" localSheetId="1">#REF!</definedName>
    <definedName name="ZakazkaBKB">#REF!</definedName>
    <definedName name="ZakladDPHSni" localSheetId="3">[2]Stavba!$G$23</definedName>
    <definedName name="ZakladDPHSni" localSheetId="4">[2]Stavba!$G$23</definedName>
    <definedName name="ZakladDPHSni" localSheetId="5">[2]Stavba!$G$23</definedName>
    <definedName name="ZakladDPHSni" localSheetId="6">[2]Stavba!$G$23</definedName>
    <definedName name="ZakladDPHSni" localSheetId="7">[2]Stavba!$G$23</definedName>
    <definedName name="ZakladDPHSni" localSheetId="2">'D.1.1+D.1.2 rekapitulace'!$G$23</definedName>
    <definedName name="ZakladDPHSni">[3]Stavba!$G$23</definedName>
    <definedName name="ZakladDPHSniVypocet" localSheetId="2">'D.1.1+D.1.2 rekapitulace'!$F$47</definedName>
    <definedName name="ZakladDPHZakl" localSheetId="3">[2]Stavba!$G$25</definedName>
    <definedName name="ZakladDPHZakl" localSheetId="4">[2]Stavba!$G$25</definedName>
    <definedName name="ZakladDPHZakl" localSheetId="5">[2]Stavba!$G$25</definedName>
    <definedName name="ZakladDPHZakl" localSheetId="6">[2]Stavba!$G$25</definedName>
    <definedName name="ZakladDPHZakl" localSheetId="7">[2]Stavba!$G$25</definedName>
    <definedName name="ZakladDPHZakl" localSheetId="2">'D.1.1+D.1.2 rekapitulace'!$G$25</definedName>
    <definedName name="ZakladDPHZakl">[3]Stavba!$G$25</definedName>
    <definedName name="ZakladDPHZaklVypocet" localSheetId="2">'D.1.1+D.1.2 rekapitulace'!$G$47</definedName>
    <definedName name="ZaObjednatele" localSheetId="2">'D.1.1+D.1.2 rekapitulace'!$G$34</definedName>
    <definedName name="ZaObjednatele">#REF!</definedName>
    <definedName name="Zaokrouhleni" localSheetId="2">'D.1.1+D.1.2 rekapitulace'!$G$27</definedName>
    <definedName name="Zaokrouhleni">#REF!</definedName>
    <definedName name="ZaZhotovitele" localSheetId="2">'D.1.1+D.1.2 rekapitulace'!$D$34</definedName>
    <definedName name="ZaZhotovitele">#REF!</definedName>
    <definedName name="Zhotovitel" localSheetId="2">'D.1.1+D.1.2 rekapitulace'!$D$11:$G$11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H204" i="35" l="1"/>
  <c r="F204" i="35"/>
  <c r="H203" i="35"/>
  <c r="F203" i="35"/>
  <c r="H202" i="35"/>
  <c r="F202" i="35"/>
  <c r="H201" i="35"/>
  <c r="F201" i="35"/>
  <c r="H200" i="35"/>
  <c r="F200" i="35"/>
  <c r="H199" i="35"/>
  <c r="F199" i="35"/>
  <c r="F206" i="35" s="1"/>
  <c r="H193" i="35"/>
  <c r="F193" i="35"/>
  <c r="H192" i="35"/>
  <c r="F192" i="35"/>
  <c r="H191" i="35"/>
  <c r="F191" i="35"/>
  <c r="H190" i="35"/>
  <c r="F190" i="35"/>
  <c r="H189" i="35"/>
  <c r="F189" i="35"/>
  <c r="H188" i="35"/>
  <c r="F188" i="35"/>
  <c r="H187" i="35"/>
  <c r="F187" i="35"/>
  <c r="H186" i="35"/>
  <c r="F186" i="35"/>
  <c r="H185" i="35"/>
  <c r="F185" i="35"/>
  <c r="H184" i="35"/>
  <c r="F184" i="35"/>
  <c r="H183" i="35"/>
  <c r="F183" i="35"/>
  <c r="H182" i="35"/>
  <c r="F182" i="35"/>
  <c r="H181" i="35"/>
  <c r="F181" i="35"/>
  <c r="H180" i="35"/>
  <c r="F180" i="35"/>
  <c r="H179" i="35"/>
  <c r="F179" i="35"/>
  <c r="H178" i="35"/>
  <c r="F178" i="35"/>
  <c r="H177" i="35"/>
  <c r="F177" i="35"/>
  <c r="H176" i="35"/>
  <c r="F176" i="35"/>
  <c r="H175" i="35"/>
  <c r="F175" i="35"/>
  <c r="H174" i="35"/>
  <c r="F174" i="35"/>
  <c r="H173" i="35"/>
  <c r="F173" i="35"/>
  <c r="H172" i="35"/>
  <c r="F172" i="35"/>
  <c r="H171" i="35"/>
  <c r="F171" i="35"/>
  <c r="H170" i="35"/>
  <c r="F170" i="35"/>
  <c r="H169" i="35"/>
  <c r="F169" i="35"/>
  <c r="H168" i="35"/>
  <c r="F168" i="35"/>
  <c r="H167" i="35"/>
  <c r="F167" i="35"/>
  <c r="H166" i="35"/>
  <c r="F166" i="35"/>
  <c r="H160" i="35"/>
  <c r="F160" i="35"/>
  <c r="H159" i="35"/>
  <c r="F159" i="35"/>
  <c r="H158" i="35"/>
  <c r="F158" i="35"/>
  <c r="H157" i="35"/>
  <c r="F157" i="35"/>
  <c r="H156" i="35"/>
  <c r="F156" i="35"/>
  <c r="H155" i="35"/>
  <c r="F155" i="35"/>
  <c r="H154" i="35"/>
  <c r="F154" i="35"/>
  <c r="H153" i="35"/>
  <c r="F153" i="35"/>
  <c r="H152" i="35"/>
  <c r="F152" i="35"/>
  <c r="H151" i="35"/>
  <c r="F151" i="35"/>
  <c r="H150" i="35"/>
  <c r="F150" i="35"/>
  <c r="H149" i="35"/>
  <c r="F149" i="35"/>
  <c r="H148" i="35"/>
  <c r="F148" i="35"/>
  <c r="H147" i="35"/>
  <c r="F147" i="35"/>
  <c r="H146" i="35"/>
  <c r="F146" i="35"/>
  <c r="H145" i="35"/>
  <c r="F145" i="35"/>
  <c r="H144" i="35"/>
  <c r="F144" i="35"/>
  <c r="H143" i="35"/>
  <c r="F143" i="35"/>
  <c r="H142" i="35"/>
  <c r="F142" i="35"/>
  <c r="H141" i="35"/>
  <c r="F141" i="35"/>
  <c r="H140" i="35"/>
  <c r="F140" i="35"/>
  <c r="H135" i="35"/>
  <c r="F135" i="35"/>
  <c r="H134" i="35"/>
  <c r="F134" i="35"/>
  <c r="H133" i="35"/>
  <c r="F133" i="35"/>
  <c r="H132" i="35"/>
  <c r="F132" i="35"/>
  <c r="H131" i="35"/>
  <c r="F131" i="35"/>
  <c r="H130" i="35"/>
  <c r="F130" i="35"/>
  <c r="H129" i="35"/>
  <c r="F129" i="35"/>
  <c r="H128" i="35"/>
  <c r="F128" i="35"/>
  <c r="H127" i="35"/>
  <c r="F127" i="35"/>
  <c r="H126" i="35"/>
  <c r="F126" i="35"/>
  <c r="H125" i="35"/>
  <c r="F125" i="35"/>
  <c r="H124" i="35"/>
  <c r="F124" i="35"/>
  <c r="H123" i="35"/>
  <c r="F123" i="35"/>
  <c r="H122" i="35"/>
  <c r="F122" i="35"/>
  <c r="H121" i="35"/>
  <c r="F121" i="35"/>
  <c r="H120" i="35"/>
  <c r="F120" i="35"/>
  <c r="H119" i="35"/>
  <c r="F119" i="35"/>
  <c r="H118" i="35"/>
  <c r="F118" i="35"/>
  <c r="H117" i="35"/>
  <c r="F117" i="35"/>
  <c r="H116" i="35"/>
  <c r="F116" i="35"/>
  <c r="H115" i="35"/>
  <c r="F115" i="35"/>
  <c r="H114" i="35"/>
  <c r="F114" i="35"/>
  <c r="H113" i="35"/>
  <c r="F113" i="35"/>
  <c r="H112" i="35"/>
  <c r="F112" i="35"/>
  <c r="H111" i="35"/>
  <c r="F111" i="35"/>
  <c r="H110" i="35"/>
  <c r="F110" i="35"/>
  <c r="H109" i="35"/>
  <c r="F109" i="35"/>
  <c r="H108" i="35"/>
  <c r="F108" i="35"/>
  <c r="H107" i="35"/>
  <c r="F107" i="35"/>
  <c r="H106" i="35"/>
  <c r="F106" i="35"/>
  <c r="H105" i="35"/>
  <c r="F105" i="35"/>
  <c r="H104" i="35"/>
  <c r="F104" i="35"/>
  <c r="H103" i="35"/>
  <c r="F103" i="35"/>
  <c r="H102" i="35"/>
  <c r="F102" i="35"/>
  <c r="H101" i="35"/>
  <c r="F101" i="35"/>
  <c r="H100" i="35"/>
  <c r="F100" i="35"/>
  <c r="H99" i="35"/>
  <c r="F99" i="35"/>
  <c r="H98" i="35"/>
  <c r="F98" i="35"/>
  <c r="H97" i="35"/>
  <c r="F97" i="35"/>
  <c r="H96" i="35"/>
  <c r="F96" i="35"/>
  <c r="H95" i="35"/>
  <c r="F95" i="35"/>
  <c r="F136" i="35" s="1"/>
  <c r="F90" i="35"/>
  <c r="D90" i="35"/>
  <c r="H89" i="35"/>
  <c r="F89" i="35"/>
  <c r="H88" i="35"/>
  <c r="F88" i="35"/>
  <c r="H87" i="35"/>
  <c r="F87" i="35"/>
  <c r="H86" i="35"/>
  <c r="F86" i="35"/>
  <c r="H85" i="35"/>
  <c r="F85" i="35"/>
  <c r="H84" i="35"/>
  <c r="F84" i="35"/>
  <c r="H78" i="35"/>
  <c r="H77" i="35"/>
  <c r="H76" i="35"/>
  <c r="H75" i="35"/>
  <c r="H74" i="35"/>
  <c r="H73" i="35"/>
  <c r="H72" i="35"/>
  <c r="H71" i="35"/>
  <c r="H70" i="35"/>
  <c r="H69" i="35"/>
  <c r="H68" i="35"/>
  <c r="F68" i="35"/>
  <c r="H67" i="35"/>
  <c r="F67" i="35"/>
  <c r="H66" i="35"/>
  <c r="F66" i="35"/>
  <c r="H65" i="35"/>
  <c r="F65" i="35"/>
  <c r="H64" i="35"/>
  <c r="F64" i="35"/>
  <c r="H63" i="35"/>
  <c r="F63" i="35"/>
  <c r="H62" i="35"/>
  <c r="F62" i="35"/>
  <c r="H61" i="35"/>
  <c r="F61" i="35"/>
  <c r="H60" i="35"/>
  <c r="F60" i="35"/>
  <c r="H59" i="35"/>
  <c r="F59" i="35"/>
  <c r="H58" i="35"/>
  <c r="F58" i="35"/>
  <c r="H57" i="35"/>
  <c r="F5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H46" i="35"/>
  <c r="F46" i="35"/>
  <c r="H45" i="35"/>
  <c r="F45" i="35"/>
  <c r="H44" i="35"/>
  <c r="F44" i="35"/>
  <c r="H43" i="35"/>
  <c r="F43" i="35"/>
  <c r="H42" i="35"/>
  <c r="F42" i="35"/>
  <c r="H41" i="35"/>
  <c r="F41" i="35"/>
  <c r="H40" i="35"/>
  <c r="F40" i="35"/>
  <c r="H39" i="35"/>
  <c r="F39" i="35"/>
  <c r="H38" i="35"/>
  <c r="F38" i="35"/>
  <c r="H37" i="35"/>
  <c r="F37" i="35"/>
  <c r="H36" i="35"/>
  <c r="F36" i="35"/>
  <c r="H35" i="35"/>
  <c r="F35" i="35"/>
  <c r="H34" i="35"/>
  <c r="F34" i="35"/>
  <c r="H33" i="35"/>
  <c r="F33" i="35"/>
  <c r="H32" i="35"/>
  <c r="F32" i="35"/>
  <c r="H27" i="35"/>
  <c r="F27" i="35"/>
  <c r="H26" i="35"/>
  <c r="F26" i="35"/>
  <c r="H25" i="35"/>
  <c r="F25" i="35"/>
  <c r="H24" i="35"/>
  <c r="F24" i="35"/>
  <c r="H23" i="35"/>
  <c r="F23" i="35"/>
  <c r="H22" i="35"/>
  <c r="F22" i="35"/>
  <c r="H21" i="35"/>
  <c r="F21" i="35"/>
  <c r="H20" i="35"/>
  <c r="F20" i="35"/>
  <c r="H19" i="35"/>
  <c r="F19" i="35"/>
  <c r="H18" i="35"/>
  <c r="F18" i="35"/>
  <c r="H17" i="35"/>
  <c r="F17" i="35"/>
  <c r="H16" i="35"/>
  <c r="F16" i="35"/>
  <c r="H15" i="35"/>
  <c r="F15" i="35"/>
  <c r="H14" i="35"/>
  <c r="F14" i="35"/>
  <c r="H206" i="35" l="1"/>
  <c r="H207" i="35" s="1"/>
  <c r="H194" i="35"/>
  <c r="F194" i="35"/>
  <c r="H195" i="35" s="1"/>
  <c r="H161" i="35"/>
  <c r="F161" i="35"/>
  <c r="H162" i="35" s="1"/>
  <c r="H136" i="35"/>
  <c r="H137" i="35" s="1"/>
  <c r="H91" i="35"/>
  <c r="F91" i="35"/>
  <c r="H92" i="35" s="1"/>
  <c r="H79" i="35"/>
  <c r="F79" i="35"/>
  <c r="F28" i="35"/>
  <c r="H28" i="35"/>
  <c r="H29" i="35"/>
  <c r="I88" i="33"/>
  <c r="I87" i="33"/>
  <c r="I19" i="33" s="1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89" i="33" s="1"/>
  <c r="G46" i="33"/>
  <c r="F46" i="33"/>
  <c r="G45" i="33"/>
  <c r="F45" i="33"/>
  <c r="G44" i="33"/>
  <c r="F44" i="33"/>
  <c r="G43" i="33"/>
  <c r="H43" i="33" s="1"/>
  <c r="I43" i="33" s="1"/>
  <c r="F43" i="33"/>
  <c r="G42" i="33"/>
  <c r="F42" i="33"/>
  <c r="G41" i="33"/>
  <c r="F41" i="33"/>
  <c r="H41" i="33" s="1"/>
  <c r="H40" i="33"/>
  <c r="G39" i="33"/>
  <c r="G47" i="33" s="1"/>
  <c r="G25" i="33" s="1"/>
  <c r="A25" i="33" s="1"/>
  <c r="F39" i="33"/>
  <c r="F47" i="33" s="1"/>
  <c r="G28" i="33" s="1"/>
  <c r="G38" i="33"/>
  <c r="F38" i="33"/>
  <c r="J28" i="33"/>
  <c r="J27" i="33"/>
  <c r="J26" i="33"/>
  <c r="E26" i="33"/>
  <c r="J25" i="33"/>
  <c r="J24" i="33"/>
  <c r="E24" i="33"/>
  <c r="J23" i="33"/>
  <c r="I20" i="33"/>
  <c r="I18" i="33"/>
  <c r="AE302" i="32"/>
  <c r="V300" i="32"/>
  <c r="Q300" i="32"/>
  <c r="O300" i="32"/>
  <c r="K300" i="32"/>
  <c r="I300" i="32"/>
  <c r="G300" i="32"/>
  <c r="M300" i="32" s="1"/>
  <c r="BA299" i="32"/>
  <c r="V298" i="32"/>
  <c r="Q298" i="32"/>
  <c r="O298" i="32"/>
  <c r="K298" i="32"/>
  <c r="I298" i="32"/>
  <c r="G298" i="32"/>
  <c r="M298" i="32" s="1"/>
  <c r="V296" i="32"/>
  <c r="Q296" i="32"/>
  <c r="O296" i="32"/>
  <c r="K296" i="32"/>
  <c r="I296" i="32"/>
  <c r="G296" i="32"/>
  <c r="M296" i="32" s="1"/>
  <c r="V295" i="32"/>
  <c r="Q295" i="32"/>
  <c r="O295" i="32"/>
  <c r="K295" i="32"/>
  <c r="I295" i="32"/>
  <c r="G295" i="32"/>
  <c r="M295" i="32" s="1"/>
  <c r="V294" i="32"/>
  <c r="Q294" i="32"/>
  <c r="Q293" i="32" s="1"/>
  <c r="O294" i="32"/>
  <c r="K294" i="32"/>
  <c r="K293" i="32" s="1"/>
  <c r="I294" i="32"/>
  <c r="I293" i="32" s="1"/>
  <c r="G294" i="32"/>
  <c r="M294" i="32" s="1"/>
  <c r="M293" i="32" s="1"/>
  <c r="V293" i="32"/>
  <c r="O293" i="32"/>
  <c r="BA292" i="32"/>
  <c r="V291" i="32"/>
  <c r="V287" i="32" s="1"/>
  <c r="Q291" i="32"/>
  <c r="O291" i="32"/>
  <c r="K291" i="32"/>
  <c r="I291" i="32"/>
  <c r="G291" i="32"/>
  <c r="M291" i="32" s="1"/>
  <c r="V288" i="32"/>
  <c r="Q288" i="32"/>
  <c r="Q287" i="32" s="1"/>
  <c r="O288" i="32"/>
  <c r="M288" i="32"/>
  <c r="M287" i="32" s="1"/>
  <c r="K288" i="32"/>
  <c r="I288" i="32"/>
  <c r="G288" i="32"/>
  <c r="O287" i="32"/>
  <c r="K287" i="32"/>
  <c r="I287" i="32"/>
  <c r="BA286" i="32"/>
  <c r="V285" i="32"/>
  <c r="Q285" i="32"/>
  <c r="O285" i="32"/>
  <c r="K285" i="32"/>
  <c r="I285" i="32"/>
  <c r="G285" i="32"/>
  <c r="M285" i="32" s="1"/>
  <c r="BA284" i="32"/>
  <c r="BA283" i="32"/>
  <c r="V282" i="32"/>
  <c r="Q282" i="32"/>
  <c r="O282" i="32"/>
  <c r="M282" i="32"/>
  <c r="K282" i="32"/>
  <c r="I282" i="32"/>
  <c r="G282" i="32"/>
  <c r="V281" i="32"/>
  <c r="V277" i="32" s="1"/>
  <c r="Q281" i="32"/>
  <c r="O281" i="32"/>
  <c r="K281" i="32"/>
  <c r="I281" i="32"/>
  <c r="G281" i="32"/>
  <c r="M281" i="32" s="1"/>
  <c r="V280" i="32"/>
  <c r="Q280" i="32"/>
  <c r="Q277" i="32" s="1"/>
  <c r="O280" i="32"/>
  <c r="M280" i="32"/>
  <c r="K280" i="32"/>
  <c r="I280" i="32"/>
  <c r="G280" i="32"/>
  <c r="V278" i="32"/>
  <c r="Q278" i="32"/>
  <c r="O278" i="32"/>
  <c r="O277" i="32" s="1"/>
  <c r="K278" i="32"/>
  <c r="K277" i="32" s="1"/>
  <c r="I278" i="32"/>
  <c r="G278" i="32"/>
  <c r="G277" i="32" s="1"/>
  <c r="I277" i="32"/>
  <c r="V276" i="32"/>
  <c r="V275" i="32" s="1"/>
  <c r="Q276" i="32"/>
  <c r="O276" i="32"/>
  <c r="K276" i="32"/>
  <c r="K275" i="32" s="1"/>
  <c r="I276" i="32"/>
  <c r="G276" i="32"/>
  <c r="M276" i="32" s="1"/>
  <c r="M275" i="32" s="1"/>
  <c r="Q275" i="32"/>
  <c r="O275" i="32"/>
  <c r="I275" i="32"/>
  <c r="V268" i="32"/>
  <c r="Q268" i="32"/>
  <c r="O268" i="32"/>
  <c r="K268" i="32"/>
  <c r="I268" i="32"/>
  <c r="G268" i="32"/>
  <c r="M268" i="32" s="1"/>
  <c r="V264" i="32"/>
  <c r="Q264" i="32"/>
  <c r="O264" i="32"/>
  <c r="M264" i="32"/>
  <c r="K264" i="32"/>
  <c r="I264" i="32"/>
  <c r="G264" i="32"/>
  <c r="V262" i="32"/>
  <c r="V259" i="32" s="1"/>
  <c r="Q262" i="32"/>
  <c r="O262" i="32"/>
  <c r="O259" i="32" s="1"/>
  <c r="K262" i="32"/>
  <c r="I262" i="32"/>
  <c r="G262" i="32"/>
  <c r="M262" i="32" s="1"/>
  <c r="V260" i="32"/>
  <c r="Q260" i="32"/>
  <c r="Q259" i="32" s="1"/>
  <c r="O260" i="32"/>
  <c r="M260" i="32"/>
  <c r="K260" i="32"/>
  <c r="I260" i="32"/>
  <c r="I259" i="32" s="1"/>
  <c r="G260" i="32"/>
  <c r="K259" i="32"/>
  <c r="G259" i="32"/>
  <c r="V258" i="32"/>
  <c r="Q258" i="32"/>
  <c r="O258" i="32"/>
  <c r="M258" i="32"/>
  <c r="K258" i="32"/>
  <c r="I258" i="32"/>
  <c r="G258" i="32"/>
  <c r="V256" i="32"/>
  <c r="Q256" i="32"/>
  <c r="O256" i="32"/>
  <c r="K256" i="32"/>
  <c r="I256" i="32"/>
  <c r="G256" i="32"/>
  <c r="G248" i="32" s="1"/>
  <c r="V254" i="32"/>
  <c r="Q254" i="32"/>
  <c r="O254" i="32"/>
  <c r="M254" i="32"/>
  <c r="K254" i="32"/>
  <c r="I254" i="32"/>
  <c r="I248" i="32" s="1"/>
  <c r="G254" i="32"/>
  <c r="V252" i="32"/>
  <c r="V248" i="32" s="1"/>
  <c r="Q252" i="32"/>
  <c r="O252" i="32"/>
  <c r="K252" i="32"/>
  <c r="I252" i="32"/>
  <c r="G252" i="32"/>
  <c r="M252" i="32" s="1"/>
  <c r="V249" i="32"/>
  <c r="Q249" i="32"/>
  <c r="Q248" i="32" s="1"/>
  <c r="O249" i="32"/>
  <c r="M249" i="32"/>
  <c r="K249" i="32"/>
  <c r="I249" i="32"/>
  <c r="G249" i="32"/>
  <c r="O248" i="32"/>
  <c r="K248" i="32"/>
  <c r="V246" i="32"/>
  <c r="Q246" i="32"/>
  <c r="O246" i="32"/>
  <c r="M246" i="32"/>
  <c r="K246" i="32"/>
  <c r="I246" i="32"/>
  <c r="G246" i="32"/>
  <c r="V244" i="32"/>
  <c r="Q244" i="32"/>
  <c r="O244" i="32"/>
  <c r="K244" i="32"/>
  <c r="I244" i="32"/>
  <c r="G244" i="32"/>
  <c r="M244" i="32" s="1"/>
  <c r="V242" i="32"/>
  <c r="Q242" i="32"/>
  <c r="O242" i="32"/>
  <c r="M242" i="32"/>
  <c r="K242" i="32"/>
  <c r="I242" i="32"/>
  <c r="I225" i="32" s="1"/>
  <c r="G242" i="32"/>
  <c r="V239" i="32"/>
  <c r="Q239" i="32"/>
  <c r="O239" i="32"/>
  <c r="K239" i="32"/>
  <c r="I239" i="32"/>
  <c r="G239" i="32"/>
  <c r="G225" i="32" s="1"/>
  <c r="V234" i="32"/>
  <c r="Q234" i="32"/>
  <c r="O234" i="32"/>
  <c r="M234" i="32"/>
  <c r="K234" i="32"/>
  <c r="I234" i="32"/>
  <c r="G234" i="32"/>
  <c r="V230" i="32"/>
  <c r="Q230" i="32"/>
  <c r="O230" i="32"/>
  <c r="K230" i="32"/>
  <c r="I230" i="32"/>
  <c r="G230" i="32"/>
  <c r="M230" i="32" s="1"/>
  <c r="V228" i="32"/>
  <c r="Q228" i="32"/>
  <c r="Q225" i="32" s="1"/>
  <c r="O228" i="32"/>
  <c r="M228" i="32"/>
  <c r="K228" i="32"/>
  <c r="I228" i="32"/>
  <c r="G228" i="32"/>
  <c r="V226" i="32"/>
  <c r="V225" i="32" s="1"/>
  <c r="Q226" i="32"/>
  <c r="O226" i="32"/>
  <c r="O225" i="32" s="1"/>
  <c r="K226" i="32"/>
  <c r="K225" i="32" s="1"/>
  <c r="I226" i="32"/>
  <c r="G226" i="32"/>
  <c r="M226" i="32" s="1"/>
  <c r="V223" i="32"/>
  <c r="Q223" i="32"/>
  <c r="O223" i="32"/>
  <c r="K223" i="32"/>
  <c r="K220" i="32" s="1"/>
  <c r="I223" i="32"/>
  <c r="G223" i="32"/>
  <c r="M223" i="32" s="1"/>
  <c r="V221" i="32"/>
  <c r="Q221" i="32"/>
  <c r="O221" i="32"/>
  <c r="M221" i="32"/>
  <c r="K221" i="32"/>
  <c r="I221" i="32"/>
  <c r="I220" i="32" s="1"/>
  <c r="G221" i="32"/>
  <c r="V220" i="32"/>
  <c r="Q220" i="32"/>
  <c r="O220" i="32"/>
  <c r="G220" i="32"/>
  <c r="V218" i="32"/>
  <c r="Q218" i="32"/>
  <c r="O218" i="32"/>
  <c r="M218" i="32"/>
  <c r="K218" i="32"/>
  <c r="I218" i="32"/>
  <c r="G218" i="32"/>
  <c r="V216" i="32"/>
  <c r="V190" i="32" s="1"/>
  <c r="Q216" i="32"/>
  <c r="O216" i="32"/>
  <c r="M216" i="32"/>
  <c r="K216" i="32"/>
  <c r="I216" i="32"/>
  <c r="G216" i="32"/>
  <c r="V213" i="32"/>
  <c r="Q213" i="32"/>
  <c r="Q190" i="32" s="1"/>
  <c r="O213" i="32"/>
  <c r="M213" i="32"/>
  <c r="K213" i="32"/>
  <c r="I213" i="32"/>
  <c r="G213" i="32"/>
  <c r="V211" i="32"/>
  <c r="Q211" i="32"/>
  <c r="O211" i="32"/>
  <c r="O190" i="32" s="1"/>
  <c r="K211" i="32"/>
  <c r="I211" i="32"/>
  <c r="G211" i="32"/>
  <c r="M211" i="32" s="1"/>
  <c r="V208" i="32"/>
  <c r="Q208" i="32"/>
  <c r="O208" i="32"/>
  <c r="M208" i="32"/>
  <c r="K208" i="32"/>
  <c r="I208" i="32"/>
  <c r="G208" i="32"/>
  <c r="V201" i="32"/>
  <c r="Q201" i="32"/>
  <c r="O201" i="32"/>
  <c r="K201" i="32"/>
  <c r="K190" i="32" s="1"/>
  <c r="I201" i="32"/>
  <c r="G201" i="32"/>
  <c r="M201" i="32" s="1"/>
  <c r="V191" i="32"/>
  <c r="Q191" i="32"/>
  <c r="O191" i="32"/>
  <c r="M191" i="32"/>
  <c r="M190" i="32" s="1"/>
  <c r="K191" i="32"/>
  <c r="I191" i="32"/>
  <c r="I190" i="32" s="1"/>
  <c r="G191" i="32"/>
  <c r="G190" i="32"/>
  <c r="V188" i="32"/>
  <c r="Q188" i="32"/>
  <c r="O188" i="32"/>
  <c r="M188" i="32"/>
  <c r="K188" i="32"/>
  <c r="I188" i="32"/>
  <c r="G188" i="32"/>
  <c r="V186" i="32"/>
  <c r="V158" i="32" s="1"/>
  <c r="Q186" i="32"/>
  <c r="O186" i="32"/>
  <c r="M186" i="32"/>
  <c r="K186" i="32"/>
  <c r="I186" i="32"/>
  <c r="G186" i="32"/>
  <c r="V177" i="32"/>
  <c r="Q177" i="32"/>
  <c r="O177" i="32"/>
  <c r="M177" i="32"/>
  <c r="K177" i="32"/>
  <c r="I177" i="32"/>
  <c r="G177" i="32"/>
  <c r="V168" i="32"/>
  <c r="Q168" i="32"/>
  <c r="O168" i="32"/>
  <c r="O158" i="32" s="1"/>
  <c r="K168" i="32"/>
  <c r="I168" i="32"/>
  <c r="G168" i="32"/>
  <c r="M168" i="32" s="1"/>
  <c r="V159" i="32"/>
  <c r="Q159" i="32"/>
  <c r="Q158" i="32" s="1"/>
  <c r="O159" i="32"/>
  <c r="M159" i="32"/>
  <c r="K159" i="32"/>
  <c r="I159" i="32"/>
  <c r="I158" i="32" s="1"/>
  <c r="G159" i="32"/>
  <c r="K158" i="32"/>
  <c r="G158" i="32"/>
  <c r="V156" i="32"/>
  <c r="Q156" i="32"/>
  <c r="O156" i="32"/>
  <c r="M156" i="32"/>
  <c r="K156" i="32"/>
  <c r="I156" i="32"/>
  <c r="G156" i="32"/>
  <c r="V154" i="32"/>
  <c r="Q154" i="32"/>
  <c r="O154" i="32"/>
  <c r="K154" i="32"/>
  <c r="I154" i="32"/>
  <c r="G154" i="32"/>
  <c r="M154" i="32" s="1"/>
  <c r="V150" i="32"/>
  <c r="Q150" i="32"/>
  <c r="O150" i="32"/>
  <c r="M150" i="32"/>
  <c r="K150" i="32"/>
  <c r="I150" i="32"/>
  <c r="G150" i="32"/>
  <c r="V148" i="32"/>
  <c r="V132" i="32" s="1"/>
  <c r="Q148" i="32"/>
  <c r="O148" i="32"/>
  <c r="M148" i="32"/>
  <c r="K148" i="32"/>
  <c r="I148" i="32"/>
  <c r="G148" i="32"/>
  <c r="V146" i="32"/>
  <c r="Q146" i="32"/>
  <c r="Q132" i="32" s="1"/>
  <c r="O146" i="32"/>
  <c r="M146" i="32"/>
  <c r="K146" i="32"/>
  <c r="I146" i="32"/>
  <c r="G146" i="32"/>
  <c r="V144" i="32"/>
  <c r="Q144" i="32"/>
  <c r="O144" i="32"/>
  <c r="K144" i="32"/>
  <c r="I144" i="32"/>
  <c r="G144" i="32"/>
  <c r="M144" i="32" s="1"/>
  <c r="V142" i="32"/>
  <c r="Q142" i="32"/>
  <c r="O142" i="32"/>
  <c r="M142" i="32"/>
  <c r="K142" i="32"/>
  <c r="I142" i="32"/>
  <c r="G142" i="32"/>
  <c r="V133" i="32"/>
  <c r="Q133" i="32"/>
  <c r="O133" i="32"/>
  <c r="O132" i="32" s="1"/>
  <c r="K133" i="32"/>
  <c r="K132" i="32" s="1"/>
  <c r="I133" i="32"/>
  <c r="G133" i="32"/>
  <c r="G132" i="32" s="1"/>
  <c r="I132" i="32"/>
  <c r="V130" i="32"/>
  <c r="V129" i="32" s="1"/>
  <c r="Q130" i="32"/>
  <c r="O130" i="32"/>
  <c r="K130" i="32"/>
  <c r="K129" i="32" s="1"/>
  <c r="I130" i="32"/>
  <c r="G130" i="32"/>
  <c r="M130" i="32" s="1"/>
  <c r="M129" i="32" s="1"/>
  <c r="Q129" i="32"/>
  <c r="O129" i="32"/>
  <c r="I129" i="32"/>
  <c r="V125" i="32"/>
  <c r="Q125" i="32"/>
  <c r="O125" i="32"/>
  <c r="M125" i="32"/>
  <c r="K125" i="32"/>
  <c r="I125" i="32"/>
  <c r="G125" i="32"/>
  <c r="V123" i="32"/>
  <c r="Q123" i="32"/>
  <c r="O123" i="32"/>
  <c r="M123" i="32"/>
  <c r="K123" i="32"/>
  <c r="I123" i="32"/>
  <c r="G123" i="32"/>
  <c r="V121" i="32"/>
  <c r="Q121" i="32"/>
  <c r="O121" i="32"/>
  <c r="K121" i="32"/>
  <c r="I121" i="32"/>
  <c r="G121" i="32"/>
  <c r="M121" i="32" s="1"/>
  <c r="V119" i="32"/>
  <c r="Q119" i="32"/>
  <c r="O119" i="32"/>
  <c r="M119" i="32"/>
  <c r="K119" i="32"/>
  <c r="I119" i="32"/>
  <c r="G119" i="32"/>
  <c r="V117" i="32"/>
  <c r="Q117" i="32"/>
  <c r="O117" i="32"/>
  <c r="K117" i="32"/>
  <c r="I117" i="32"/>
  <c r="G117" i="32"/>
  <c r="M117" i="32" s="1"/>
  <c r="V114" i="32"/>
  <c r="Q114" i="32"/>
  <c r="O114" i="32"/>
  <c r="M114" i="32"/>
  <c r="K114" i="32"/>
  <c r="I114" i="32"/>
  <c r="G114" i="32"/>
  <c r="V112" i="32"/>
  <c r="Q112" i="32"/>
  <c r="O112" i="32"/>
  <c r="K112" i="32"/>
  <c r="I112" i="32"/>
  <c r="G112" i="32"/>
  <c r="M112" i="32" s="1"/>
  <c r="V110" i="32"/>
  <c r="Q110" i="32"/>
  <c r="O110" i="32"/>
  <c r="M110" i="32"/>
  <c r="K110" i="32"/>
  <c r="I110" i="32"/>
  <c r="G110" i="32"/>
  <c r="V107" i="32"/>
  <c r="V85" i="32" s="1"/>
  <c r="Q107" i="32"/>
  <c r="O107" i="32"/>
  <c r="M107" i="32"/>
  <c r="K107" i="32"/>
  <c r="I107" i="32"/>
  <c r="G107" i="32"/>
  <c r="V104" i="32"/>
  <c r="Q104" i="32"/>
  <c r="Q85" i="32" s="1"/>
  <c r="O104" i="32"/>
  <c r="M104" i="32"/>
  <c r="K104" i="32"/>
  <c r="I104" i="32"/>
  <c r="G104" i="32"/>
  <c r="V102" i="32"/>
  <c r="Q102" i="32"/>
  <c r="O102" i="32"/>
  <c r="O85" i="32" s="1"/>
  <c r="K102" i="32"/>
  <c r="I102" i="32"/>
  <c r="G102" i="32"/>
  <c r="M102" i="32" s="1"/>
  <c r="V99" i="32"/>
  <c r="Q99" i="32"/>
  <c r="O99" i="32"/>
  <c r="M99" i="32"/>
  <c r="K99" i="32"/>
  <c r="I99" i="32"/>
  <c r="G99" i="32"/>
  <c r="BA97" i="32"/>
  <c r="V96" i="32"/>
  <c r="Q96" i="32"/>
  <c r="O96" i="32"/>
  <c r="M96" i="32"/>
  <c r="K96" i="32"/>
  <c r="I96" i="32"/>
  <c r="G96" i="32"/>
  <c r="V94" i="32"/>
  <c r="Q94" i="32"/>
  <c r="O94" i="32"/>
  <c r="K94" i="32"/>
  <c r="I94" i="32"/>
  <c r="G94" i="32"/>
  <c r="M94" i="32" s="1"/>
  <c r="BA92" i="32"/>
  <c r="V91" i="32"/>
  <c r="Q91" i="32"/>
  <c r="O91" i="32"/>
  <c r="K91" i="32"/>
  <c r="I91" i="32"/>
  <c r="G91" i="32"/>
  <c r="M91" i="32" s="1"/>
  <c r="BA87" i="32"/>
  <c r="V86" i="32"/>
  <c r="Q86" i="32"/>
  <c r="O86" i="32"/>
  <c r="K86" i="32"/>
  <c r="K85" i="32" s="1"/>
  <c r="I86" i="32"/>
  <c r="G86" i="32"/>
  <c r="G85" i="32" s="1"/>
  <c r="I85" i="32"/>
  <c r="V83" i="32"/>
  <c r="Q83" i="32"/>
  <c r="O83" i="32"/>
  <c r="K83" i="32"/>
  <c r="I83" i="32"/>
  <c r="G83" i="32"/>
  <c r="M83" i="32" s="1"/>
  <c r="M77" i="32" s="1"/>
  <c r="V81" i="32"/>
  <c r="Q81" i="32"/>
  <c r="O81" i="32"/>
  <c r="M81" i="32"/>
  <c r="K81" i="32"/>
  <c r="I81" i="32"/>
  <c r="G81" i="32"/>
  <c r="V78" i="32"/>
  <c r="V77" i="32" s="1"/>
  <c r="Q78" i="32"/>
  <c r="O78" i="32"/>
  <c r="O77" i="32" s="1"/>
  <c r="M78" i="32"/>
  <c r="K78" i="32"/>
  <c r="I78" i="32"/>
  <c r="G78" i="32"/>
  <c r="Q77" i="32"/>
  <c r="K77" i="32"/>
  <c r="I77" i="32"/>
  <c r="V74" i="32"/>
  <c r="Q74" i="32"/>
  <c r="O74" i="32"/>
  <c r="O73" i="32" s="1"/>
  <c r="K74" i="32"/>
  <c r="K73" i="32" s="1"/>
  <c r="I74" i="32"/>
  <c r="G74" i="32"/>
  <c r="M74" i="32" s="1"/>
  <c r="M73" i="32" s="1"/>
  <c r="V73" i="32"/>
  <c r="Q73" i="32"/>
  <c r="I73" i="32"/>
  <c r="G73" i="32"/>
  <c r="V72" i="32"/>
  <c r="Q72" i="32"/>
  <c r="O72" i="32"/>
  <c r="K72" i="32"/>
  <c r="I72" i="32"/>
  <c r="G72" i="32"/>
  <c r="M72" i="32" s="1"/>
  <c r="V69" i="32"/>
  <c r="Q69" i="32"/>
  <c r="O69" i="32"/>
  <c r="K69" i="32"/>
  <c r="I69" i="32"/>
  <c r="G69" i="32"/>
  <c r="M69" i="32" s="1"/>
  <c r="V66" i="32"/>
  <c r="Q66" i="32"/>
  <c r="O66" i="32"/>
  <c r="K66" i="32"/>
  <c r="I66" i="32"/>
  <c r="G66" i="32"/>
  <c r="G47" i="32" s="1"/>
  <c r="V63" i="32"/>
  <c r="Q63" i="32"/>
  <c r="O63" i="32"/>
  <c r="M63" i="32"/>
  <c r="K63" i="32"/>
  <c r="I63" i="32"/>
  <c r="G63" i="32"/>
  <c r="V60" i="32"/>
  <c r="Q60" i="32"/>
  <c r="O60" i="32"/>
  <c r="M60" i="32"/>
  <c r="K60" i="32"/>
  <c r="I60" i="32"/>
  <c r="G60" i="32"/>
  <c r="V57" i="32"/>
  <c r="Q57" i="32"/>
  <c r="Q47" i="32" s="1"/>
  <c r="O57" i="32"/>
  <c r="M57" i="32"/>
  <c r="K57" i="32"/>
  <c r="I57" i="32"/>
  <c r="G57" i="32"/>
  <c r="V52" i="32"/>
  <c r="Q52" i="32"/>
  <c r="O52" i="32"/>
  <c r="O47" i="32" s="1"/>
  <c r="K52" i="32"/>
  <c r="I52" i="32"/>
  <c r="G52" i="32"/>
  <c r="M52" i="32" s="1"/>
  <c r="V48" i="32"/>
  <c r="V47" i="32" s="1"/>
  <c r="Q48" i="32"/>
  <c r="O48" i="32"/>
  <c r="M48" i="32"/>
  <c r="K48" i="32"/>
  <c r="I48" i="32"/>
  <c r="I47" i="32" s="1"/>
  <c r="G48" i="32"/>
  <c r="K47" i="32"/>
  <c r="V45" i="32"/>
  <c r="Q45" i="32"/>
  <c r="O45" i="32"/>
  <c r="K45" i="32"/>
  <c r="I45" i="32"/>
  <c r="G45" i="32"/>
  <c r="M45" i="32" s="1"/>
  <c r="BA43" i="32"/>
  <c r="V42" i="32"/>
  <c r="Q42" i="32"/>
  <c r="O42" i="32"/>
  <c r="K42" i="32"/>
  <c r="I42" i="32"/>
  <c r="I29" i="32" s="1"/>
  <c r="G42" i="32"/>
  <c r="M42" i="32" s="1"/>
  <c r="V39" i="32"/>
  <c r="Q39" i="32"/>
  <c r="O39" i="32"/>
  <c r="K39" i="32"/>
  <c r="I39" i="32"/>
  <c r="G39" i="32"/>
  <c r="M39" i="32" s="1"/>
  <c r="V36" i="32"/>
  <c r="Q36" i="32"/>
  <c r="O36" i="32"/>
  <c r="M36" i="32"/>
  <c r="K36" i="32"/>
  <c r="I36" i="32"/>
  <c r="G36" i="32"/>
  <c r="V33" i="32"/>
  <c r="Q33" i="32"/>
  <c r="O33" i="32"/>
  <c r="M33" i="32"/>
  <c r="K33" i="32"/>
  <c r="I33" i="32"/>
  <c r="G33" i="32"/>
  <c r="V30" i="32"/>
  <c r="V29" i="32" s="1"/>
  <c r="Q30" i="32"/>
  <c r="Q29" i="32" s="1"/>
  <c r="O30" i="32"/>
  <c r="M30" i="32"/>
  <c r="K30" i="32"/>
  <c r="I30" i="32"/>
  <c r="G30" i="32"/>
  <c r="G29" i="32" s="1"/>
  <c r="O29" i="32"/>
  <c r="K29" i="32"/>
  <c r="V27" i="32"/>
  <c r="Q27" i="32"/>
  <c r="O27" i="32"/>
  <c r="M27" i="32"/>
  <c r="K27" i="32"/>
  <c r="I27" i="32"/>
  <c r="G27" i="32"/>
  <c r="V23" i="32"/>
  <c r="Q23" i="32"/>
  <c r="O23" i="32"/>
  <c r="K23" i="32"/>
  <c r="I23" i="32"/>
  <c r="G23" i="32"/>
  <c r="M23" i="32" s="1"/>
  <c r="V20" i="32"/>
  <c r="Q20" i="32"/>
  <c r="O20" i="32"/>
  <c r="K20" i="32"/>
  <c r="I20" i="32"/>
  <c r="I8" i="32" s="1"/>
  <c r="G20" i="32"/>
  <c r="M20" i="32" s="1"/>
  <c r="V18" i="32"/>
  <c r="Q18" i="32"/>
  <c r="O18" i="32"/>
  <c r="K18" i="32"/>
  <c r="I18" i="32"/>
  <c r="G18" i="32"/>
  <c r="M18" i="32" s="1"/>
  <c r="BA16" i="32"/>
  <c r="V15" i="32"/>
  <c r="Q15" i="32"/>
  <c r="O15" i="32"/>
  <c r="K15" i="32"/>
  <c r="I15" i="32"/>
  <c r="G15" i="32"/>
  <c r="M15" i="32" s="1"/>
  <c r="BA13" i="32"/>
  <c r="V12" i="32"/>
  <c r="Q12" i="32"/>
  <c r="O12" i="32"/>
  <c r="K12" i="32"/>
  <c r="I12" i="32"/>
  <c r="G12" i="32"/>
  <c r="M12" i="32" s="1"/>
  <c r="M8" i="32" s="1"/>
  <c r="V9" i="32"/>
  <c r="Q9" i="32"/>
  <c r="Q8" i="32" s="1"/>
  <c r="O9" i="32"/>
  <c r="M9" i="32"/>
  <c r="K9" i="32"/>
  <c r="K8" i="32" s="1"/>
  <c r="I9" i="32"/>
  <c r="G9" i="32"/>
  <c r="AF302" i="32" s="1"/>
  <c r="V8" i="32"/>
  <c r="O8" i="32"/>
  <c r="AE37" i="31"/>
  <c r="BA35" i="31"/>
  <c r="V33" i="31"/>
  <c r="Q33" i="31"/>
  <c r="O33" i="31"/>
  <c r="M33" i="31"/>
  <c r="K33" i="31"/>
  <c r="I33" i="31"/>
  <c r="G33" i="31"/>
  <c r="BA32" i="31"/>
  <c r="V31" i="31"/>
  <c r="Q31" i="31"/>
  <c r="Q30" i="31" s="1"/>
  <c r="O31" i="31"/>
  <c r="O30" i="31" s="1"/>
  <c r="M31" i="31"/>
  <c r="M30" i="31" s="1"/>
  <c r="K31" i="31"/>
  <c r="I31" i="31"/>
  <c r="I30" i="31" s="1"/>
  <c r="G31" i="31"/>
  <c r="V30" i="31"/>
  <c r="K30" i="31"/>
  <c r="G30" i="31"/>
  <c r="V28" i="31"/>
  <c r="Q28" i="31"/>
  <c r="O28" i="31"/>
  <c r="M28" i="31"/>
  <c r="M27" i="31" s="1"/>
  <c r="K28" i="31"/>
  <c r="K27" i="31" s="1"/>
  <c r="I28" i="31"/>
  <c r="I27" i="31" s="1"/>
  <c r="G28" i="31"/>
  <c r="V27" i="31"/>
  <c r="Q27" i="31"/>
  <c r="O27" i="31"/>
  <c r="G27" i="31"/>
  <c r="V25" i="31"/>
  <c r="Q25" i="31"/>
  <c r="O25" i="31"/>
  <c r="K25" i="31"/>
  <c r="I25" i="31"/>
  <c r="G25" i="31"/>
  <c r="M25" i="31" s="1"/>
  <c r="V23" i="31"/>
  <c r="Q23" i="31"/>
  <c r="O23" i="31"/>
  <c r="M23" i="31"/>
  <c r="K23" i="31"/>
  <c r="I23" i="31"/>
  <c r="G23" i="31"/>
  <c r="BA22" i="31"/>
  <c r="V21" i="31"/>
  <c r="V8" i="31" s="1"/>
  <c r="Q21" i="31"/>
  <c r="O21" i="31"/>
  <c r="M21" i="31"/>
  <c r="K21" i="31"/>
  <c r="I21" i="31"/>
  <c r="G21" i="31"/>
  <c r="V19" i="31"/>
  <c r="Q19" i="31"/>
  <c r="O19" i="31"/>
  <c r="M19" i="31"/>
  <c r="K19" i="31"/>
  <c r="I19" i="31"/>
  <c r="G19" i="31"/>
  <c r="V17" i="31"/>
  <c r="Q17" i="31"/>
  <c r="Q8" i="31" s="1"/>
  <c r="O17" i="31"/>
  <c r="K17" i="31"/>
  <c r="I17" i="31"/>
  <c r="G17" i="31"/>
  <c r="M17" i="31" s="1"/>
  <c r="V15" i="31"/>
  <c r="Q15" i="31"/>
  <c r="O15" i="31"/>
  <c r="M15" i="31"/>
  <c r="K15" i="31"/>
  <c r="I15" i="31"/>
  <c r="G15" i="31"/>
  <c r="V12" i="31"/>
  <c r="Q12" i="31"/>
  <c r="O12" i="31"/>
  <c r="K12" i="31"/>
  <c r="I12" i="31"/>
  <c r="G12" i="31"/>
  <c r="M12" i="31" s="1"/>
  <c r="BA10" i="31"/>
  <c r="V9" i="31"/>
  <c r="Q9" i="31"/>
  <c r="O9" i="31"/>
  <c r="O8" i="31" s="1"/>
  <c r="K9" i="31"/>
  <c r="K8" i="31" s="1"/>
  <c r="I9" i="31"/>
  <c r="G9" i="31"/>
  <c r="AF37" i="31" s="1"/>
  <c r="I8" i="31"/>
  <c r="AE935" i="30"/>
  <c r="V933" i="30"/>
  <c r="Q933" i="30"/>
  <c r="O933" i="30"/>
  <c r="K933" i="30"/>
  <c r="I933" i="30"/>
  <c r="G933" i="30"/>
  <c r="M933" i="30" s="1"/>
  <c r="BA932" i="30"/>
  <c r="V931" i="30"/>
  <c r="Q931" i="30"/>
  <c r="O931" i="30"/>
  <c r="K931" i="30"/>
  <c r="I931" i="30"/>
  <c r="G931" i="30"/>
  <c r="M931" i="30" s="1"/>
  <c r="V929" i="30"/>
  <c r="Q929" i="30"/>
  <c r="O929" i="30"/>
  <c r="M929" i="30"/>
  <c r="K929" i="30"/>
  <c r="I929" i="30"/>
  <c r="G929" i="30"/>
  <c r="V928" i="30"/>
  <c r="V927" i="30" s="1"/>
  <c r="Q928" i="30"/>
  <c r="O928" i="30"/>
  <c r="O927" i="30" s="1"/>
  <c r="K928" i="30"/>
  <c r="K927" i="30" s="1"/>
  <c r="I928" i="30"/>
  <c r="G928" i="30"/>
  <c r="M928" i="30" s="1"/>
  <c r="Q927" i="30"/>
  <c r="I927" i="30"/>
  <c r="BA926" i="30"/>
  <c r="V925" i="30"/>
  <c r="Q925" i="30"/>
  <c r="O925" i="30"/>
  <c r="K925" i="30"/>
  <c r="I925" i="30"/>
  <c r="G925" i="30"/>
  <c r="M925" i="30" s="1"/>
  <c r="V922" i="30"/>
  <c r="Q922" i="30"/>
  <c r="O922" i="30"/>
  <c r="K922" i="30"/>
  <c r="I922" i="30"/>
  <c r="G922" i="30"/>
  <c r="M922" i="30" s="1"/>
  <c r="V920" i="30"/>
  <c r="Q920" i="30"/>
  <c r="Q919" i="30" s="1"/>
  <c r="O920" i="30"/>
  <c r="M920" i="30"/>
  <c r="K920" i="30"/>
  <c r="I920" i="30"/>
  <c r="I919" i="30" s="1"/>
  <c r="G920" i="30"/>
  <c r="V919" i="30"/>
  <c r="O919" i="30"/>
  <c r="K919" i="30"/>
  <c r="BA918" i="30"/>
  <c r="V917" i="30"/>
  <c r="Q917" i="30"/>
  <c r="O917" i="30"/>
  <c r="K917" i="30"/>
  <c r="I917" i="30"/>
  <c r="G917" i="30"/>
  <c r="M917" i="30" s="1"/>
  <c r="BA916" i="30"/>
  <c r="BA915" i="30"/>
  <c r="V914" i="30"/>
  <c r="Q914" i="30"/>
  <c r="O914" i="30"/>
  <c r="M914" i="30"/>
  <c r="K914" i="30"/>
  <c r="I914" i="30"/>
  <c r="G914" i="30"/>
  <c r="V913" i="30"/>
  <c r="Q913" i="30"/>
  <c r="O913" i="30"/>
  <c r="K913" i="30"/>
  <c r="I913" i="30"/>
  <c r="G913" i="30"/>
  <c r="M913" i="30" s="1"/>
  <c r="V912" i="30"/>
  <c r="Q912" i="30"/>
  <c r="Q907" i="30" s="1"/>
  <c r="O912" i="30"/>
  <c r="M912" i="30"/>
  <c r="K912" i="30"/>
  <c r="I912" i="30"/>
  <c r="G912" i="30"/>
  <c r="V910" i="30"/>
  <c r="Q910" i="30"/>
  <c r="O910" i="30"/>
  <c r="K910" i="30"/>
  <c r="I910" i="30"/>
  <c r="G910" i="30"/>
  <c r="M910" i="30" s="1"/>
  <c r="V909" i="30"/>
  <c r="Q909" i="30"/>
  <c r="O909" i="30"/>
  <c r="M909" i="30"/>
  <c r="K909" i="30"/>
  <c r="I909" i="30"/>
  <c r="G909" i="30"/>
  <c r="V908" i="30"/>
  <c r="V907" i="30" s="1"/>
  <c r="Q908" i="30"/>
  <c r="O908" i="30"/>
  <c r="O907" i="30" s="1"/>
  <c r="K908" i="30"/>
  <c r="K907" i="30" s="1"/>
  <c r="I908" i="30"/>
  <c r="G908" i="30"/>
  <c r="M908" i="30" s="1"/>
  <c r="I907" i="30"/>
  <c r="V906" i="30"/>
  <c r="V905" i="30" s="1"/>
  <c r="Q906" i="30"/>
  <c r="O906" i="30"/>
  <c r="O905" i="30" s="1"/>
  <c r="K906" i="30"/>
  <c r="K905" i="30" s="1"/>
  <c r="I906" i="30"/>
  <c r="G906" i="30"/>
  <c r="M906" i="30" s="1"/>
  <c r="M905" i="30" s="1"/>
  <c r="Q905" i="30"/>
  <c r="I905" i="30"/>
  <c r="V897" i="30"/>
  <c r="Q897" i="30"/>
  <c r="O897" i="30"/>
  <c r="K897" i="30"/>
  <c r="I897" i="30"/>
  <c r="G897" i="30"/>
  <c r="M897" i="30" s="1"/>
  <c r="V895" i="30"/>
  <c r="Q895" i="30"/>
  <c r="Q887" i="30" s="1"/>
  <c r="O895" i="30"/>
  <c r="M895" i="30"/>
  <c r="K895" i="30"/>
  <c r="I895" i="30"/>
  <c r="G895" i="30"/>
  <c r="V893" i="30"/>
  <c r="Q893" i="30"/>
  <c r="O893" i="30"/>
  <c r="K893" i="30"/>
  <c r="I893" i="30"/>
  <c r="G893" i="30"/>
  <c r="M893" i="30" s="1"/>
  <c r="V891" i="30"/>
  <c r="Q891" i="30"/>
  <c r="O891" i="30"/>
  <c r="M891" i="30"/>
  <c r="K891" i="30"/>
  <c r="I891" i="30"/>
  <c r="G891" i="30"/>
  <c r="V888" i="30"/>
  <c r="V887" i="30" s="1"/>
  <c r="Q888" i="30"/>
  <c r="O888" i="30"/>
  <c r="O887" i="30" s="1"/>
  <c r="K888" i="30"/>
  <c r="K887" i="30" s="1"/>
  <c r="I888" i="30"/>
  <c r="G888" i="30"/>
  <c r="M888" i="30" s="1"/>
  <c r="I887" i="30"/>
  <c r="V881" i="30"/>
  <c r="Q881" i="30"/>
  <c r="O881" i="30"/>
  <c r="K881" i="30"/>
  <c r="I881" i="30"/>
  <c r="G881" i="30"/>
  <c r="M881" i="30" s="1"/>
  <c r="V878" i="30"/>
  <c r="Q878" i="30"/>
  <c r="Q877" i="30" s="1"/>
  <c r="O878" i="30"/>
  <c r="M878" i="30"/>
  <c r="M877" i="30" s="1"/>
  <c r="K878" i="30"/>
  <c r="I878" i="30"/>
  <c r="I877" i="30" s="1"/>
  <c r="G878" i="30"/>
  <c r="V877" i="30"/>
  <c r="O877" i="30"/>
  <c r="K877" i="30"/>
  <c r="V876" i="30"/>
  <c r="Q876" i="30"/>
  <c r="O876" i="30"/>
  <c r="M876" i="30"/>
  <c r="K876" i="30"/>
  <c r="I876" i="30"/>
  <c r="G876" i="30"/>
  <c r="V874" i="30"/>
  <c r="Q874" i="30"/>
  <c r="O874" i="30"/>
  <c r="O848" i="30" s="1"/>
  <c r="K874" i="30"/>
  <c r="I874" i="30"/>
  <c r="G874" i="30"/>
  <c r="M874" i="30" s="1"/>
  <c r="V864" i="30"/>
  <c r="Q864" i="30"/>
  <c r="O864" i="30"/>
  <c r="M864" i="30"/>
  <c r="K864" i="30"/>
  <c r="I864" i="30"/>
  <c r="G864" i="30"/>
  <c r="V852" i="30"/>
  <c r="Q852" i="30"/>
  <c r="O852" i="30"/>
  <c r="K852" i="30"/>
  <c r="K848" i="30" s="1"/>
  <c r="I852" i="30"/>
  <c r="G852" i="30"/>
  <c r="M852" i="30" s="1"/>
  <c r="V849" i="30"/>
  <c r="Q849" i="30"/>
  <c r="Q848" i="30" s="1"/>
  <c r="O849" i="30"/>
  <c r="K849" i="30"/>
  <c r="I849" i="30"/>
  <c r="I848" i="30" s="1"/>
  <c r="G849" i="30"/>
  <c r="M849" i="30" s="1"/>
  <c r="V848" i="30"/>
  <c r="G848" i="30"/>
  <c r="V846" i="30"/>
  <c r="Q846" i="30"/>
  <c r="O846" i="30"/>
  <c r="M846" i="30"/>
  <c r="K846" i="30"/>
  <c r="I846" i="30"/>
  <c r="G846" i="30"/>
  <c r="V843" i="30"/>
  <c r="Q843" i="30"/>
  <c r="O843" i="30"/>
  <c r="K843" i="30"/>
  <c r="I843" i="30"/>
  <c r="G843" i="30"/>
  <c r="M843" i="30" s="1"/>
  <c r="V840" i="30"/>
  <c r="Q840" i="30"/>
  <c r="O840" i="30"/>
  <c r="M840" i="30"/>
  <c r="K840" i="30"/>
  <c r="I840" i="30"/>
  <c r="G840" i="30"/>
  <c r="V837" i="30"/>
  <c r="Q837" i="30"/>
  <c r="O837" i="30"/>
  <c r="O816" i="30" s="1"/>
  <c r="K837" i="30"/>
  <c r="I837" i="30"/>
  <c r="G837" i="30"/>
  <c r="M837" i="30" s="1"/>
  <c r="V831" i="30"/>
  <c r="Q831" i="30"/>
  <c r="O831" i="30"/>
  <c r="M831" i="30"/>
  <c r="K831" i="30"/>
  <c r="I831" i="30"/>
  <c r="G831" i="30"/>
  <c r="V826" i="30"/>
  <c r="Q826" i="30"/>
  <c r="O826" i="30"/>
  <c r="K826" i="30"/>
  <c r="K816" i="30" s="1"/>
  <c r="I826" i="30"/>
  <c r="G826" i="30"/>
  <c r="M826" i="30" s="1"/>
  <c r="V821" i="30"/>
  <c r="Q821" i="30"/>
  <c r="O821" i="30"/>
  <c r="K821" i="30"/>
  <c r="I821" i="30"/>
  <c r="I816" i="30" s="1"/>
  <c r="G821" i="30"/>
  <c r="M821" i="30" s="1"/>
  <c r="V819" i="30"/>
  <c r="Q819" i="30"/>
  <c r="O819" i="30"/>
  <c r="K819" i="30"/>
  <c r="I819" i="30"/>
  <c r="G819" i="30"/>
  <c r="M819" i="30" s="1"/>
  <c r="V817" i="30"/>
  <c r="Q817" i="30"/>
  <c r="Q816" i="30" s="1"/>
  <c r="O817" i="30"/>
  <c r="M817" i="30"/>
  <c r="K817" i="30"/>
  <c r="I817" i="30"/>
  <c r="G817" i="30"/>
  <c r="V816" i="30"/>
  <c r="V814" i="30"/>
  <c r="Q814" i="30"/>
  <c r="O814" i="30"/>
  <c r="M814" i="30"/>
  <c r="K814" i="30"/>
  <c r="I814" i="30"/>
  <c r="G814" i="30"/>
  <c r="V812" i="30"/>
  <c r="Q812" i="30"/>
  <c r="O812" i="30"/>
  <c r="K812" i="30"/>
  <c r="I812" i="30"/>
  <c r="G812" i="30"/>
  <c r="M812" i="30" s="1"/>
  <c r="V810" i="30"/>
  <c r="Q810" i="30"/>
  <c r="O810" i="30"/>
  <c r="M810" i="30"/>
  <c r="K810" i="30"/>
  <c r="I810" i="30"/>
  <c r="G810" i="30"/>
  <c r="V807" i="30"/>
  <c r="Q807" i="30"/>
  <c r="O807" i="30"/>
  <c r="K807" i="30"/>
  <c r="I807" i="30"/>
  <c r="G807" i="30"/>
  <c r="M807" i="30" s="1"/>
  <c r="V804" i="30"/>
  <c r="Q804" i="30"/>
  <c r="O804" i="30"/>
  <c r="M804" i="30"/>
  <c r="K804" i="30"/>
  <c r="I804" i="30"/>
  <c r="I792" i="30" s="1"/>
  <c r="G804" i="30"/>
  <c r="V802" i="30"/>
  <c r="Q802" i="30"/>
  <c r="O802" i="30"/>
  <c r="K802" i="30"/>
  <c r="I802" i="30"/>
  <c r="G802" i="30"/>
  <c r="M802" i="30" s="1"/>
  <c r="V799" i="30"/>
  <c r="Q799" i="30"/>
  <c r="O799" i="30"/>
  <c r="M799" i="30"/>
  <c r="K799" i="30"/>
  <c r="I799" i="30"/>
  <c r="G799" i="30"/>
  <c r="V797" i="30"/>
  <c r="V792" i="30" s="1"/>
  <c r="Q797" i="30"/>
  <c r="O797" i="30"/>
  <c r="K797" i="30"/>
  <c r="I797" i="30"/>
  <c r="G797" i="30"/>
  <c r="M797" i="30" s="1"/>
  <c r="V795" i="30"/>
  <c r="Q795" i="30"/>
  <c r="Q792" i="30" s="1"/>
  <c r="O795" i="30"/>
  <c r="M795" i="30"/>
  <c r="K795" i="30"/>
  <c r="I795" i="30"/>
  <c r="G795" i="30"/>
  <c r="V793" i="30"/>
  <c r="Q793" i="30"/>
  <c r="O793" i="30"/>
  <c r="O792" i="30" s="1"/>
  <c r="K793" i="30"/>
  <c r="K792" i="30" s="1"/>
  <c r="I793" i="30"/>
  <c r="G793" i="30"/>
  <c r="G792" i="30" s="1"/>
  <c r="V790" i="30"/>
  <c r="Q790" i="30"/>
  <c r="O790" i="30"/>
  <c r="K790" i="30"/>
  <c r="I790" i="30"/>
  <c r="G790" i="30"/>
  <c r="M790" i="30" s="1"/>
  <c r="V788" i="30"/>
  <c r="Q788" i="30"/>
  <c r="O788" i="30"/>
  <c r="M788" i="30"/>
  <c r="K788" i="30"/>
  <c r="I788" i="30"/>
  <c r="G788" i="30"/>
  <c r="V787" i="30"/>
  <c r="Q787" i="30"/>
  <c r="O787" i="30"/>
  <c r="K787" i="30"/>
  <c r="I787" i="30"/>
  <c r="G787" i="30"/>
  <c r="M787" i="30" s="1"/>
  <c r="V786" i="30"/>
  <c r="Q786" i="30"/>
  <c r="O786" i="30"/>
  <c r="M786" i="30"/>
  <c r="K786" i="30"/>
  <c r="I786" i="30"/>
  <c r="G786" i="30"/>
  <c r="V785" i="30"/>
  <c r="Q785" i="30"/>
  <c r="O785" i="30"/>
  <c r="K785" i="30"/>
  <c r="I785" i="30"/>
  <c r="G785" i="30"/>
  <c r="M785" i="30" s="1"/>
  <c r="V784" i="30"/>
  <c r="Q784" i="30"/>
  <c r="O784" i="30"/>
  <c r="M784" i="30"/>
  <c r="K784" i="30"/>
  <c r="I784" i="30"/>
  <c r="G784" i="30"/>
  <c r="V783" i="30"/>
  <c r="Q783" i="30"/>
  <c r="O783" i="30"/>
  <c r="O768" i="30" s="1"/>
  <c r="K783" i="30"/>
  <c r="I783" i="30"/>
  <c r="G783" i="30"/>
  <c r="M783" i="30" s="1"/>
  <c r="V781" i="30"/>
  <c r="Q781" i="30"/>
  <c r="O781" i="30"/>
  <c r="M781" i="30"/>
  <c r="K781" i="30"/>
  <c r="I781" i="30"/>
  <c r="G781" i="30"/>
  <c r="V780" i="30"/>
  <c r="Q780" i="30"/>
  <c r="O780" i="30"/>
  <c r="K780" i="30"/>
  <c r="K768" i="30" s="1"/>
  <c r="I780" i="30"/>
  <c r="G780" i="30"/>
  <c r="M780" i="30" s="1"/>
  <c r="V776" i="30"/>
  <c r="Q776" i="30"/>
  <c r="O776" i="30"/>
  <c r="M776" i="30"/>
  <c r="K776" i="30"/>
  <c r="I776" i="30"/>
  <c r="I768" i="30" s="1"/>
  <c r="G776" i="30"/>
  <c r="V774" i="30"/>
  <c r="Q774" i="30"/>
  <c r="O774" i="30"/>
  <c r="K774" i="30"/>
  <c r="I774" i="30"/>
  <c r="G774" i="30"/>
  <c r="M774" i="30" s="1"/>
  <c r="V769" i="30"/>
  <c r="Q769" i="30"/>
  <c r="Q768" i="30" s="1"/>
  <c r="O769" i="30"/>
  <c r="M769" i="30"/>
  <c r="K769" i="30"/>
  <c r="I769" i="30"/>
  <c r="G769" i="30"/>
  <c r="V768" i="30"/>
  <c r="V766" i="30"/>
  <c r="Q766" i="30"/>
  <c r="O766" i="30"/>
  <c r="M766" i="30"/>
  <c r="K766" i="30"/>
  <c r="I766" i="30"/>
  <c r="G766" i="30"/>
  <c r="V764" i="30"/>
  <c r="Q764" i="30"/>
  <c r="O764" i="30"/>
  <c r="K764" i="30"/>
  <c r="I764" i="30"/>
  <c r="G764" i="30"/>
  <c r="M764" i="30" s="1"/>
  <c r="V762" i="30"/>
  <c r="Q762" i="30"/>
  <c r="O762" i="30"/>
  <c r="M762" i="30"/>
  <c r="K762" i="30"/>
  <c r="I762" i="30"/>
  <c r="G762" i="30"/>
  <c r="V759" i="30"/>
  <c r="Q759" i="30"/>
  <c r="O759" i="30"/>
  <c r="K759" i="30"/>
  <c r="I759" i="30"/>
  <c r="G759" i="30"/>
  <c r="M759" i="30" s="1"/>
  <c r="V757" i="30"/>
  <c r="Q757" i="30"/>
  <c r="O757" i="30"/>
  <c r="M757" i="30"/>
  <c r="K757" i="30"/>
  <c r="I757" i="30"/>
  <c r="G757" i="30"/>
  <c r="V752" i="30"/>
  <c r="Q752" i="30"/>
  <c r="O752" i="30"/>
  <c r="K752" i="30"/>
  <c r="I752" i="30"/>
  <c r="G752" i="30"/>
  <c r="M752" i="30" s="1"/>
  <c r="V746" i="30"/>
  <c r="Q746" i="30"/>
  <c r="O746" i="30"/>
  <c r="M746" i="30"/>
  <c r="K746" i="30"/>
  <c r="I746" i="30"/>
  <c r="G746" i="30"/>
  <c r="V739" i="30"/>
  <c r="Q739" i="30"/>
  <c r="O739" i="30"/>
  <c r="K739" i="30"/>
  <c r="I739" i="30"/>
  <c r="G739" i="30"/>
  <c r="M739" i="30" s="1"/>
  <c r="V729" i="30"/>
  <c r="Q729" i="30"/>
  <c r="O729" i="30"/>
  <c r="M729" i="30"/>
  <c r="K729" i="30"/>
  <c r="I729" i="30"/>
  <c r="G729" i="30"/>
  <c r="BA728" i="30"/>
  <c r="V726" i="30"/>
  <c r="Q726" i="30"/>
  <c r="O726" i="30"/>
  <c r="M726" i="30"/>
  <c r="K726" i="30"/>
  <c r="I726" i="30"/>
  <c r="G726" i="30"/>
  <c r="V725" i="30"/>
  <c r="Q725" i="30"/>
  <c r="O725" i="30"/>
  <c r="K725" i="30"/>
  <c r="I725" i="30"/>
  <c r="G725" i="30"/>
  <c r="M725" i="30" s="1"/>
  <c r="V720" i="30"/>
  <c r="Q720" i="30"/>
  <c r="O720" i="30"/>
  <c r="M720" i="30"/>
  <c r="K720" i="30"/>
  <c r="I720" i="30"/>
  <c r="G720" i="30"/>
  <c r="V715" i="30"/>
  <c r="Q715" i="30"/>
  <c r="O715" i="30"/>
  <c r="K715" i="30"/>
  <c r="I715" i="30"/>
  <c r="G715" i="30"/>
  <c r="M715" i="30" s="1"/>
  <c r="V709" i="30"/>
  <c r="Q709" i="30"/>
  <c r="O709" i="30"/>
  <c r="M709" i="30"/>
  <c r="K709" i="30"/>
  <c r="I709" i="30"/>
  <c r="G709" i="30"/>
  <c r="V707" i="30"/>
  <c r="Q707" i="30"/>
  <c r="O707" i="30"/>
  <c r="K707" i="30"/>
  <c r="I707" i="30"/>
  <c r="G707" i="30"/>
  <c r="M707" i="30" s="1"/>
  <c r="V704" i="30"/>
  <c r="Q704" i="30"/>
  <c r="O704" i="30"/>
  <c r="M704" i="30"/>
  <c r="K704" i="30"/>
  <c r="I704" i="30"/>
  <c r="G704" i="30"/>
  <c r="V700" i="30"/>
  <c r="Q700" i="30"/>
  <c r="O700" i="30"/>
  <c r="K700" i="30"/>
  <c r="I700" i="30"/>
  <c r="G700" i="30"/>
  <c r="M700" i="30" s="1"/>
  <c r="V692" i="30"/>
  <c r="Q692" i="30"/>
  <c r="Q681" i="30" s="1"/>
  <c r="O692" i="30"/>
  <c r="M692" i="30"/>
  <c r="K692" i="30"/>
  <c r="I692" i="30"/>
  <c r="G692" i="30"/>
  <c r="V690" i="30"/>
  <c r="Q690" i="30"/>
  <c r="O690" i="30"/>
  <c r="O681" i="30" s="1"/>
  <c r="K690" i="30"/>
  <c r="I690" i="30"/>
  <c r="G690" i="30"/>
  <c r="M690" i="30" s="1"/>
  <c r="V688" i="30"/>
  <c r="Q688" i="30"/>
  <c r="O688" i="30"/>
  <c r="M688" i="30"/>
  <c r="K688" i="30"/>
  <c r="I688" i="30"/>
  <c r="G688" i="30"/>
  <c r="V682" i="30"/>
  <c r="V681" i="30" s="1"/>
  <c r="Q682" i="30"/>
  <c r="O682" i="30"/>
  <c r="K682" i="30"/>
  <c r="K681" i="30" s="1"/>
  <c r="I682" i="30"/>
  <c r="G682" i="30"/>
  <c r="M682" i="30" s="1"/>
  <c r="I681" i="30"/>
  <c r="V679" i="30"/>
  <c r="Q679" i="30"/>
  <c r="O679" i="30"/>
  <c r="K679" i="30"/>
  <c r="I679" i="30"/>
  <c r="G679" i="30"/>
  <c r="G671" i="30" s="1"/>
  <c r="V677" i="30"/>
  <c r="Q677" i="30"/>
  <c r="O677" i="30"/>
  <c r="M677" i="30"/>
  <c r="K677" i="30"/>
  <c r="I677" i="30"/>
  <c r="G677" i="30"/>
  <c r="V675" i="30"/>
  <c r="V671" i="30" s="1"/>
  <c r="Q675" i="30"/>
  <c r="O675" i="30"/>
  <c r="K675" i="30"/>
  <c r="I675" i="30"/>
  <c r="G675" i="30"/>
  <c r="M675" i="30" s="1"/>
  <c r="V672" i="30"/>
  <c r="Q672" i="30"/>
  <c r="Q671" i="30" s="1"/>
  <c r="O672" i="30"/>
  <c r="M672" i="30"/>
  <c r="K672" i="30"/>
  <c r="I672" i="30"/>
  <c r="I671" i="30" s="1"/>
  <c r="G672" i="30"/>
  <c r="O671" i="30"/>
  <c r="K671" i="30"/>
  <c r="V669" i="30"/>
  <c r="Q669" i="30"/>
  <c r="O669" i="30"/>
  <c r="M669" i="30"/>
  <c r="K669" i="30"/>
  <c r="I669" i="30"/>
  <c r="G669" i="30"/>
  <c r="V667" i="30"/>
  <c r="Q667" i="30"/>
  <c r="O667" i="30"/>
  <c r="K667" i="30"/>
  <c r="K651" i="30" s="1"/>
  <c r="I667" i="30"/>
  <c r="G667" i="30"/>
  <c r="M667" i="30" s="1"/>
  <c r="V662" i="30"/>
  <c r="Q662" i="30"/>
  <c r="O662" i="30"/>
  <c r="M662" i="30"/>
  <c r="K662" i="30"/>
  <c r="I662" i="30"/>
  <c r="I651" i="30" s="1"/>
  <c r="G662" i="30"/>
  <c r="V657" i="30"/>
  <c r="Q657" i="30"/>
  <c r="O657" i="30"/>
  <c r="K657" i="30"/>
  <c r="I657" i="30"/>
  <c r="G657" i="30"/>
  <c r="M657" i="30" s="1"/>
  <c r="V652" i="30"/>
  <c r="Q652" i="30"/>
  <c r="Q651" i="30" s="1"/>
  <c r="O652" i="30"/>
  <c r="M652" i="30"/>
  <c r="M651" i="30" s="1"/>
  <c r="K652" i="30"/>
  <c r="I652" i="30"/>
  <c r="G652" i="30"/>
  <c r="V651" i="30"/>
  <c r="O651" i="30"/>
  <c r="V649" i="30"/>
  <c r="Q649" i="30"/>
  <c r="O649" i="30"/>
  <c r="M649" i="30"/>
  <c r="K649" i="30"/>
  <c r="I649" i="30"/>
  <c r="G649" i="30"/>
  <c r="V647" i="30"/>
  <c r="Q647" i="30"/>
  <c r="O647" i="30"/>
  <c r="K647" i="30"/>
  <c r="I647" i="30"/>
  <c r="G647" i="30"/>
  <c r="M647" i="30" s="1"/>
  <c r="V645" i="30"/>
  <c r="Q645" i="30"/>
  <c r="O645" i="30"/>
  <c r="M645" i="30"/>
  <c r="K645" i="30"/>
  <c r="I645" i="30"/>
  <c r="G645" i="30"/>
  <c r="V643" i="30"/>
  <c r="Q643" i="30"/>
  <c r="O643" i="30"/>
  <c r="K643" i="30"/>
  <c r="I643" i="30"/>
  <c r="G643" i="30"/>
  <c r="M643" i="30" s="1"/>
  <c r="V641" i="30"/>
  <c r="Q641" i="30"/>
  <c r="O641" i="30"/>
  <c r="M641" i="30"/>
  <c r="K641" i="30"/>
  <c r="I641" i="30"/>
  <c r="G641" i="30"/>
  <c r="V636" i="30"/>
  <c r="Q636" i="30"/>
  <c r="O636" i="30"/>
  <c r="K636" i="30"/>
  <c r="I636" i="30"/>
  <c r="G636" i="30"/>
  <c r="M636" i="30" s="1"/>
  <c r="V632" i="30"/>
  <c r="Q632" i="30"/>
  <c r="O632" i="30"/>
  <c r="M632" i="30"/>
  <c r="K632" i="30"/>
  <c r="I632" i="30"/>
  <c r="G632" i="30"/>
  <c r="V627" i="30"/>
  <c r="Q627" i="30"/>
  <c r="O627" i="30"/>
  <c r="K627" i="30"/>
  <c r="I627" i="30"/>
  <c r="G627" i="30"/>
  <c r="M627" i="30" s="1"/>
  <c r="V625" i="30"/>
  <c r="Q625" i="30"/>
  <c r="O625" i="30"/>
  <c r="M625" i="30"/>
  <c r="K625" i="30"/>
  <c r="I625" i="30"/>
  <c r="G625" i="30"/>
  <c r="V621" i="30"/>
  <c r="Q621" i="30"/>
  <c r="O621" i="30"/>
  <c r="K621" i="30"/>
  <c r="I621" i="30"/>
  <c r="G621" i="30"/>
  <c r="M621" i="30" s="1"/>
  <c r="V618" i="30"/>
  <c r="Q618" i="30"/>
  <c r="O618" i="30"/>
  <c r="M618" i="30"/>
  <c r="K618" i="30"/>
  <c r="I618" i="30"/>
  <c r="G618" i="30"/>
  <c r="V612" i="30"/>
  <c r="Q612" i="30"/>
  <c r="O612" i="30"/>
  <c r="K612" i="30"/>
  <c r="I612" i="30"/>
  <c r="G612" i="30"/>
  <c r="M612" i="30" s="1"/>
  <c r="V610" i="30"/>
  <c r="Q610" i="30"/>
  <c r="O610" i="30"/>
  <c r="M610" i="30"/>
  <c r="K610" i="30"/>
  <c r="I610" i="30"/>
  <c r="I598" i="30" s="1"/>
  <c r="G610" i="30"/>
  <c r="V607" i="30"/>
  <c r="Q607" i="30"/>
  <c r="O607" i="30"/>
  <c r="K607" i="30"/>
  <c r="I607" i="30"/>
  <c r="G607" i="30"/>
  <c r="M607" i="30" s="1"/>
  <c r="V605" i="30"/>
  <c r="Q605" i="30"/>
  <c r="O605" i="30"/>
  <c r="M605" i="30"/>
  <c r="K605" i="30"/>
  <c r="I605" i="30"/>
  <c r="G605" i="30"/>
  <c r="V599" i="30"/>
  <c r="V598" i="30" s="1"/>
  <c r="Q599" i="30"/>
  <c r="O599" i="30"/>
  <c r="O598" i="30" s="1"/>
  <c r="K599" i="30"/>
  <c r="K598" i="30" s="1"/>
  <c r="I599" i="30"/>
  <c r="G599" i="30"/>
  <c r="M599" i="30" s="1"/>
  <c r="Q598" i="30"/>
  <c r="V596" i="30"/>
  <c r="Q596" i="30"/>
  <c r="O596" i="30"/>
  <c r="O586" i="30" s="1"/>
  <c r="K596" i="30"/>
  <c r="I596" i="30"/>
  <c r="G596" i="30"/>
  <c r="M596" i="30" s="1"/>
  <c r="V594" i="30"/>
  <c r="Q594" i="30"/>
  <c r="O594" i="30"/>
  <c r="M594" i="30"/>
  <c r="K594" i="30"/>
  <c r="I594" i="30"/>
  <c r="G594" i="30"/>
  <c r="V591" i="30"/>
  <c r="Q591" i="30"/>
  <c r="O591" i="30"/>
  <c r="K591" i="30"/>
  <c r="K586" i="30" s="1"/>
  <c r="I591" i="30"/>
  <c r="G591" i="30"/>
  <c r="M591" i="30" s="1"/>
  <c r="V589" i="30"/>
  <c r="Q589" i="30"/>
  <c r="O589" i="30"/>
  <c r="M589" i="30"/>
  <c r="K589" i="30"/>
  <c r="I589" i="30"/>
  <c r="I586" i="30" s="1"/>
  <c r="G589" i="30"/>
  <c r="V587" i="30"/>
  <c r="V586" i="30" s="1"/>
  <c r="Q587" i="30"/>
  <c r="O587" i="30"/>
  <c r="K587" i="30"/>
  <c r="I587" i="30"/>
  <c r="G587" i="30"/>
  <c r="M587" i="30" s="1"/>
  <c r="M586" i="30" s="1"/>
  <c r="Q586" i="30"/>
  <c r="V584" i="30"/>
  <c r="Q584" i="30"/>
  <c r="O584" i="30"/>
  <c r="M584" i="30"/>
  <c r="K584" i="30"/>
  <c r="I584" i="30"/>
  <c r="G584" i="30"/>
  <c r="V575" i="30"/>
  <c r="Q575" i="30"/>
  <c r="O575" i="30"/>
  <c r="M575" i="30"/>
  <c r="K575" i="30"/>
  <c r="I575" i="30"/>
  <c r="G575" i="30"/>
  <c r="V560" i="30"/>
  <c r="Q560" i="30"/>
  <c r="O560" i="30"/>
  <c r="K560" i="30"/>
  <c r="I560" i="30"/>
  <c r="G560" i="30"/>
  <c r="M560" i="30" s="1"/>
  <c r="V558" i="30"/>
  <c r="Q558" i="30"/>
  <c r="O558" i="30"/>
  <c r="M558" i="30"/>
  <c r="K558" i="30"/>
  <c r="I558" i="30"/>
  <c r="G558" i="30"/>
  <c r="V556" i="30"/>
  <c r="Q556" i="30"/>
  <c r="O556" i="30"/>
  <c r="K556" i="30"/>
  <c r="I556" i="30"/>
  <c r="G556" i="30"/>
  <c r="M556" i="30" s="1"/>
  <c r="BA554" i="30"/>
  <c r="V553" i="30"/>
  <c r="Q553" i="30"/>
  <c r="O553" i="30"/>
  <c r="K553" i="30"/>
  <c r="K541" i="30" s="1"/>
  <c r="I553" i="30"/>
  <c r="G553" i="30"/>
  <c r="M553" i="30" s="1"/>
  <c r="V550" i="30"/>
  <c r="Q550" i="30"/>
  <c r="O550" i="30"/>
  <c r="M550" i="30"/>
  <c r="K550" i="30"/>
  <c r="I550" i="30"/>
  <c r="I541" i="30" s="1"/>
  <c r="G550" i="30"/>
  <c r="V547" i="30"/>
  <c r="Q547" i="30"/>
  <c r="O547" i="30"/>
  <c r="K547" i="30"/>
  <c r="I547" i="30"/>
  <c r="G547" i="30"/>
  <c r="M547" i="30" s="1"/>
  <c r="V545" i="30"/>
  <c r="Q545" i="30"/>
  <c r="O545" i="30"/>
  <c r="M545" i="30"/>
  <c r="K545" i="30"/>
  <c r="I545" i="30"/>
  <c r="G545" i="30"/>
  <c r="V542" i="30"/>
  <c r="V541" i="30" s="1"/>
  <c r="Q542" i="30"/>
  <c r="O542" i="30"/>
  <c r="O541" i="30" s="1"/>
  <c r="M542" i="30"/>
  <c r="K542" i="30"/>
  <c r="I542" i="30"/>
  <c r="G542" i="30"/>
  <c r="Q541" i="30"/>
  <c r="V539" i="30"/>
  <c r="Q539" i="30"/>
  <c r="O539" i="30"/>
  <c r="O538" i="30" s="1"/>
  <c r="K539" i="30"/>
  <c r="K538" i="30" s="1"/>
  <c r="I539" i="30"/>
  <c r="G539" i="30"/>
  <c r="M539" i="30" s="1"/>
  <c r="M538" i="30" s="1"/>
  <c r="V538" i="30"/>
  <c r="Q538" i="30"/>
  <c r="I538" i="30"/>
  <c r="G538" i="30"/>
  <c r="V527" i="30"/>
  <c r="Q527" i="30"/>
  <c r="O527" i="30"/>
  <c r="K527" i="30"/>
  <c r="I527" i="30"/>
  <c r="G527" i="30"/>
  <c r="M527" i="30" s="1"/>
  <c r="V525" i="30"/>
  <c r="Q525" i="30"/>
  <c r="O525" i="30"/>
  <c r="M525" i="30"/>
  <c r="K525" i="30"/>
  <c r="I525" i="30"/>
  <c r="G525" i="30"/>
  <c r="V523" i="30"/>
  <c r="Q523" i="30"/>
  <c r="O523" i="30"/>
  <c r="K523" i="30"/>
  <c r="I523" i="30"/>
  <c r="G523" i="30"/>
  <c r="M523" i="30" s="1"/>
  <c r="V519" i="30"/>
  <c r="Q519" i="30"/>
  <c r="O519" i="30"/>
  <c r="M519" i="30"/>
  <c r="K519" i="30"/>
  <c r="I519" i="30"/>
  <c r="G519" i="30"/>
  <c r="V517" i="30"/>
  <c r="Q517" i="30"/>
  <c r="O517" i="30"/>
  <c r="M517" i="30"/>
  <c r="K517" i="30"/>
  <c r="I517" i="30"/>
  <c r="G517" i="30"/>
  <c r="V514" i="30"/>
  <c r="Q514" i="30"/>
  <c r="O514" i="30"/>
  <c r="M514" i="30"/>
  <c r="K514" i="30"/>
  <c r="I514" i="30"/>
  <c r="G514" i="30"/>
  <c r="V510" i="30"/>
  <c r="Q510" i="30"/>
  <c r="O510" i="30"/>
  <c r="K510" i="30"/>
  <c r="I510" i="30"/>
  <c r="G510" i="30"/>
  <c r="M510" i="30" s="1"/>
  <c r="V505" i="30"/>
  <c r="Q505" i="30"/>
  <c r="O505" i="30"/>
  <c r="M505" i="30"/>
  <c r="K505" i="30"/>
  <c r="I505" i="30"/>
  <c r="G505" i="30"/>
  <c r="V503" i="30"/>
  <c r="Q503" i="30"/>
  <c r="O503" i="30"/>
  <c r="K503" i="30"/>
  <c r="I503" i="30"/>
  <c r="G503" i="30"/>
  <c r="M503" i="30" s="1"/>
  <c r="V499" i="30"/>
  <c r="Q499" i="30"/>
  <c r="O499" i="30"/>
  <c r="M499" i="30"/>
  <c r="K499" i="30"/>
  <c r="I499" i="30"/>
  <c r="G499" i="30"/>
  <c r="V497" i="30"/>
  <c r="Q497" i="30"/>
  <c r="O497" i="30"/>
  <c r="K497" i="30"/>
  <c r="I497" i="30"/>
  <c r="G497" i="30"/>
  <c r="M497" i="30" s="1"/>
  <c r="V495" i="30"/>
  <c r="Q495" i="30"/>
  <c r="O495" i="30"/>
  <c r="M495" i="30"/>
  <c r="K495" i="30"/>
  <c r="I495" i="30"/>
  <c r="G495" i="30"/>
  <c r="V491" i="30"/>
  <c r="Q491" i="30"/>
  <c r="O491" i="30"/>
  <c r="M491" i="30"/>
  <c r="K491" i="30"/>
  <c r="I491" i="30"/>
  <c r="G491" i="30"/>
  <c r="V488" i="30"/>
  <c r="Q488" i="30"/>
  <c r="O488" i="30"/>
  <c r="M488" i="30"/>
  <c r="K488" i="30"/>
  <c r="I488" i="30"/>
  <c r="G488" i="30"/>
  <c r="V486" i="30"/>
  <c r="Q486" i="30"/>
  <c r="O486" i="30"/>
  <c r="K486" i="30"/>
  <c r="I486" i="30"/>
  <c r="G486" i="30"/>
  <c r="M486" i="30" s="1"/>
  <c r="V484" i="30"/>
  <c r="Q484" i="30"/>
  <c r="O484" i="30"/>
  <c r="M484" i="30"/>
  <c r="K484" i="30"/>
  <c r="I484" i="30"/>
  <c r="G484" i="30"/>
  <c r="V481" i="30"/>
  <c r="Q481" i="30"/>
  <c r="O481" i="30"/>
  <c r="K481" i="30"/>
  <c r="I481" i="30"/>
  <c r="G481" i="30"/>
  <c r="M481" i="30" s="1"/>
  <c r="V477" i="30"/>
  <c r="Q477" i="30"/>
  <c r="O477" i="30"/>
  <c r="M477" i="30"/>
  <c r="K477" i="30"/>
  <c r="I477" i="30"/>
  <c r="G477" i="30"/>
  <c r="V473" i="30"/>
  <c r="Q473" i="30"/>
  <c r="O473" i="30"/>
  <c r="K473" i="30"/>
  <c r="I473" i="30"/>
  <c r="G473" i="30"/>
  <c r="M473" i="30" s="1"/>
  <c r="V470" i="30"/>
  <c r="Q470" i="30"/>
  <c r="O470" i="30"/>
  <c r="M470" i="30"/>
  <c r="K470" i="30"/>
  <c r="I470" i="30"/>
  <c r="G470" i="30"/>
  <c r="V467" i="30"/>
  <c r="Q467" i="30"/>
  <c r="O467" i="30"/>
  <c r="M467" i="30"/>
  <c r="K467" i="30"/>
  <c r="I467" i="30"/>
  <c r="G467" i="30"/>
  <c r="V461" i="30"/>
  <c r="Q461" i="30"/>
  <c r="O461" i="30"/>
  <c r="M461" i="30"/>
  <c r="K461" i="30"/>
  <c r="I461" i="30"/>
  <c r="G461" i="30"/>
  <c r="V459" i="30"/>
  <c r="Q459" i="30"/>
  <c r="O459" i="30"/>
  <c r="K459" i="30"/>
  <c r="I459" i="30"/>
  <c r="G459" i="30"/>
  <c r="M459" i="30" s="1"/>
  <c r="V456" i="30"/>
  <c r="Q456" i="30"/>
  <c r="O456" i="30"/>
  <c r="M456" i="30"/>
  <c r="K456" i="30"/>
  <c r="I456" i="30"/>
  <c r="G456" i="30"/>
  <c r="V454" i="30"/>
  <c r="Q454" i="30"/>
  <c r="O454" i="30"/>
  <c r="K454" i="30"/>
  <c r="I454" i="30"/>
  <c r="G454" i="30"/>
  <c r="M454" i="30" s="1"/>
  <c r="V448" i="30"/>
  <c r="Q448" i="30"/>
  <c r="O448" i="30"/>
  <c r="M448" i="30"/>
  <c r="K448" i="30"/>
  <c r="I448" i="30"/>
  <c r="I421" i="30" s="1"/>
  <c r="G448" i="30"/>
  <c r="V443" i="30"/>
  <c r="Q443" i="30"/>
  <c r="O443" i="30"/>
  <c r="K443" i="30"/>
  <c r="I443" i="30"/>
  <c r="G443" i="30"/>
  <c r="G421" i="30" s="1"/>
  <c r="V441" i="30"/>
  <c r="Q441" i="30"/>
  <c r="O441" i="30"/>
  <c r="M441" i="30"/>
  <c r="K441" i="30"/>
  <c r="I441" i="30"/>
  <c r="G441" i="30"/>
  <c r="V437" i="30"/>
  <c r="Q437" i="30"/>
  <c r="O437" i="30"/>
  <c r="M437" i="30"/>
  <c r="K437" i="30"/>
  <c r="I437" i="30"/>
  <c r="G437" i="30"/>
  <c r="V435" i="30"/>
  <c r="V421" i="30" s="1"/>
  <c r="Q435" i="30"/>
  <c r="O435" i="30"/>
  <c r="M435" i="30"/>
  <c r="K435" i="30"/>
  <c r="I435" i="30"/>
  <c r="G435" i="30"/>
  <c r="V430" i="30"/>
  <c r="Q430" i="30"/>
  <c r="O430" i="30"/>
  <c r="K430" i="30"/>
  <c r="I430" i="30"/>
  <c r="G430" i="30"/>
  <c r="M430" i="30" s="1"/>
  <c r="BA423" i="30"/>
  <c r="V422" i="30"/>
  <c r="Q422" i="30"/>
  <c r="Q421" i="30" s="1"/>
  <c r="O422" i="30"/>
  <c r="O421" i="30" s="1"/>
  <c r="K422" i="30"/>
  <c r="K421" i="30" s="1"/>
  <c r="I422" i="30"/>
  <c r="G422" i="30"/>
  <c r="M422" i="30" s="1"/>
  <c r="V420" i="30"/>
  <c r="Q420" i="30"/>
  <c r="O420" i="30"/>
  <c r="K420" i="30"/>
  <c r="K408" i="30" s="1"/>
  <c r="I420" i="30"/>
  <c r="G420" i="30"/>
  <c r="M420" i="30" s="1"/>
  <c r="V418" i="30"/>
  <c r="Q418" i="30"/>
  <c r="O418" i="30"/>
  <c r="M418" i="30"/>
  <c r="K418" i="30"/>
  <c r="I418" i="30"/>
  <c r="I408" i="30" s="1"/>
  <c r="G418" i="30"/>
  <c r="V415" i="30"/>
  <c r="Q415" i="30"/>
  <c r="O415" i="30"/>
  <c r="K415" i="30"/>
  <c r="I415" i="30"/>
  <c r="G415" i="30"/>
  <c r="M415" i="30" s="1"/>
  <c r="V413" i="30"/>
  <c r="Q413" i="30"/>
  <c r="O413" i="30"/>
  <c r="M413" i="30"/>
  <c r="K413" i="30"/>
  <c r="I413" i="30"/>
  <c r="G413" i="30"/>
  <c r="G408" i="30" s="1"/>
  <c r="V409" i="30"/>
  <c r="V408" i="30" s="1"/>
  <c r="Q409" i="30"/>
  <c r="O409" i="30"/>
  <c r="O408" i="30" s="1"/>
  <c r="M409" i="30"/>
  <c r="K409" i="30"/>
  <c r="I409" i="30"/>
  <c r="G409" i="30"/>
  <c r="Q408" i="30"/>
  <c r="V404" i="30"/>
  <c r="Q404" i="30"/>
  <c r="Q403" i="30" s="1"/>
  <c r="O404" i="30"/>
  <c r="O403" i="30" s="1"/>
  <c r="K404" i="30"/>
  <c r="K403" i="30" s="1"/>
  <c r="I404" i="30"/>
  <c r="G404" i="30"/>
  <c r="M404" i="30" s="1"/>
  <c r="M403" i="30" s="1"/>
  <c r="V403" i="30"/>
  <c r="I403" i="30"/>
  <c r="G403" i="30"/>
  <c r="V401" i="30"/>
  <c r="Q401" i="30"/>
  <c r="O401" i="30"/>
  <c r="K401" i="30"/>
  <c r="I401" i="30"/>
  <c r="G401" i="30"/>
  <c r="M401" i="30" s="1"/>
  <c r="V399" i="30"/>
  <c r="Q399" i="30"/>
  <c r="O399" i="30"/>
  <c r="M399" i="30"/>
  <c r="K399" i="30"/>
  <c r="I399" i="30"/>
  <c r="G399" i="30"/>
  <c r="V397" i="30"/>
  <c r="Q397" i="30"/>
  <c r="O397" i="30"/>
  <c r="K397" i="30"/>
  <c r="I397" i="30"/>
  <c r="G397" i="30"/>
  <c r="M397" i="30" s="1"/>
  <c r="V395" i="30"/>
  <c r="Q395" i="30"/>
  <c r="O395" i="30"/>
  <c r="M395" i="30"/>
  <c r="K395" i="30"/>
  <c r="I395" i="30"/>
  <c r="G395" i="30"/>
  <c r="V391" i="30"/>
  <c r="Q391" i="30"/>
  <c r="O391" i="30"/>
  <c r="M391" i="30"/>
  <c r="K391" i="30"/>
  <c r="I391" i="30"/>
  <c r="G391" i="30"/>
  <c r="V389" i="30"/>
  <c r="V371" i="30" s="1"/>
  <c r="Q389" i="30"/>
  <c r="O389" i="30"/>
  <c r="M389" i="30"/>
  <c r="K389" i="30"/>
  <c r="I389" i="30"/>
  <c r="G389" i="30"/>
  <c r="V385" i="30"/>
  <c r="Q385" i="30"/>
  <c r="O385" i="30"/>
  <c r="K385" i="30"/>
  <c r="I385" i="30"/>
  <c r="G385" i="30"/>
  <c r="M385" i="30" s="1"/>
  <c r="BA382" i="30"/>
  <c r="V381" i="30"/>
  <c r="Q381" i="30"/>
  <c r="O381" i="30"/>
  <c r="K381" i="30"/>
  <c r="I381" i="30"/>
  <c r="G381" i="30"/>
  <c r="M381" i="30" s="1"/>
  <c r="BA379" i="30"/>
  <c r="V378" i="30"/>
  <c r="Q378" i="30"/>
  <c r="O378" i="30"/>
  <c r="K378" i="30"/>
  <c r="I378" i="30"/>
  <c r="G378" i="30"/>
  <c r="M378" i="30" s="1"/>
  <c r="BA373" i="30"/>
  <c r="V372" i="30"/>
  <c r="Q372" i="30"/>
  <c r="Q371" i="30" s="1"/>
  <c r="O372" i="30"/>
  <c r="O371" i="30" s="1"/>
  <c r="K372" i="30"/>
  <c r="K371" i="30" s="1"/>
  <c r="I372" i="30"/>
  <c r="G372" i="30"/>
  <c r="M372" i="30" s="1"/>
  <c r="I371" i="30"/>
  <c r="G371" i="30"/>
  <c r="V369" i="30"/>
  <c r="Q369" i="30"/>
  <c r="O369" i="30"/>
  <c r="K369" i="30"/>
  <c r="I369" i="30"/>
  <c r="G369" i="30"/>
  <c r="M369" i="30" s="1"/>
  <c r="V367" i="30"/>
  <c r="Q367" i="30"/>
  <c r="O367" i="30"/>
  <c r="M367" i="30"/>
  <c r="K367" i="30"/>
  <c r="I367" i="30"/>
  <c r="G367" i="30"/>
  <c r="BA364" i="30"/>
  <c r="V363" i="30"/>
  <c r="Q363" i="30"/>
  <c r="O363" i="30"/>
  <c r="M363" i="30"/>
  <c r="K363" i="30"/>
  <c r="I363" i="30"/>
  <c r="G363" i="30"/>
  <c r="V353" i="30"/>
  <c r="Q353" i="30"/>
  <c r="O353" i="30"/>
  <c r="K353" i="30"/>
  <c r="I353" i="30"/>
  <c r="G353" i="30"/>
  <c r="M353" i="30" s="1"/>
  <c r="BA350" i="30"/>
  <c r="V348" i="30"/>
  <c r="Q348" i="30"/>
  <c r="O348" i="30"/>
  <c r="K348" i="30"/>
  <c r="I348" i="30"/>
  <c r="G348" i="30"/>
  <c r="M348" i="30" s="1"/>
  <c r="V344" i="30"/>
  <c r="Q344" i="30"/>
  <c r="O344" i="30"/>
  <c r="M344" i="30"/>
  <c r="K344" i="30"/>
  <c r="I344" i="30"/>
  <c r="G344" i="30"/>
  <c r="V334" i="30"/>
  <c r="Q334" i="30"/>
  <c r="O334" i="30"/>
  <c r="M334" i="30"/>
  <c r="K334" i="30"/>
  <c r="I334" i="30"/>
  <c r="G334" i="30"/>
  <c r="V331" i="30"/>
  <c r="Q331" i="30"/>
  <c r="O331" i="30"/>
  <c r="M331" i="30"/>
  <c r="K331" i="30"/>
  <c r="I331" i="30"/>
  <c r="G331" i="30"/>
  <c r="V328" i="30"/>
  <c r="Q328" i="30"/>
  <c r="O328" i="30"/>
  <c r="K328" i="30"/>
  <c r="I328" i="30"/>
  <c r="G328" i="30"/>
  <c r="M328" i="30" s="1"/>
  <c r="V325" i="30"/>
  <c r="Q325" i="30"/>
  <c r="O325" i="30"/>
  <c r="K325" i="30"/>
  <c r="I325" i="30"/>
  <c r="G325" i="30"/>
  <c r="M325" i="30" s="1"/>
  <c r="V322" i="30"/>
  <c r="Q322" i="30"/>
  <c r="O322" i="30"/>
  <c r="K322" i="30"/>
  <c r="I322" i="30"/>
  <c r="G322" i="30"/>
  <c r="M322" i="30" s="1"/>
  <c r="V319" i="30"/>
  <c r="Q319" i="30"/>
  <c r="O319" i="30"/>
  <c r="M319" i="30"/>
  <c r="K319" i="30"/>
  <c r="I319" i="30"/>
  <c r="G319" i="30"/>
  <c r="V316" i="30"/>
  <c r="Q316" i="30"/>
  <c r="O316" i="30"/>
  <c r="K316" i="30"/>
  <c r="I316" i="30"/>
  <c r="G316" i="30"/>
  <c r="M316" i="30" s="1"/>
  <c r="V313" i="30"/>
  <c r="Q313" i="30"/>
  <c r="O313" i="30"/>
  <c r="M313" i="30"/>
  <c r="K313" i="30"/>
  <c r="I313" i="30"/>
  <c r="G313" i="30"/>
  <c r="V305" i="30"/>
  <c r="V286" i="30" s="1"/>
  <c r="Q305" i="30"/>
  <c r="O305" i="30"/>
  <c r="M305" i="30"/>
  <c r="K305" i="30"/>
  <c r="I305" i="30"/>
  <c r="G305" i="30"/>
  <c r="V301" i="30"/>
  <c r="Q301" i="30"/>
  <c r="O301" i="30"/>
  <c r="M301" i="30"/>
  <c r="K301" i="30"/>
  <c r="I301" i="30"/>
  <c r="G301" i="30"/>
  <c r="V291" i="30"/>
  <c r="Q291" i="30"/>
  <c r="Q286" i="30" s="1"/>
  <c r="O291" i="30"/>
  <c r="K291" i="30"/>
  <c r="K286" i="30" s="1"/>
  <c r="I291" i="30"/>
  <c r="G291" i="30"/>
  <c r="M291" i="30" s="1"/>
  <c r="V287" i="30"/>
  <c r="Q287" i="30"/>
  <c r="O287" i="30"/>
  <c r="O286" i="30" s="1"/>
  <c r="K287" i="30"/>
  <c r="I287" i="30"/>
  <c r="I286" i="30" s="1"/>
  <c r="G287" i="30"/>
  <c r="M287" i="30" s="1"/>
  <c r="M286" i="30" s="1"/>
  <c r="G286" i="30"/>
  <c r="V283" i="30"/>
  <c r="Q283" i="30"/>
  <c r="O283" i="30"/>
  <c r="M283" i="30"/>
  <c r="K283" i="30"/>
  <c r="I283" i="30"/>
  <c r="G283" i="30"/>
  <c r="V267" i="30"/>
  <c r="Q267" i="30"/>
  <c r="O267" i="30"/>
  <c r="K267" i="30"/>
  <c r="I267" i="30"/>
  <c r="G267" i="30"/>
  <c r="M267" i="30" s="1"/>
  <c r="BA264" i="30"/>
  <c r="V263" i="30"/>
  <c r="Q263" i="30"/>
  <c r="O263" i="30"/>
  <c r="K263" i="30"/>
  <c r="I263" i="30"/>
  <c r="G263" i="30"/>
  <c r="M263" i="30" s="1"/>
  <c r="BA260" i="30"/>
  <c r="V259" i="30"/>
  <c r="V208" i="30" s="1"/>
  <c r="Q259" i="30"/>
  <c r="O259" i="30"/>
  <c r="K259" i="30"/>
  <c r="I259" i="30"/>
  <c r="G259" i="30"/>
  <c r="M259" i="30" s="1"/>
  <c r="V246" i="30"/>
  <c r="Q246" i="30"/>
  <c r="O246" i="30"/>
  <c r="M246" i="30"/>
  <c r="K246" i="30"/>
  <c r="I246" i="30"/>
  <c r="G246" i="30"/>
  <c r="V244" i="30"/>
  <c r="Q244" i="30"/>
  <c r="O244" i="30"/>
  <c r="M244" i="30"/>
  <c r="K244" i="30"/>
  <c r="I244" i="30"/>
  <c r="G244" i="30"/>
  <c r="V238" i="30"/>
  <c r="Q238" i="30"/>
  <c r="Q208" i="30" s="1"/>
  <c r="O238" i="30"/>
  <c r="M238" i="30"/>
  <c r="K238" i="30"/>
  <c r="I238" i="30"/>
  <c r="G238" i="30"/>
  <c r="V235" i="30"/>
  <c r="Q235" i="30"/>
  <c r="O235" i="30"/>
  <c r="K235" i="30"/>
  <c r="I235" i="30"/>
  <c r="G235" i="30"/>
  <c r="M235" i="30" s="1"/>
  <c r="V231" i="30"/>
  <c r="Q231" i="30"/>
  <c r="O231" i="30"/>
  <c r="K231" i="30"/>
  <c r="I231" i="30"/>
  <c r="G231" i="30"/>
  <c r="M231" i="30" s="1"/>
  <c r="BA229" i="30"/>
  <c r="V228" i="30"/>
  <c r="Q228" i="30"/>
  <c r="O228" i="30"/>
  <c r="O208" i="30" s="1"/>
  <c r="K228" i="30"/>
  <c r="I228" i="30"/>
  <c r="I208" i="30" s="1"/>
  <c r="G228" i="30"/>
  <c r="M228" i="30" s="1"/>
  <c r="V209" i="30"/>
  <c r="Q209" i="30"/>
  <c r="O209" i="30"/>
  <c r="K209" i="30"/>
  <c r="K208" i="30" s="1"/>
  <c r="I209" i="30"/>
  <c r="G209" i="30"/>
  <c r="M209" i="30" s="1"/>
  <c r="BA205" i="30"/>
  <c r="V204" i="30"/>
  <c r="Q204" i="30"/>
  <c r="O204" i="30"/>
  <c r="M204" i="30"/>
  <c r="K204" i="30"/>
  <c r="I204" i="30"/>
  <c r="G204" i="30"/>
  <c r="V201" i="30"/>
  <c r="Q201" i="30"/>
  <c r="O201" i="30"/>
  <c r="K201" i="30"/>
  <c r="I201" i="30"/>
  <c r="G201" i="30"/>
  <c r="M201" i="30" s="1"/>
  <c r="V198" i="30"/>
  <c r="Q198" i="30"/>
  <c r="O198" i="30"/>
  <c r="M198" i="30"/>
  <c r="K198" i="30"/>
  <c r="I198" i="30"/>
  <c r="G198" i="30"/>
  <c r="V195" i="30"/>
  <c r="V185" i="30" s="1"/>
  <c r="Q195" i="30"/>
  <c r="O195" i="30"/>
  <c r="M195" i="30"/>
  <c r="K195" i="30"/>
  <c r="I195" i="30"/>
  <c r="G195" i="30"/>
  <c r="V191" i="30"/>
  <c r="Q191" i="30"/>
  <c r="O191" i="30"/>
  <c r="M191" i="30"/>
  <c r="K191" i="30"/>
  <c r="I191" i="30"/>
  <c r="G191" i="30"/>
  <c r="V189" i="30"/>
  <c r="Q189" i="30"/>
  <c r="Q185" i="30" s="1"/>
  <c r="O189" i="30"/>
  <c r="K189" i="30"/>
  <c r="K185" i="30" s="1"/>
  <c r="I189" i="30"/>
  <c r="G189" i="30"/>
  <c r="M189" i="30" s="1"/>
  <c r="V186" i="30"/>
  <c r="Q186" i="30"/>
  <c r="O186" i="30"/>
  <c r="O185" i="30" s="1"/>
  <c r="K186" i="30"/>
  <c r="I186" i="30"/>
  <c r="I185" i="30" s="1"/>
  <c r="G186" i="30"/>
  <c r="M186" i="30" s="1"/>
  <c r="G185" i="30"/>
  <c r="V183" i="30"/>
  <c r="Q183" i="30"/>
  <c r="O183" i="30"/>
  <c r="M183" i="30"/>
  <c r="K183" i="30"/>
  <c r="I183" i="30"/>
  <c r="G183" i="30"/>
  <c r="V181" i="30"/>
  <c r="Q181" i="30"/>
  <c r="O181" i="30"/>
  <c r="K181" i="30"/>
  <c r="I181" i="30"/>
  <c r="G181" i="30"/>
  <c r="M181" i="30" s="1"/>
  <c r="V178" i="30"/>
  <c r="Q178" i="30"/>
  <c r="O178" i="30"/>
  <c r="M178" i="30"/>
  <c r="K178" i="30"/>
  <c r="I178" i="30"/>
  <c r="G178" i="30"/>
  <c r="V176" i="30"/>
  <c r="Q176" i="30"/>
  <c r="O176" i="30"/>
  <c r="M176" i="30"/>
  <c r="K176" i="30"/>
  <c r="I176" i="30"/>
  <c r="G176" i="30"/>
  <c r="V174" i="30"/>
  <c r="Q174" i="30"/>
  <c r="O174" i="30"/>
  <c r="M174" i="30"/>
  <c r="K174" i="30"/>
  <c r="I174" i="30"/>
  <c r="G174" i="30"/>
  <c r="V172" i="30"/>
  <c r="Q172" i="30"/>
  <c r="O172" i="30"/>
  <c r="K172" i="30"/>
  <c r="I172" i="30"/>
  <c r="G172" i="30"/>
  <c r="M172" i="30" s="1"/>
  <c r="V170" i="30"/>
  <c r="Q170" i="30"/>
  <c r="O170" i="30"/>
  <c r="K170" i="30"/>
  <c r="I170" i="30"/>
  <c r="G170" i="30"/>
  <c r="M170" i="30" s="1"/>
  <c r="BA166" i="30"/>
  <c r="V165" i="30"/>
  <c r="Q165" i="30"/>
  <c r="O165" i="30"/>
  <c r="K165" i="30"/>
  <c r="I165" i="30"/>
  <c r="G165" i="30"/>
  <c r="M165" i="30" s="1"/>
  <c r="V160" i="30"/>
  <c r="Q160" i="30"/>
  <c r="O160" i="30"/>
  <c r="K160" i="30"/>
  <c r="I160" i="30"/>
  <c r="G160" i="30"/>
  <c r="M160" i="30" s="1"/>
  <c r="V139" i="30"/>
  <c r="Q139" i="30"/>
  <c r="O139" i="30"/>
  <c r="M139" i="30"/>
  <c r="K139" i="30"/>
  <c r="I139" i="30"/>
  <c r="G139" i="30"/>
  <c r="V134" i="30"/>
  <c r="Q134" i="30"/>
  <c r="O134" i="30"/>
  <c r="K134" i="30"/>
  <c r="I134" i="30"/>
  <c r="G134" i="30"/>
  <c r="M134" i="30" s="1"/>
  <c r="BA132" i="30"/>
  <c r="V131" i="30"/>
  <c r="Q131" i="30"/>
  <c r="O131" i="30"/>
  <c r="K131" i="30"/>
  <c r="I131" i="30"/>
  <c r="G131" i="30"/>
  <c r="M131" i="30" s="1"/>
  <c r="BA128" i="30"/>
  <c r="V127" i="30"/>
  <c r="Q127" i="30"/>
  <c r="O127" i="30"/>
  <c r="K127" i="30"/>
  <c r="I127" i="30"/>
  <c r="G127" i="30"/>
  <c r="M127" i="30" s="1"/>
  <c r="BA124" i="30"/>
  <c r="V123" i="30"/>
  <c r="Q123" i="30"/>
  <c r="O123" i="30"/>
  <c r="K123" i="30"/>
  <c r="I123" i="30"/>
  <c r="G123" i="30"/>
  <c r="M123" i="30" s="1"/>
  <c r="V112" i="30"/>
  <c r="Q112" i="30"/>
  <c r="O112" i="30"/>
  <c r="M112" i="30"/>
  <c r="K112" i="30"/>
  <c r="I112" i="30"/>
  <c r="G112" i="30"/>
  <c r="V108" i="30"/>
  <c r="Q108" i="30"/>
  <c r="O108" i="30"/>
  <c r="M108" i="30"/>
  <c r="K108" i="30"/>
  <c r="I108" i="30"/>
  <c r="G108" i="30"/>
  <c r="V106" i="30"/>
  <c r="Q106" i="30"/>
  <c r="O106" i="30"/>
  <c r="M106" i="30"/>
  <c r="K106" i="30"/>
  <c r="I106" i="30"/>
  <c r="G106" i="30"/>
  <c r="BA104" i="30"/>
  <c r="V103" i="30"/>
  <c r="Q103" i="30"/>
  <c r="O103" i="30"/>
  <c r="M103" i="30"/>
  <c r="K103" i="30"/>
  <c r="I103" i="30"/>
  <c r="G103" i="30"/>
  <c r="BA98" i="30"/>
  <c r="V97" i="30"/>
  <c r="Q97" i="30"/>
  <c r="O97" i="30"/>
  <c r="M97" i="30"/>
  <c r="K97" i="30"/>
  <c r="I97" i="30"/>
  <c r="G97" i="30"/>
  <c r="V94" i="30"/>
  <c r="Q94" i="30"/>
  <c r="O94" i="30"/>
  <c r="K94" i="30"/>
  <c r="I94" i="30"/>
  <c r="G94" i="30"/>
  <c r="M94" i="30" s="1"/>
  <c r="V90" i="30"/>
  <c r="Q90" i="30"/>
  <c r="O90" i="30"/>
  <c r="K90" i="30"/>
  <c r="I90" i="30"/>
  <c r="G90" i="30"/>
  <c r="M90" i="30" s="1"/>
  <c r="V87" i="30"/>
  <c r="Q87" i="30"/>
  <c r="O87" i="30"/>
  <c r="K87" i="30"/>
  <c r="I87" i="30"/>
  <c r="G87" i="30"/>
  <c r="M87" i="30" s="1"/>
  <c r="V82" i="30"/>
  <c r="Q82" i="30"/>
  <c r="O82" i="30"/>
  <c r="M82" i="30"/>
  <c r="K82" i="30"/>
  <c r="I82" i="30"/>
  <c r="G82" i="30"/>
  <c r="V79" i="30"/>
  <c r="Q79" i="30"/>
  <c r="O79" i="30"/>
  <c r="K79" i="30"/>
  <c r="I79" i="30"/>
  <c r="G79" i="30"/>
  <c r="M79" i="30" s="1"/>
  <c r="V76" i="30"/>
  <c r="Q76" i="30"/>
  <c r="O76" i="30"/>
  <c r="M76" i="30"/>
  <c r="K76" i="30"/>
  <c r="I76" i="30"/>
  <c r="G76" i="30"/>
  <c r="V74" i="30"/>
  <c r="Q74" i="30"/>
  <c r="O74" i="30"/>
  <c r="M74" i="30"/>
  <c r="K74" i="30"/>
  <c r="I74" i="30"/>
  <c r="G74" i="30"/>
  <c r="V71" i="30"/>
  <c r="Q71" i="30"/>
  <c r="O71" i="30"/>
  <c r="M71" i="30"/>
  <c r="K71" i="30"/>
  <c r="I71" i="30"/>
  <c r="G71" i="30"/>
  <c r="V69" i="30"/>
  <c r="Q69" i="30"/>
  <c r="O69" i="30"/>
  <c r="O59" i="30" s="1"/>
  <c r="K69" i="30"/>
  <c r="I69" i="30"/>
  <c r="G69" i="30"/>
  <c r="M69" i="30" s="1"/>
  <c r="V67" i="30"/>
  <c r="Q67" i="30"/>
  <c r="O67" i="30"/>
  <c r="K67" i="30"/>
  <c r="I67" i="30"/>
  <c r="G67" i="30"/>
  <c r="M67" i="30" s="1"/>
  <c r="V63" i="30"/>
  <c r="Q63" i="30"/>
  <c r="O63" i="30"/>
  <c r="K63" i="30"/>
  <c r="I63" i="30"/>
  <c r="G63" i="30"/>
  <c r="G59" i="30" s="1"/>
  <c r="V60" i="30"/>
  <c r="V59" i="30" s="1"/>
  <c r="Q60" i="30"/>
  <c r="O60" i="30"/>
  <c r="M60" i="30"/>
  <c r="K60" i="30"/>
  <c r="K59" i="30" s="1"/>
  <c r="I60" i="30"/>
  <c r="I59" i="30" s="1"/>
  <c r="G60" i="30"/>
  <c r="Q59" i="30"/>
  <c r="V57" i="30"/>
  <c r="Q57" i="30"/>
  <c r="O57" i="30"/>
  <c r="M57" i="30"/>
  <c r="K57" i="30"/>
  <c r="I57" i="30"/>
  <c r="G57" i="30"/>
  <c r="V54" i="30"/>
  <c r="Q54" i="30"/>
  <c r="O54" i="30"/>
  <c r="M54" i="30"/>
  <c r="K54" i="30"/>
  <c r="I54" i="30"/>
  <c r="G54" i="30"/>
  <c r="BA51" i="30"/>
  <c r="V50" i="30"/>
  <c r="Q50" i="30"/>
  <c r="O50" i="30"/>
  <c r="M50" i="30"/>
  <c r="K50" i="30"/>
  <c r="I50" i="30"/>
  <c r="G50" i="30"/>
  <c r="BA48" i="30"/>
  <c r="V47" i="30"/>
  <c r="Q47" i="30"/>
  <c r="O47" i="30"/>
  <c r="O43" i="30" s="1"/>
  <c r="M47" i="30"/>
  <c r="K47" i="30"/>
  <c r="I47" i="30"/>
  <c r="G47" i="30"/>
  <c r="V44" i="30"/>
  <c r="V43" i="30" s="1"/>
  <c r="Q44" i="30"/>
  <c r="Q43" i="30" s="1"/>
  <c r="O44" i="30"/>
  <c r="M44" i="30"/>
  <c r="M43" i="30" s="1"/>
  <c r="K44" i="30"/>
  <c r="K43" i="30" s="1"/>
  <c r="I44" i="30"/>
  <c r="G44" i="30"/>
  <c r="I43" i="30"/>
  <c r="G43" i="30"/>
  <c r="V40" i="30"/>
  <c r="Q40" i="30"/>
  <c r="O40" i="30"/>
  <c r="K40" i="30"/>
  <c r="I40" i="30"/>
  <c r="G40" i="30"/>
  <c r="M40" i="30" s="1"/>
  <c r="V36" i="30"/>
  <c r="Q36" i="30"/>
  <c r="O36" i="30"/>
  <c r="K36" i="30"/>
  <c r="I36" i="30"/>
  <c r="G36" i="30"/>
  <c r="M36" i="30" s="1"/>
  <c r="V33" i="30"/>
  <c r="Q33" i="30"/>
  <c r="O33" i="30"/>
  <c r="M33" i="30"/>
  <c r="K33" i="30"/>
  <c r="I33" i="30"/>
  <c r="G33" i="30"/>
  <c r="V29" i="30"/>
  <c r="Q29" i="30"/>
  <c r="O29" i="30"/>
  <c r="K29" i="30"/>
  <c r="I29" i="30"/>
  <c r="G29" i="30"/>
  <c r="M29" i="30" s="1"/>
  <c r="V26" i="30"/>
  <c r="Q26" i="30"/>
  <c r="O26" i="30"/>
  <c r="M26" i="30"/>
  <c r="K26" i="30"/>
  <c r="I26" i="30"/>
  <c r="G26" i="30"/>
  <c r="V22" i="30"/>
  <c r="Q22" i="30"/>
  <c r="O22" i="30"/>
  <c r="M22" i="30"/>
  <c r="K22" i="30"/>
  <c r="I22" i="30"/>
  <c r="G22" i="30"/>
  <c r="BA20" i="30"/>
  <c r="V19" i="30"/>
  <c r="Q19" i="30"/>
  <c r="O19" i="30"/>
  <c r="M19" i="30"/>
  <c r="K19" i="30"/>
  <c r="I19" i="30"/>
  <c r="G19" i="30"/>
  <c r="BA16" i="30"/>
  <c r="V15" i="30"/>
  <c r="V8" i="30" s="1"/>
  <c r="Q15" i="30"/>
  <c r="O15" i="30"/>
  <c r="M15" i="30"/>
  <c r="K15" i="30"/>
  <c r="I15" i="30"/>
  <c r="G15" i="30"/>
  <c r="V12" i="30"/>
  <c r="Q12" i="30"/>
  <c r="O12" i="30"/>
  <c r="M12" i="30"/>
  <c r="K12" i="30"/>
  <c r="I12" i="30"/>
  <c r="G12" i="30"/>
  <c r="V9" i="30"/>
  <c r="Q9" i="30"/>
  <c r="Q8" i="30" s="1"/>
  <c r="O9" i="30"/>
  <c r="O8" i="30" s="1"/>
  <c r="K9" i="30"/>
  <c r="K8" i="30" s="1"/>
  <c r="I9" i="30"/>
  <c r="I8" i="30" s="1"/>
  <c r="G9" i="30"/>
  <c r="AF935" i="30" s="1"/>
  <c r="G8" i="30"/>
  <c r="AE51" i="29"/>
  <c r="BA49" i="29"/>
  <c r="V47" i="29"/>
  <c r="Q47" i="29"/>
  <c r="O47" i="29"/>
  <c r="M47" i="29"/>
  <c r="K47" i="29"/>
  <c r="I47" i="29"/>
  <c r="G47" i="29"/>
  <c r="BA46" i="29"/>
  <c r="V45" i="29"/>
  <c r="Q45" i="29"/>
  <c r="Q44" i="29" s="1"/>
  <c r="O45" i="29"/>
  <c r="O44" i="29" s="1"/>
  <c r="M45" i="29"/>
  <c r="M44" i="29" s="1"/>
  <c r="K45" i="29"/>
  <c r="I45" i="29"/>
  <c r="I44" i="29" s="1"/>
  <c r="G45" i="29"/>
  <c r="V44" i="29"/>
  <c r="K44" i="29"/>
  <c r="G44" i="29"/>
  <c r="V42" i="29"/>
  <c r="Q42" i="29"/>
  <c r="Q41" i="29" s="1"/>
  <c r="O42" i="29"/>
  <c r="M42" i="29"/>
  <c r="M41" i="29" s="1"/>
  <c r="K42" i="29"/>
  <c r="K41" i="29" s="1"/>
  <c r="I42" i="29"/>
  <c r="I41" i="29" s="1"/>
  <c r="G42" i="29"/>
  <c r="V41" i="29"/>
  <c r="O41" i="29"/>
  <c r="G41" i="29"/>
  <c r="V39" i="29"/>
  <c r="Q39" i="29"/>
  <c r="O39" i="29"/>
  <c r="K39" i="29"/>
  <c r="I39" i="29"/>
  <c r="I36" i="29" s="1"/>
  <c r="G39" i="29"/>
  <c r="M39" i="29" s="1"/>
  <c r="V37" i="29"/>
  <c r="V36" i="29" s="1"/>
  <c r="Q37" i="29"/>
  <c r="O37" i="29"/>
  <c r="O36" i="29" s="1"/>
  <c r="K37" i="29"/>
  <c r="K36" i="29" s="1"/>
  <c r="I37" i="29"/>
  <c r="G37" i="29"/>
  <c r="M37" i="29" s="1"/>
  <c r="Q36" i="29"/>
  <c r="V34" i="29"/>
  <c r="Q34" i="29"/>
  <c r="O34" i="29"/>
  <c r="K34" i="29"/>
  <c r="I34" i="29"/>
  <c r="G34" i="29"/>
  <c r="M34" i="29" s="1"/>
  <c r="V32" i="29"/>
  <c r="Q32" i="29"/>
  <c r="O32" i="29"/>
  <c r="M32" i="29"/>
  <c r="K32" i="29"/>
  <c r="I32" i="29"/>
  <c r="G32" i="29"/>
  <c r="BA31" i="29"/>
  <c r="V30" i="29"/>
  <c r="Q30" i="29"/>
  <c r="O30" i="29"/>
  <c r="M30" i="29"/>
  <c r="K30" i="29"/>
  <c r="I30" i="29"/>
  <c r="G30" i="29"/>
  <c r="V28" i="29"/>
  <c r="Q28" i="29"/>
  <c r="O28" i="29"/>
  <c r="M28" i="29"/>
  <c r="K28" i="29"/>
  <c r="I28" i="29"/>
  <c r="G28" i="29"/>
  <c r="V26" i="29"/>
  <c r="Q26" i="29"/>
  <c r="O26" i="29"/>
  <c r="M26" i="29"/>
  <c r="K26" i="29"/>
  <c r="I26" i="29"/>
  <c r="G26" i="29"/>
  <c r="V24" i="29"/>
  <c r="Q24" i="29"/>
  <c r="O24" i="29"/>
  <c r="K24" i="29"/>
  <c r="I24" i="29"/>
  <c r="G24" i="29"/>
  <c r="G8" i="29" s="1"/>
  <c r="V22" i="29"/>
  <c r="Q22" i="29"/>
  <c r="O22" i="29"/>
  <c r="K22" i="29"/>
  <c r="I22" i="29"/>
  <c r="G22" i="29"/>
  <c r="M22" i="29" s="1"/>
  <c r="V19" i="29"/>
  <c r="Q19" i="29"/>
  <c r="O19" i="29"/>
  <c r="K19" i="29"/>
  <c r="I19" i="29"/>
  <c r="G19" i="29"/>
  <c r="M19" i="29" s="1"/>
  <c r="BA17" i="29"/>
  <c r="V16" i="29"/>
  <c r="Q16" i="29"/>
  <c r="O16" i="29"/>
  <c r="K16" i="29"/>
  <c r="I16" i="29"/>
  <c r="G16" i="29"/>
  <c r="M16" i="29" s="1"/>
  <c r="BA15" i="29"/>
  <c r="V14" i="29"/>
  <c r="Q14" i="29"/>
  <c r="O14" i="29"/>
  <c r="K14" i="29"/>
  <c r="K8" i="29" s="1"/>
  <c r="I14" i="29"/>
  <c r="G14" i="29"/>
  <c r="M14" i="29" s="1"/>
  <c r="V11" i="29"/>
  <c r="Q11" i="29"/>
  <c r="O11" i="29"/>
  <c r="M11" i="29"/>
  <c r="K11" i="29"/>
  <c r="I11" i="29"/>
  <c r="G11" i="29"/>
  <c r="BA10" i="29"/>
  <c r="V9" i="29"/>
  <c r="V8" i="29" s="1"/>
  <c r="Q9" i="29"/>
  <c r="Q8" i="29" s="1"/>
  <c r="O9" i="29"/>
  <c r="M9" i="29"/>
  <c r="K9" i="29"/>
  <c r="I9" i="29"/>
  <c r="I8" i="29" s="1"/>
  <c r="G9" i="29"/>
  <c r="AF51" i="29" s="1"/>
  <c r="O8" i="29"/>
  <c r="AE334" i="28"/>
  <c r="V332" i="28"/>
  <c r="Q332" i="28"/>
  <c r="O332" i="28"/>
  <c r="K332" i="28"/>
  <c r="I332" i="28"/>
  <c r="G332" i="28"/>
  <c r="M332" i="28" s="1"/>
  <c r="BA331" i="28"/>
  <c r="V330" i="28"/>
  <c r="Q330" i="28"/>
  <c r="O330" i="28"/>
  <c r="K330" i="28"/>
  <c r="I330" i="28"/>
  <c r="G330" i="28"/>
  <c r="G325" i="28" s="1"/>
  <c r="V328" i="28"/>
  <c r="Q328" i="28"/>
  <c r="O328" i="28"/>
  <c r="K328" i="28"/>
  <c r="I328" i="28"/>
  <c r="G328" i="28"/>
  <c r="M328" i="28" s="1"/>
  <c r="V327" i="28"/>
  <c r="Q327" i="28"/>
  <c r="O327" i="28"/>
  <c r="K327" i="28"/>
  <c r="I327" i="28"/>
  <c r="G327" i="28"/>
  <c r="M327" i="28" s="1"/>
  <c r="V326" i="28"/>
  <c r="V325" i="28" s="1"/>
  <c r="Q326" i="28"/>
  <c r="Q325" i="28" s="1"/>
  <c r="O326" i="28"/>
  <c r="K326" i="28"/>
  <c r="K325" i="28" s="1"/>
  <c r="I326" i="28"/>
  <c r="I325" i="28" s="1"/>
  <c r="G326" i="28"/>
  <c r="M326" i="28" s="1"/>
  <c r="O325" i="28"/>
  <c r="BA324" i="28"/>
  <c r="V323" i="28"/>
  <c r="Q323" i="28"/>
  <c r="Q320" i="28" s="1"/>
  <c r="O323" i="28"/>
  <c r="K323" i="28"/>
  <c r="I323" i="28"/>
  <c r="G323" i="28"/>
  <c r="M323" i="28" s="1"/>
  <c r="V321" i="28"/>
  <c r="Q321" i="28"/>
  <c r="O321" i="28"/>
  <c r="O320" i="28" s="1"/>
  <c r="M321" i="28"/>
  <c r="K321" i="28"/>
  <c r="I321" i="28"/>
  <c r="G321" i="28"/>
  <c r="V320" i="28"/>
  <c r="K320" i="28"/>
  <c r="I320" i="28"/>
  <c r="BA319" i="28"/>
  <c r="V318" i="28"/>
  <c r="Q318" i="28"/>
  <c r="O318" i="28"/>
  <c r="K318" i="28"/>
  <c r="I318" i="28"/>
  <c r="G318" i="28"/>
  <c r="M318" i="28" s="1"/>
  <c r="BA317" i="28"/>
  <c r="BA316" i="28"/>
  <c r="V315" i="28"/>
  <c r="Q315" i="28"/>
  <c r="O315" i="28"/>
  <c r="M315" i="28"/>
  <c r="K315" i="28"/>
  <c r="I315" i="28"/>
  <c r="G315" i="28"/>
  <c r="V314" i="28"/>
  <c r="Q314" i="28"/>
  <c r="O314" i="28"/>
  <c r="K314" i="28"/>
  <c r="I314" i="28"/>
  <c r="G314" i="28"/>
  <c r="M314" i="28" s="1"/>
  <c r="V313" i="28"/>
  <c r="Q313" i="28"/>
  <c r="Q310" i="28" s="1"/>
  <c r="O313" i="28"/>
  <c r="K313" i="28"/>
  <c r="K310" i="28" s="1"/>
  <c r="I313" i="28"/>
  <c r="G313" i="28"/>
  <c r="M313" i="28" s="1"/>
  <c r="V311" i="28"/>
  <c r="V310" i="28" s="1"/>
  <c r="Q311" i="28"/>
  <c r="O311" i="28"/>
  <c r="O310" i="28" s="1"/>
  <c r="K311" i="28"/>
  <c r="I311" i="28"/>
  <c r="I310" i="28" s="1"/>
  <c r="G311" i="28"/>
  <c r="G310" i="28" s="1"/>
  <c r="V309" i="28"/>
  <c r="V308" i="28" s="1"/>
  <c r="Q309" i="28"/>
  <c r="O309" i="28"/>
  <c r="O308" i="28" s="1"/>
  <c r="M309" i="28"/>
  <c r="K309" i="28"/>
  <c r="K308" i="28" s="1"/>
  <c r="I309" i="28"/>
  <c r="G309" i="28"/>
  <c r="Q308" i="28"/>
  <c r="M308" i="28"/>
  <c r="I308" i="28"/>
  <c r="G308" i="28"/>
  <c r="V306" i="28"/>
  <c r="Q306" i="28"/>
  <c r="O306" i="28"/>
  <c r="K306" i="28"/>
  <c r="I306" i="28"/>
  <c r="G306" i="28"/>
  <c r="M306" i="28" s="1"/>
  <c r="V304" i="28"/>
  <c r="Q304" i="28"/>
  <c r="O304" i="28"/>
  <c r="M304" i="28"/>
  <c r="K304" i="28"/>
  <c r="I304" i="28"/>
  <c r="G304" i="28"/>
  <c r="V302" i="28"/>
  <c r="Q302" i="28"/>
  <c r="O302" i="28"/>
  <c r="K302" i="28"/>
  <c r="K297" i="28" s="1"/>
  <c r="I302" i="28"/>
  <c r="G302" i="28"/>
  <c r="M302" i="28" s="1"/>
  <c r="V300" i="28"/>
  <c r="Q300" i="28"/>
  <c r="Q297" i="28" s="1"/>
  <c r="O300" i="28"/>
  <c r="K300" i="28"/>
  <c r="I300" i="28"/>
  <c r="G300" i="28"/>
  <c r="M300" i="28" s="1"/>
  <c r="V298" i="28"/>
  <c r="V297" i="28" s="1"/>
  <c r="Q298" i="28"/>
  <c r="O298" i="28"/>
  <c r="O297" i="28" s="1"/>
  <c r="K298" i="28"/>
  <c r="I298" i="28"/>
  <c r="I297" i="28" s="1"/>
  <c r="G298" i="28"/>
  <c r="G297" i="28" s="1"/>
  <c r="V294" i="28"/>
  <c r="V293" i="28" s="1"/>
  <c r="Q294" i="28"/>
  <c r="O294" i="28"/>
  <c r="O293" i="28" s="1"/>
  <c r="M294" i="28"/>
  <c r="K294" i="28"/>
  <c r="K293" i="28" s="1"/>
  <c r="I294" i="28"/>
  <c r="G294" i="28"/>
  <c r="Q293" i="28"/>
  <c r="M293" i="28"/>
  <c r="I293" i="28"/>
  <c r="G293" i="28"/>
  <c r="V292" i="28"/>
  <c r="Q292" i="28"/>
  <c r="O292" i="28"/>
  <c r="K292" i="28"/>
  <c r="I292" i="28"/>
  <c r="G292" i="28"/>
  <c r="M292" i="28" s="1"/>
  <c r="V290" i="28"/>
  <c r="Q290" i="28"/>
  <c r="O290" i="28"/>
  <c r="M290" i="28"/>
  <c r="K290" i="28"/>
  <c r="I290" i="28"/>
  <c r="G290" i="28"/>
  <c r="V284" i="28"/>
  <c r="Q284" i="28"/>
  <c r="O284" i="28"/>
  <c r="M284" i="28"/>
  <c r="K284" i="28"/>
  <c r="K276" i="28" s="1"/>
  <c r="I284" i="28"/>
  <c r="G284" i="28"/>
  <c r="V280" i="28"/>
  <c r="Q280" i="28"/>
  <c r="Q276" i="28" s="1"/>
  <c r="O280" i="28"/>
  <c r="K280" i="28"/>
  <c r="I280" i="28"/>
  <c r="G280" i="28"/>
  <c r="M280" i="28" s="1"/>
  <c r="V277" i="28"/>
  <c r="V276" i="28" s="1"/>
  <c r="Q277" i="28"/>
  <c r="O277" i="28"/>
  <c r="O276" i="28" s="1"/>
  <c r="K277" i="28"/>
  <c r="I277" i="28"/>
  <c r="I276" i="28" s="1"/>
  <c r="G277" i="28"/>
  <c r="G276" i="28" s="1"/>
  <c r="V274" i="28"/>
  <c r="Q274" i="28"/>
  <c r="O274" i="28"/>
  <c r="M274" i="28"/>
  <c r="K274" i="28"/>
  <c r="I274" i="28"/>
  <c r="G274" i="28"/>
  <c r="V272" i="28"/>
  <c r="Q272" i="28"/>
  <c r="O272" i="28"/>
  <c r="K272" i="28"/>
  <c r="I272" i="28"/>
  <c r="G272" i="28"/>
  <c r="M272" i="28" s="1"/>
  <c r="V267" i="28"/>
  <c r="Q267" i="28"/>
  <c r="O267" i="28"/>
  <c r="K267" i="28"/>
  <c r="I267" i="28"/>
  <c r="G267" i="28"/>
  <c r="M267" i="28" s="1"/>
  <c r="V262" i="28"/>
  <c r="Q262" i="28"/>
  <c r="O262" i="28"/>
  <c r="M262" i="28"/>
  <c r="K262" i="28"/>
  <c r="I262" i="28"/>
  <c r="G262" i="28"/>
  <c r="V257" i="28"/>
  <c r="V254" i="28" s="1"/>
  <c r="Q257" i="28"/>
  <c r="O257" i="28"/>
  <c r="M257" i="28"/>
  <c r="K257" i="28"/>
  <c r="I257" i="28"/>
  <c r="G257" i="28"/>
  <c r="V255" i="28"/>
  <c r="Q255" i="28"/>
  <c r="Q254" i="28" s="1"/>
  <c r="O255" i="28"/>
  <c r="O254" i="28" s="1"/>
  <c r="M255" i="28"/>
  <c r="K255" i="28"/>
  <c r="K254" i="28" s="1"/>
  <c r="I255" i="28"/>
  <c r="I254" i="28" s="1"/>
  <c r="G255" i="28"/>
  <c r="G254" i="28"/>
  <c r="V252" i="28"/>
  <c r="Q252" i="28"/>
  <c r="O252" i="28"/>
  <c r="M252" i="28"/>
  <c r="K252" i="28"/>
  <c r="I252" i="28"/>
  <c r="G252" i="28"/>
  <c r="V250" i="28"/>
  <c r="Q250" i="28"/>
  <c r="O250" i="28"/>
  <c r="K250" i="28"/>
  <c r="K246" i="28" s="1"/>
  <c r="I250" i="28"/>
  <c r="G250" i="28"/>
  <c r="M250" i="28" s="1"/>
  <c r="V247" i="28"/>
  <c r="V246" i="28" s="1"/>
  <c r="Q247" i="28"/>
  <c r="Q246" i="28" s="1"/>
  <c r="O247" i="28"/>
  <c r="K247" i="28"/>
  <c r="I247" i="28"/>
  <c r="I246" i="28" s="1"/>
  <c r="G247" i="28"/>
  <c r="M247" i="28" s="1"/>
  <c r="M246" i="28" s="1"/>
  <c r="O246" i="28"/>
  <c r="V244" i="28"/>
  <c r="Q244" i="28"/>
  <c r="O244" i="28"/>
  <c r="M244" i="28"/>
  <c r="K244" i="28"/>
  <c r="I244" i="28"/>
  <c r="G244" i="28"/>
  <c r="V242" i="28"/>
  <c r="V240" i="28" s="1"/>
  <c r="Q242" i="28"/>
  <c r="O242" i="28"/>
  <c r="M242" i="28"/>
  <c r="K242" i="28"/>
  <c r="I242" i="28"/>
  <c r="G242" i="28"/>
  <c r="V241" i="28"/>
  <c r="Q241" i="28"/>
  <c r="Q240" i="28" s="1"/>
  <c r="O241" i="28"/>
  <c r="O240" i="28" s="1"/>
  <c r="K241" i="28"/>
  <c r="K240" i="28" s="1"/>
  <c r="I241" i="28"/>
  <c r="I240" i="28" s="1"/>
  <c r="G241" i="28"/>
  <c r="M241" i="28" s="1"/>
  <c r="M240" i="28" s="1"/>
  <c r="G240" i="28"/>
  <c r="V238" i="28"/>
  <c r="Q238" i="28"/>
  <c r="O238" i="28"/>
  <c r="M238" i="28"/>
  <c r="K238" i="28"/>
  <c r="I238" i="28"/>
  <c r="G238" i="28"/>
  <c r="V236" i="28"/>
  <c r="Q236" i="28"/>
  <c r="O236" i="28"/>
  <c r="K236" i="28"/>
  <c r="I236" i="28"/>
  <c r="G236" i="28"/>
  <c r="M236" i="28" s="1"/>
  <c r="V234" i="28"/>
  <c r="Q234" i="28"/>
  <c r="O234" i="28"/>
  <c r="K234" i="28"/>
  <c r="I234" i="28"/>
  <c r="G234" i="28"/>
  <c r="M234" i="28" s="1"/>
  <c r="V232" i="28"/>
  <c r="Q232" i="28"/>
  <c r="O232" i="28"/>
  <c r="K232" i="28"/>
  <c r="I232" i="28"/>
  <c r="G232" i="28"/>
  <c r="M232" i="28" s="1"/>
  <c r="V230" i="28"/>
  <c r="Q230" i="28"/>
  <c r="O230" i="28"/>
  <c r="M230" i="28"/>
  <c r="K230" i="28"/>
  <c r="I230" i="28"/>
  <c r="G230" i="28"/>
  <c r="V228" i="28"/>
  <c r="Q228" i="28"/>
  <c r="O228" i="28"/>
  <c r="M228" i="28"/>
  <c r="K228" i="28"/>
  <c r="I228" i="28"/>
  <c r="G228" i="28"/>
  <c r="V225" i="28"/>
  <c r="Q225" i="28"/>
  <c r="O225" i="28"/>
  <c r="K225" i="28"/>
  <c r="I225" i="28"/>
  <c r="G225" i="28"/>
  <c r="M225" i="28" s="1"/>
  <c r="V222" i="28"/>
  <c r="Q222" i="28"/>
  <c r="O222" i="28"/>
  <c r="K222" i="28"/>
  <c r="I222" i="28"/>
  <c r="G222" i="28"/>
  <c r="G212" i="28" s="1"/>
  <c r="V220" i="28"/>
  <c r="Q220" i="28"/>
  <c r="O220" i="28"/>
  <c r="M220" i="28"/>
  <c r="K220" i="28"/>
  <c r="I220" i="28"/>
  <c r="G220" i="28"/>
  <c r="V217" i="28"/>
  <c r="Q217" i="28"/>
  <c r="O217" i="28"/>
  <c r="M217" i="28"/>
  <c r="K217" i="28"/>
  <c r="K212" i="28" s="1"/>
  <c r="I217" i="28"/>
  <c r="G217" i="28"/>
  <c r="V213" i="28"/>
  <c r="V212" i="28" s="1"/>
  <c r="Q213" i="28"/>
  <c r="Q212" i="28" s="1"/>
  <c r="O213" i="28"/>
  <c r="K213" i="28"/>
  <c r="I213" i="28"/>
  <c r="I212" i="28" s="1"/>
  <c r="G213" i="28"/>
  <c r="M213" i="28" s="1"/>
  <c r="O212" i="28"/>
  <c r="V210" i="28"/>
  <c r="Q210" i="28"/>
  <c r="O210" i="28"/>
  <c r="M210" i="28"/>
  <c r="K210" i="28"/>
  <c r="I210" i="28"/>
  <c r="G210" i="28"/>
  <c r="V208" i="28"/>
  <c r="Q208" i="28"/>
  <c r="O208" i="28"/>
  <c r="M208" i="28"/>
  <c r="K208" i="28"/>
  <c r="K198" i="28" s="1"/>
  <c r="I208" i="28"/>
  <c r="G208" i="28"/>
  <c r="V205" i="28"/>
  <c r="Q205" i="28"/>
  <c r="O205" i="28"/>
  <c r="K205" i="28"/>
  <c r="I205" i="28"/>
  <c r="I198" i="28" s="1"/>
  <c r="G205" i="28"/>
  <c r="M205" i="28" s="1"/>
  <c r="V202" i="28"/>
  <c r="Q202" i="28"/>
  <c r="O202" i="28"/>
  <c r="O198" i="28" s="1"/>
  <c r="K202" i="28"/>
  <c r="I202" i="28"/>
  <c r="G202" i="28"/>
  <c r="M202" i="28" s="1"/>
  <c r="V199" i="28"/>
  <c r="Q199" i="28"/>
  <c r="Q198" i="28" s="1"/>
  <c r="O199" i="28"/>
  <c r="M199" i="28"/>
  <c r="M198" i="28" s="1"/>
  <c r="K199" i="28"/>
  <c r="I199" i="28"/>
  <c r="G199" i="28"/>
  <c r="G198" i="28" s="1"/>
  <c r="V198" i="28"/>
  <c r="V196" i="28"/>
  <c r="Q196" i="28"/>
  <c r="O196" i="28"/>
  <c r="K196" i="28"/>
  <c r="I196" i="28"/>
  <c r="G196" i="28"/>
  <c r="M196" i="28" s="1"/>
  <c r="V192" i="28"/>
  <c r="Q192" i="28"/>
  <c r="O192" i="28"/>
  <c r="K192" i="28"/>
  <c r="I192" i="28"/>
  <c r="G192" i="28"/>
  <c r="M192" i="28" s="1"/>
  <c r="V188" i="28"/>
  <c r="Q188" i="28"/>
  <c r="O188" i="28"/>
  <c r="M188" i="28"/>
  <c r="K188" i="28"/>
  <c r="I188" i="28"/>
  <c r="G188" i="28"/>
  <c r="V184" i="28"/>
  <c r="Q184" i="28"/>
  <c r="O184" i="28"/>
  <c r="M184" i="28"/>
  <c r="K184" i="28"/>
  <c r="K172" i="28" s="1"/>
  <c r="I184" i="28"/>
  <c r="G184" i="28"/>
  <c r="V180" i="28"/>
  <c r="Q180" i="28"/>
  <c r="O180" i="28"/>
  <c r="M180" i="28"/>
  <c r="K180" i="28"/>
  <c r="I180" i="28"/>
  <c r="I172" i="28" s="1"/>
  <c r="G180" i="28"/>
  <c r="V176" i="28"/>
  <c r="Q176" i="28"/>
  <c r="O176" i="28"/>
  <c r="O172" i="28" s="1"/>
  <c r="K176" i="28"/>
  <c r="I176" i="28"/>
  <c r="G176" i="28"/>
  <c r="M176" i="28" s="1"/>
  <c r="V173" i="28"/>
  <c r="Q173" i="28"/>
  <c r="Q172" i="28" s="1"/>
  <c r="O173" i="28"/>
  <c r="M173" i="28"/>
  <c r="K173" i="28"/>
  <c r="I173" i="28"/>
  <c r="G173" i="28"/>
  <c r="G172" i="28" s="1"/>
  <c r="V172" i="28"/>
  <c r="V170" i="28"/>
  <c r="Q170" i="28"/>
  <c r="O170" i="28"/>
  <c r="K170" i="28"/>
  <c r="I170" i="28"/>
  <c r="G170" i="28"/>
  <c r="M170" i="28" s="1"/>
  <c r="V166" i="28"/>
  <c r="Q166" i="28"/>
  <c r="O166" i="28"/>
  <c r="O154" i="28" s="1"/>
  <c r="K166" i="28"/>
  <c r="I166" i="28"/>
  <c r="G166" i="28"/>
  <c r="M166" i="28" s="1"/>
  <c r="V161" i="28"/>
  <c r="Q161" i="28"/>
  <c r="O161" i="28"/>
  <c r="M161" i="28"/>
  <c r="M154" i="28" s="1"/>
  <c r="K161" i="28"/>
  <c r="I161" i="28"/>
  <c r="G161" i="28"/>
  <c r="V159" i="28"/>
  <c r="V154" i="28" s="1"/>
  <c r="Q159" i="28"/>
  <c r="O159" i="28"/>
  <c r="M159" i="28"/>
  <c r="K159" i="28"/>
  <c r="I159" i="28"/>
  <c r="G159" i="28"/>
  <c r="V155" i="28"/>
  <c r="Q155" i="28"/>
  <c r="Q154" i="28" s="1"/>
  <c r="O155" i="28"/>
  <c r="M155" i="28"/>
  <c r="K155" i="28"/>
  <c r="K154" i="28" s="1"/>
  <c r="I155" i="28"/>
  <c r="I154" i="28" s="1"/>
  <c r="G155" i="28"/>
  <c r="G154" i="28"/>
  <c r="V152" i="28"/>
  <c r="Q152" i="28"/>
  <c r="Q151" i="28" s="1"/>
  <c r="O152" i="28"/>
  <c r="M152" i="28"/>
  <c r="M151" i="28" s="1"/>
  <c r="K152" i="28"/>
  <c r="I152" i="28"/>
  <c r="G152" i="28"/>
  <c r="G151" i="28" s="1"/>
  <c r="V151" i="28"/>
  <c r="O151" i="28"/>
  <c r="K151" i="28"/>
  <c r="I151" i="28"/>
  <c r="V148" i="28"/>
  <c r="Q148" i="28"/>
  <c r="O148" i="28"/>
  <c r="K148" i="28"/>
  <c r="I148" i="28"/>
  <c r="G148" i="28"/>
  <c r="M148" i="28" s="1"/>
  <c r="V146" i="28"/>
  <c r="Q146" i="28"/>
  <c r="O146" i="28"/>
  <c r="K146" i="28"/>
  <c r="I146" i="28"/>
  <c r="G146" i="28"/>
  <c r="M146" i="28" s="1"/>
  <c r="V144" i="28"/>
  <c r="Q144" i="28"/>
  <c r="O144" i="28"/>
  <c r="M144" i="28"/>
  <c r="K144" i="28"/>
  <c r="I144" i="28"/>
  <c r="G144" i="28"/>
  <c r="V142" i="28"/>
  <c r="Q142" i="28"/>
  <c r="O142" i="28"/>
  <c r="M142" i="28"/>
  <c r="K142" i="28"/>
  <c r="I142" i="28"/>
  <c r="G142" i="28"/>
  <c r="V140" i="28"/>
  <c r="Q140" i="28"/>
  <c r="O140" i="28"/>
  <c r="M140" i="28"/>
  <c r="K140" i="28"/>
  <c r="I140" i="28"/>
  <c r="G140" i="28"/>
  <c r="V135" i="28"/>
  <c r="Q135" i="28"/>
  <c r="O135" i="28"/>
  <c r="K135" i="28"/>
  <c r="I135" i="28"/>
  <c r="G135" i="28"/>
  <c r="G121" i="28" s="1"/>
  <c r="V131" i="28"/>
  <c r="Q131" i="28"/>
  <c r="O131" i="28"/>
  <c r="M131" i="28"/>
  <c r="K131" i="28"/>
  <c r="I131" i="28"/>
  <c r="G131" i="28"/>
  <c r="V127" i="28"/>
  <c r="Q127" i="28"/>
  <c r="O127" i="28"/>
  <c r="K127" i="28"/>
  <c r="K121" i="28" s="1"/>
  <c r="I127" i="28"/>
  <c r="G127" i="28"/>
  <c r="M127" i="28" s="1"/>
  <c r="V125" i="28"/>
  <c r="Q125" i="28"/>
  <c r="O125" i="28"/>
  <c r="K125" i="28"/>
  <c r="I125" i="28"/>
  <c r="G125" i="28"/>
  <c r="M125" i="28" s="1"/>
  <c r="BA123" i="28"/>
  <c r="V122" i="28"/>
  <c r="V121" i="28" s="1"/>
  <c r="Q122" i="28"/>
  <c r="Q121" i="28" s="1"/>
  <c r="O122" i="28"/>
  <c r="K122" i="28"/>
  <c r="I122" i="28"/>
  <c r="I121" i="28" s="1"/>
  <c r="G122" i="28"/>
  <c r="M122" i="28" s="1"/>
  <c r="O121" i="28"/>
  <c r="V120" i="28"/>
  <c r="Q120" i="28"/>
  <c r="O120" i="28"/>
  <c r="M120" i="28"/>
  <c r="M111" i="28" s="1"/>
  <c r="K120" i="28"/>
  <c r="I120" i="28"/>
  <c r="G120" i="28"/>
  <c r="V116" i="28"/>
  <c r="V111" i="28" s="1"/>
  <c r="Q116" i="28"/>
  <c r="O116" i="28"/>
  <c r="M116" i="28"/>
  <c r="K116" i="28"/>
  <c r="I116" i="28"/>
  <c r="G116" i="28"/>
  <c r="V112" i="28"/>
  <c r="Q112" i="28"/>
  <c r="Q111" i="28" s="1"/>
  <c r="O112" i="28"/>
  <c r="M112" i="28"/>
  <c r="K112" i="28"/>
  <c r="K111" i="28" s="1"/>
  <c r="I112" i="28"/>
  <c r="I111" i="28" s="1"/>
  <c r="G112" i="28"/>
  <c r="O111" i="28"/>
  <c r="G111" i="28"/>
  <c r="V107" i="28"/>
  <c r="Q107" i="28"/>
  <c r="Q106" i="28" s="1"/>
  <c r="O107" i="28"/>
  <c r="M107" i="28"/>
  <c r="M106" i="28" s="1"/>
  <c r="K107" i="28"/>
  <c r="I107" i="28"/>
  <c r="G107" i="28"/>
  <c r="G106" i="28" s="1"/>
  <c r="V106" i="28"/>
  <c r="O106" i="28"/>
  <c r="K106" i="28"/>
  <c r="I106" i="28"/>
  <c r="V104" i="28"/>
  <c r="Q104" i="28"/>
  <c r="O104" i="28"/>
  <c r="K104" i="28"/>
  <c r="I104" i="28"/>
  <c r="G104" i="28"/>
  <c r="M104" i="28" s="1"/>
  <c r="BA102" i="28"/>
  <c r="V101" i="28"/>
  <c r="V100" i="28" s="1"/>
  <c r="Q101" i="28"/>
  <c r="Q100" i="28" s="1"/>
  <c r="O101" i="28"/>
  <c r="K101" i="28"/>
  <c r="I101" i="28"/>
  <c r="I100" i="28" s="1"/>
  <c r="G101" i="28"/>
  <c r="M101" i="28" s="1"/>
  <c r="O100" i="28"/>
  <c r="K100" i="28"/>
  <c r="G100" i="28"/>
  <c r="V99" i="28"/>
  <c r="Q99" i="28"/>
  <c r="O99" i="28"/>
  <c r="M99" i="28"/>
  <c r="K99" i="28"/>
  <c r="I99" i="28"/>
  <c r="G99" i="28"/>
  <c r="V97" i="28"/>
  <c r="Q97" i="28"/>
  <c r="O97" i="28"/>
  <c r="M97" i="28"/>
  <c r="K97" i="28"/>
  <c r="I97" i="28"/>
  <c r="G97" i="28"/>
  <c r="V91" i="28"/>
  <c r="Q91" i="28"/>
  <c r="O91" i="28"/>
  <c r="M91" i="28"/>
  <c r="K91" i="28"/>
  <c r="I91" i="28"/>
  <c r="G91" i="28"/>
  <c r="V88" i="28"/>
  <c r="Q88" i="28"/>
  <c r="O88" i="28"/>
  <c r="K88" i="28"/>
  <c r="I88" i="28"/>
  <c r="G88" i="28"/>
  <c r="M88" i="28" s="1"/>
  <c r="V81" i="28"/>
  <c r="Q81" i="28"/>
  <c r="O81" i="28"/>
  <c r="M81" i="28"/>
  <c r="K81" i="28"/>
  <c r="I81" i="28"/>
  <c r="G81" i="28"/>
  <c r="V78" i="28"/>
  <c r="Q78" i="28"/>
  <c r="O78" i="28"/>
  <c r="K78" i="28"/>
  <c r="I78" i="28"/>
  <c r="G78" i="28"/>
  <c r="M78" i="28" s="1"/>
  <c r="V75" i="28"/>
  <c r="Q75" i="28"/>
  <c r="Q56" i="28" s="1"/>
  <c r="O75" i="28"/>
  <c r="K75" i="28"/>
  <c r="I75" i="28"/>
  <c r="G75" i="28"/>
  <c r="M75" i="28" s="1"/>
  <c r="V72" i="28"/>
  <c r="Q72" i="28"/>
  <c r="O72" i="28"/>
  <c r="O56" i="28" s="1"/>
  <c r="K72" i="28"/>
  <c r="I72" i="28"/>
  <c r="G72" i="28"/>
  <c r="M72" i="28" s="1"/>
  <c r="V65" i="28"/>
  <c r="Q65" i="28"/>
  <c r="O65" i="28"/>
  <c r="M65" i="28"/>
  <c r="K65" i="28"/>
  <c r="I65" i="28"/>
  <c r="G65" i="28"/>
  <c r="V57" i="28"/>
  <c r="V56" i="28" s="1"/>
  <c r="Q57" i="28"/>
  <c r="O57" i="28"/>
  <c r="M57" i="28"/>
  <c r="K57" i="28"/>
  <c r="K56" i="28" s="1"/>
  <c r="I57" i="28"/>
  <c r="G57" i="28"/>
  <c r="I56" i="28"/>
  <c r="V53" i="28"/>
  <c r="Q53" i="28"/>
  <c r="O53" i="28"/>
  <c r="K53" i="28"/>
  <c r="I53" i="28"/>
  <c r="G53" i="28"/>
  <c r="M53" i="28" s="1"/>
  <c r="V48" i="28"/>
  <c r="Q48" i="28"/>
  <c r="O48" i="28"/>
  <c r="M48" i="28"/>
  <c r="K48" i="28"/>
  <c r="I48" i="28"/>
  <c r="G48" i="28"/>
  <c r="V43" i="28"/>
  <c r="V34" i="28" s="1"/>
  <c r="Q43" i="28"/>
  <c r="O43" i="28"/>
  <c r="K43" i="28"/>
  <c r="K34" i="28" s="1"/>
  <c r="I43" i="28"/>
  <c r="G43" i="28"/>
  <c r="M43" i="28" s="1"/>
  <c r="V39" i="28"/>
  <c r="Q39" i="28"/>
  <c r="O39" i="28"/>
  <c r="K39" i="28"/>
  <c r="I39" i="28"/>
  <c r="I34" i="28" s="1"/>
  <c r="G39" i="28"/>
  <c r="M39" i="28" s="1"/>
  <c r="V35" i="28"/>
  <c r="Q35" i="28"/>
  <c r="Q34" i="28" s="1"/>
  <c r="O35" i="28"/>
  <c r="O34" i="28" s="1"/>
  <c r="K35" i="28"/>
  <c r="I35" i="28"/>
  <c r="G35" i="28"/>
  <c r="M35" i="28" s="1"/>
  <c r="V32" i="28"/>
  <c r="Q32" i="28"/>
  <c r="O32" i="28"/>
  <c r="M32" i="28"/>
  <c r="K32" i="28"/>
  <c r="I32" i="28"/>
  <c r="G32" i="28"/>
  <c r="V29" i="28"/>
  <c r="Q29" i="28"/>
  <c r="O29" i="28"/>
  <c r="K29" i="28"/>
  <c r="I29" i="28"/>
  <c r="G29" i="28"/>
  <c r="M29" i="28" s="1"/>
  <c r="V24" i="28"/>
  <c r="Q24" i="28"/>
  <c r="O24" i="28"/>
  <c r="K24" i="28"/>
  <c r="I24" i="28"/>
  <c r="G24" i="28"/>
  <c r="M24" i="28" s="1"/>
  <c r="V20" i="28"/>
  <c r="Q20" i="28"/>
  <c r="O20" i="28"/>
  <c r="M20" i="28"/>
  <c r="K20" i="28"/>
  <c r="I20" i="28"/>
  <c r="G20" i="28"/>
  <c r="BA18" i="28"/>
  <c r="V17" i="28"/>
  <c r="Q17" i="28"/>
  <c r="O17" i="28"/>
  <c r="M17" i="28"/>
  <c r="K17" i="28"/>
  <c r="I17" i="28"/>
  <c r="G17" i="28"/>
  <c r="V13" i="28"/>
  <c r="V8" i="28" s="1"/>
  <c r="Q13" i="28"/>
  <c r="O13" i="28"/>
  <c r="K13" i="28"/>
  <c r="K8" i="28" s="1"/>
  <c r="I13" i="28"/>
  <c r="G13" i="28"/>
  <c r="M13" i="28" s="1"/>
  <c r="V11" i="28"/>
  <c r="Q11" i="28"/>
  <c r="O11" i="28"/>
  <c r="K11" i="28"/>
  <c r="I11" i="28"/>
  <c r="G11" i="28"/>
  <c r="M11" i="28" s="1"/>
  <c r="V9" i="28"/>
  <c r="Q9" i="28"/>
  <c r="Q8" i="28" s="1"/>
  <c r="O9" i="28"/>
  <c r="O8" i="28" s="1"/>
  <c r="K9" i="28"/>
  <c r="I9" i="28"/>
  <c r="I8" i="28" s="1"/>
  <c r="G9" i="28"/>
  <c r="AF334" i="28" s="1"/>
  <c r="H80" i="35" l="1"/>
  <c r="F209" i="35"/>
  <c r="H209" i="35" s="1"/>
  <c r="H211" i="35" s="1"/>
  <c r="I16" i="33"/>
  <c r="I21" i="33" s="1"/>
  <c r="I17" i="33"/>
  <c r="H39" i="33"/>
  <c r="A26" i="33"/>
  <c r="G26" i="33"/>
  <c r="J85" i="33"/>
  <c r="J81" i="33"/>
  <c r="J77" i="33"/>
  <c r="J73" i="33"/>
  <c r="J69" i="33"/>
  <c r="J65" i="33"/>
  <c r="J61" i="33"/>
  <c r="J88" i="33"/>
  <c r="J84" i="33"/>
  <c r="J80" i="33"/>
  <c r="J76" i="33"/>
  <c r="J72" i="33"/>
  <c r="J68" i="33"/>
  <c r="J64" i="33"/>
  <c r="J87" i="33"/>
  <c r="J83" i="33"/>
  <c r="J79" i="33"/>
  <c r="J75" i="33"/>
  <c r="J71" i="33"/>
  <c r="J67" i="33"/>
  <c r="J63" i="33"/>
  <c r="J86" i="33"/>
  <c r="J82" i="33"/>
  <c r="J78" i="33"/>
  <c r="J74" i="33"/>
  <c r="J70" i="33"/>
  <c r="J66" i="33"/>
  <c r="J62" i="33"/>
  <c r="H47" i="33"/>
  <c r="I39" i="33"/>
  <c r="I47" i="33" s="1"/>
  <c r="I41" i="33"/>
  <c r="H45" i="33"/>
  <c r="I45" i="33" s="1"/>
  <c r="H42" i="33"/>
  <c r="I42" i="33" s="1"/>
  <c r="H44" i="33"/>
  <c r="I44" i="33" s="1"/>
  <c r="H46" i="33"/>
  <c r="I46" i="33" s="1"/>
  <c r="G23" i="33"/>
  <c r="M29" i="32"/>
  <c r="M259" i="32"/>
  <c r="M220" i="32"/>
  <c r="M158" i="32"/>
  <c r="M248" i="32"/>
  <c r="M86" i="32"/>
  <c r="M85" i="32" s="1"/>
  <c r="G129" i="32"/>
  <c r="M133" i="32"/>
  <c r="M132" i="32" s="1"/>
  <c r="G275" i="32"/>
  <c r="M278" i="32"/>
  <c r="M277" i="32" s="1"/>
  <c r="G8" i="32"/>
  <c r="G293" i="32"/>
  <c r="M66" i="32"/>
  <c r="M47" i="32" s="1"/>
  <c r="G77" i="32"/>
  <c r="M239" i="32"/>
  <c r="M225" i="32" s="1"/>
  <c r="M256" i="32"/>
  <c r="G287" i="32"/>
  <c r="M9" i="31"/>
  <c r="M8" i="31" s="1"/>
  <c r="G8" i="31"/>
  <c r="G37" i="31" s="1"/>
  <c r="M371" i="30"/>
  <c r="M848" i="30"/>
  <c r="M919" i="30"/>
  <c r="M598" i="30"/>
  <c r="M681" i="30"/>
  <c r="M887" i="30"/>
  <c r="M768" i="30"/>
  <c r="M408" i="30"/>
  <c r="M541" i="30"/>
  <c r="M907" i="30"/>
  <c r="M927" i="30"/>
  <c r="M208" i="30"/>
  <c r="M816" i="30"/>
  <c r="M185" i="30"/>
  <c r="M9" i="30"/>
  <c r="M8" i="30" s="1"/>
  <c r="G208" i="30"/>
  <c r="G935" i="30" s="1"/>
  <c r="G681" i="30"/>
  <c r="M793" i="30"/>
  <c r="M792" i="30" s="1"/>
  <c r="G887" i="30"/>
  <c r="G907" i="30"/>
  <c r="G927" i="30"/>
  <c r="M63" i="30"/>
  <c r="M59" i="30" s="1"/>
  <c r="G586" i="30"/>
  <c r="G905" i="30"/>
  <c r="G651" i="30"/>
  <c r="G768" i="30"/>
  <c r="G816" i="30"/>
  <c r="G877" i="30"/>
  <c r="G919" i="30"/>
  <c r="M443" i="30"/>
  <c r="M421" i="30" s="1"/>
  <c r="G541" i="30"/>
  <c r="G598" i="30"/>
  <c r="M679" i="30"/>
  <c r="M671" i="30" s="1"/>
  <c r="M36" i="29"/>
  <c r="M24" i="29"/>
  <c r="M8" i="29" s="1"/>
  <c r="G36" i="29"/>
  <c r="G51" i="29" s="1"/>
  <c r="M172" i="28"/>
  <c r="M254" i="28"/>
  <c r="M34" i="28"/>
  <c r="M320" i="28"/>
  <c r="M56" i="28"/>
  <c r="M100" i="28"/>
  <c r="M121" i="28"/>
  <c r="M212" i="28"/>
  <c r="M135" i="28"/>
  <c r="M222" i="28"/>
  <c r="M277" i="28"/>
  <c r="M276" i="28" s="1"/>
  <c r="M298" i="28"/>
  <c r="M297" i="28" s="1"/>
  <c r="M311" i="28"/>
  <c r="M310" i="28" s="1"/>
  <c r="M330" i="28"/>
  <c r="M325" i="28" s="1"/>
  <c r="G246" i="28"/>
  <c r="G34" i="28"/>
  <c r="G8" i="28"/>
  <c r="G320" i="28"/>
  <c r="M9" i="28"/>
  <c r="M8" i="28" s="1"/>
  <c r="G56" i="28"/>
  <c r="J89" i="33" l="1"/>
  <c r="A23" i="33"/>
  <c r="J41" i="33"/>
  <c r="J44" i="33"/>
  <c r="J42" i="33"/>
  <c r="J45" i="33"/>
  <c r="J43" i="33"/>
  <c r="J39" i="33"/>
  <c r="J47" i="33" s="1"/>
  <c r="J46" i="33"/>
  <c r="G302" i="32"/>
  <c r="G334" i="28"/>
  <c r="G24" i="33" l="1"/>
  <c r="A27" i="33" s="1"/>
  <c r="A24" i="33"/>
  <c r="G29" i="33" l="1"/>
  <c r="G27" i="33" s="1"/>
  <c r="A29" i="33"/>
  <c r="BK476" i="20" l="1"/>
  <c r="BI476" i="20"/>
  <c r="BH476" i="20"/>
  <c r="BG476" i="20"/>
  <c r="BF476" i="20"/>
  <c r="BE476" i="20"/>
  <c r="T476" i="20"/>
  <c r="R476" i="20"/>
  <c r="P476" i="20"/>
  <c r="J476" i="20"/>
  <c r="BK474" i="20"/>
  <c r="BI474" i="20"/>
  <c r="BH474" i="20"/>
  <c r="BG474" i="20"/>
  <c r="BF474" i="20"/>
  <c r="BE474" i="20"/>
  <c r="T474" i="20"/>
  <c r="R474" i="20"/>
  <c r="P474" i="20"/>
  <c r="J474" i="20"/>
  <c r="BK470" i="20"/>
  <c r="BI470" i="20"/>
  <c r="BH470" i="20"/>
  <c r="BG470" i="20"/>
  <c r="BF470" i="20"/>
  <c r="T470" i="20"/>
  <c r="R470" i="20"/>
  <c r="P470" i="20"/>
  <c r="J470" i="20"/>
  <c r="BE470" i="20" s="1"/>
  <c r="BK468" i="20"/>
  <c r="BI468" i="20"/>
  <c r="BH468" i="20"/>
  <c r="BG468" i="20"/>
  <c r="BF468" i="20"/>
  <c r="T468" i="20"/>
  <c r="R468" i="20"/>
  <c r="P468" i="20"/>
  <c r="J468" i="20"/>
  <c r="BE468" i="20" s="1"/>
  <c r="BK463" i="20"/>
  <c r="BI463" i="20"/>
  <c r="BH463" i="20"/>
  <c r="BG463" i="20"/>
  <c r="BF463" i="20"/>
  <c r="BE463" i="20"/>
  <c r="T463" i="20"/>
  <c r="R463" i="20"/>
  <c r="P463" i="20"/>
  <c r="J463" i="20"/>
  <c r="BK461" i="20"/>
  <c r="BI461" i="20"/>
  <c r="BH461" i="20"/>
  <c r="BG461" i="20"/>
  <c r="BF461" i="20"/>
  <c r="BE461" i="20"/>
  <c r="T461" i="20"/>
  <c r="R461" i="20"/>
  <c r="P461" i="20"/>
  <c r="J461" i="20"/>
  <c r="BK452" i="20"/>
  <c r="BI452" i="20"/>
  <c r="BH452" i="20"/>
  <c r="BG452" i="20"/>
  <c r="BF452" i="20"/>
  <c r="T452" i="20"/>
  <c r="R452" i="20"/>
  <c r="P452" i="20"/>
  <c r="J452" i="20"/>
  <c r="BE452" i="20" s="1"/>
  <c r="BK450" i="20"/>
  <c r="BI450" i="20"/>
  <c r="BH450" i="20"/>
  <c r="BG450" i="20"/>
  <c r="BF450" i="20"/>
  <c r="T450" i="20"/>
  <c r="R450" i="20"/>
  <c r="P450" i="20"/>
  <c r="J450" i="20"/>
  <c r="BE450" i="20" s="1"/>
  <c r="BK445" i="20"/>
  <c r="BK444" i="20" s="1"/>
  <c r="BI445" i="20"/>
  <c r="BH445" i="20"/>
  <c r="BG445" i="20"/>
  <c r="BF445" i="20"/>
  <c r="BE445" i="20"/>
  <c r="T445" i="20"/>
  <c r="R445" i="20"/>
  <c r="R444" i="20" s="1"/>
  <c r="R443" i="20" s="1"/>
  <c r="P445" i="20"/>
  <c r="J445" i="20"/>
  <c r="T444" i="20"/>
  <c r="T443" i="20" s="1"/>
  <c r="P444" i="20"/>
  <c r="P443" i="20" s="1"/>
  <c r="BK442" i="20"/>
  <c r="BI442" i="20"/>
  <c r="BH442" i="20"/>
  <c r="BG442" i="20"/>
  <c r="BF442" i="20"/>
  <c r="T442" i="20"/>
  <c r="R442" i="20"/>
  <c r="R441" i="20" s="1"/>
  <c r="P442" i="20"/>
  <c r="J442" i="20"/>
  <c r="BE442" i="20" s="1"/>
  <c r="BK441" i="20"/>
  <c r="J441" i="20" s="1"/>
  <c r="J106" i="20" s="1"/>
  <c r="T441" i="20"/>
  <c r="P441" i="20"/>
  <c r="BK440" i="20"/>
  <c r="BI440" i="20"/>
  <c r="BH440" i="20"/>
  <c r="BG440" i="20"/>
  <c r="BF440" i="20"/>
  <c r="BE440" i="20"/>
  <c r="T440" i="20"/>
  <c r="R440" i="20"/>
  <c r="P440" i="20"/>
  <c r="J440" i="20"/>
  <c r="BK439" i="20"/>
  <c r="BI439" i="20"/>
  <c r="BH439" i="20"/>
  <c r="BG439" i="20"/>
  <c r="BF439" i="20"/>
  <c r="T439" i="20"/>
  <c r="R439" i="20"/>
  <c r="P439" i="20"/>
  <c r="J439" i="20"/>
  <c r="BE439" i="20" s="1"/>
  <c r="BK437" i="20"/>
  <c r="BK435" i="20" s="1"/>
  <c r="J435" i="20" s="1"/>
  <c r="J105" i="20" s="1"/>
  <c r="BI437" i="20"/>
  <c r="BH437" i="20"/>
  <c r="BG437" i="20"/>
  <c r="BF437" i="20"/>
  <c r="T437" i="20"/>
  <c r="R437" i="20"/>
  <c r="P437" i="20"/>
  <c r="P435" i="20" s="1"/>
  <c r="J437" i="20"/>
  <c r="BE437" i="20" s="1"/>
  <c r="BK436" i="20"/>
  <c r="BI436" i="20"/>
  <c r="BH436" i="20"/>
  <c r="BG436" i="20"/>
  <c r="BF436" i="20"/>
  <c r="BE436" i="20"/>
  <c r="T436" i="20"/>
  <c r="T435" i="20" s="1"/>
  <c r="R436" i="20"/>
  <c r="P436" i="20"/>
  <c r="J436" i="20"/>
  <c r="R435" i="20"/>
  <c r="BK433" i="20"/>
  <c r="BI433" i="20"/>
  <c r="BH433" i="20"/>
  <c r="BG433" i="20"/>
  <c r="BF433" i="20"/>
  <c r="BE433" i="20"/>
  <c r="T433" i="20"/>
  <c r="R433" i="20"/>
  <c r="R428" i="20" s="1"/>
  <c r="P433" i="20"/>
  <c r="J433" i="20"/>
  <c r="BK429" i="20"/>
  <c r="BK428" i="20" s="1"/>
  <c r="J428" i="20" s="1"/>
  <c r="J104" i="20" s="1"/>
  <c r="BI429" i="20"/>
  <c r="BH429" i="20"/>
  <c r="BG429" i="20"/>
  <c r="BF429" i="20"/>
  <c r="BE429" i="20"/>
  <c r="T429" i="20"/>
  <c r="R429" i="20"/>
  <c r="P429" i="20"/>
  <c r="J429" i="20"/>
  <c r="T428" i="20"/>
  <c r="P428" i="20"/>
  <c r="BK418" i="20"/>
  <c r="BI418" i="20"/>
  <c r="BH418" i="20"/>
  <c r="BG418" i="20"/>
  <c r="BF418" i="20"/>
  <c r="BE418" i="20"/>
  <c r="T418" i="20"/>
  <c r="R418" i="20"/>
  <c r="P418" i="20"/>
  <c r="J418" i="20"/>
  <c r="BK404" i="20"/>
  <c r="BI404" i="20"/>
  <c r="BH404" i="20"/>
  <c r="BG404" i="20"/>
  <c r="BF404" i="20"/>
  <c r="BE404" i="20"/>
  <c r="T404" i="20"/>
  <c r="R404" i="20"/>
  <c r="P404" i="20"/>
  <c r="J404" i="20"/>
  <c r="BK394" i="20"/>
  <c r="BI394" i="20"/>
  <c r="BH394" i="20"/>
  <c r="BG394" i="20"/>
  <c r="BF394" i="20"/>
  <c r="T394" i="20"/>
  <c r="R394" i="20"/>
  <c r="P394" i="20"/>
  <c r="J394" i="20"/>
  <c r="BE394" i="20" s="1"/>
  <c r="BK391" i="20"/>
  <c r="BI391" i="20"/>
  <c r="BH391" i="20"/>
  <c r="BG391" i="20"/>
  <c r="BF391" i="20"/>
  <c r="T391" i="20"/>
  <c r="R391" i="20"/>
  <c r="P391" i="20"/>
  <c r="J391" i="20"/>
  <c r="BE391" i="20" s="1"/>
  <c r="BK387" i="20"/>
  <c r="BI387" i="20"/>
  <c r="BH387" i="20"/>
  <c r="BG387" i="20"/>
  <c r="BF387" i="20"/>
  <c r="BE387" i="20"/>
  <c r="T387" i="20"/>
  <c r="R387" i="20"/>
  <c r="P387" i="20"/>
  <c r="J387" i="20"/>
  <c r="BK383" i="20"/>
  <c r="BI383" i="20"/>
  <c r="BH383" i="20"/>
  <c r="BG383" i="20"/>
  <c r="BF383" i="20"/>
  <c r="BE383" i="20"/>
  <c r="T383" i="20"/>
  <c r="R383" i="20"/>
  <c r="P383" i="20"/>
  <c r="J383" i="20"/>
  <c r="BK382" i="20"/>
  <c r="BI382" i="20"/>
  <c r="BH382" i="20"/>
  <c r="BG382" i="20"/>
  <c r="BF382" i="20"/>
  <c r="T382" i="20"/>
  <c r="R382" i="20"/>
  <c r="P382" i="20"/>
  <c r="J382" i="20"/>
  <c r="BE382" i="20" s="1"/>
  <c r="BK376" i="20"/>
  <c r="BI376" i="20"/>
  <c r="BH376" i="20"/>
  <c r="BG376" i="20"/>
  <c r="BF376" i="20"/>
  <c r="T376" i="20"/>
  <c r="R376" i="20"/>
  <c r="P376" i="20"/>
  <c r="J376" i="20"/>
  <c r="BE376" i="20" s="1"/>
  <c r="BK370" i="20"/>
  <c r="BI370" i="20"/>
  <c r="BH370" i="20"/>
  <c r="BG370" i="20"/>
  <c r="BF370" i="20"/>
  <c r="T370" i="20"/>
  <c r="R370" i="20"/>
  <c r="P370" i="20"/>
  <c r="J370" i="20"/>
  <c r="BE370" i="20" s="1"/>
  <c r="BK364" i="20"/>
  <c r="BI364" i="20"/>
  <c r="BH364" i="20"/>
  <c r="BG364" i="20"/>
  <c r="BF364" i="20"/>
  <c r="BE364" i="20"/>
  <c r="T364" i="20"/>
  <c r="R364" i="20"/>
  <c r="P364" i="20"/>
  <c r="J364" i="20"/>
  <c r="BK363" i="20"/>
  <c r="BI363" i="20"/>
  <c r="BH363" i="20"/>
  <c r="BG363" i="20"/>
  <c r="BF363" i="20"/>
  <c r="BE363" i="20"/>
  <c r="T363" i="20"/>
  <c r="R363" i="20"/>
  <c r="P363" i="20"/>
  <c r="J363" i="20"/>
  <c r="BK362" i="20"/>
  <c r="BI362" i="20"/>
  <c r="BH362" i="20"/>
  <c r="BG362" i="20"/>
  <c r="BF362" i="20"/>
  <c r="T362" i="20"/>
  <c r="R362" i="20"/>
  <c r="P362" i="20"/>
  <c r="J362" i="20"/>
  <c r="BE362" i="20" s="1"/>
  <c r="BK359" i="20"/>
  <c r="BI359" i="20"/>
  <c r="BH359" i="20"/>
  <c r="BG359" i="20"/>
  <c r="BF359" i="20"/>
  <c r="T359" i="20"/>
  <c r="R359" i="20"/>
  <c r="P359" i="20"/>
  <c r="J359" i="20"/>
  <c r="BE359" i="20" s="1"/>
  <c r="BK358" i="20"/>
  <c r="BI358" i="20"/>
  <c r="BH358" i="20"/>
  <c r="BG358" i="20"/>
  <c r="BF358" i="20"/>
  <c r="BE358" i="20"/>
  <c r="T358" i="20"/>
  <c r="R358" i="20"/>
  <c r="P358" i="20"/>
  <c r="J358" i="20"/>
  <c r="BK355" i="20"/>
  <c r="BI355" i="20"/>
  <c r="BH355" i="20"/>
  <c r="BG355" i="20"/>
  <c r="BF355" i="20"/>
  <c r="BE355" i="20"/>
  <c r="T355" i="20"/>
  <c r="R355" i="20"/>
  <c r="P355" i="20"/>
  <c r="J355" i="20"/>
  <c r="BK354" i="20"/>
  <c r="BI354" i="20"/>
  <c r="BH354" i="20"/>
  <c r="BG354" i="20"/>
  <c r="BF354" i="20"/>
  <c r="T354" i="20"/>
  <c r="R354" i="20"/>
  <c r="P354" i="20"/>
  <c r="J354" i="20"/>
  <c r="BE354" i="20" s="1"/>
  <c r="BK351" i="20"/>
  <c r="BI351" i="20"/>
  <c r="BH351" i="20"/>
  <c r="BG351" i="20"/>
  <c r="BF351" i="20"/>
  <c r="T351" i="20"/>
  <c r="R351" i="20"/>
  <c r="P351" i="20"/>
  <c r="J351" i="20"/>
  <c r="BE351" i="20" s="1"/>
  <c r="BK350" i="20"/>
  <c r="BI350" i="20"/>
  <c r="BH350" i="20"/>
  <c r="BG350" i="20"/>
  <c r="BF350" i="20"/>
  <c r="BE350" i="20"/>
  <c r="T350" i="20"/>
  <c r="R350" i="20"/>
  <c r="P350" i="20"/>
  <c r="J350" i="20"/>
  <c r="BK347" i="20"/>
  <c r="BI347" i="20"/>
  <c r="BH347" i="20"/>
  <c r="BG347" i="20"/>
  <c r="BF347" i="20"/>
  <c r="BE347" i="20"/>
  <c r="T347" i="20"/>
  <c r="R347" i="20"/>
  <c r="P347" i="20"/>
  <c r="J347" i="20"/>
  <c r="BK346" i="20"/>
  <c r="BI346" i="20"/>
  <c r="BH346" i="20"/>
  <c r="BG346" i="20"/>
  <c r="BF346" i="20"/>
  <c r="T346" i="20"/>
  <c r="R346" i="20"/>
  <c r="P346" i="20"/>
  <c r="J346" i="20"/>
  <c r="BE346" i="20" s="1"/>
  <c r="BK343" i="20"/>
  <c r="BI343" i="20"/>
  <c r="BH343" i="20"/>
  <c r="BG343" i="20"/>
  <c r="BF343" i="20"/>
  <c r="T343" i="20"/>
  <c r="R343" i="20"/>
  <c r="P343" i="20"/>
  <c r="J343" i="20"/>
  <c r="BE343" i="20" s="1"/>
  <c r="BK340" i="20"/>
  <c r="BI340" i="20"/>
  <c r="BH340" i="20"/>
  <c r="BG340" i="20"/>
  <c r="BF340" i="20"/>
  <c r="BE340" i="20"/>
  <c r="T340" i="20"/>
  <c r="R340" i="20"/>
  <c r="P340" i="20"/>
  <c r="J340" i="20"/>
  <c r="BK336" i="20"/>
  <c r="BI336" i="20"/>
  <c r="BH336" i="20"/>
  <c r="BG336" i="20"/>
  <c r="BF336" i="20"/>
  <c r="BE336" i="20"/>
  <c r="T336" i="20"/>
  <c r="R336" i="20"/>
  <c r="P336" i="20"/>
  <c r="J336" i="20"/>
  <c r="BK335" i="20"/>
  <c r="BI335" i="20"/>
  <c r="BH335" i="20"/>
  <c r="BG335" i="20"/>
  <c r="BF335" i="20"/>
  <c r="T335" i="20"/>
  <c r="R335" i="20"/>
  <c r="P335" i="20"/>
  <c r="J335" i="20"/>
  <c r="BE335" i="20" s="1"/>
  <c r="BK334" i="20"/>
  <c r="BI334" i="20"/>
  <c r="BH334" i="20"/>
  <c r="BG334" i="20"/>
  <c r="BF334" i="20"/>
  <c r="T334" i="20"/>
  <c r="R334" i="20"/>
  <c r="P334" i="20"/>
  <c r="J334" i="20"/>
  <c r="BE334" i="20" s="1"/>
  <c r="BK333" i="20"/>
  <c r="BI333" i="20"/>
  <c r="BH333" i="20"/>
  <c r="BG333" i="20"/>
  <c r="BF333" i="20"/>
  <c r="BE333" i="20"/>
  <c r="T333" i="20"/>
  <c r="R333" i="20"/>
  <c r="P333" i="20"/>
  <c r="J333" i="20"/>
  <c r="BK332" i="20"/>
  <c r="BI332" i="20"/>
  <c r="BH332" i="20"/>
  <c r="BG332" i="20"/>
  <c r="BF332" i="20"/>
  <c r="BE332" i="20"/>
  <c r="T332" i="20"/>
  <c r="R332" i="20"/>
  <c r="P332" i="20"/>
  <c r="P328" i="20" s="1"/>
  <c r="J332" i="20"/>
  <c r="BK329" i="20"/>
  <c r="BK328" i="20" s="1"/>
  <c r="J328" i="20" s="1"/>
  <c r="J103" i="20" s="1"/>
  <c r="BI329" i="20"/>
  <c r="BH329" i="20"/>
  <c r="BG329" i="20"/>
  <c r="BF329" i="20"/>
  <c r="T329" i="20"/>
  <c r="T328" i="20" s="1"/>
  <c r="R329" i="20"/>
  <c r="R328" i="20" s="1"/>
  <c r="P329" i="20"/>
  <c r="J329" i="20"/>
  <c r="BE329" i="20" s="1"/>
  <c r="BK323" i="20"/>
  <c r="BI323" i="20"/>
  <c r="BH323" i="20"/>
  <c r="BG323" i="20"/>
  <c r="BF323" i="20"/>
  <c r="T323" i="20"/>
  <c r="R323" i="20"/>
  <c r="R313" i="20" s="1"/>
  <c r="P323" i="20"/>
  <c r="J323" i="20"/>
  <c r="BE323" i="20" s="1"/>
  <c r="BK314" i="20"/>
  <c r="BI314" i="20"/>
  <c r="BH314" i="20"/>
  <c r="BG314" i="20"/>
  <c r="BF314" i="20"/>
  <c r="BE314" i="20"/>
  <c r="T314" i="20"/>
  <c r="T313" i="20" s="1"/>
  <c r="R314" i="20"/>
  <c r="P314" i="20"/>
  <c r="J314" i="20"/>
  <c r="BK313" i="20"/>
  <c r="J313" i="20" s="1"/>
  <c r="J102" i="20" s="1"/>
  <c r="P313" i="20"/>
  <c r="BK311" i="20"/>
  <c r="BI311" i="20"/>
  <c r="BH311" i="20"/>
  <c r="BG311" i="20"/>
  <c r="BF311" i="20"/>
  <c r="T311" i="20"/>
  <c r="R311" i="20"/>
  <c r="P311" i="20"/>
  <c r="J311" i="20"/>
  <c r="BE311" i="20" s="1"/>
  <c r="BK308" i="20"/>
  <c r="BI308" i="20"/>
  <c r="BH308" i="20"/>
  <c r="BG308" i="20"/>
  <c r="BF308" i="20"/>
  <c r="T308" i="20"/>
  <c r="R308" i="20"/>
  <c r="P308" i="20"/>
  <c r="J308" i="20"/>
  <c r="BE308" i="20" s="1"/>
  <c r="BK305" i="20"/>
  <c r="BI305" i="20"/>
  <c r="BH305" i="20"/>
  <c r="BG305" i="20"/>
  <c r="BF305" i="20"/>
  <c r="T305" i="20"/>
  <c r="R305" i="20"/>
  <c r="P305" i="20"/>
  <c r="J305" i="20"/>
  <c r="BE305" i="20" s="1"/>
  <c r="BK304" i="20"/>
  <c r="BI304" i="20"/>
  <c r="BH304" i="20"/>
  <c r="BG304" i="20"/>
  <c r="BF304" i="20"/>
  <c r="BE304" i="20"/>
  <c r="T304" i="20"/>
  <c r="R304" i="20"/>
  <c r="P304" i="20"/>
  <c r="J304" i="20"/>
  <c r="BK301" i="20"/>
  <c r="BI301" i="20"/>
  <c r="BH301" i="20"/>
  <c r="BG301" i="20"/>
  <c r="BF301" i="20"/>
  <c r="T301" i="20"/>
  <c r="R301" i="20"/>
  <c r="P301" i="20"/>
  <c r="J301" i="20"/>
  <c r="BE301" i="20" s="1"/>
  <c r="BK298" i="20"/>
  <c r="BI298" i="20"/>
  <c r="BH298" i="20"/>
  <c r="BG298" i="20"/>
  <c r="BF298" i="20"/>
  <c r="T298" i="20"/>
  <c r="R298" i="20"/>
  <c r="P298" i="20"/>
  <c r="J298" i="20"/>
  <c r="BE298" i="20" s="1"/>
  <c r="BK292" i="20"/>
  <c r="BI292" i="20"/>
  <c r="BH292" i="20"/>
  <c r="BG292" i="20"/>
  <c r="BF292" i="20"/>
  <c r="T292" i="20"/>
  <c r="R292" i="20"/>
  <c r="P292" i="20"/>
  <c r="J292" i="20"/>
  <c r="BE292" i="20" s="1"/>
  <c r="BK291" i="20"/>
  <c r="BK283" i="20" s="1"/>
  <c r="J283" i="20" s="1"/>
  <c r="J101" i="20" s="1"/>
  <c r="BI291" i="20"/>
  <c r="BH291" i="20"/>
  <c r="BG291" i="20"/>
  <c r="BF291" i="20"/>
  <c r="BE291" i="20"/>
  <c r="T291" i="20"/>
  <c r="R291" i="20"/>
  <c r="P291" i="20"/>
  <c r="P283" i="20" s="1"/>
  <c r="J291" i="20"/>
  <c r="BK284" i="20"/>
  <c r="BI284" i="20"/>
  <c r="BH284" i="20"/>
  <c r="BG284" i="20"/>
  <c r="BF284" i="20"/>
  <c r="T284" i="20"/>
  <c r="T283" i="20" s="1"/>
  <c r="R284" i="20"/>
  <c r="R283" i="20" s="1"/>
  <c r="P284" i="20"/>
  <c r="J284" i="20"/>
  <c r="BE284" i="20" s="1"/>
  <c r="BK278" i="20"/>
  <c r="BI278" i="20"/>
  <c r="BH278" i="20"/>
  <c r="BG278" i="20"/>
  <c r="BF278" i="20"/>
  <c r="BE278" i="20"/>
  <c r="T278" i="20"/>
  <c r="R278" i="20"/>
  <c r="R267" i="20" s="1"/>
  <c r="P278" i="20"/>
  <c r="J278" i="20"/>
  <c r="BK274" i="20"/>
  <c r="BI274" i="20"/>
  <c r="BH274" i="20"/>
  <c r="BG274" i="20"/>
  <c r="BF274" i="20"/>
  <c r="BE274" i="20"/>
  <c r="T274" i="20"/>
  <c r="R274" i="20"/>
  <c r="P274" i="20"/>
  <c r="J274" i="20"/>
  <c r="BK268" i="20"/>
  <c r="BK267" i="20" s="1"/>
  <c r="J267" i="20" s="1"/>
  <c r="J100" i="20" s="1"/>
  <c r="BI268" i="20"/>
  <c r="BH268" i="20"/>
  <c r="BG268" i="20"/>
  <c r="BF268" i="20"/>
  <c r="T268" i="20"/>
  <c r="R268" i="20"/>
  <c r="P268" i="20"/>
  <c r="P267" i="20" s="1"/>
  <c r="J268" i="20"/>
  <c r="BE268" i="20" s="1"/>
  <c r="T267" i="20"/>
  <c r="BK263" i="20"/>
  <c r="BI263" i="20"/>
  <c r="BH263" i="20"/>
  <c r="BG263" i="20"/>
  <c r="BF263" i="20"/>
  <c r="T263" i="20"/>
  <c r="R263" i="20"/>
  <c r="P263" i="20"/>
  <c r="J263" i="20"/>
  <c r="BE263" i="20" s="1"/>
  <c r="BK262" i="20"/>
  <c r="BI262" i="20"/>
  <c r="BH262" i="20"/>
  <c r="BG262" i="20"/>
  <c r="BF262" i="20"/>
  <c r="T262" i="20"/>
  <c r="R262" i="20"/>
  <c r="P262" i="20"/>
  <c r="J262" i="20"/>
  <c r="BE262" i="20" s="1"/>
  <c r="BK259" i="20"/>
  <c r="BI259" i="20"/>
  <c r="BH259" i="20"/>
  <c r="BG259" i="20"/>
  <c r="BF259" i="20"/>
  <c r="BE259" i="20"/>
  <c r="T259" i="20"/>
  <c r="R259" i="20"/>
  <c r="P259" i="20"/>
  <c r="J259" i="20"/>
  <c r="BK255" i="20"/>
  <c r="BI255" i="20"/>
  <c r="BH255" i="20"/>
  <c r="BG255" i="20"/>
  <c r="BF255" i="20"/>
  <c r="T255" i="20"/>
  <c r="R255" i="20"/>
  <c r="P255" i="20"/>
  <c r="J255" i="20"/>
  <c r="BE255" i="20" s="1"/>
  <c r="BK251" i="20"/>
  <c r="BI251" i="20"/>
  <c r="BH251" i="20"/>
  <c r="BG251" i="20"/>
  <c r="BF251" i="20"/>
  <c r="T251" i="20"/>
  <c r="R251" i="20"/>
  <c r="P251" i="20"/>
  <c r="J251" i="20"/>
  <c r="BE251" i="20" s="1"/>
  <c r="BK247" i="20"/>
  <c r="BI247" i="20"/>
  <c r="BH247" i="20"/>
  <c r="BG247" i="20"/>
  <c r="BF247" i="20"/>
  <c r="T247" i="20"/>
  <c r="R247" i="20"/>
  <c r="P247" i="20"/>
  <c r="J247" i="20"/>
  <c r="BE247" i="20" s="1"/>
  <c r="BK244" i="20"/>
  <c r="BI244" i="20"/>
  <c r="BH244" i="20"/>
  <c r="BG244" i="20"/>
  <c r="BF244" i="20"/>
  <c r="BE244" i="20"/>
  <c r="T244" i="20"/>
  <c r="R244" i="20"/>
  <c r="P244" i="20"/>
  <c r="P236" i="20" s="1"/>
  <c r="J244" i="20"/>
  <c r="BK241" i="20"/>
  <c r="BI241" i="20"/>
  <c r="BH241" i="20"/>
  <c r="BG241" i="20"/>
  <c r="BF241" i="20"/>
  <c r="T241" i="20"/>
  <c r="T236" i="20" s="1"/>
  <c r="R241" i="20"/>
  <c r="P241" i="20"/>
  <c r="J241" i="20"/>
  <c r="BE241" i="20" s="1"/>
  <c r="BK239" i="20"/>
  <c r="BI239" i="20"/>
  <c r="BH239" i="20"/>
  <c r="BG239" i="20"/>
  <c r="BF239" i="20"/>
  <c r="T239" i="20"/>
  <c r="R239" i="20"/>
  <c r="P239" i="20"/>
  <c r="J239" i="20"/>
  <c r="BE239" i="20" s="1"/>
  <c r="BK237" i="20"/>
  <c r="BI237" i="20"/>
  <c r="BH237" i="20"/>
  <c r="F36" i="20" s="1"/>
  <c r="BG237" i="20"/>
  <c r="BF237" i="20"/>
  <c r="T237" i="20"/>
  <c r="R237" i="20"/>
  <c r="R236" i="20" s="1"/>
  <c r="P237" i="20"/>
  <c r="J237" i="20"/>
  <c r="BE237" i="20" s="1"/>
  <c r="BK236" i="20"/>
  <c r="J236" i="20" s="1"/>
  <c r="J99" i="20" s="1"/>
  <c r="BK233" i="20"/>
  <c r="BI233" i="20"/>
  <c r="BH233" i="20"/>
  <c r="BG233" i="20"/>
  <c r="BF233" i="20"/>
  <c r="BE233" i="20"/>
  <c r="T233" i="20"/>
  <c r="R233" i="20"/>
  <c r="P233" i="20"/>
  <c r="J233" i="20"/>
  <c r="BK231" i="20"/>
  <c r="BI231" i="20"/>
  <c r="BH231" i="20"/>
  <c r="BG231" i="20"/>
  <c r="BF231" i="20"/>
  <c r="T231" i="20"/>
  <c r="R231" i="20"/>
  <c r="P231" i="20"/>
  <c r="J231" i="20"/>
  <c r="BE231" i="20" s="1"/>
  <c r="BK230" i="20"/>
  <c r="BI230" i="20"/>
  <c r="BH230" i="20"/>
  <c r="BG230" i="20"/>
  <c r="BF230" i="20"/>
  <c r="T230" i="20"/>
  <c r="R230" i="20"/>
  <c r="P230" i="20"/>
  <c r="J230" i="20"/>
  <c r="BE230" i="20" s="1"/>
  <c r="BK229" i="20"/>
  <c r="BI229" i="20"/>
  <c r="BH229" i="20"/>
  <c r="BG229" i="20"/>
  <c r="BF229" i="20"/>
  <c r="BE229" i="20"/>
  <c r="T229" i="20"/>
  <c r="R229" i="20"/>
  <c r="P229" i="20"/>
  <c r="J229" i="20"/>
  <c r="BK227" i="20"/>
  <c r="BI227" i="20"/>
  <c r="BH227" i="20"/>
  <c r="BG227" i="20"/>
  <c r="BF227" i="20"/>
  <c r="BE227" i="20"/>
  <c r="T227" i="20"/>
  <c r="R227" i="20"/>
  <c r="P227" i="20"/>
  <c r="J227" i="20"/>
  <c r="BK218" i="20"/>
  <c r="BI218" i="20"/>
  <c r="BH218" i="20"/>
  <c r="BG218" i="20"/>
  <c r="BF218" i="20"/>
  <c r="T218" i="20"/>
  <c r="R218" i="20"/>
  <c r="P218" i="20"/>
  <c r="J218" i="20"/>
  <c r="BE218" i="20" s="1"/>
  <c r="BK216" i="20"/>
  <c r="BI216" i="20"/>
  <c r="BH216" i="20"/>
  <c r="BG216" i="20"/>
  <c r="BF216" i="20"/>
  <c r="T216" i="20"/>
  <c r="R216" i="20"/>
  <c r="P216" i="20"/>
  <c r="J216" i="20"/>
  <c r="BE216" i="20" s="1"/>
  <c r="BK189" i="20"/>
  <c r="BI189" i="20"/>
  <c r="BH189" i="20"/>
  <c r="BG189" i="20"/>
  <c r="BF189" i="20"/>
  <c r="BE189" i="20"/>
  <c r="T189" i="20"/>
  <c r="R189" i="20"/>
  <c r="P189" i="20"/>
  <c r="J189" i="20"/>
  <c r="BK185" i="20"/>
  <c r="BI185" i="20"/>
  <c r="BH185" i="20"/>
  <c r="BG185" i="20"/>
  <c r="BF185" i="20"/>
  <c r="BE185" i="20"/>
  <c r="T185" i="20"/>
  <c r="R185" i="20"/>
  <c r="P185" i="20"/>
  <c r="J185" i="20"/>
  <c r="BK183" i="20"/>
  <c r="BI183" i="20"/>
  <c r="BH183" i="20"/>
  <c r="BG183" i="20"/>
  <c r="BF183" i="20"/>
  <c r="T183" i="20"/>
  <c r="R183" i="20"/>
  <c r="P183" i="20"/>
  <c r="J183" i="20"/>
  <c r="BE183" i="20" s="1"/>
  <c r="BK181" i="20"/>
  <c r="BI181" i="20"/>
  <c r="BH181" i="20"/>
  <c r="BG181" i="20"/>
  <c r="BF181" i="20"/>
  <c r="T181" i="20"/>
  <c r="R181" i="20"/>
  <c r="P181" i="20"/>
  <c r="J181" i="20"/>
  <c r="BE181" i="20" s="1"/>
  <c r="BK180" i="20"/>
  <c r="BI180" i="20"/>
  <c r="BH180" i="20"/>
  <c r="BG180" i="20"/>
  <c r="BF180" i="20"/>
  <c r="BE180" i="20"/>
  <c r="T180" i="20"/>
  <c r="R180" i="20"/>
  <c r="P180" i="20"/>
  <c r="J180" i="20"/>
  <c r="BK179" i="20"/>
  <c r="BI179" i="20"/>
  <c r="BH179" i="20"/>
  <c r="BG179" i="20"/>
  <c r="BF179" i="20"/>
  <c r="BE179" i="20"/>
  <c r="T179" i="20"/>
  <c r="R179" i="20"/>
  <c r="P179" i="20"/>
  <c r="J179" i="20"/>
  <c r="BK173" i="20"/>
  <c r="BI173" i="20"/>
  <c r="BH173" i="20"/>
  <c r="BG173" i="20"/>
  <c r="BF173" i="20"/>
  <c r="T173" i="20"/>
  <c r="R173" i="20"/>
  <c r="P173" i="20"/>
  <c r="J173" i="20"/>
  <c r="BE173" i="20" s="1"/>
  <c r="BK172" i="20"/>
  <c r="BI172" i="20"/>
  <c r="BH172" i="20"/>
  <c r="BG172" i="20"/>
  <c r="BF172" i="20"/>
  <c r="T172" i="20"/>
  <c r="R172" i="20"/>
  <c r="P172" i="20"/>
  <c r="J172" i="20"/>
  <c r="BE172" i="20" s="1"/>
  <c r="BK171" i="20"/>
  <c r="BI171" i="20"/>
  <c r="BH171" i="20"/>
  <c r="BG171" i="20"/>
  <c r="BF171" i="20"/>
  <c r="BE171" i="20"/>
  <c r="T171" i="20"/>
  <c r="R171" i="20"/>
  <c r="P171" i="20"/>
  <c r="J171" i="20"/>
  <c r="BK170" i="20"/>
  <c r="BI170" i="20"/>
  <c r="BH170" i="20"/>
  <c r="BG170" i="20"/>
  <c r="BF170" i="20"/>
  <c r="T170" i="20"/>
  <c r="R170" i="20"/>
  <c r="P170" i="20"/>
  <c r="J170" i="20"/>
  <c r="BE170" i="20" s="1"/>
  <c r="BK165" i="20"/>
  <c r="BI165" i="20"/>
  <c r="BH165" i="20"/>
  <c r="BG165" i="20"/>
  <c r="BF165" i="20"/>
  <c r="T165" i="20"/>
  <c r="R165" i="20"/>
  <c r="P165" i="20"/>
  <c r="J165" i="20"/>
  <c r="BE165" i="20" s="1"/>
  <c r="BK162" i="20"/>
  <c r="BI162" i="20"/>
  <c r="BH162" i="20"/>
  <c r="BG162" i="20"/>
  <c r="BF162" i="20"/>
  <c r="T162" i="20"/>
  <c r="R162" i="20"/>
  <c r="P162" i="20"/>
  <c r="J162" i="20"/>
  <c r="BE162" i="20" s="1"/>
  <c r="BK156" i="20"/>
  <c r="BI156" i="20"/>
  <c r="BH156" i="20"/>
  <c r="BG156" i="20"/>
  <c r="BF156" i="20"/>
  <c r="BE156" i="20"/>
  <c r="T156" i="20"/>
  <c r="R156" i="20"/>
  <c r="P156" i="20"/>
  <c r="J156" i="20"/>
  <c r="BK151" i="20"/>
  <c r="BI151" i="20"/>
  <c r="BH151" i="20"/>
  <c r="BG151" i="20"/>
  <c r="BF151" i="20"/>
  <c r="T151" i="20"/>
  <c r="R151" i="20"/>
  <c r="P151" i="20"/>
  <c r="J151" i="20"/>
  <c r="BE151" i="20" s="1"/>
  <c r="BK148" i="20"/>
  <c r="BI148" i="20"/>
  <c r="BH148" i="20"/>
  <c r="BG148" i="20"/>
  <c r="BF148" i="20"/>
  <c r="T148" i="20"/>
  <c r="R148" i="20"/>
  <c r="P148" i="20"/>
  <c r="J148" i="20"/>
  <c r="BE148" i="20" s="1"/>
  <c r="BK143" i="20"/>
  <c r="BI143" i="20"/>
  <c r="BH143" i="20"/>
  <c r="BG143" i="20"/>
  <c r="BF143" i="20"/>
  <c r="T143" i="20"/>
  <c r="R143" i="20"/>
  <c r="P143" i="20"/>
  <c r="J143" i="20"/>
  <c r="BE143" i="20" s="1"/>
  <c r="BK137" i="20"/>
  <c r="BI137" i="20"/>
  <c r="BH137" i="20"/>
  <c r="BG137" i="20"/>
  <c r="BF137" i="20"/>
  <c r="BE137" i="20"/>
  <c r="T137" i="20"/>
  <c r="R137" i="20"/>
  <c r="P137" i="20"/>
  <c r="J137" i="20"/>
  <c r="BK135" i="20"/>
  <c r="BI135" i="20"/>
  <c r="BH135" i="20"/>
  <c r="BG135" i="20"/>
  <c r="F35" i="20" s="1"/>
  <c r="BF135" i="20"/>
  <c r="T135" i="20"/>
  <c r="R135" i="20"/>
  <c r="P135" i="20"/>
  <c r="J135" i="20"/>
  <c r="BE135" i="20" s="1"/>
  <c r="BK133" i="20"/>
  <c r="BI133" i="20"/>
  <c r="BH133" i="20"/>
  <c r="BG133" i="20"/>
  <c r="BF133" i="20"/>
  <c r="T133" i="20"/>
  <c r="T130" i="20" s="1"/>
  <c r="T129" i="20" s="1"/>
  <c r="T128" i="20" s="1"/>
  <c r="R133" i="20"/>
  <c r="P133" i="20"/>
  <c r="J133" i="20"/>
  <c r="BE133" i="20" s="1"/>
  <c r="BK132" i="20"/>
  <c r="BI132" i="20"/>
  <c r="BH132" i="20"/>
  <c r="BG132" i="20"/>
  <c r="BF132" i="20"/>
  <c r="F34" i="20" s="1"/>
  <c r="BE132" i="20"/>
  <c r="T132" i="20"/>
  <c r="R132" i="20"/>
  <c r="P132" i="20"/>
  <c r="J132" i="20"/>
  <c r="BK131" i="20"/>
  <c r="BI131" i="20"/>
  <c r="F37" i="20" s="1"/>
  <c r="BH131" i="20"/>
  <c r="BG131" i="20"/>
  <c r="BF131" i="20"/>
  <c r="BE131" i="20"/>
  <c r="T131" i="20"/>
  <c r="R131" i="20"/>
  <c r="R130" i="20" s="1"/>
  <c r="R129" i="20" s="1"/>
  <c r="R128" i="20" s="1"/>
  <c r="P131" i="20"/>
  <c r="J131" i="20"/>
  <c r="BK130" i="20"/>
  <c r="J130" i="20" s="1"/>
  <c r="J98" i="20" s="1"/>
  <c r="P130" i="20"/>
  <c r="P129" i="20" s="1"/>
  <c r="P128" i="20" s="1"/>
  <c r="J125" i="20"/>
  <c r="F125" i="20"/>
  <c r="J122" i="20"/>
  <c r="F122" i="20"/>
  <c r="E120" i="20"/>
  <c r="J92" i="20"/>
  <c r="J89" i="20"/>
  <c r="F89" i="20"/>
  <c r="E87" i="20"/>
  <c r="E85" i="20"/>
  <c r="J37" i="20"/>
  <c r="J36" i="20"/>
  <c r="J35" i="20"/>
  <c r="J34" i="20"/>
  <c r="J21" i="20"/>
  <c r="E21" i="20"/>
  <c r="J91" i="20" s="1"/>
  <c r="J20" i="20"/>
  <c r="J18" i="20"/>
  <c r="E18" i="20"/>
  <c r="F92" i="20" s="1"/>
  <c r="J17" i="20"/>
  <c r="J15" i="20"/>
  <c r="E15" i="20"/>
  <c r="F91" i="20" s="1"/>
  <c r="J14" i="20"/>
  <c r="J12" i="20"/>
  <c r="E7" i="20"/>
  <c r="E118" i="20" s="1"/>
  <c r="BD95" i="19"/>
  <c r="BC95" i="19"/>
  <c r="BC94" i="19" s="1"/>
  <c r="BB95" i="19"/>
  <c r="BA95" i="19"/>
  <c r="AZ95" i="19"/>
  <c r="AY95" i="19"/>
  <c r="AX95" i="19"/>
  <c r="AW95" i="19"/>
  <c r="AV95" i="19"/>
  <c r="AT95" i="19" s="1"/>
  <c r="AN95" i="19" s="1"/>
  <c r="AU95" i="19"/>
  <c r="AU94" i="19" s="1"/>
  <c r="AG95" i="19"/>
  <c r="BD94" i="19"/>
  <c r="W33" i="19" s="1"/>
  <c r="BB94" i="19"/>
  <c r="W31" i="19" s="1"/>
  <c r="BA94" i="19"/>
  <c r="AW94" i="19" s="1"/>
  <c r="AK30" i="19" s="1"/>
  <c r="AZ94" i="19"/>
  <c r="W29" i="19" s="1"/>
  <c r="AS94" i="19"/>
  <c r="AG94" i="19"/>
  <c r="AM90" i="19"/>
  <c r="L90" i="19"/>
  <c r="AM89" i="19"/>
  <c r="L89" i="19"/>
  <c r="AM87" i="19"/>
  <c r="L87" i="19"/>
  <c r="L85" i="19"/>
  <c r="L84" i="19"/>
  <c r="W30" i="19"/>
  <c r="AK26" i="19"/>
  <c r="J444" i="20" l="1"/>
  <c r="J108" i="20" s="1"/>
  <c r="BK443" i="20"/>
  <c r="J443" i="20" s="1"/>
  <c r="J107" i="20" s="1"/>
  <c r="F33" i="20"/>
  <c r="J33" i="20"/>
  <c r="BK129" i="20"/>
  <c r="F124" i="20"/>
  <c r="J124" i="20"/>
  <c r="AY94" i="19"/>
  <c r="W32" i="19"/>
  <c r="AV94" i="19"/>
  <c r="AX94" i="19"/>
  <c r="J129" i="20" l="1"/>
  <c r="J97" i="20" s="1"/>
  <c r="BK128" i="20"/>
  <c r="J128" i="20" s="1"/>
  <c r="AK29" i="19"/>
  <c r="AK35" i="19" s="1"/>
  <c r="AT94" i="19"/>
  <c r="AN94" i="19" s="1"/>
  <c r="J30" i="20" l="1"/>
  <c r="J39" i="20" s="1"/>
  <c r="J96" i="20"/>
  <c r="G92" i="18" l="1"/>
  <c r="G91" i="18"/>
  <c r="G90" i="18"/>
  <c r="G89" i="18"/>
  <c r="G94" i="18" s="1"/>
  <c r="G84" i="18"/>
  <c r="G86" i="18" s="1"/>
  <c r="G83" i="18"/>
  <c r="G78" i="18"/>
  <c r="G77" i="18"/>
  <c r="G80" i="18" s="1"/>
  <c r="G67" i="18"/>
  <c r="G65" i="18"/>
  <c r="G64" i="18"/>
  <c r="G63" i="18"/>
  <c r="G62" i="18"/>
  <c r="G61" i="18"/>
  <c r="G60" i="18"/>
  <c r="G59" i="18"/>
  <c r="G56" i="18"/>
  <c r="F69" i="18" s="1"/>
  <c r="G69" i="18" s="1"/>
  <c r="G54" i="18"/>
  <c r="G53" i="18"/>
  <c r="G52" i="18"/>
  <c r="G51" i="18"/>
  <c r="G50" i="18"/>
  <c r="G49" i="18"/>
  <c r="G48" i="18"/>
  <c r="G41" i="18"/>
  <c r="G40" i="18"/>
  <c r="E39" i="18"/>
  <c r="G39" i="18" s="1"/>
  <c r="G38" i="18"/>
  <c r="G37" i="18"/>
  <c r="G36" i="18"/>
  <c r="G35" i="18"/>
  <c r="G43" i="18" s="1"/>
  <c r="G45" i="18" s="1"/>
  <c r="G27" i="18"/>
  <c r="G26" i="18"/>
  <c r="G25" i="18"/>
  <c r="G24" i="18"/>
  <c r="G23" i="18"/>
  <c r="G19" i="18"/>
  <c r="G18" i="18"/>
  <c r="G17" i="18"/>
  <c r="G13" i="18"/>
  <c r="G12" i="18"/>
  <c r="G11" i="18"/>
  <c r="G10" i="18"/>
  <c r="G9" i="18"/>
  <c r="G8" i="18"/>
  <c r="G7" i="18"/>
  <c r="G6" i="18"/>
  <c r="G5" i="18"/>
  <c r="G71" i="18" l="1"/>
  <c r="F29" i="18"/>
  <c r="G29" i="18" s="1"/>
  <c r="G30" i="18" s="1"/>
  <c r="G31" i="18" s="1"/>
  <c r="G96" i="18" l="1"/>
  <c r="G141" i="17" l="1"/>
  <c r="G139" i="17"/>
  <c r="G138" i="17"/>
  <c r="G137" i="17"/>
  <c r="G132" i="17"/>
  <c r="G125" i="17"/>
  <c r="G116" i="17"/>
  <c r="G115" i="17"/>
  <c r="G118" i="17" s="1"/>
  <c r="G108" i="17"/>
  <c r="G107" i="17"/>
  <c r="G106" i="17"/>
  <c r="G110" i="17" s="1"/>
  <c r="G103" i="17"/>
  <c r="G91" i="17"/>
  <c r="G94" i="17" s="1"/>
  <c r="G86" i="17"/>
  <c r="G84" i="17"/>
  <c r="G82" i="17"/>
  <c r="G81" i="17"/>
  <c r="G80" i="17"/>
  <c r="G79" i="17"/>
  <c r="G88" i="17" s="1"/>
  <c r="G73" i="17"/>
  <c r="G72" i="17"/>
  <c r="G71" i="17"/>
  <c r="G70" i="17"/>
  <c r="G69" i="17"/>
  <c r="G68" i="17"/>
  <c r="G67" i="17"/>
  <c r="G66" i="17"/>
  <c r="G75" i="17" s="1"/>
  <c r="G65" i="17"/>
  <c r="G64" i="17"/>
  <c r="G63" i="17"/>
  <c r="G62" i="17"/>
  <c r="G53" i="17"/>
  <c r="G52" i="17"/>
  <c r="G56" i="17" s="1"/>
  <c r="G51" i="17"/>
  <c r="G50" i="17"/>
  <c r="G49" i="17"/>
  <c r="G48" i="17"/>
  <c r="G40" i="17"/>
  <c r="G39" i="17"/>
  <c r="G38" i="17"/>
  <c r="G43" i="17" s="1"/>
  <c r="G37" i="17"/>
  <c r="G30" i="17"/>
  <c r="G28" i="17"/>
  <c r="G27" i="17"/>
  <c r="G26" i="17"/>
  <c r="G25" i="17"/>
  <c r="G24" i="17"/>
  <c r="G22" i="17"/>
  <c r="G20" i="17"/>
  <c r="G19" i="17"/>
  <c r="G18" i="17"/>
  <c r="G17" i="17"/>
  <c r="G16" i="17"/>
  <c r="G15" i="17"/>
  <c r="G14" i="17"/>
  <c r="G13" i="17"/>
  <c r="G12" i="17"/>
  <c r="G10" i="17"/>
  <c r="G9" i="17"/>
  <c r="G7" i="17"/>
  <c r="G32" i="17" s="1"/>
  <c r="G58" i="17" l="1"/>
  <c r="G143" i="17" s="1"/>
  <c r="G96" i="17"/>
  <c r="BK214" i="16" l="1"/>
  <c r="BI214" i="16"/>
  <c r="BH214" i="16"/>
  <c r="BG214" i="16"/>
  <c r="BF214" i="16"/>
  <c r="BE214" i="16"/>
  <c r="T214" i="16"/>
  <c r="T213" i="16" s="1"/>
  <c r="R214" i="16"/>
  <c r="R213" i="16" s="1"/>
  <c r="P214" i="16"/>
  <c r="J214" i="16"/>
  <c r="BK213" i="16"/>
  <c r="P213" i="16"/>
  <c r="J213" i="16"/>
  <c r="BK212" i="16"/>
  <c r="BI212" i="16"/>
  <c r="BH212" i="16"/>
  <c r="BG212" i="16"/>
  <c r="BF212" i="16"/>
  <c r="BE212" i="16"/>
  <c r="T212" i="16"/>
  <c r="R212" i="16"/>
  <c r="P212" i="16"/>
  <c r="J212" i="16"/>
  <c r="BK211" i="16"/>
  <c r="BI211" i="16"/>
  <c r="BH211" i="16"/>
  <c r="BG211" i="16"/>
  <c r="BF211" i="16"/>
  <c r="BE211" i="16"/>
  <c r="T211" i="16"/>
  <c r="T209" i="16" s="1"/>
  <c r="R211" i="16"/>
  <c r="P211" i="16"/>
  <c r="J211" i="16"/>
  <c r="BK210" i="16"/>
  <c r="BK209" i="16" s="1"/>
  <c r="J209" i="16" s="1"/>
  <c r="J100" i="16" s="1"/>
  <c r="BI210" i="16"/>
  <c r="BH210" i="16"/>
  <c r="BG210" i="16"/>
  <c r="BF210" i="16"/>
  <c r="T210" i="16"/>
  <c r="R210" i="16"/>
  <c r="P210" i="16"/>
  <c r="P209" i="16" s="1"/>
  <c r="J210" i="16"/>
  <c r="BE210" i="16" s="1"/>
  <c r="R209" i="16"/>
  <c r="BK208" i="16"/>
  <c r="BI208" i="16"/>
  <c r="BH208" i="16"/>
  <c r="BG208" i="16"/>
  <c r="BF208" i="16"/>
  <c r="BE208" i="16"/>
  <c r="T208" i="16"/>
  <c r="R208" i="16"/>
  <c r="P208" i="16"/>
  <c r="J208" i="16"/>
  <c r="BK207" i="16"/>
  <c r="BI207" i="16"/>
  <c r="BH207" i="16"/>
  <c r="BG207" i="16"/>
  <c r="BF207" i="16"/>
  <c r="T207" i="16"/>
  <c r="R207" i="16"/>
  <c r="P207" i="16"/>
  <c r="J207" i="16"/>
  <c r="BE207" i="16" s="1"/>
  <c r="BK206" i="16"/>
  <c r="BI206" i="16"/>
  <c r="BH206" i="16"/>
  <c r="BG206" i="16"/>
  <c r="BF206" i="16"/>
  <c r="T206" i="16"/>
  <c r="R206" i="16"/>
  <c r="P206" i="16"/>
  <c r="J206" i="16"/>
  <c r="BE206" i="16" s="1"/>
  <c r="BK205" i="16"/>
  <c r="BI205" i="16"/>
  <c r="BH205" i="16"/>
  <c r="BG205" i="16"/>
  <c r="BF205" i="16"/>
  <c r="BE205" i="16"/>
  <c r="T205" i="16"/>
  <c r="R205" i="16"/>
  <c r="P205" i="16"/>
  <c r="J205" i="16"/>
  <c r="BK204" i="16"/>
  <c r="BI204" i="16"/>
  <c r="BH204" i="16"/>
  <c r="BG204" i="16"/>
  <c r="BF204" i="16"/>
  <c r="BE204" i="16"/>
  <c r="T204" i="16"/>
  <c r="R204" i="16"/>
  <c r="P204" i="16"/>
  <c r="J204" i="16"/>
  <c r="BK203" i="16"/>
  <c r="BI203" i="16"/>
  <c r="BH203" i="16"/>
  <c r="BG203" i="16"/>
  <c r="BF203" i="16"/>
  <c r="T203" i="16"/>
  <c r="R203" i="16"/>
  <c r="P203" i="16"/>
  <c r="J203" i="16"/>
  <c r="BE203" i="16" s="1"/>
  <c r="BK202" i="16"/>
  <c r="BI202" i="16"/>
  <c r="BH202" i="16"/>
  <c r="BG202" i="16"/>
  <c r="BF202" i="16"/>
  <c r="T202" i="16"/>
  <c r="R202" i="16"/>
  <c r="P202" i="16"/>
  <c r="J202" i="16"/>
  <c r="BE202" i="16" s="1"/>
  <c r="BK201" i="16"/>
  <c r="BI201" i="16"/>
  <c r="BH201" i="16"/>
  <c r="BG201" i="16"/>
  <c r="BF201" i="16"/>
  <c r="BE201" i="16"/>
  <c r="T201" i="16"/>
  <c r="R201" i="16"/>
  <c r="P201" i="16"/>
  <c r="J201" i="16"/>
  <c r="BK200" i="16"/>
  <c r="BI200" i="16"/>
  <c r="BH200" i="16"/>
  <c r="BG200" i="16"/>
  <c r="BF200" i="16"/>
  <c r="BE200" i="16"/>
  <c r="T200" i="16"/>
  <c r="R200" i="16"/>
  <c r="P200" i="16"/>
  <c r="J200" i="16"/>
  <c r="BK199" i="16"/>
  <c r="BI199" i="16"/>
  <c r="BH199" i="16"/>
  <c r="BG199" i="16"/>
  <c r="BF199" i="16"/>
  <c r="T199" i="16"/>
  <c r="R199" i="16"/>
  <c r="P199" i="16"/>
  <c r="J199" i="16"/>
  <c r="BE199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BE197" i="16"/>
  <c r="T197" i="16"/>
  <c r="R197" i="16"/>
  <c r="P197" i="16"/>
  <c r="J197" i="16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BE193" i="16"/>
  <c r="T193" i="16"/>
  <c r="R193" i="16"/>
  <c r="P193" i="16"/>
  <c r="J193" i="16"/>
  <c r="BK192" i="16"/>
  <c r="BI192" i="16"/>
  <c r="BH192" i="16"/>
  <c r="BG192" i="16"/>
  <c r="BF192" i="16"/>
  <c r="BE192" i="16"/>
  <c r="T192" i="16"/>
  <c r="R192" i="16"/>
  <c r="P192" i="16"/>
  <c r="J192" i="16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BE189" i="16"/>
  <c r="T189" i="16"/>
  <c r="R189" i="16"/>
  <c r="P189" i="16"/>
  <c r="J189" i="16"/>
  <c r="BK188" i="16"/>
  <c r="BI188" i="16"/>
  <c r="BH188" i="16"/>
  <c r="BG188" i="16"/>
  <c r="BF188" i="16"/>
  <c r="BE188" i="16"/>
  <c r="T188" i="16"/>
  <c r="R188" i="16"/>
  <c r="P188" i="16"/>
  <c r="J188" i="16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BE185" i="16"/>
  <c r="T185" i="16"/>
  <c r="R185" i="16"/>
  <c r="P185" i="16"/>
  <c r="J185" i="16"/>
  <c r="BK184" i="16"/>
  <c r="BI184" i="16"/>
  <c r="BH184" i="16"/>
  <c r="BG184" i="16"/>
  <c r="BF184" i="16"/>
  <c r="BE184" i="16"/>
  <c r="T184" i="16"/>
  <c r="R184" i="16"/>
  <c r="P184" i="16"/>
  <c r="J184" i="16"/>
  <c r="BK183" i="16"/>
  <c r="BI183" i="16"/>
  <c r="BH183" i="16"/>
  <c r="BG183" i="16"/>
  <c r="BF183" i="16"/>
  <c r="T183" i="16"/>
  <c r="R183" i="16"/>
  <c r="P183" i="16"/>
  <c r="J183" i="16"/>
  <c r="BE183" i="16" s="1"/>
  <c r="BK182" i="16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BE181" i="16"/>
  <c r="T181" i="16"/>
  <c r="R181" i="16"/>
  <c r="P181" i="16"/>
  <c r="J181" i="16"/>
  <c r="BK180" i="16"/>
  <c r="BI180" i="16"/>
  <c r="BH180" i="16"/>
  <c r="BG180" i="16"/>
  <c r="BF180" i="16"/>
  <c r="BE180" i="16"/>
  <c r="T180" i="16"/>
  <c r="R180" i="16"/>
  <c r="P180" i="16"/>
  <c r="J180" i="16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BE177" i="16"/>
  <c r="T177" i="16"/>
  <c r="R177" i="16"/>
  <c r="P177" i="16"/>
  <c r="J177" i="16"/>
  <c r="BK176" i="16"/>
  <c r="BI176" i="16"/>
  <c r="BH176" i="16"/>
  <c r="BG176" i="16"/>
  <c r="BF176" i="16"/>
  <c r="BE176" i="16"/>
  <c r="T176" i="16"/>
  <c r="R176" i="16"/>
  <c r="P176" i="16"/>
  <c r="J176" i="16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BE172" i="16"/>
  <c r="T172" i="16"/>
  <c r="R172" i="16"/>
  <c r="P172" i="16"/>
  <c r="J172" i="16"/>
  <c r="BK171" i="16"/>
  <c r="BI171" i="16"/>
  <c r="BH171" i="16"/>
  <c r="BG171" i="16"/>
  <c r="BF171" i="16"/>
  <c r="T171" i="16"/>
  <c r="R171" i="16"/>
  <c r="P171" i="16"/>
  <c r="J171" i="16"/>
  <c r="BE171" i="16" s="1"/>
  <c r="BK170" i="16"/>
  <c r="BI170" i="16"/>
  <c r="BH170" i="16"/>
  <c r="BG170" i="16"/>
  <c r="BF170" i="16"/>
  <c r="T170" i="16"/>
  <c r="R170" i="16"/>
  <c r="P170" i="16"/>
  <c r="J170" i="16"/>
  <c r="BE170" i="16" s="1"/>
  <c r="BK169" i="16"/>
  <c r="BI169" i="16"/>
  <c r="BH169" i="16"/>
  <c r="BG169" i="16"/>
  <c r="BF169" i="16"/>
  <c r="T169" i="16"/>
  <c r="R169" i="16"/>
  <c r="P169" i="16"/>
  <c r="J169" i="16"/>
  <c r="BE169" i="16" s="1"/>
  <c r="BK168" i="16"/>
  <c r="BI168" i="16"/>
  <c r="BH168" i="16"/>
  <c r="BG168" i="16"/>
  <c r="BF168" i="16"/>
  <c r="BE168" i="16"/>
  <c r="T168" i="16"/>
  <c r="R168" i="16"/>
  <c r="P168" i="16"/>
  <c r="J168" i="16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BE164" i="16"/>
  <c r="T164" i="16"/>
  <c r="R164" i="16"/>
  <c r="P164" i="16"/>
  <c r="J164" i="16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BE160" i="16"/>
  <c r="T160" i="16"/>
  <c r="R160" i="16"/>
  <c r="P160" i="16"/>
  <c r="J160" i="16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BE156" i="16"/>
  <c r="T156" i="16"/>
  <c r="R156" i="16"/>
  <c r="P156" i="16"/>
  <c r="J156" i="16"/>
  <c r="BK155" i="16"/>
  <c r="BI155" i="16"/>
  <c r="BH155" i="16"/>
  <c r="BG155" i="16"/>
  <c r="BF155" i="16"/>
  <c r="T155" i="16"/>
  <c r="R155" i="16"/>
  <c r="P155" i="16"/>
  <c r="J155" i="16"/>
  <c r="BE155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BE152" i="16"/>
  <c r="T152" i="16"/>
  <c r="R152" i="16"/>
  <c r="P152" i="16"/>
  <c r="J152" i="16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F35" i="16" s="1"/>
  <c r="BH150" i="16"/>
  <c r="BG150" i="16"/>
  <c r="BF150" i="16"/>
  <c r="T150" i="16"/>
  <c r="R150" i="16"/>
  <c r="P150" i="16"/>
  <c r="J150" i="16"/>
  <c r="BE150" i="16" s="1"/>
  <c r="BK149" i="16"/>
  <c r="BI149" i="16"/>
  <c r="BH149" i="16"/>
  <c r="BG149" i="16"/>
  <c r="BF149" i="16"/>
  <c r="T149" i="16"/>
  <c r="R149" i="16"/>
  <c r="P149" i="16"/>
  <c r="J149" i="16"/>
  <c r="BE149" i="16" s="1"/>
  <c r="BK148" i="16"/>
  <c r="BK147" i="16" s="1"/>
  <c r="J147" i="16" s="1"/>
  <c r="J99" i="16" s="1"/>
  <c r="BI148" i="16"/>
  <c r="BH148" i="16"/>
  <c r="BG148" i="16"/>
  <c r="BF148" i="16"/>
  <c r="BE148" i="16"/>
  <c r="T148" i="16"/>
  <c r="R148" i="16"/>
  <c r="R147" i="16" s="1"/>
  <c r="P148" i="16"/>
  <c r="J148" i="16"/>
  <c r="T147" i="16"/>
  <c r="P147" i="16"/>
  <c r="BK146" i="16"/>
  <c r="BI146" i="16"/>
  <c r="BH146" i="16"/>
  <c r="BG146" i="16"/>
  <c r="BF146" i="16"/>
  <c r="BE146" i="16"/>
  <c r="T146" i="16"/>
  <c r="R146" i="16"/>
  <c r="P146" i="16"/>
  <c r="J146" i="16"/>
  <c r="BK145" i="16"/>
  <c r="BI145" i="16"/>
  <c r="BH145" i="16"/>
  <c r="BG145" i="16"/>
  <c r="BF145" i="16"/>
  <c r="T145" i="16"/>
  <c r="R145" i="16"/>
  <c r="P145" i="16"/>
  <c r="J145" i="16"/>
  <c r="BE145" i="16" s="1"/>
  <c r="BK144" i="16"/>
  <c r="BI144" i="16"/>
  <c r="BH144" i="16"/>
  <c r="BG144" i="16"/>
  <c r="BF144" i="16"/>
  <c r="T144" i="16"/>
  <c r="R144" i="16"/>
  <c r="P144" i="16"/>
  <c r="J144" i="16"/>
  <c r="BE144" i="16" s="1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BE142" i="16"/>
  <c r="T142" i="16"/>
  <c r="R142" i="16"/>
  <c r="P142" i="16"/>
  <c r="J142" i="16"/>
  <c r="BK141" i="16"/>
  <c r="BI141" i="16"/>
  <c r="BH141" i="16"/>
  <c r="BG141" i="16"/>
  <c r="BF141" i="16"/>
  <c r="T141" i="16"/>
  <c r="R141" i="16"/>
  <c r="P141" i="16"/>
  <c r="J141" i="16"/>
  <c r="BE141" i="16" s="1"/>
  <c r="BK140" i="16"/>
  <c r="BI140" i="16"/>
  <c r="BH140" i="16"/>
  <c r="BG140" i="16"/>
  <c r="BF140" i="16"/>
  <c r="T140" i="16"/>
  <c r="R140" i="16"/>
  <c r="P140" i="16"/>
  <c r="J140" i="16"/>
  <c r="BE140" i="16" s="1"/>
  <c r="BK139" i="16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BK137" i="16"/>
  <c r="BI137" i="16"/>
  <c r="BH137" i="16"/>
  <c r="BG137" i="16"/>
  <c r="BF137" i="16"/>
  <c r="T137" i="16"/>
  <c r="R137" i="16"/>
  <c r="P137" i="16"/>
  <c r="J137" i="16"/>
  <c r="BE137" i="16" s="1"/>
  <c r="BK136" i="16"/>
  <c r="BI136" i="16"/>
  <c r="BH136" i="16"/>
  <c r="BG136" i="16"/>
  <c r="BF136" i="16"/>
  <c r="BE136" i="16"/>
  <c r="T136" i="16"/>
  <c r="R136" i="16"/>
  <c r="P136" i="16"/>
  <c r="J136" i="16"/>
  <c r="BK135" i="16"/>
  <c r="BI135" i="16"/>
  <c r="BH135" i="16"/>
  <c r="BG135" i="16"/>
  <c r="BF135" i="16"/>
  <c r="T135" i="16"/>
  <c r="R135" i="16"/>
  <c r="P135" i="16"/>
  <c r="J135" i="16"/>
  <c r="BE135" i="16" s="1"/>
  <c r="BK134" i="16"/>
  <c r="BI134" i="16"/>
  <c r="BH134" i="16"/>
  <c r="BG134" i="16"/>
  <c r="BF134" i="16"/>
  <c r="T134" i="16"/>
  <c r="R134" i="16"/>
  <c r="P134" i="16"/>
  <c r="J134" i="16"/>
  <c r="BE134" i="16" s="1"/>
  <c r="BK133" i="16"/>
  <c r="BI133" i="16"/>
  <c r="BH133" i="16"/>
  <c r="BG133" i="16"/>
  <c r="BF133" i="16"/>
  <c r="T133" i="16"/>
  <c r="R133" i="16"/>
  <c r="P133" i="16"/>
  <c r="J133" i="16"/>
  <c r="BE133" i="16" s="1"/>
  <c r="BK132" i="16"/>
  <c r="BI132" i="16"/>
  <c r="BH132" i="16"/>
  <c r="BG132" i="16"/>
  <c r="BF132" i="16"/>
  <c r="BE132" i="16"/>
  <c r="T132" i="16"/>
  <c r="R132" i="16"/>
  <c r="P132" i="16"/>
  <c r="J132" i="16"/>
  <c r="BK131" i="16"/>
  <c r="BI131" i="16"/>
  <c r="BH131" i="16"/>
  <c r="BG131" i="16"/>
  <c r="BF131" i="16"/>
  <c r="T131" i="16"/>
  <c r="R131" i="16"/>
  <c r="P131" i="16"/>
  <c r="J131" i="16"/>
  <c r="BE131" i="16" s="1"/>
  <c r="BK130" i="16"/>
  <c r="BI130" i="16"/>
  <c r="BH130" i="16"/>
  <c r="BG130" i="16"/>
  <c r="BF130" i="16"/>
  <c r="T130" i="16"/>
  <c r="R130" i="16"/>
  <c r="P130" i="16"/>
  <c r="J130" i="16"/>
  <c r="BE130" i="16" s="1"/>
  <c r="BK129" i="16"/>
  <c r="BI129" i="16"/>
  <c r="BH129" i="16"/>
  <c r="BG129" i="16"/>
  <c r="BF129" i="16"/>
  <c r="T129" i="16"/>
  <c r="R129" i="16"/>
  <c r="P129" i="16"/>
  <c r="J129" i="16"/>
  <c r="BE129" i="16" s="1"/>
  <c r="BK128" i="16"/>
  <c r="BI128" i="16"/>
  <c r="BH128" i="16"/>
  <c r="BG128" i="16"/>
  <c r="BF128" i="16"/>
  <c r="BE128" i="16"/>
  <c r="T128" i="16"/>
  <c r="T126" i="16" s="1"/>
  <c r="T125" i="16" s="1"/>
  <c r="R128" i="16"/>
  <c r="P128" i="16"/>
  <c r="J128" i="16"/>
  <c r="BK127" i="16"/>
  <c r="BK126" i="16" s="1"/>
  <c r="BI127" i="16"/>
  <c r="BH127" i="16"/>
  <c r="BG127" i="16"/>
  <c r="BF127" i="16"/>
  <c r="T127" i="16"/>
  <c r="R127" i="16"/>
  <c r="P127" i="16"/>
  <c r="P126" i="16" s="1"/>
  <c r="P125" i="16" s="1"/>
  <c r="J127" i="16"/>
  <c r="BE127" i="16" s="1"/>
  <c r="R126" i="16"/>
  <c r="BK124" i="16"/>
  <c r="BI124" i="16"/>
  <c r="BH124" i="16"/>
  <c r="BG124" i="16"/>
  <c r="BF124" i="16"/>
  <c r="BE124" i="16"/>
  <c r="T124" i="16"/>
  <c r="R124" i="16"/>
  <c r="P124" i="16"/>
  <c r="J124" i="16"/>
  <c r="BK123" i="16"/>
  <c r="BI123" i="16"/>
  <c r="BH123" i="16"/>
  <c r="F34" i="16" s="1"/>
  <c r="BG123" i="16"/>
  <c r="BF123" i="16"/>
  <c r="BE123" i="16"/>
  <c r="T123" i="16"/>
  <c r="T121" i="16" s="1"/>
  <c r="T120" i="16" s="1"/>
  <c r="R123" i="16"/>
  <c r="P123" i="16"/>
  <c r="J123" i="16"/>
  <c r="BK122" i="16"/>
  <c r="BK121" i="16" s="1"/>
  <c r="BI122" i="16"/>
  <c r="BH122" i="16"/>
  <c r="BG122" i="16"/>
  <c r="F33" i="16" s="1"/>
  <c r="BF122" i="16"/>
  <c r="J32" i="16" s="1"/>
  <c r="T122" i="16"/>
  <c r="R122" i="16"/>
  <c r="P122" i="16"/>
  <c r="P121" i="16" s="1"/>
  <c r="P120" i="16" s="1"/>
  <c r="P119" i="16" s="1"/>
  <c r="J122" i="16"/>
  <c r="BE122" i="16" s="1"/>
  <c r="R121" i="16"/>
  <c r="R120" i="16" s="1"/>
  <c r="J116" i="16"/>
  <c r="J115" i="16"/>
  <c r="F115" i="16"/>
  <c r="F113" i="16"/>
  <c r="E111" i="16"/>
  <c r="J101" i="16"/>
  <c r="J90" i="16"/>
  <c r="J89" i="16"/>
  <c r="F89" i="16"/>
  <c r="J87" i="16"/>
  <c r="F87" i="16"/>
  <c r="E85" i="16"/>
  <c r="J35" i="16"/>
  <c r="J34" i="16"/>
  <c r="J33" i="16"/>
  <c r="J16" i="16"/>
  <c r="E16" i="16"/>
  <c r="F90" i="16" s="1"/>
  <c r="J15" i="16"/>
  <c r="J10" i="16"/>
  <c r="J113" i="16" s="1"/>
  <c r="BD95" i="15"/>
  <c r="BD94" i="15" s="1"/>
  <c r="W33" i="15" s="1"/>
  <c r="BC95" i="15"/>
  <c r="BB95" i="15"/>
  <c r="BA95" i="15"/>
  <c r="AZ95" i="15"/>
  <c r="AZ94" i="15" s="1"/>
  <c r="AY95" i="15"/>
  <c r="AX95" i="15"/>
  <c r="AW95" i="15"/>
  <c r="AV95" i="15"/>
  <c r="AT95" i="15" s="1"/>
  <c r="AN95" i="15" s="1"/>
  <c r="AU95" i="15"/>
  <c r="AG95" i="15"/>
  <c r="BC94" i="15"/>
  <c r="BB94" i="15"/>
  <c r="W31" i="15" s="1"/>
  <c r="BA94" i="15"/>
  <c r="AW94" i="15" s="1"/>
  <c r="AK30" i="15" s="1"/>
  <c r="AY94" i="15"/>
  <c r="AU94" i="15"/>
  <c r="AS94" i="15"/>
  <c r="AG94" i="15"/>
  <c r="AM90" i="15"/>
  <c r="L90" i="15"/>
  <c r="AM89" i="15"/>
  <c r="L89" i="15"/>
  <c r="AM87" i="15"/>
  <c r="L87" i="15"/>
  <c r="L85" i="15"/>
  <c r="L84" i="15"/>
  <c r="W32" i="15"/>
  <c r="W30" i="15"/>
  <c r="AK26" i="15"/>
  <c r="R125" i="16" l="1"/>
  <c r="J126" i="16"/>
  <c r="J98" i="16" s="1"/>
  <c r="BK125" i="16"/>
  <c r="J125" i="16" s="1"/>
  <c r="J97" i="16" s="1"/>
  <c r="T119" i="16"/>
  <c r="R119" i="16"/>
  <c r="F31" i="16"/>
  <c r="J31" i="16"/>
  <c r="J121" i="16"/>
  <c r="J96" i="16" s="1"/>
  <c r="BK120" i="16"/>
  <c r="F32" i="16"/>
  <c r="F116" i="16"/>
  <c r="W29" i="15"/>
  <c r="AV94" i="15"/>
  <c r="AX94" i="15"/>
  <c r="BK119" i="16" l="1"/>
  <c r="J119" i="16" s="1"/>
  <c r="J120" i="16"/>
  <c r="J95" i="16" s="1"/>
  <c r="AK29" i="15"/>
  <c r="AK35" i="15" s="1"/>
  <c r="AT94" i="15"/>
  <c r="AN94" i="15" s="1"/>
  <c r="J28" i="16" l="1"/>
  <c r="J37" i="16" s="1"/>
  <c r="J94" i="16"/>
  <c r="AG26" i="14" l="1"/>
  <c r="BD22" i="14"/>
  <c r="BC22" i="14"/>
  <c r="BB22" i="14"/>
  <c r="BA22" i="14"/>
  <c r="AZ22" i="14"/>
  <c r="AY22" i="14"/>
  <c r="AX22" i="14"/>
  <c r="AW22" i="14"/>
  <c r="AV22" i="14"/>
  <c r="AT22" i="14" s="1"/>
  <c r="AU22" i="14"/>
  <c r="AN22" i="14"/>
  <c r="AN21" i="14"/>
  <c r="BD20" i="14"/>
  <c r="BC20" i="14"/>
  <c r="BB20" i="14"/>
  <c r="BA20" i="14"/>
  <c r="AZ20" i="14"/>
  <c r="AY20" i="14"/>
  <c r="AX20" i="14"/>
  <c r="AW20" i="14"/>
  <c r="AV20" i="14"/>
  <c r="AU20" i="14"/>
  <c r="AT20" i="14"/>
  <c r="AN20" i="14"/>
  <c r="AN19" i="14"/>
  <c r="BD18" i="14"/>
  <c r="BC18" i="14"/>
  <c r="BB18" i="14"/>
  <c r="BA18" i="14"/>
  <c r="AZ18" i="14"/>
  <c r="AY18" i="14"/>
  <c r="AX18" i="14"/>
  <c r="AW18" i="14"/>
  <c r="AV18" i="14"/>
  <c r="AT18" i="14" s="1"/>
  <c r="AU18" i="14"/>
  <c r="AN18" i="14"/>
  <c r="BD17" i="14"/>
  <c r="BC17" i="14"/>
  <c r="BB17" i="14"/>
  <c r="BA17" i="14"/>
  <c r="AZ17" i="14"/>
  <c r="AY17" i="14"/>
  <c r="AX17" i="14"/>
  <c r="AW17" i="14"/>
  <c r="AV17" i="14"/>
  <c r="AU17" i="14"/>
  <c r="AT17" i="14"/>
  <c r="AN17" i="14"/>
  <c r="BD16" i="14"/>
  <c r="BC16" i="14"/>
  <c r="BB16" i="14"/>
  <c r="BA16" i="14"/>
  <c r="BA15" i="14" s="1"/>
  <c r="AW15" i="14" s="1"/>
  <c r="AZ16" i="14"/>
  <c r="AZ15" i="14" s="1"/>
  <c r="AV15" i="14" s="1"/>
  <c r="AT15" i="14" s="1"/>
  <c r="AY16" i="14"/>
  <c r="AX16" i="14"/>
  <c r="AW16" i="14"/>
  <c r="AV16" i="14"/>
  <c r="AU16" i="14"/>
  <c r="AT16" i="14"/>
  <c r="AN16" i="14"/>
  <c r="BD15" i="14"/>
  <c r="BC15" i="14"/>
  <c r="AY15" i="14" s="1"/>
  <c r="BB15" i="14"/>
  <c r="AX15" i="14" s="1"/>
  <c r="AU15" i="14"/>
  <c r="AS15" i="14"/>
  <c r="AN26" i="14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<sst xmlns="http://schemas.openxmlformats.org/spreadsheetml/2006/main" count="13539" uniqueCount="3051">
  <si>
    <t>ARCHIVNÍ ČÍSLO:</t>
  </si>
  <si>
    <t>BKB Metal, a.s.</t>
  </si>
  <si>
    <t>Hlubinská 917/20, Moravská Ostrava</t>
  </si>
  <si>
    <t>702 00 Ostrava, Česká republika</t>
  </si>
  <si>
    <t>www.bkbmetal.cz</t>
  </si>
  <si>
    <t>VÝKAZ VÝMĚR</t>
  </si>
  <si>
    <t>ORIENTAČNÍ ROZPOČET</t>
  </si>
  <si>
    <t>SPECIFIKACE MATERIÁLU</t>
  </si>
  <si>
    <t>POLOŽKOVÝ ROZPOČET</t>
  </si>
  <si>
    <t>SLEPÝ POLOŽKOVÝ ROZPOČET</t>
  </si>
  <si>
    <t>VÝPIS TRUHLÁŘSKÝCH VÝROBKŮ</t>
  </si>
  <si>
    <t>VÝPIS KLEMPÍŘSKÝCH VÝROBKŮ</t>
  </si>
  <si>
    <t>VÝPIS ZÁMEČNICKÝCH VÝROBKŮ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</si>
  <si>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INVESTOR: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</si>
  <si>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STUPEŇ: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</si>
  <si>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VYPRACOVAL: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</si>
  <si>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KONTROLOVAL: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</si>
  <si>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DATUM: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</si>
  <si>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POOČET STRAN: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</si>
  <si>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ZAKÁZKA: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</si>
  <si>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VEDOUCÍPROJEKTU:</t>
    </r>
  </si>
  <si>
    <r>
      <rPr>
        <sz val="13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PROJEKT:</t>
    </r>
  </si>
  <si>
    <t>Ing. Jan Špunda</t>
  </si>
  <si>
    <t>Fakultní nemocnice Brno</t>
  </si>
  <si>
    <t>FN Brno - Rekonstrukce stravovacího provozu</t>
  </si>
  <si>
    <t>Ing. Ondřej Cicák</t>
  </si>
  <si>
    <t>Ing. Daniel Ryba</t>
  </si>
  <si>
    <t>22-5014-01</t>
  </si>
  <si>
    <t>Dokumentace pro provedení stavby (DPS)</t>
  </si>
  <si>
    <t>STAVEBNÍ ČÁST</t>
  </si>
  <si>
    <t>BKB-SM-7300</t>
  </si>
  <si>
    <t>REKAPITULACE OBJEKTŮ STAVBY A SOUPISŮ PRACÍ</t>
  </si>
  <si>
    <t>Kód:</t>
  </si>
  <si>
    <t>19-4461-01</t>
  </si>
  <si>
    <t>Stavba:</t>
  </si>
  <si>
    <t>Místo:</t>
  </si>
  <si>
    <t>Datum:</t>
  </si>
  <si>
    <t>Zadavatel:</t>
  </si>
  <si>
    <t>Projektant:</t>
  </si>
  <si>
    <t>Informatívní údaje z listů zakázek</t>
  </si>
  <si>
    <t>Zhotovitel:</t>
  </si>
  <si>
    <t>Zpracovatel: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</si>
  <si>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</si>
  <si>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</si>
  <si>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</si>
  <si>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</si>
  <si>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</si>
  <si>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</si>
  <si>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</si>
  <si>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</si>
  <si>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</si>
  <si>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</si>
  <si>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</si>
  <si>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</si>
  <si>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</si>
  <si>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</si>
  <si>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</si>
  <si>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</si>
  <si>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</si>
  <si>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</si>
  <si>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/>
  </si>
  <si>
    <t>D</t>
  </si>
  <si>
    <t>0</t>
  </si>
  <si>
    <t>###NOIMPORT###</t>
  </si>
  <si>
    <t>IMPORT</t>
  </si>
  <si>
    <t>{00000000-0000-0000-0000-000000000000}</t>
  </si>
  <si>
    <t>1</t>
  </si>
  <si>
    <t>D.1.1+D.1.2 Stavební část</t>
  </si>
  <si>
    <t>STA</t>
  </si>
  <si>
    <t>2</t>
  </si>
  <si>
    <t>D.1.4.1 Zdravotechnické instalace</t>
  </si>
  <si>
    <t>D.1.4.2 Zařízení pro větrání a ochlazování staveb</t>
  </si>
  <si>
    <t>D.1.4.3 Zařízení pro vytápění</t>
  </si>
  <si>
    <t>D.1.4.4 Elektroinstalace</t>
  </si>
  <si>
    <t>IO 02 Venkovní kanalizace a odlučovač tuků</t>
  </si>
  <si>
    <t>Procent. zadání_x000D_
[% nákladů rozpočtu]</t>
  </si>
  <si>
    <t>Zařazení nákladů</t>
  </si>
  <si>
    <t>DPH</t>
  </si>
  <si>
    <t>Celkové náklady za stavbu</t>
  </si>
  <si>
    <t>Export Komplet</t>
  </si>
  <si>
    <t>2.0</t>
  </si>
  <si>
    <t>False</t>
  </si>
  <si>
    <t>{b6ee0482-b6a3-44a7-a7be-1137474f16ae}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</si>
  <si>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</si>
  <si>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</si>
  <si>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</si>
  <si>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</si>
  <si>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</si>
  <si>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</si>
  <si>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</si>
  <si>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</si>
  <si>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2022_16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</si>
  <si>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</si>
  <si>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FN Brno - Rekonstrukce stravovacího provozu  - Zdravotně technické instalace</t>
  </si>
  <si>
    <t>KSO:</t>
  </si>
  <si>
    <t>CC-CZ:</t>
  </si>
  <si>
    <t>Brno</t>
  </si>
  <si>
    <t>10. 10. 2022</t>
  </si>
  <si>
    <t>IČ:</t>
  </si>
  <si>
    <t>fakultní nemocnice Brno</t>
  </si>
  <si>
    <t>DIČ:</t>
  </si>
  <si>
    <t>Uchazeč:</t>
  </si>
  <si>
    <t xml:space="preserve">BKB metal </t>
  </si>
  <si>
    <t>True</t>
  </si>
  <si>
    <t>Ing. Gebauer</t>
  </si>
  <si>
    <t>Poznámka:</t>
  </si>
  <si>
    <t>Cena bez DPH</t>
  </si>
  <si>
    <t>Sazba daně</t>
  </si>
  <si>
    <t>Základ daně</t>
  </si>
  <si>
    <t>Výše daně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</si>
  <si>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</si>
  <si>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</si>
  <si>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</si>
  <si>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</si>
  <si>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</si>
  <si>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</si>
  <si>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</si>
  <si>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</si>
  <si>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</si>
  <si>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</si>
  <si>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</si>
  <si>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</si>
  <si>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</si>
  <si>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</si>
  <si>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Náklady z rozpočtů</t>
  </si>
  <si>
    <t>/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</si>
  <si>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</si>
  <si>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</si>
  <si>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</si>
  <si>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</si>
  <si>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</si>
  <si>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</si>
  <si>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</si>
  <si>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</si>
  <si>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 Ostatní konstrukce a práce, bourání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</si>
  <si>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</si>
  <si>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</si>
  <si>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</si>
  <si>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</si>
  <si>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</si>
  <si>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</si>
  <si>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</si>
  <si>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</si>
  <si>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</si>
  <si>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</si>
  <si>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</si>
  <si>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</si>
  <si>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</si>
  <si>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</si>
  <si>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</si>
  <si>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</si>
  <si>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</si>
  <si>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</si>
  <si>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</si>
  <si>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</si>
  <si>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</si>
  <si>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</si>
  <si>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 xml:space="preserve"> Ostatní konstrukce a práce, bourání</t>
  </si>
  <si>
    <t>101</t>
  </si>
  <si>
    <t>K</t>
  </si>
  <si>
    <t>949101111</t>
  </si>
  <si>
    <t>Lešení pomocné pro objekty pozemních staveb s lešeňovou podlahou v do 1,9 m zatížení do 150 kg/m2</t>
  </si>
  <si>
    <t>m2</t>
  </si>
  <si>
    <t>4</t>
  </si>
  <si>
    <t>649814271</t>
  </si>
  <si>
    <t>102</t>
  </si>
  <si>
    <t>949xxxx1</t>
  </si>
  <si>
    <t>Jádrové vrtání do ŽB do průměru 52 mm</t>
  </si>
  <si>
    <t>mb</t>
  </si>
  <si>
    <t>-871925429</t>
  </si>
  <si>
    <t>103</t>
  </si>
  <si>
    <t>949xxxx2</t>
  </si>
  <si>
    <t>Jádrové vrtání do ŽB do průměru 80 mm</t>
  </si>
  <si>
    <t>1601959781</t>
  </si>
  <si>
    <t>PSV</t>
  </si>
  <si>
    <t>Práce a dodávky PSV</t>
  </si>
  <si>
    <t>721</t>
  </si>
  <si>
    <t>Zdravotechnika - vnitřní kanalizace</t>
  </si>
  <si>
    <t>721140802</t>
  </si>
  <si>
    <t>Demontáž potrubí z litinových trub  odpadních nebo dešťových do DN 100</t>
  </si>
  <si>
    <t>m</t>
  </si>
  <si>
    <t>16</t>
  </si>
  <si>
    <t>12457846</t>
  </si>
  <si>
    <t>721140806</t>
  </si>
  <si>
    <t>Demontáž potrubí z litinových trub  odpadních nebo dešťových přes 100 do DN 200</t>
  </si>
  <si>
    <t>-334512884</t>
  </si>
  <si>
    <t>3</t>
  </si>
  <si>
    <t>721140905</t>
  </si>
  <si>
    <t>Opravy odpadního potrubí litinového  vsazení odbočky do potrubí DN 100</t>
  </si>
  <si>
    <t>kus</t>
  </si>
  <si>
    <t>-1365403801</t>
  </si>
  <si>
    <t>104</t>
  </si>
  <si>
    <t>721140906</t>
  </si>
  <si>
    <t>Opravy odpadního potrubí litinového  vsazení odbočky do potrubí DN 125</t>
  </si>
  <si>
    <t>-884266382</t>
  </si>
  <si>
    <t>105</t>
  </si>
  <si>
    <t>721140907</t>
  </si>
  <si>
    <t>Opravy odpadního potrubí litinového  vsazení odbočky do potrubí DN 150</t>
  </si>
  <si>
    <t>-1722229106</t>
  </si>
  <si>
    <t>106</t>
  </si>
  <si>
    <t>721140915</t>
  </si>
  <si>
    <t>Opravy odpadního potrubí litinového  propojení dosavadního potrubí DN 100</t>
  </si>
  <si>
    <t>-269727988</t>
  </si>
  <si>
    <t>107</t>
  </si>
  <si>
    <t>721140916</t>
  </si>
  <si>
    <t>Opravy odpadního potrubí litinového  propojení dosavadního potrubí DN 125</t>
  </si>
  <si>
    <t>-276372035</t>
  </si>
  <si>
    <t>721171803</t>
  </si>
  <si>
    <t>Demontáž potrubí z novodurových trub odpadních nebo připojovacích do D 75</t>
  </si>
  <si>
    <t>543389311</t>
  </si>
  <si>
    <t>7</t>
  </si>
  <si>
    <t>721174024</t>
  </si>
  <si>
    <t>Potrubí z plastových trub HT Systém (polypropylenové PPs) odpadní (svislé) DN 70</t>
  </si>
  <si>
    <t>-237912313</t>
  </si>
  <si>
    <t>8</t>
  </si>
  <si>
    <t>721174025</t>
  </si>
  <si>
    <t>Potrubí z plastových trub HT Systém (polypropylenové PPs) odpadní (svislé) DN 100</t>
  </si>
  <si>
    <t>962278264</t>
  </si>
  <si>
    <t>721174026</t>
  </si>
  <si>
    <t>Potrubí z trub polypropylenových odpadní (svislé) DN 125</t>
  </si>
  <si>
    <t>907917378</t>
  </si>
  <si>
    <t>133</t>
  </si>
  <si>
    <t>721174027</t>
  </si>
  <si>
    <t>Potrubí z trub polypropylenových odpadní (svislé) DN 160</t>
  </si>
  <si>
    <t>-390377786</t>
  </si>
  <si>
    <t>134</t>
  </si>
  <si>
    <t>721174042</t>
  </si>
  <si>
    <t>Potrubí z plastových trub HT Systém (polypropylenové PPs) připojovací DN 40</t>
  </si>
  <si>
    <t>-816808360</t>
  </si>
  <si>
    <t>13</t>
  </si>
  <si>
    <t>721174043</t>
  </si>
  <si>
    <t>Potrubí z plastových trub HT Systém (polypropylenové PPs) připojovací DN 50</t>
  </si>
  <si>
    <t>-939235889</t>
  </si>
  <si>
    <t>721194105</t>
  </si>
  <si>
    <t>Vyměření přípojek na potrubí vyvedení a upevnění odpadních výpustek DN 50</t>
  </si>
  <si>
    <t>-1453333239</t>
  </si>
  <si>
    <t>721194109</t>
  </si>
  <si>
    <t>Vyměření přípojek na potrubí vyvedení a upevnění odpadních výpustek DN 100</t>
  </si>
  <si>
    <t>1991155732</t>
  </si>
  <si>
    <t>140</t>
  </si>
  <si>
    <t>721263120x</t>
  </si>
  <si>
    <t>Podomítková zápachová uzávěrka s přídavnou mechanickou záp. uz. HL 138</t>
  </si>
  <si>
    <t>-35870842</t>
  </si>
  <si>
    <t>24</t>
  </si>
  <si>
    <t>721290123</t>
  </si>
  <si>
    <t>Zkouška těsnosti kanalizace v objektech kouřem do DN 300</t>
  </si>
  <si>
    <t>975533846</t>
  </si>
  <si>
    <t>32</t>
  </si>
  <si>
    <t>72230xxx</t>
  </si>
  <si>
    <t>Uložení potrubí a závěsy</t>
  </si>
  <si>
    <t>kg</t>
  </si>
  <si>
    <t>-456687180</t>
  </si>
  <si>
    <t>33</t>
  </si>
  <si>
    <t>998721202</t>
  </si>
  <si>
    <t>Přesun hmot pro vnitřní kanalizace  stanovený procentní sazbou (%) z ceny vodorovná dopravní vzdálenost do 50 m v objektech výšky přes 6 do 12 m</t>
  </si>
  <si>
    <t>%</t>
  </si>
  <si>
    <t>776429744</t>
  </si>
  <si>
    <t>722</t>
  </si>
  <si>
    <t>Zdravotechnika - vnitřní vodovod</t>
  </si>
  <si>
    <t>109</t>
  </si>
  <si>
    <t>722130233</t>
  </si>
  <si>
    <t>Potrubí z ocelových trubek pozinkovaných  závitových svařovaných běžných DN 25</t>
  </si>
  <si>
    <t>732341709</t>
  </si>
  <si>
    <t>135</t>
  </si>
  <si>
    <t>722130234</t>
  </si>
  <si>
    <t>Potrubí z ocelových trubek pozinkovaných  závitových svařovaných běžných DN 32</t>
  </si>
  <si>
    <t>-1884129646</t>
  </si>
  <si>
    <t>34</t>
  </si>
  <si>
    <t>722130801</t>
  </si>
  <si>
    <t>Demontáž potrubí z ocelových trubek pozinkovaných závitových do DN 25</t>
  </si>
  <si>
    <t>1329019353</t>
  </si>
  <si>
    <t>35</t>
  </si>
  <si>
    <t>722130802</t>
  </si>
  <si>
    <t>Demontáž potrubí z ocelových trubek pozinkovaných  závitových přes 25 do DN 40</t>
  </si>
  <si>
    <t>21095999</t>
  </si>
  <si>
    <t>108</t>
  </si>
  <si>
    <t>722130803</t>
  </si>
  <si>
    <t>Demontáž potrubí z ocelových trubek pozinkovaných  závitových přes 40 do DN 50</t>
  </si>
  <si>
    <t>-1124063731</t>
  </si>
  <si>
    <t>122</t>
  </si>
  <si>
    <t>722130804</t>
  </si>
  <si>
    <t>Demontáž potrubí z ocelových trubek pozinkovaných  závitových DN 65</t>
  </si>
  <si>
    <t>-813624586</t>
  </si>
  <si>
    <t>123</t>
  </si>
  <si>
    <t>722130805</t>
  </si>
  <si>
    <t>Demontáž potrubí z ocelových trubek pozinkovaných  závitových DN 80</t>
  </si>
  <si>
    <t>1075098332</t>
  </si>
  <si>
    <t>139</t>
  </si>
  <si>
    <t>722130901</t>
  </si>
  <si>
    <t>Opravy vodovodního potrubí z ocelových trubek pozinkovaných závitových zazátkování vývodu</t>
  </si>
  <si>
    <t>130741114</t>
  </si>
  <si>
    <t>137</t>
  </si>
  <si>
    <t>722130916</t>
  </si>
  <si>
    <t>Opravy vodovodního potrubí z ocelových trubek pozinkovaných závitových přeřezání ocelové trubky přes 25 do DN 50</t>
  </si>
  <si>
    <t>373318001</t>
  </si>
  <si>
    <t>138</t>
  </si>
  <si>
    <t>722130919</t>
  </si>
  <si>
    <t>Opravy vodovodního potrubí z ocelových trubek pozinkovaných závitových přeřezání ocelové trubky přes 50 do DN 100</t>
  </si>
  <si>
    <t>-1865207286</t>
  </si>
  <si>
    <t>36</t>
  </si>
  <si>
    <t>722131913</t>
  </si>
  <si>
    <t>Opravy vodovodního potrubí z ocelových trubek pozinkovaných závitových vsazení odbočky do potrubí DN 25</t>
  </si>
  <si>
    <t>soubor</t>
  </si>
  <si>
    <t>-1521321752</t>
  </si>
  <si>
    <t>136</t>
  </si>
  <si>
    <t>722131914</t>
  </si>
  <si>
    <t>Opravy vodovodního potrubí z ocelových trubek pozinkovaných závitových vsazení odbočky do potrubí DN 32</t>
  </si>
  <si>
    <t>802152739</t>
  </si>
  <si>
    <t>125</t>
  </si>
  <si>
    <t>722131915</t>
  </si>
  <si>
    <t>Opravy vodovodního potrubí z ocelových trubek pozinkovaných závitových vsazení odbočky do potrubí DN 40</t>
  </si>
  <si>
    <t>1770859439</t>
  </si>
  <si>
    <t>124</t>
  </si>
  <si>
    <t>722131917</t>
  </si>
  <si>
    <t>Opravy vodovodního potrubí z ocelových trubek pozinkovaných závitových vsazení odbočky do potrubí DN 65</t>
  </si>
  <si>
    <t>-1402562281</t>
  </si>
  <si>
    <t>38</t>
  </si>
  <si>
    <t>722131918</t>
  </si>
  <si>
    <t>Opravy vodovodního potrubí z ocelových trubek pozinkovaných závitových vsazení odbočky do potrubí DN 80</t>
  </si>
  <si>
    <t>-1808114871</t>
  </si>
  <si>
    <t>47</t>
  </si>
  <si>
    <t>722170801</t>
  </si>
  <si>
    <t>Demontáž rozvodů vody z plastů  do Ø 25 mm</t>
  </si>
  <si>
    <t>-957085331</t>
  </si>
  <si>
    <t>48</t>
  </si>
  <si>
    <t>722170804</t>
  </si>
  <si>
    <t>Demontáž rozvodů vody z plastů  přes 25 do Ø 50 mm</t>
  </si>
  <si>
    <t>-75931606</t>
  </si>
  <si>
    <t>79</t>
  </si>
  <si>
    <t>7221740010</t>
  </si>
  <si>
    <t>Potrubí z plastových trubek z polypropylenu (PPR) svařovaných polyfuzně PN 16 (SDR 7,4) PP-RCT D 32 x 4,4 mm</t>
  </si>
  <si>
    <t>836976518</t>
  </si>
  <si>
    <t>80</t>
  </si>
  <si>
    <t>7221740011</t>
  </si>
  <si>
    <t>Potrubí z plastových trubek z polypropylenu (PPR) svařovaných polyfuzně PN 16 (SDR 7,4) PP-RCT D 40 x 5,5 mm</t>
  </si>
  <si>
    <t>-1269009102</t>
  </si>
  <si>
    <t>81</t>
  </si>
  <si>
    <t>7221740012</t>
  </si>
  <si>
    <t>Potrubí z plastových trubek z polypropylenu (PPR) svařovaných polyfuzně PN 16 (SDR 7,4) PP-RCT D 50 x 6,9 mm</t>
  </si>
  <si>
    <t>-901279310</t>
  </si>
  <si>
    <t>83</t>
  </si>
  <si>
    <t>7221740014</t>
  </si>
  <si>
    <t>Potrubí z plastových trubek z polypropylenu (PPR) svařovaných polyfuzně PN 16 (SDR 7,4) PP-RCT D 75 x 8,4 mm</t>
  </si>
  <si>
    <t>180068030</t>
  </si>
  <si>
    <t>84</t>
  </si>
  <si>
    <t>7221740015</t>
  </si>
  <si>
    <t>Potrubí z plastových trubek z polypropylenu (PPR) svařovaných polyfuzně PN 16 (SDR 7,4) PP-RCT D 92 x 10,1 mm</t>
  </si>
  <si>
    <t>185435335</t>
  </si>
  <si>
    <t>85</t>
  </si>
  <si>
    <t>722174008</t>
  </si>
  <si>
    <t>Potrubí z plastových trubek z polypropylenu (PPR) svařovaných polyfuzně PN 16 (SDR 7,4) Potrubí vodovodní plastové PP-RCT svar polyfuze FIBER BASALT PLUS D 20 x 2,8 mm</t>
  </si>
  <si>
    <t>-1836545678</t>
  </si>
  <si>
    <t>86</t>
  </si>
  <si>
    <t>722174009</t>
  </si>
  <si>
    <t>Potrubí z plastových trubek z polypropylenu (PPR) svařovaných polyfuzně PN 16 (SDR 7,4) PP-RCT D 25 x 3,5 mm</t>
  </si>
  <si>
    <t>-923248597</t>
  </si>
  <si>
    <t>110</t>
  </si>
  <si>
    <t>722174022</t>
  </si>
  <si>
    <t>Potrubí z plastových trubek z polypropylenu (PPR) svařovaných polyfuzně PN 20 (SDR 6) D 20 x 3,4</t>
  </si>
  <si>
    <t>161814639</t>
  </si>
  <si>
    <t>111</t>
  </si>
  <si>
    <t>722174023</t>
  </si>
  <si>
    <t>Potrubí z plastových trubek z polypropylenu (PPR) svařovaných polyfuzně PN 20 (SDR 6) D 25 x 4,2</t>
  </si>
  <si>
    <t>-580969587</t>
  </si>
  <si>
    <t>112</t>
  </si>
  <si>
    <t>722174024</t>
  </si>
  <si>
    <t>Potrubí z plastových trubek z polypropylenu (PPR) svařovaných polyfuzně PN 20 (SDR 6) D 32 x 5,4</t>
  </si>
  <si>
    <t>907536577</t>
  </si>
  <si>
    <t>113</t>
  </si>
  <si>
    <t>722174072</t>
  </si>
  <si>
    <t>Potrubí z plastových trubek z polypropylenu (PPR) svařovaných polyfuzně kompenzační smyčky na potrubí (PPR) D 20 x 3,4</t>
  </si>
  <si>
    <t>1223514585</t>
  </si>
  <si>
    <t>114</t>
  </si>
  <si>
    <t>722174073</t>
  </si>
  <si>
    <t>Potrubí z plastových trubek z polypropylenu (PPR) svařovaných polyfuzně kompenzační smyčky na potrubí (PPR) D 25 x 4,2</t>
  </si>
  <si>
    <t>-2022564027</t>
  </si>
  <si>
    <t>115</t>
  </si>
  <si>
    <t>722174074</t>
  </si>
  <si>
    <t>Potrubí z plastových trubek z polypropylenu (PPR) svařovaných polyfuzně kompenzační smyčky na potrubí (PPR) D 32 x 5,4</t>
  </si>
  <si>
    <t>639201884</t>
  </si>
  <si>
    <t>116</t>
  </si>
  <si>
    <t>722174075</t>
  </si>
  <si>
    <t>Potrubí z plastových trubek z polypropylenu (PPR) svařovaných polyfuzně kompenzační smyčky na potrubí (PPR) D 40 x 6,7</t>
  </si>
  <si>
    <t>-34591182</t>
  </si>
  <si>
    <t>87</t>
  </si>
  <si>
    <t>722181211</t>
  </si>
  <si>
    <t>Ochrana potrubí tepelně izolačními trubicemi z pěnového polyetylenu PE přilepenými v příčných a podélných spojích, tloušťky izolace do 6 mm, vnitřního průměru izolace DN do 22 mm</t>
  </si>
  <si>
    <t>2041215259</t>
  </si>
  <si>
    <t>88</t>
  </si>
  <si>
    <t>722181212</t>
  </si>
  <si>
    <t>Ochrana potrubí tepelně izolačními trubicemi z pěnového polyetylenu PE přilepenými v příčných a podélných spojích, tloušťky izolace do 6 mm, vnitřního průměru izolace DN přes 22 do 32 mm</t>
  </si>
  <si>
    <t>-147056038</t>
  </si>
  <si>
    <t>49</t>
  </si>
  <si>
    <t>722181222</t>
  </si>
  <si>
    <t>Ochrana potrubí  termoizolačními trubicemi z pěnového polyetylenu PE přilepenými v příčných a podélných spojích, tloušťky izolace přes 6 do 9 mm, vnitřního průměru izolace DN přes 22 do 45 mm</t>
  </si>
  <si>
    <t>191363259</t>
  </si>
  <si>
    <t>51</t>
  </si>
  <si>
    <t>722181224</t>
  </si>
  <si>
    <t>Ochrana potrubí  termoizolačními trubicemi z pěnového polyetylenu PE přilepenými v příčných a podélných spojích, tloušťky izolace přes 6 do 9 mm, vnitřního průměru izolace DN přes 63 mm</t>
  </si>
  <si>
    <t>-955804098</t>
  </si>
  <si>
    <t>126</t>
  </si>
  <si>
    <t>722181235</t>
  </si>
  <si>
    <t>Ochrana potrubí  termoizolačními trubicemi z pěnového polyetylenu PE přilepenými v příčných a podélných spojích, tloušťky izolace přes 9 do 13 mm, vnitřního průměru izolace DN přes 89 mm</t>
  </si>
  <si>
    <t>533301792</t>
  </si>
  <si>
    <t>52</t>
  </si>
  <si>
    <t>722181251</t>
  </si>
  <si>
    <t>Ochrana potrubí  termoizolačními trubicemi z pěnového polyetylenu PE přilepenými v příčných a podélných spojích, tloušťky izolace přes 20 do 25 mm, vnitřního průměru izolace DN do 22 mm</t>
  </si>
  <si>
    <t>1531543396</t>
  </si>
  <si>
    <t>53</t>
  </si>
  <si>
    <t>722181252</t>
  </si>
  <si>
    <t>Ochrana potrubí  termoizolačními trubicemi z pěnového polyetylenu PE přilepenými v příčných a podélných spojích, tloušťky izolace přes 20 do 25 mm, vnitřního průměru izolace DN přes 22 do 45 mm</t>
  </si>
  <si>
    <t>-929621918</t>
  </si>
  <si>
    <t>54</t>
  </si>
  <si>
    <t>722181253</t>
  </si>
  <si>
    <t>Ochrana potrubí  termoizolačními trubicemi z pěnového polyetylenu PE přilepenými v příčných a podélných spojích, tloušťky izolace přes 20 do 25 mm, vnitřního průměru izolace DN přes 45 do 63 mm</t>
  </si>
  <si>
    <t>-1762650</t>
  </si>
  <si>
    <t>55</t>
  </si>
  <si>
    <t>722181254</t>
  </si>
  <si>
    <t>Ochrana potrubí  termoizolačními trubicemi z pěnového polyetylenu PE přilepenými v příčných a podélných spojích, tloušťky izolace přes 20 do 25 mm, vnitřního průměru izolace DN přes 63 do 89 mm</t>
  </si>
  <si>
    <t>706871251</t>
  </si>
  <si>
    <t>117</t>
  </si>
  <si>
    <t>722182011</t>
  </si>
  <si>
    <t>Podpůrný žlab pro potrubí průměru D 20</t>
  </si>
  <si>
    <t>561388305</t>
  </si>
  <si>
    <t>119</t>
  </si>
  <si>
    <t>722182012</t>
  </si>
  <si>
    <t>Podpůrný žlab pro potrubí průměru D 25</t>
  </si>
  <si>
    <t>-1166378955</t>
  </si>
  <si>
    <t>118</t>
  </si>
  <si>
    <t>722182013</t>
  </si>
  <si>
    <t>Podpůrný žlab pro potrubí průměru D 32</t>
  </si>
  <si>
    <t>-1506476740</t>
  </si>
  <si>
    <t>120</t>
  </si>
  <si>
    <t>722182014</t>
  </si>
  <si>
    <t>Podpůrný žlab pro potrubí průměru D 40</t>
  </si>
  <si>
    <t>-1924582308</t>
  </si>
  <si>
    <t>121</t>
  </si>
  <si>
    <t>722182015</t>
  </si>
  <si>
    <t>Podpůrný žlab pro potrubí průměru D 50</t>
  </si>
  <si>
    <t>-371153250</t>
  </si>
  <si>
    <t>93</t>
  </si>
  <si>
    <t>722232044</t>
  </si>
  <si>
    <t>Armatury se dvěma závity kulové kohouty PN 42 do 185  st.C přímé vnitřní závit (R 250 D Giacomini) G 3/4</t>
  </si>
  <si>
    <t>-1206584400</t>
  </si>
  <si>
    <t>94</t>
  </si>
  <si>
    <t>722232045</t>
  </si>
  <si>
    <t>Armatury se dvěma závity kulové kohouty PN 42 do 185  st.C přímé vnitřní závit (R 250 D Giacomini) G 1</t>
  </si>
  <si>
    <t>-1706479568</t>
  </si>
  <si>
    <t>127</t>
  </si>
  <si>
    <t>722232047</t>
  </si>
  <si>
    <t>Armatury se dvěma závity kulové kohouty PN 42 do 185 °C přímé vnitřní závit G 6/4</t>
  </si>
  <si>
    <t>-697948946</t>
  </si>
  <si>
    <t>128</t>
  </si>
  <si>
    <t>722232049</t>
  </si>
  <si>
    <t>Armatury se dvěma závity kulové kohouty PN 42 do 185 °C přímé vnitřní závit G 2 1/2</t>
  </si>
  <si>
    <t>265472652</t>
  </si>
  <si>
    <t>129</t>
  </si>
  <si>
    <t>722232050</t>
  </si>
  <si>
    <t>Armatury se dvěma závity kulové kohouty PN 42 do 185 °C přímé vnitřní závit G 3</t>
  </si>
  <si>
    <t>363734135</t>
  </si>
  <si>
    <t>130</t>
  </si>
  <si>
    <t>722232061</t>
  </si>
  <si>
    <t>Armatury se dvěma závity kulové kohouty PN 42 do 185 °C přímé vnitřní závit s vypouštěním G 1/2</t>
  </si>
  <si>
    <t>-1893657280</t>
  </si>
  <si>
    <t>131</t>
  </si>
  <si>
    <t>722232062</t>
  </si>
  <si>
    <t>Armatury se dvěma závity kulové kohouty PN 42 do 185 °C přímé vnitřní závit s vypouštěním G 3/4</t>
  </si>
  <si>
    <t>-363240012</t>
  </si>
  <si>
    <t>132</t>
  </si>
  <si>
    <t>722232063</t>
  </si>
  <si>
    <t>Armatury se dvěma závity kulové kohouty PN 42 do 185 °C přímé vnitřní závit s vypouštěním G 1</t>
  </si>
  <si>
    <t>1260490961</t>
  </si>
  <si>
    <t>95</t>
  </si>
  <si>
    <t>722232171</t>
  </si>
  <si>
    <t>Armatury se dvěma závity kulové kohouty PN 42 do 185  st.C rohové plnoprůtokové vnější a vnitřní závit (R 780 Giacomini) G 1/2</t>
  </si>
  <si>
    <t>1111509960</t>
  </si>
  <si>
    <t>96</t>
  </si>
  <si>
    <t>722232222</t>
  </si>
  <si>
    <t>Armatury se dvěma závity kulové kohouty PN 42 do 185  st.C rohové plnoprůtokové 2x vnější (R 782 Giacomini) G 3/4</t>
  </si>
  <si>
    <t>-593489097</t>
  </si>
  <si>
    <t>68</t>
  </si>
  <si>
    <t>722250133</t>
  </si>
  <si>
    <t>Požární příslušenství a armatury hydrantový systém s tvarově stálou hadicí celoplechový D 25 x 30 m</t>
  </si>
  <si>
    <t>-2010016138</t>
  </si>
  <si>
    <t>97</t>
  </si>
  <si>
    <t>722290226</t>
  </si>
  <si>
    <t>Zkoušky, proplach a desinfekce vodovodního potrubí zkoušky těsnosti vodovodního potrubí závitového do DN 50</t>
  </si>
  <si>
    <t>-1022903527</t>
  </si>
  <si>
    <t>69</t>
  </si>
  <si>
    <t>722290229</t>
  </si>
  <si>
    <t>Zkoušky, proplach a desinfekce vodovodního potrubí  zkoušky těsnosti vodovodního potrubí závitového přes DN 50 do DN 100</t>
  </si>
  <si>
    <t>2076408540</t>
  </si>
  <si>
    <t>98</t>
  </si>
  <si>
    <t>722290234</t>
  </si>
  <si>
    <t>Zkoušky, proplach a desinfekce vodovodního potrubí proplach a desinfekce vodovodního potrubí do DN 80</t>
  </si>
  <si>
    <t>-677586062</t>
  </si>
  <si>
    <t>70</t>
  </si>
  <si>
    <t>72230xxxx</t>
  </si>
  <si>
    <t>-683873390</t>
  </si>
  <si>
    <t>99</t>
  </si>
  <si>
    <t>998722202</t>
  </si>
  <si>
    <t>Přesun hmot pro vnitřní vodovod  stanovený procentní sazbou (%) z ceny vodorovná dopravní vzdálenost do 50 m v objektech výšky přes 6 do 12 m</t>
  </si>
  <si>
    <t>2107402737</t>
  </si>
  <si>
    <t>725</t>
  </si>
  <si>
    <t>Zdravotechnika - zařizovací předměty</t>
  </si>
  <si>
    <t>141</t>
  </si>
  <si>
    <t>725319111</t>
  </si>
  <si>
    <t>Dřezy bez výtokových armatur montáž dřezů ostatních typů</t>
  </si>
  <si>
    <t>1812899414</t>
  </si>
  <si>
    <t>142</t>
  </si>
  <si>
    <t>725821326</t>
  </si>
  <si>
    <t>Baterie dřezové stojánkové pákové s otáčivým ústím a délkou ramínka 265 mm s přpojovacími hadičkami</t>
  </si>
  <si>
    <t>-1956498155</t>
  </si>
  <si>
    <t>143</t>
  </si>
  <si>
    <t>998725202</t>
  </si>
  <si>
    <t>Přesun hmot pro zařizovací předměty  stanovený procentní sazbou (%) z ceny vodorovná dopravní vzdálenost do 50 m v objektech výšky přes 6 do 12 m</t>
  </si>
  <si>
    <t>2121031673</t>
  </si>
  <si>
    <t>783</t>
  </si>
  <si>
    <t>Dokončovací práce - nátěry</t>
  </si>
  <si>
    <t>100</t>
  </si>
  <si>
    <t>783627611</t>
  </si>
  <si>
    <t>Krycí nátěr (email) armatur a kovových potrubí potrubí do DN 50 mm dvojnásobný akrylátový</t>
  </si>
  <si>
    <t>1423749200</t>
  </si>
  <si>
    <t>pozice</t>
  </si>
  <si>
    <t>dod.</t>
  </si>
  <si>
    <t>popis zařízení</t>
  </si>
  <si>
    <t>m.j.</t>
  </si>
  <si>
    <t>počet</t>
  </si>
  <si>
    <t>Cena jednotková</t>
  </si>
  <si>
    <t>Cena celková</t>
  </si>
  <si>
    <t xml:space="preserve">      Hmotnost (kg)</t>
  </si>
  <si>
    <t>výrob.</t>
  </si>
  <si>
    <t>celkem</t>
  </si>
  <si>
    <t>Projektová dokumentace byla konzultována s konkrétním výrobcem VZT jednotek a k ní náležejících MaR. Toto zařízení je použito v projektu z důvodů prostorové instalace. Obecná specifikace VZT jednotek je nedílnou přílohou technické zprávy.</t>
  </si>
  <si>
    <t>Projektová dokumentace byla konzultována s konkrétním výrobcem klimatizačních stropů a toto zařízení je použito v projektu z důvodů prostorové instalace.Obecná specifikace stropů je nedílnou přílohou technické zprávy</t>
  </si>
  <si>
    <t>V případě výběru zařízení od jiného výrobce, projektant VZT požaduje, aby parametry zařízení byly stejné popř.na vyšší kvalitativní úrovni než od naprojektovaného výrobce.</t>
  </si>
  <si>
    <t>Zařízení č.1 - Vzduchotechnika varny</t>
  </si>
  <si>
    <t>1.1</t>
  </si>
  <si>
    <t xml:space="preserve">Vzduchotechnická jednotka v sestavě: přívod - ventilátor (22.000/25.000m3/hod), vodní ohřívač (67kW), vodní chladič - (111kW), deskový rekuperátor - ZZT 84% (204kW), filtr F7/ISO ePM 2,5 nad 65%, klapka, odvod - filtr G3/ISO Coarse 50% + M5/ISO ePM 10 nad 60%, ventilátor (22.000/25.000m3/hod), Obecné požadavky: vnitřní provedení, komory vedle sebe, vně pozink. plech, vnitřní pozink. plech - Zařízení ve shodě s požadavky ErP 2018, jednotky vyráběny a vyvinuty v souladu s certifikovaným systémem řízení jakosti ISO 9001:2001, výpočtový software výrobce pro návrh VZT jednotek validován nezávislou autoritou, která tyto validace provádí dlouhodobě a je schopna zajistit jejich opakovatelnost, například Eurovent Certita Certification. Zrcadlové provedení. Standart uveden v technické zprávě. </t>
  </si>
  <si>
    <t>ks</t>
  </si>
  <si>
    <t>1.2</t>
  </si>
  <si>
    <t>neobsazeno</t>
  </si>
  <si>
    <t>1.3</t>
  </si>
  <si>
    <t>Integrovaný rastrový tzv. otevřený stropní systém s vyjímatelnými lapači tuku pro přívod a odvod vzduchu ve tvaru kazet 770m2,  – velikost gastronorma 50 x 50 cm, příp. 25 x  50 cm. Kazety jsou speciální konstrukce z hladkého kartáčovaného nerez plechu s kulisami pro odlučování  a zachytávání tuku. Svítidla jsou zabudována v rastru a v případě umístění v odtahové komoře mohou být konstrukčně řešena s ventilem pro přívod vzduchu. Stropní systém je rozdělen svislými přepážkami na přívodní a odtahové komory. Přívod vzduchu 50000m3/hod, odvod vzduchu 50000m3/hod. Stížená montáž do vysokých stropů. Standart uveden v technické zprávě.</t>
  </si>
  <si>
    <t>kpl</t>
  </si>
  <si>
    <t>1.4</t>
  </si>
  <si>
    <t>Integrovaný nerezový mezistrop pro pozici 1.3, 520m2. Standart uveden v technické zprávě. Cena je součástí položky 1.3</t>
  </si>
  <si>
    <t>1.5</t>
  </si>
  <si>
    <t>1.6</t>
  </si>
  <si>
    <t>Regulační klapka ruční 1000/710, pozink</t>
  </si>
  <si>
    <t>1.7</t>
  </si>
  <si>
    <t>Regulační klapka ruční 800/710, pozink</t>
  </si>
  <si>
    <t>1.8</t>
  </si>
  <si>
    <t>Regulační klapka ruční 710/710, pozink</t>
  </si>
  <si>
    <t>1.9</t>
  </si>
  <si>
    <t>Regulační klapka ruční 355/710, pozink</t>
  </si>
  <si>
    <t>1.10</t>
  </si>
  <si>
    <t>Regulační klapka ruční d400, pozink</t>
  </si>
  <si>
    <t>1.11</t>
  </si>
  <si>
    <t>Regulační klapka ruční d355, pozink</t>
  </si>
  <si>
    <t>1.12</t>
  </si>
  <si>
    <t>Regulační klapka ruční d315, pozink</t>
  </si>
  <si>
    <t>1.13</t>
  </si>
  <si>
    <t>Regulační klapka ruční d160, pozink</t>
  </si>
  <si>
    <t>1.14</t>
  </si>
  <si>
    <t>Regulační klapka ruční d100, pozink</t>
  </si>
  <si>
    <t>1.15</t>
  </si>
  <si>
    <t>1.16</t>
  </si>
  <si>
    <t>Protidešťová žaluzie 1800/1000, pozink</t>
  </si>
  <si>
    <t>1.17</t>
  </si>
  <si>
    <t>1.18</t>
  </si>
  <si>
    <t>Kulisový tlumič hluku 1840/1840-2000 (tl. Ztráta do 50Pa, vložený útlum 15-18dB)</t>
  </si>
  <si>
    <t>1.19</t>
  </si>
  <si>
    <t>Kulisový tlumič hluku 1840/1840-1500 (tl. Ztráta do 50Pa, vložený útlum 12-15dB)</t>
  </si>
  <si>
    <t>1.20</t>
  </si>
  <si>
    <t>Kulisový tlumič hluku 1400/1000-2000 (tl. Ztráta do 50Pa, vložený útlum 15-18dB)</t>
  </si>
  <si>
    <t>1.21</t>
  </si>
  <si>
    <t>Kulisový tlumič hluku 1800/1000-1000 (tl. Ztráta do 50Pa, vložený útlum 10-13dB)</t>
  </si>
  <si>
    <t>1.22</t>
  </si>
  <si>
    <t>Servsní a čistící orvor na potrubí 400x400, pozink</t>
  </si>
  <si>
    <t>1.23</t>
  </si>
  <si>
    <t>1.24</t>
  </si>
  <si>
    <t>Montáž pozice 1.1-1.22 (prosotor varny - montáž ve výšce)</t>
  </si>
  <si>
    <t>Zařízení č.1 - Komponenty (bez DPH)</t>
  </si>
  <si>
    <t>Vzduchotechnické potrubí čtyřhranné Sk. I., materiál pozinkovaný plech tl. min. 0,8 mm. Alternativní možnost je potrubí z předizolovaného panelu z polyuretanové pěny, interierový panel 20mm 80/80mikronů s Al povrchem hladký/vzorkovaný. Třída těsnosti "C", hustota izolační pěny 49kg/m3, skryté spojovací profily.</t>
  </si>
  <si>
    <t>1.25</t>
  </si>
  <si>
    <t>Potrubí průřezu přes 2,54 do 2,83 m2 (60%tvar), vč. montáže</t>
  </si>
  <si>
    <t>bm</t>
  </si>
  <si>
    <t>1.26</t>
  </si>
  <si>
    <t>Potrubí průřezu přes 1,54 do 2,01 m2 (40%tvar), vč. montáže</t>
  </si>
  <si>
    <t>1.27</t>
  </si>
  <si>
    <t>Potrubí průřezu přes 1,13 do 1.54 m2 (40%tvar), vč. montáže</t>
  </si>
  <si>
    <t>1.28</t>
  </si>
  <si>
    <t>Potrubí průřezu přes 0,79 do 1.13 m2 (40%tvar), vč. montáže</t>
  </si>
  <si>
    <t>1.29</t>
  </si>
  <si>
    <t>Potrubí čtyřhranné - celkem (bez DPH)</t>
  </si>
  <si>
    <t>Vzduchotechnické potrubí kruhové Sk. I., materiál pozinkovaný plech tl. min. 0,8 mm (např. SPIRO)</t>
  </si>
  <si>
    <t>1.30</t>
  </si>
  <si>
    <t>Potrubí kruhové bez příruby, spirálně vinuté, průměru přes 300 do 400mm, vč. montáže (KR400) a montážního materiálu</t>
  </si>
  <si>
    <t>1.31</t>
  </si>
  <si>
    <t>Potrubí kruhové bez příruby, spirálně vinuté, průměru přes 300 do 400mm, vč. montáže (KR355) a montážního materiálu</t>
  </si>
  <si>
    <t>1.32</t>
  </si>
  <si>
    <t>Potrubí kruhové bez příruby, spirálně vinuté, průměru přes 300 do 400mm, vč. montáže (KR315) a montážního materiálu</t>
  </si>
  <si>
    <t>1.33</t>
  </si>
  <si>
    <t>Potrubí kruhové bez příruby, spirálně vinuté, průměru přes 100 do 200mm, vč.montáže (KR160) a montážního materiálu</t>
  </si>
  <si>
    <t>1.34</t>
  </si>
  <si>
    <t>Potrubí kruhové bez příruby, spirálně vinuté, průměru do 100, vč.montáže (KR100) a montážního materiálu</t>
  </si>
  <si>
    <t>1.35</t>
  </si>
  <si>
    <t>Potrubí flexi, průměru do 100, vč.montáže (KR100) a montážního materiálu</t>
  </si>
  <si>
    <t>1.36</t>
  </si>
  <si>
    <t>Potrubí kruhové - celkem (bez DPH)</t>
  </si>
  <si>
    <t>Zařízení č. 1 - CELKEM (bez DPH)</t>
  </si>
  <si>
    <t>Zařízení č.1.1 - Klimatizace přípraven</t>
  </si>
  <si>
    <t>1.1.1</t>
  </si>
  <si>
    <t>AIRWELL</t>
  </si>
  <si>
    <t>Venkovní jednotka Inverter, 5,1 kW, AWAU-YMDB018-H11</t>
  </si>
  <si>
    <t>1.1.2</t>
  </si>
  <si>
    <t>Vnitřní jednotka podstropní, 5,1 kW, AWSI-FWDB018-N11 (v ceně venkovní jednotky)</t>
  </si>
  <si>
    <t>1.1.3</t>
  </si>
  <si>
    <t>Ovládač nástěnný RCW6 (v ceně venkovní jednotky)</t>
  </si>
  <si>
    <t>1.1.4</t>
  </si>
  <si>
    <t>Cu potrubí, izolace, mont.materiál</t>
  </si>
  <si>
    <t>1.1.5</t>
  </si>
  <si>
    <t>Komunikační kabeláž</t>
  </si>
  <si>
    <t>1.1.6</t>
  </si>
  <si>
    <t>Doplnění chladiva R410A</t>
  </si>
  <si>
    <t>1.1.7</t>
  </si>
  <si>
    <t>Montáž, uvedení do provozu</t>
  </si>
  <si>
    <t>1.1.8</t>
  </si>
  <si>
    <t>Zkouška těsnosti, evidenční kniha, štítek</t>
  </si>
  <si>
    <t>1.1.9</t>
  </si>
  <si>
    <t>Zaškolení obsluhy</t>
  </si>
  <si>
    <t>1.1.10</t>
  </si>
  <si>
    <t>Konzola pod venkovní jednotku, žárový pozink</t>
  </si>
  <si>
    <t>1.1.11</t>
  </si>
  <si>
    <t>Napojení silových přívodů elektro</t>
  </si>
  <si>
    <t>1.1.12</t>
  </si>
  <si>
    <t>Napojení odvodu kondenzátu</t>
  </si>
  <si>
    <t>Zařízení č. 1.1 - CELKEM (bez DPH)</t>
  </si>
  <si>
    <t>Zařízení č. 1.2 - Vzduchotechnika provizorní kuchyně</t>
  </si>
  <si>
    <t>1.2.1</t>
  </si>
  <si>
    <t>Axiální potrubní ventilátor KR400 - odvod 5.000m3/h, 230V/50Hz, 1,1kW</t>
  </si>
  <si>
    <t>1.2.2</t>
  </si>
  <si>
    <t>Spojovací manžeta KR400 pro pol. 1.2.1</t>
  </si>
  <si>
    <t>1.2.3</t>
  </si>
  <si>
    <t>Zpětná klapka KR400</t>
  </si>
  <si>
    <t>1.2.4</t>
  </si>
  <si>
    <t>Protidešťová žaluzie KR400, plast</t>
  </si>
  <si>
    <t>1.2.5</t>
  </si>
  <si>
    <t>1.2.6</t>
  </si>
  <si>
    <t>Mřížka do kruhového potrubí nastavitelná 825x150, odvod, jednořadá, typ regulace R1</t>
  </si>
  <si>
    <t>1.2.7</t>
  </si>
  <si>
    <t>1.2.8</t>
  </si>
  <si>
    <t>Montáž pozice 1.2.1-1.2.6</t>
  </si>
  <si>
    <t>Zařízení č.1.2 - Komponenty (bez DPH)</t>
  </si>
  <si>
    <t>1.2.9</t>
  </si>
  <si>
    <t>1.2.10</t>
  </si>
  <si>
    <t>Zařízení č. 1.2 - CELKEM (bez DPH)</t>
  </si>
  <si>
    <t>Zařízení č.11 - Měření a regulace VZT</t>
  </si>
  <si>
    <t>MaR 1</t>
  </si>
  <si>
    <t>dodavatel VZT jednotky</t>
  </si>
  <si>
    <t>Kompletní MaR pro pol.č.1.1 - řídicí a napájecí jednotka pro VZT jednotku, řízení ohřívače a chladiče, protimrazová ochrana, servopohony, snímače, vzdálený ovládač, kabeláž…. Prokabelování silového a slaboproudého  napojení mezi rozvaděčem MaR a VZT jednotkou - délka cca 10m - je součástí této položky. Jednotka musí být schopna komunikace dle pozice MaR3.</t>
  </si>
  <si>
    <t>MaR 2</t>
  </si>
  <si>
    <t>Kompletní MaR pro pol.č.1.1.2 - napojení ventilátorů na vypínač, kabeláž</t>
  </si>
  <si>
    <t>MaR 3</t>
  </si>
  <si>
    <r>
      <t xml:space="preserve">Napojení rozvaděčů VZT jedotek (zař.1) na velín. Síťová integrační jednotka NIE pro komunikaci řídícího systému Johnson Controls pro integraci zařízení třetích stran, které umožňují připojení k síti Internet Protocol (IP) a webový přístup do systémů řízení budovy Metasys®. Jednotky NIE používají standardní komunikační technologie řízení budov, včetně protokolu BACnet®, sítě LonWorks®, </t>
    </r>
    <r>
      <rPr>
        <b/>
        <sz val="10"/>
        <rFont val="Calibri"/>
        <family val="2"/>
        <charset val="238"/>
        <scheme val="minor"/>
      </rPr>
      <t xml:space="preserve">protokolu N2 Bus </t>
    </r>
    <r>
      <rPr>
        <sz val="10"/>
        <rFont val="Calibri"/>
        <family val="2"/>
        <charset val="238"/>
        <scheme val="minor"/>
      </rPr>
      <t>(stávající protokol na velínu), Modbus, M-Bus (EN 1434-3) a vlastních protokolů třetích stran. Konzultace ohledně napojení provést s firmou PC Energo - správce velínu</t>
    </r>
  </si>
  <si>
    <t>Měření a regulace - CELKEM (bez DPH)</t>
  </si>
  <si>
    <t>Stavební část</t>
  </si>
  <si>
    <t>12.1</t>
  </si>
  <si>
    <t>Průraz ve stěně KR400 včetně finální úpravy (zapravení omítky, malba)</t>
  </si>
  <si>
    <t>12.2</t>
  </si>
  <si>
    <t>Průraz ve stěně 1500/1000 včetně finální úpravy (zapravení omítky, malba)</t>
  </si>
  <si>
    <t>12.3</t>
  </si>
  <si>
    <t>Zazdění průrazu ve stěně 1500/1000 včetně finální úpravy (zapravení omítky, malba)</t>
  </si>
  <si>
    <t>Stavební část - celkem (bez DPH)</t>
  </si>
  <si>
    <t>Montážní, těsnící a spojovací materiál, OK</t>
  </si>
  <si>
    <t>13.1</t>
  </si>
  <si>
    <t>Pomocné ocel.konstrukce</t>
  </si>
  <si>
    <t>13.2</t>
  </si>
  <si>
    <t>Těsnící, spoj.materiál</t>
  </si>
  <si>
    <t>Celkem (bez DPH)</t>
  </si>
  <si>
    <t>Izolace</t>
  </si>
  <si>
    <t>14.1</t>
  </si>
  <si>
    <t xml:space="preserve">Izolace VZT potrubí tepelná (izol. Desky z minerální vaty tl 4cm včetně Al polepu) - vnitřní přívodní potrubí po VZT jednotku č.1, kompletní vnitřní obdelníkové přívodní potrubí zař. č. 1. </t>
  </si>
  <si>
    <t>Demontáže</t>
  </si>
  <si>
    <t>15.1</t>
  </si>
  <si>
    <t>Demontáž stávající VZT č.1 a 6, navazujícího kompletního potrubí a rastrového stropu ve varně</t>
  </si>
  <si>
    <t>Ostatní</t>
  </si>
  <si>
    <t>16.1</t>
  </si>
  <si>
    <t>Zprovoznění, zaregulování systémů</t>
  </si>
  <si>
    <t>hod</t>
  </si>
  <si>
    <t>16.2</t>
  </si>
  <si>
    <t>Součinnost s dodavatelem MaR</t>
  </si>
  <si>
    <t>16.3</t>
  </si>
  <si>
    <t>Dokumentace skutečného provedení stavby</t>
  </si>
  <si>
    <t>Vzduchotechnika - CELKEM (bez DPH)</t>
  </si>
  <si>
    <t>Alternativní možnost je hranaté potrubí z předizolovaného panelu z polyuretanové pěny, interierový panel 20mm 80/80mikronů s Al povrchem hladký/vzorkovaný. Třída těsnosti "C", hustota izolační pěny 49kg/m3, skryté spojovací profily. Jedná se o položky 1.25-1.28 a 14.1</t>
  </si>
  <si>
    <t xml:space="preserve">Vytápění - napojení VZT jednotek </t>
  </si>
  <si>
    <t xml:space="preserve">Napojení VZT jednotek </t>
  </si>
  <si>
    <t>Vyvažovačí ventil DN 32, s vypouštěním, 2,2 m3/hod, Kv=12,6</t>
  </si>
  <si>
    <t>Vyvažovačí ventil DN 65, s vypouštěním, 18,2 m3/hod, Kv=85, ovládají hlavice</t>
  </si>
  <si>
    <t>Izolační pouzdo vyvažovacího ventilu DN 32</t>
  </si>
  <si>
    <t>Izolační pouzdo vyvažovacího ventilu DN 65</t>
  </si>
  <si>
    <t>Automat. odvzdušňovací ventil, 1/2"</t>
  </si>
  <si>
    <t>Filtr DN 40</t>
  </si>
  <si>
    <t>Filtr DN 65</t>
  </si>
  <si>
    <t>Kulový kohout DN 40</t>
  </si>
  <si>
    <t>Kulový kohout DN 65</t>
  </si>
  <si>
    <t>Napojení páry</t>
  </si>
  <si>
    <t>Kulový kohout DN 65, PN 25, min.198°C</t>
  </si>
  <si>
    <t xml:space="preserve">Potrubí ocel bezešvá, DN 65 (76/3,2) </t>
  </si>
  <si>
    <t xml:space="preserve">Izolace tl. 60 mm </t>
  </si>
  <si>
    <t>Napojení otopných těles</t>
  </si>
  <si>
    <t>Mosazná přechodka ocel-měd</t>
  </si>
  <si>
    <t>Měděné potrubí 18x1</t>
  </si>
  <si>
    <t>Měděné potrubí 15x1</t>
  </si>
  <si>
    <t xml:space="preserve">Izolace potrubí 18x1 tl. 20 mm </t>
  </si>
  <si>
    <t xml:space="preserve">Izolace potrubí 15x1 tl. 20 mm </t>
  </si>
  <si>
    <t>1.46</t>
  </si>
  <si>
    <t>Montáž pozice 1.1-2.20</t>
  </si>
  <si>
    <t>Komponenty celkem (bez DPH)</t>
  </si>
  <si>
    <t>Vytápění - technická místnost - CELKEM (bez DPH)</t>
  </si>
  <si>
    <t xml:space="preserve"> Otopná tělesa </t>
  </si>
  <si>
    <t>Spád 90/60°C, ti=20°C</t>
  </si>
  <si>
    <t>2.1</t>
  </si>
  <si>
    <t>Deskové těleso, spodní napojení,  33/1400/900 5147 W(RAL 9016)</t>
  </si>
  <si>
    <t>2.2</t>
  </si>
  <si>
    <t>Deskové těleso, spodní napojení,  22/1400/700 2929 W(RAL 9016)</t>
  </si>
  <si>
    <t>2.3</t>
  </si>
  <si>
    <t>Deskové těleso, spodní napojení,  22/900/700 1880 W(RAL 9016)</t>
  </si>
  <si>
    <t>2.4</t>
  </si>
  <si>
    <t>Deskové těleso, spodní napojení,  20/900/700 1107 W(RAL 9016)</t>
  </si>
  <si>
    <t>2.5</t>
  </si>
  <si>
    <t>Armatura rohová pro napojení těles</t>
  </si>
  <si>
    <t>2.6</t>
  </si>
  <si>
    <t>Termostatická hlavice bílá</t>
  </si>
  <si>
    <t>2.7</t>
  </si>
  <si>
    <t>Montáž pozice 2.1-2.6</t>
  </si>
  <si>
    <t>Otopná tělesa - celkem (bez DPH)</t>
  </si>
  <si>
    <t>Ocelové potrubí</t>
  </si>
  <si>
    <t>3.1</t>
  </si>
  <si>
    <t>Ocelové potrubí  DN 200, včetně tvarovek</t>
  </si>
  <si>
    <t>3.2</t>
  </si>
  <si>
    <t>Ocelové potrubí  DN 150, včetně tvarovek</t>
  </si>
  <si>
    <t>3.3</t>
  </si>
  <si>
    <t>Ocelové potrubí  DN 125, včetně tvarovek</t>
  </si>
  <si>
    <t>3.4</t>
  </si>
  <si>
    <t>Ocelové potrubí  DN 100, včetně tvarovek</t>
  </si>
  <si>
    <t>3.5</t>
  </si>
  <si>
    <t>Ocelové potrubí  DN 80, včetně tvarovek</t>
  </si>
  <si>
    <t>3.6</t>
  </si>
  <si>
    <t>Ocelové potrubí  DN 65, včetně tvarovek</t>
  </si>
  <si>
    <t>3.7</t>
  </si>
  <si>
    <t>Ocelové potrubí  DN 50, včetně tvarovek</t>
  </si>
  <si>
    <t>Ocelové potrubí celkem (bez DPH)</t>
  </si>
  <si>
    <t>Tepelné izolace</t>
  </si>
  <si>
    <t>4.1</t>
  </si>
  <si>
    <t>Tepelná izolace tl. 80 mm d = 219 mm</t>
  </si>
  <si>
    <t>4.2</t>
  </si>
  <si>
    <t>Tepelná izolace tl. 80 mm d = 159mm</t>
  </si>
  <si>
    <t>4.3</t>
  </si>
  <si>
    <t>Tepelná izolace tl. 80 mm d = 133 mm</t>
  </si>
  <si>
    <t>4.4</t>
  </si>
  <si>
    <t>Tepelná izolace tl. 80 mm d = 108 mm</t>
  </si>
  <si>
    <t>4.5</t>
  </si>
  <si>
    <t>Tepelná izolace tl. 50 mm d = 89 mm</t>
  </si>
  <si>
    <t>4.6</t>
  </si>
  <si>
    <t>Tepelná izolace tl. 50 mm d = 76 mm</t>
  </si>
  <si>
    <t>4.7</t>
  </si>
  <si>
    <t>Tepelná izolace tl. 50 mm d = 60 mm</t>
  </si>
  <si>
    <t>Tepelné izolace celkem (bez DPH)</t>
  </si>
  <si>
    <t>Montáž pozice 3.1-4.7</t>
  </si>
  <si>
    <t>Potrubí celkem  (bez DPH)</t>
  </si>
  <si>
    <t>Demontáž ocelového potrubí a izolace, včetně likvidace</t>
  </si>
  <si>
    <t>Demontáž litinový radiátorů,m včetně likvidace</t>
  </si>
  <si>
    <t>Montážní, těsnící a spoj. materiál - celkem (bez DPH)</t>
  </si>
  <si>
    <t xml:space="preserve">Zkouška těsnosti potrubí ocelové </t>
  </si>
  <si>
    <t>TOPNA  ZKOUSKA</t>
  </si>
  <si>
    <t>MONTAZ A ZPROVOZNENI MaR</t>
  </si>
  <si>
    <t>HYDRONICKÉ NASTAVENÍ SOUSTAVY</t>
  </si>
  <si>
    <t>HZS (hodinové zúčtovací sazby) - celkem (bez DPH)</t>
  </si>
  <si>
    <t>Vytápění - CELKEM (bez DPH)</t>
  </si>
  <si>
    <t>{dfcd96be-cd8b-4b2e-8f95-5010b6ad5ae4}</t>
  </si>
  <si>
    <t>52056</t>
  </si>
  <si>
    <t xml:space="preserve"> </t>
  </si>
  <si>
    <t>2. 9. 2022</t>
  </si>
  <si>
    <t>M. Morská</t>
  </si>
  <si>
    <t>IO 02</t>
  </si>
  <si>
    <t>Venkovní kanalizace a odlučovač tuků</t>
  </si>
  <si>
    <t>ING</t>
  </si>
  <si>
    <t>{a3a1b9e1-b27e-47cf-94ca-d242a35598e0}</t>
  </si>
  <si>
    <t>Objekt:</t>
  </si>
  <si>
    <t>IO 02 - Venkovní kanalizace a odlučovač tuků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</si>
  <si>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</si>
  <si>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</si>
  <si>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</si>
  <si>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</si>
  <si>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</si>
  <si>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</si>
  <si>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</si>
  <si>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</si>
  <si>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</si>
  <si>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711 - Izolace proti vodě, vlhkosti a plynům</t>
  </si>
  <si>
    <t>Zemní práce</t>
  </si>
  <si>
    <t>115101201</t>
  </si>
  <si>
    <t>Čerpání vody na dopravní výšku do 10 m průměrný přítok do 500 l/min</t>
  </si>
  <si>
    <t>-927982874</t>
  </si>
  <si>
    <t>115101301</t>
  </si>
  <si>
    <t>Pohotovost čerpací soupravy pro dopravní výšku do 10 m přítok do 500 l/min</t>
  </si>
  <si>
    <t>den</t>
  </si>
  <si>
    <t>1915812030</t>
  </si>
  <si>
    <t>119001401</t>
  </si>
  <si>
    <t>Dočasné zajištění potrubí ocelového nebo litinového DN do 200 mm</t>
  </si>
  <si>
    <t>-992061640</t>
  </si>
  <si>
    <t>VV</t>
  </si>
  <si>
    <t>1,30*2</t>
  </si>
  <si>
    <t>119001422</t>
  </si>
  <si>
    <t>Dočasné zajištění kabelů a kabelových tratí z 6 volně ložených kabelů</t>
  </si>
  <si>
    <t>705769817</t>
  </si>
  <si>
    <t>1,30*9</t>
  </si>
  <si>
    <t>5</t>
  </si>
  <si>
    <t>121151113</t>
  </si>
  <si>
    <t>Sejmutí ornice plochy do 500 m2 tl vrstvy do 200 mm strojně</t>
  </si>
  <si>
    <t>1523567452</t>
  </si>
  <si>
    <t>22,00*20,00</t>
  </si>
  <si>
    <t>20,00*3,00</t>
  </si>
  <si>
    <t>25,00*3,00*2</t>
  </si>
  <si>
    <t>32,00*5,00</t>
  </si>
  <si>
    <t>Součet</t>
  </si>
  <si>
    <t>6</t>
  </si>
  <si>
    <t>131251104</t>
  </si>
  <si>
    <t>Hloubení jam nezapažených v hornině třídy těžitelnosti I skupiny 3 objem do 500 m3 strojně</t>
  </si>
  <si>
    <t>m3</t>
  </si>
  <si>
    <t>902907094</t>
  </si>
  <si>
    <t>"rušení stávajícího OT</t>
  </si>
  <si>
    <t>(11,00+17,00)/2*(4,00+10,00)/2*3,00</t>
  </si>
  <si>
    <t>-3,00*3,14*0,62*0,62*3</t>
  </si>
  <si>
    <t>131251105</t>
  </si>
  <si>
    <t>Hloubení jam nezapažených v hornině třídy těžitelnosti I skupiny 3 objemu do 1000 m3 strojně</t>
  </si>
  <si>
    <t>-1022413763</t>
  </si>
  <si>
    <t>"nový OT</t>
  </si>
  <si>
    <t>(9,35+20,29)/2*(7,36+18,30)/2*5,47</t>
  </si>
  <si>
    <t>131251201</t>
  </si>
  <si>
    <t>Hloubení jam zapažených v hornině třídy těžitelnosti I skupiny 3 objem do 20 m3 strojně</t>
  </si>
  <si>
    <t>-748122224</t>
  </si>
  <si>
    <t>"PODÉLNÝ PROFIL</t>
  </si>
  <si>
    <t>2,50*2,5*4,00*5</t>
  </si>
  <si>
    <t>2,50*2,50*3,60*3</t>
  </si>
  <si>
    <t>132254204</t>
  </si>
  <si>
    <t>Hloubení zapažených rýh š do 2000 mm v hornině třídy těžitelnosti I skupiny 3 objem do 500 m3</t>
  </si>
  <si>
    <t>1137732288</t>
  </si>
  <si>
    <t>41,00*1,30*4,00</t>
  </si>
  <si>
    <t>17,00*1,30*3,70</t>
  </si>
  <si>
    <t>21,00*1,30*3,60</t>
  </si>
  <si>
    <t>10</t>
  </si>
  <si>
    <t>139001101</t>
  </si>
  <si>
    <t>Příplatek za ztížení vykopávky v blízkosti podzemního vedení</t>
  </si>
  <si>
    <t>-1980585876</t>
  </si>
  <si>
    <t>"příplatek 10% z celkového objemu výkopů</t>
  </si>
  <si>
    <t>1854,519*0,10</t>
  </si>
  <si>
    <t>11</t>
  </si>
  <si>
    <t>151201201</t>
  </si>
  <si>
    <t>Zřízení zátažného pažení stěn výkopu hl do 4 m</t>
  </si>
  <si>
    <t>-500590877</t>
  </si>
  <si>
    <t>2,50*4*4,00*5</t>
  </si>
  <si>
    <t>2,50*4*3,60*3</t>
  </si>
  <si>
    <t>12</t>
  </si>
  <si>
    <t>151201211</t>
  </si>
  <si>
    <t>Odstranění pažení stěn zátažného hl do 4 m</t>
  </si>
  <si>
    <t>-979268252</t>
  </si>
  <si>
    <t>151201301</t>
  </si>
  <si>
    <t>Zřízení rozepření stěn při pažení zátažném hl do 4 m</t>
  </si>
  <si>
    <t>1952846099</t>
  </si>
  <si>
    <t>14</t>
  </si>
  <si>
    <t>151201311</t>
  </si>
  <si>
    <t>Odstranění rozepření stěn při pažení zátažném hl do 4 m</t>
  </si>
  <si>
    <t>516197833</t>
  </si>
  <si>
    <t>151811132</t>
  </si>
  <si>
    <t>Osazení pažicího boxu hl výkopu do 4 m š přes 1,2 do 2,5 m</t>
  </si>
  <si>
    <t>-1408696461</t>
  </si>
  <si>
    <t>41,00*2*4,00</t>
  </si>
  <si>
    <t>17,00*2*3,70</t>
  </si>
  <si>
    <t>21,00*2*3,60</t>
  </si>
  <si>
    <t>151811232</t>
  </si>
  <si>
    <t>Odstranění pažicího boxu hl výkopu do 4 m š přes 1,2 do 2,5 m</t>
  </si>
  <si>
    <t>-1683711895</t>
  </si>
  <si>
    <t>17</t>
  </si>
  <si>
    <t>162751117</t>
  </si>
  <si>
    <t>Vodorovné přemístění přes 9 000 do 10000 m výkopku/sypaniny z horniny třídy těžitelnosti I skupiny 1 až 3</t>
  </si>
  <si>
    <t>-1376344457</t>
  </si>
  <si>
    <t>18</t>
  </si>
  <si>
    <t>162751119</t>
  </si>
  <si>
    <t>Příplatek k vodorovnému přemístění výkopku/sypaniny z horniny třídy těžitelnosti I skupiny 1 až 3 ZKD 1000 m přes 10000 m</t>
  </si>
  <si>
    <t>1534583417</t>
  </si>
  <si>
    <t>201,868*10 'Přepočtené koeficientem množství</t>
  </si>
  <si>
    <t>19</t>
  </si>
  <si>
    <t>171201231</t>
  </si>
  <si>
    <t>Poplatek za uložení zeminy a kamení na recyklační skládce (skládkovné) kód odpadu 17 05 04</t>
  </si>
  <si>
    <t>t</t>
  </si>
  <si>
    <t>-250995823</t>
  </si>
  <si>
    <t>212,731*1,8 'Přepočtené koeficientem množství</t>
  </si>
  <si>
    <t>20</t>
  </si>
  <si>
    <t>171251201</t>
  </si>
  <si>
    <t>Uložení sypaniny na skládky nebo meziskládky</t>
  </si>
  <si>
    <t>-999611211</t>
  </si>
  <si>
    <t>"výkopy celkem"  283,137+1044,069+192,500+393,250</t>
  </si>
  <si>
    <t>"odečet zeminy pro zásyp" -1711,088</t>
  </si>
  <si>
    <t>174151101</t>
  </si>
  <si>
    <t>Zásyp jam, šachet rýh nebo kolem objektů sypaninou se zhutněním</t>
  </si>
  <si>
    <t>288211330</t>
  </si>
  <si>
    <t>"TECHNICKÁ ZPRÁVA</t>
  </si>
  <si>
    <t>"ODLUČOVAČ TUKŮ - OT</t>
  </si>
  <si>
    <t>"VZOROVÉ ULOŽENÍ POTRUBÍ</t>
  </si>
  <si>
    <t>"jáma OT" 1044,07</t>
  </si>
  <si>
    <t>"odečet výtlaku OT"</t>
  </si>
  <si>
    <t>-(4,30*2,30*1,92)*3</t>
  </si>
  <si>
    <t>-(3,14*0,62*0,62*3,044)*3</t>
  </si>
  <si>
    <t>"podkladní konstrukce" -(6,882+6,947+11,579)</t>
  </si>
  <si>
    <t>Mezisoučet</t>
  </si>
  <si>
    <t>"jámy</t>
  </si>
  <si>
    <t>2,50*2,50*4,00*5</t>
  </si>
  <si>
    <t>-3,14*0,62*0,62*4,00*5</t>
  </si>
  <si>
    <t>-3,14*0,62*0,62*3,60*3</t>
  </si>
  <si>
    <t>"rýhy</t>
  </si>
  <si>
    <t>41,00*1,30*(4,00-0,10-0,70)</t>
  </si>
  <si>
    <t>17,00*1,30*(3,70-0,10-0,70)</t>
  </si>
  <si>
    <t>21,00*1,30*(3,60-0,10-0,70)</t>
  </si>
  <si>
    <t>"zásyp ŠD rušený stávající OT</t>
  </si>
  <si>
    <t>"kamenivo přírodní drcené lomové fr. 32-63</t>
  </si>
  <si>
    <t>10,00*3,00*2,00</t>
  </si>
  <si>
    <t>22</t>
  </si>
  <si>
    <t>M</t>
  </si>
  <si>
    <t>58343959</t>
  </si>
  <si>
    <t>kamenivo drcené hrubé frakce 32/63</t>
  </si>
  <si>
    <t>2143432740</t>
  </si>
  <si>
    <t>60*2 'Přepočtené koeficientem množství</t>
  </si>
  <si>
    <t>23</t>
  </si>
  <si>
    <t>175151101</t>
  </si>
  <si>
    <t>Obsypání potrubí strojně sypaninou bez prohození, uloženou do 3 m</t>
  </si>
  <si>
    <t>-506588647</t>
  </si>
  <si>
    <t>"kamenivo přírodní drcené lomové fr. 0-8</t>
  </si>
  <si>
    <t>41,00*1,30*0,70</t>
  </si>
  <si>
    <t>17,00*1,30*0,70</t>
  </si>
  <si>
    <t>21,00*1,30*0,70</t>
  </si>
  <si>
    <t>-(41,00+17,00+21,00)*3,14*0,15*0,15</t>
  </si>
  <si>
    <t>58344121</t>
  </si>
  <si>
    <t>štěrkodrť frakce 0/8</t>
  </si>
  <si>
    <t>1534115301</t>
  </si>
  <si>
    <t>66,309*2 'Přepočtené koeficientem množství</t>
  </si>
  <si>
    <t>25</t>
  </si>
  <si>
    <t>181351113</t>
  </si>
  <si>
    <t>Rozprostření ornice tl vrstvy do 200 mm pl přes 500 m2 v rovině nebo ve svahu do 1:5 strojně</t>
  </si>
  <si>
    <t>-737663670</t>
  </si>
  <si>
    <t>26</t>
  </si>
  <si>
    <t>181411131</t>
  </si>
  <si>
    <t>Založení parkového trávníku výsevem pl do 1000 m2 v rovině a ve svahu do 1:5</t>
  </si>
  <si>
    <t>1832278499</t>
  </si>
  <si>
    <t>27</t>
  </si>
  <si>
    <t>00572410</t>
  </si>
  <si>
    <t>osivo směs travní parková</t>
  </si>
  <si>
    <t>2073883715</t>
  </si>
  <si>
    <t>810*0,025 'Přepočtené koeficientem množství</t>
  </si>
  <si>
    <t>28</t>
  </si>
  <si>
    <t>181951114</t>
  </si>
  <si>
    <t>Úprava pláně v hornině třídy těžitelnosti II skupiny 4 a 5 se zhutněním strojně</t>
  </si>
  <si>
    <t>-1476699765</t>
  </si>
  <si>
    <t>9,35*7,36</t>
  </si>
  <si>
    <t>Zakládání</t>
  </si>
  <si>
    <t>29</t>
  </si>
  <si>
    <t>211971110</t>
  </si>
  <si>
    <t>Zřízení opláštění žeber nebo trativodů geotextilií v rýze nebo zářezu sklonu do 1:2</t>
  </si>
  <si>
    <t>2022615914</t>
  </si>
  <si>
    <t>2,00*(36,00+0,70)</t>
  </si>
  <si>
    <t>30</t>
  </si>
  <si>
    <t>69311088</t>
  </si>
  <si>
    <t>geotextilie netkaná separační, ochranná, filtrační, drenážní PES 500g/m2</t>
  </si>
  <si>
    <t>1189432973</t>
  </si>
  <si>
    <t>73,4*1,2 'Přepočtené koeficientem množství</t>
  </si>
  <si>
    <t>31</t>
  </si>
  <si>
    <t>212752401</t>
  </si>
  <si>
    <t>Trativod z drenážních trubek korugovaných PE-HD SN 8 perforace 360° včetně lože otevřený výkop DN 100 pro liniové stavby</t>
  </si>
  <si>
    <t>-454261463</t>
  </si>
  <si>
    <t>36,00</t>
  </si>
  <si>
    <t>271572211</t>
  </si>
  <si>
    <t>Podsyp pod základové konstrukce se zhutněním z netříděného štěrkopísku</t>
  </si>
  <si>
    <t>920436183</t>
  </si>
  <si>
    <t>9,35*7,36*0,10</t>
  </si>
  <si>
    <t>272362021</t>
  </si>
  <si>
    <t>Výztuž základových kleneb svařovanými sítěmi Kari</t>
  </si>
  <si>
    <t>1397499173</t>
  </si>
  <si>
    <t>"KARI síť 6/100-6/100 - 4,44kg/m2</t>
  </si>
  <si>
    <t>7,85*5,90*4,44*1,20*2/1000</t>
  </si>
  <si>
    <t>273313811</t>
  </si>
  <si>
    <t>Základové desky z betonu tř. C 25/30</t>
  </si>
  <si>
    <t>2064723804</t>
  </si>
  <si>
    <t>"beton C25/30-XC2</t>
  </si>
  <si>
    <t>7,85*5,90*0,15</t>
  </si>
  <si>
    <t>273321511</t>
  </si>
  <si>
    <t>Základové desky ze ŽB bez zvýšených nároků na prostředí tř. C 25/30</t>
  </si>
  <si>
    <t>448432409</t>
  </si>
  <si>
    <t>7,85*5,90*0,25</t>
  </si>
  <si>
    <t>273351121</t>
  </si>
  <si>
    <t>Zřízení bednění základových desek</t>
  </si>
  <si>
    <t>-1963974596</t>
  </si>
  <si>
    <t>(7,85+5,90)*2*(0,25+0,15)</t>
  </si>
  <si>
    <t>37</t>
  </si>
  <si>
    <t>273351122</t>
  </si>
  <si>
    <t>Odstranění bednění základových desek</t>
  </si>
  <si>
    <t>1482052140</t>
  </si>
  <si>
    <t>R21279011</t>
  </si>
  <si>
    <t>Čerpací a odkalovací jímka, D+M</t>
  </si>
  <si>
    <t>13924133</t>
  </si>
  <si>
    <t>"čerpací jímka - perforované potrubí plast DN 500, hl. 700mm</t>
  </si>
  <si>
    <t>Svislé a kompletní konstrukce</t>
  </si>
  <si>
    <t>39</t>
  </si>
  <si>
    <t>358315114</t>
  </si>
  <si>
    <t>Bourání stoky kompletní nebo vybourání otvorů z prostého betonu plochy do 4 m2</t>
  </si>
  <si>
    <t>-1532143143</t>
  </si>
  <si>
    <t>3,00*3,14*0,62*0,62*3</t>
  </si>
  <si>
    <t>-3,00*3,14*0,50*0,50*3</t>
  </si>
  <si>
    <t>40</t>
  </si>
  <si>
    <t>358325114</t>
  </si>
  <si>
    <t>Bourání stoky kompletní nebo vybourání otvorů z železobetonu plochy do 4 m2</t>
  </si>
  <si>
    <t>-274125758</t>
  </si>
  <si>
    <t>10,00*3,00*0,20</t>
  </si>
  <si>
    <t>41</t>
  </si>
  <si>
    <t>R3861211</t>
  </si>
  <si>
    <t>Lapák tuku (např. AS-FAKU 50ER/B), D+M</t>
  </si>
  <si>
    <t>-1854115708</t>
  </si>
  <si>
    <t>"lapák tuku tvořený 3 nádržemi</t>
  </si>
  <si>
    <t>Vodorovné konstrukce</t>
  </si>
  <si>
    <t>42</t>
  </si>
  <si>
    <t>451573111</t>
  </si>
  <si>
    <t>Lože pod potrubí otevřený výkop ze štěrkopísku</t>
  </si>
  <si>
    <t>-1115246035</t>
  </si>
  <si>
    <t>41,00*1,30*0,10</t>
  </si>
  <si>
    <t>17,00*1,30*0,10</t>
  </si>
  <si>
    <t>21,00*1,30*0,10</t>
  </si>
  <si>
    <t>2,50*2,50*0,10*8</t>
  </si>
  <si>
    <t>43</t>
  </si>
  <si>
    <t>452112112</t>
  </si>
  <si>
    <t>Osazení betonových prstenců nebo rámů v do 100 mm</t>
  </si>
  <si>
    <t>1999860051</t>
  </si>
  <si>
    <t>44</t>
  </si>
  <si>
    <t>59224185</t>
  </si>
  <si>
    <t>prstenec šachtový vyrovnávací betonový 625x120x60mm</t>
  </si>
  <si>
    <t>-1659768690</t>
  </si>
  <si>
    <t>"VÝPIS ŠACHET DN1000</t>
  </si>
  <si>
    <t>45</t>
  </si>
  <si>
    <t>59224176</t>
  </si>
  <si>
    <t>prstenec šachtový vyrovnávací betonový 625x120x80mm</t>
  </si>
  <si>
    <t>-242141168</t>
  </si>
  <si>
    <t>46</t>
  </si>
  <si>
    <t>59224187</t>
  </si>
  <si>
    <t>prstenec šachtový vyrovnávací betonový 625x120x100mm</t>
  </si>
  <si>
    <t>-1455412875</t>
  </si>
  <si>
    <t>452112122</t>
  </si>
  <si>
    <t>Osazení betonových prstenců nebo rámů v do 200 mm</t>
  </si>
  <si>
    <t>1690791958</t>
  </si>
  <si>
    <t>59224188</t>
  </si>
  <si>
    <t>prstenec šachtový vyrovnávací betonový 625x120x120mm</t>
  </si>
  <si>
    <t>-131061701</t>
  </si>
  <si>
    <t>452311141</t>
  </si>
  <si>
    <t>Podkladní desky z betonu prostého tř. C 16/20 otevřený výkop</t>
  </si>
  <si>
    <t>-858985546</t>
  </si>
  <si>
    <t>"VZOROVÁ KANALIZAČNÍ ŠACHTA DN1000</t>
  </si>
  <si>
    <t>2,40*2,40*0,10*8</t>
  </si>
  <si>
    <t>50</t>
  </si>
  <si>
    <t>452351101</t>
  </si>
  <si>
    <t>Bednění podkladních desek nebo bloků nebo sedlového lože otevřený výkop</t>
  </si>
  <si>
    <t>-16274080</t>
  </si>
  <si>
    <t>2,40*4*0,10*8</t>
  </si>
  <si>
    <t>Úpravy povrchů, podlahy a osazování výplní</t>
  </si>
  <si>
    <t>627633112</t>
  </si>
  <si>
    <t>Stěrka z těsnící malty dvouvrstvá vnějších stěn šachet válcových a kuželových</t>
  </si>
  <si>
    <t>-759135352</t>
  </si>
  <si>
    <t>"svislá plocha izolace</t>
  </si>
  <si>
    <t>3*(4,30+2,30)*2*0,30</t>
  </si>
  <si>
    <t>"vstupní komíny</t>
  </si>
  <si>
    <t>3*3,14*1,24*0,30</t>
  </si>
  <si>
    <t>3*3,14*1,24*3,00</t>
  </si>
  <si>
    <t>632452123</t>
  </si>
  <si>
    <t>Potěr cementový stropu šachet hlazený ocelovým hladítkem</t>
  </si>
  <si>
    <t>-299281727</t>
  </si>
  <si>
    <t>"vodorovná plocha izolace</t>
  </si>
  <si>
    <t>3*(4,30*2,30-1,20)</t>
  </si>
  <si>
    <t>Trubní vedení</t>
  </si>
  <si>
    <t>871370420</t>
  </si>
  <si>
    <t>Montáž kanalizačního potrubí z plastů z polypropylenu PP korugovaného nebo žebrovaného SN 12 DN 300</t>
  </si>
  <si>
    <t>-1049405993</t>
  </si>
  <si>
    <t>85,00</t>
  </si>
  <si>
    <t>286170-1</t>
  </si>
  <si>
    <t>trubka kanalizační PP žebrovaná plné žebro DN 300 SN12</t>
  </si>
  <si>
    <t>-731884436</t>
  </si>
  <si>
    <t>877370430</t>
  </si>
  <si>
    <t>Montáž spojek na kanalizačním potrubí z PP trub korugových nebo žebrovaných DN 300</t>
  </si>
  <si>
    <t>1355195004</t>
  </si>
  <si>
    <t>56</t>
  </si>
  <si>
    <t>286122-1</t>
  </si>
  <si>
    <t>spojka pružná kanalizačního potrubí PP DN 300</t>
  </si>
  <si>
    <t>595460637</t>
  </si>
  <si>
    <t>57</t>
  </si>
  <si>
    <t>877370440</t>
  </si>
  <si>
    <t>Montáž šachtových vložek na kanalizačním potrubí z PP trub korugových nebo žebrovaných DN 300</t>
  </si>
  <si>
    <t>446307481</t>
  </si>
  <si>
    <t>58</t>
  </si>
  <si>
    <t>28612253</t>
  </si>
  <si>
    <t>vložka šachtová kanalizační DN 315</t>
  </si>
  <si>
    <t>-1206493706</t>
  </si>
  <si>
    <t>"napojení na stávající Š - 2x</t>
  </si>
  <si>
    <t>59</t>
  </si>
  <si>
    <t>28614784</t>
  </si>
  <si>
    <t>zátka kanalizace plastové PP SN12 315mm</t>
  </si>
  <si>
    <t>-909956739</t>
  </si>
  <si>
    <t>"zaslepení odtoku z OT"  2</t>
  </si>
  <si>
    <t>60</t>
  </si>
  <si>
    <t>894410101</t>
  </si>
  <si>
    <t>Osazení betonových dílců pro kanalizační šachty DN 1000 šachtové dno výšky 600 mm</t>
  </si>
  <si>
    <t>-1755617048</t>
  </si>
  <si>
    <t>61</t>
  </si>
  <si>
    <t>59224337</t>
  </si>
  <si>
    <t>dno betonové šachty kanalizační přímé 100x60x40cm</t>
  </si>
  <si>
    <t>1867120086</t>
  </si>
  <si>
    <t>62</t>
  </si>
  <si>
    <t>894410103</t>
  </si>
  <si>
    <t>Osazení betonových dílců pro kanalizační šachty DN 1000 šachtové dno výšky 1000 mm</t>
  </si>
  <si>
    <t>-641428028</t>
  </si>
  <si>
    <t>63</t>
  </si>
  <si>
    <t>59224339</t>
  </si>
  <si>
    <t>dno betonové šachty kanalizační přímé 100x100x60cm</t>
  </si>
  <si>
    <t>-1227743604</t>
  </si>
  <si>
    <t>64</t>
  </si>
  <si>
    <t>894410211</t>
  </si>
  <si>
    <t>Osazení betonových dílců pro kanalizační šachty DN 1000 skruž rovná výšky 250 mm</t>
  </si>
  <si>
    <t>812520778</t>
  </si>
  <si>
    <t>65</t>
  </si>
  <si>
    <t>59224066</t>
  </si>
  <si>
    <t>skruž betonová DN 1000x250 PS, 100x25x12cm</t>
  </si>
  <si>
    <t>-628040803</t>
  </si>
  <si>
    <t>66</t>
  </si>
  <si>
    <t>894410212</t>
  </si>
  <si>
    <t>Osazení betonových dílců pro kanalizační šachty DN 1000 skruž rovná výšky 500 mm</t>
  </si>
  <si>
    <t>-550191387</t>
  </si>
  <si>
    <t>67</t>
  </si>
  <si>
    <t>59224068</t>
  </si>
  <si>
    <t>skruž betonová DN 1000x500 PS, 100x50x12cm</t>
  </si>
  <si>
    <t>-977598049</t>
  </si>
  <si>
    <t>894410213</t>
  </si>
  <si>
    <t>Osazení betonových dílců pro kanalizační šachty DN 1000 skruž rovná výšky 1000 mm</t>
  </si>
  <si>
    <t>1635582589</t>
  </si>
  <si>
    <t>59224070</t>
  </si>
  <si>
    <t>skruž betonová DN 1000x1000 PS, 100x100x12cm</t>
  </si>
  <si>
    <t>252653511</t>
  </si>
  <si>
    <t>894410232</t>
  </si>
  <si>
    <t>Osazení betonových dílců pro kanalizační šachty DN 1000 skruž přechodová (konus)</t>
  </si>
  <si>
    <t>-989809253</t>
  </si>
  <si>
    <t>71</t>
  </si>
  <si>
    <t>59224312</t>
  </si>
  <si>
    <t>kónus šachetní betonový kapsové plastové stupadlo 100x62,5x58cm</t>
  </si>
  <si>
    <t>1424365089</t>
  </si>
  <si>
    <t>72</t>
  </si>
  <si>
    <t>59224348</t>
  </si>
  <si>
    <t>těsnění elastomerové pro spojení šachetních dílů DN 1000</t>
  </si>
  <si>
    <t>1076242101</t>
  </si>
  <si>
    <t>73</t>
  </si>
  <si>
    <t>899104112</t>
  </si>
  <si>
    <t>Osazení poklopů litinových nebo ocelových včetně rámů pro třídu zatížení D400, E600</t>
  </si>
  <si>
    <t>-1130287555</t>
  </si>
  <si>
    <t>74</t>
  </si>
  <si>
    <t>59224661</t>
  </si>
  <si>
    <t>poklop šachtový D400 betonová výplň+litina 785(610)x160mm, s odvětráním</t>
  </si>
  <si>
    <t>-2016309907</t>
  </si>
  <si>
    <t>75</t>
  </si>
  <si>
    <t>899104211</t>
  </si>
  <si>
    <t>Demontáž poklopů litinových nebo ocelových včetně rámů hmotnosti přes 150 kg</t>
  </si>
  <si>
    <t>-924229908</t>
  </si>
  <si>
    <t>76</t>
  </si>
  <si>
    <t>899623151</t>
  </si>
  <si>
    <t>Obetonování potrubí nebo zdiva stok betonem prostým tř. C 16/20 v otevřeném výkopu</t>
  </si>
  <si>
    <t>1272048640</t>
  </si>
  <si>
    <t xml:space="preserve">"stabilizace poklopů šachet obetonováním </t>
  </si>
  <si>
    <t>0,40*(8+3)</t>
  </si>
  <si>
    <t>77</t>
  </si>
  <si>
    <t>899643111</t>
  </si>
  <si>
    <t>Bednění pro obetonování potrubí otevřený výkop</t>
  </si>
  <si>
    <t>1385239473</t>
  </si>
  <si>
    <t>3,00*(8+3)</t>
  </si>
  <si>
    <t>78</t>
  </si>
  <si>
    <t>R898011</t>
  </si>
  <si>
    <t>Zkouška těsnosti potrubí</t>
  </si>
  <si>
    <t>-171623044</t>
  </si>
  <si>
    <t>"PP DN300" 85,00</t>
  </si>
  <si>
    <t>"Technický popis:</t>
  </si>
  <si>
    <t>"přípravné práce pro provádění zkoušek (mtž a dmtž)</t>
  </si>
  <si>
    <t>"vizuální kontrola způsobilosti úseku k provedení zkoušky těsnosti, kontrola utěsnění přípojek</t>
  </si>
  <si>
    <t>" osazení těsnících vaků, zkouška těsnosti stlačeným vzduchem</t>
  </si>
  <si>
    <t>" kontrola zkoušeného úseku</t>
  </si>
  <si>
    <t>" vystavení zkušebního protokolu o tlakové zkoušce</t>
  </si>
  <si>
    <t>" odstranění těsnících vaků</t>
  </si>
  <si>
    <t>R898012</t>
  </si>
  <si>
    <t>Kamerová prohlídka potrubí vč. videozáznamu a vyhodnocení správcem sítě</t>
  </si>
  <si>
    <t>991471273</t>
  </si>
  <si>
    <t>"Prohlídky kanalizace provést terénními vozy vybavenými nejmodernějšími kamerovými systémy.</t>
  </si>
  <si>
    <t>"Součástí těchto systémů je barevná samohybná kamera s otočnou hlavou 360° a s možností měření spádu, kvality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</si>
  <si>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</si>
  <si>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</si>
  <si>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</si>
  <si>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</si>
  <si>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</si>
  <si>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</si>
  <si>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"Součástí prohlídky bude i videozáznam stavu revizních šachet (počet přípojek, typ poklopu atd.).</t>
  </si>
  <si>
    <t>"Videozáznam bude pořízen v digitální podobě na nosiči CD nebo DVD.</t>
  </si>
  <si>
    <t>R898013</t>
  </si>
  <si>
    <t>Zkouška těsnosti šachet</t>
  </si>
  <si>
    <t>441381648</t>
  </si>
  <si>
    <t>"prefa Š "8</t>
  </si>
  <si>
    <t>Ostatní konstrukce a práce, bourání</t>
  </si>
  <si>
    <t>977151113</t>
  </si>
  <si>
    <t>Jádrové vrty diamantovými korunkami do stavebních materiálů D přes 40 do 50 mm</t>
  </si>
  <si>
    <t>-436827553</t>
  </si>
  <si>
    <t>"provrtání dna rušeného OT</t>
  </si>
  <si>
    <t>0,70*120</t>
  </si>
  <si>
    <t>82</t>
  </si>
  <si>
    <t>977151129</t>
  </si>
  <si>
    <t>Jádrové vrty diamantovými korunkami do stavebních materiálů D přes 300 do 350 mm</t>
  </si>
  <si>
    <t>-899341456</t>
  </si>
  <si>
    <t>0,15*2</t>
  </si>
  <si>
    <t>997</t>
  </si>
  <si>
    <t>Přesun sutě</t>
  </si>
  <si>
    <t>997013501</t>
  </si>
  <si>
    <t>Odvoz suti a vybouraných hmot na skládku nebo meziskládku do 1 km se složením</t>
  </si>
  <si>
    <t>-2124934940</t>
  </si>
  <si>
    <t>997013509</t>
  </si>
  <si>
    <t>Příplatek k odvozu suti a vybouraných hmot na skládku ZKD 1 km přes 1 km</t>
  </si>
  <si>
    <t>354912169</t>
  </si>
  <si>
    <t>23,78*19 'Přepočtené koeficientem množství</t>
  </si>
  <si>
    <t>997013861</t>
  </si>
  <si>
    <t>Poplatek za uložení stavebního odpadu na recyklační skládce (skládkovné) z prostého betonu kód odpadu 17 01 01</t>
  </si>
  <si>
    <t>349457179</t>
  </si>
  <si>
    <t>997013862</t>
  </si>
  <si>
    <t>Poplatek za uložení stavebního odpadu na recyklační skládce (skládkovné) z armovaného betonu kód odpadu  17 01 01</t>
  </si>
  <si>
    <t>390268574</t>
  </si>
  <si>
    <t>998</t>
  </si>
  <si>
    <t>Přesun hmot</t>
  </si>
  <si>
    <t>998276101</t>
  </si>
  <si>
    <t>Přesun hmot pro trubní vedení z trub z plastických hmot otevřený výkop</t>
  </si>
  <si>
    <t>2085337632</t>
  </si>
  <si>
    <t>711</t>
  </si>
  <si>
    <t>Izolace proti vodě, vlhkosti a plynům</t>
  </si>
  <si>
    <t>711111001</t>
  </si>
  <si>
    <t>Provedení izolace proti zemní vlhkosti vodorovné za studena nátěrem penetračním</t>
  </si>
  <si>
    <t>250560189</t>
  </si>
  <si>
    <t>89</t>
  </si>
  <si>
    <t>11163150</t>
  </si>
  <si>
    <t>lak penetrační asfaltový</t>
  </si>
  <si>
    <t>2052160419</t>
  </si>
  <si>
    <t>26,07*0,00033 'Přepočtené koeficientem množství</t>
  </si>
  <si>
    <t>90</t>
  </si>
  <si>
    <t>711112001</t>
  </si>
  <si>
    <t>Provedení izolace proti zemní vlhkosti svislé za studena nátěrem penetračním</t>
  </si>
  <si>
    <t>966559462</t>
  </si>
  <si>
    <t>91</t>
  </si>
  <si>
    <t>-1895113254</t>
  </si>
  <si>
    <t>50,426*0,00034 'Přepočtené koeficientem množství</t>
  </si>
  <si>
    <t>92</t>
  </si>
  <si>
    <t>711141559</t>
  </si>
  <si>
    <t>Provedení izolace proti zemní vlhkosti pásy přitavením vodorovné NAIP</t>
  </si>
  <si>
    <t>-756927830</t>
  </si>
  <si>
    <t>26,07</t>
  </si>
  <si>
    <t>62832134</t>
  </si>
  <si>
    <t>pás asfaltový natavitelný oxidovaný tl 4,0mm typu V60 S40 s vložkou ze skleněné rohože, s jemnozrnným minerálním posypem</t>
  </si>
  <si>
    <t>-145165162</t>
  </si>
  <si>
    <t>26,07*1,2 'Přepočtené koeficientem množství</t>
  </si>
  <si>
    <t>711142559</t>
  </si>
  <si>
    <t>Provedení izolace proti zemní vlhkosti pásy přitavením svislé NAIP</t>
  </si>
  <si>
    <t>-1716691507</t>
  </si>
  <si>
    <t>"svislá plocha izolace" 50,426</t>
  </si>
  <si>
    <t>248953451</t>
  </si>
  <si>
    <t>50,426*1,2 'Přepočtené koeficientem množství</t>
  </si>
  <si>
    <t>998711101</t>
  </si>
  <si>
    <t>Přesun hmot tonážní pro izolace proti vodě, vlhkosti a plynům v objektech v do 6 m</t>
  </si>
  <si>
    <t>-2106791052</t>
  </si>
  <si>
    <t>JKSO</t>
  </si>
  <si>
    <t>RTS C.Ú. 2022/II - M21 Elektromontáže</t>
  </si>
  <si>
    <t>část: D1.4.5 Silnoproudá elektroinstalace</t>
  </si>
  <si>
    <t>a) veškeré položky na přípomoce, lešení, přesuny hmot a suti, uložení suti na skládku, dopravu, montáž, atd... jsou zahrnuty v jednotlivých jednotkových cenách</t>
  </si>
  <si>
    <t>b) součásti prací jsou veškeré zkoušky, potřebná měření, inspekce, uvedení zařízení do provozu, zaškolení obsluhy a revize</t>
  </si>
  <si>
    <t>c) součástí dodávky je zpracování veškeré dílenské dokumentace a projektu realizačního a skutečného provedení</t>
  </si>
  <si>
    <t>d) v rozsahu prací zhotovitele jsou rovněž jakékoliv prvky, zařízení, práce a pomocné materiály, neuvedené v tomto soupisu výkonů, které jsou ale nezbytně nutné k dodání, instalaci , dokončení a provozování díla v souladu se zákony a předpisy platnými v České republice“.</t>
  </si>
  <si>
    <t>e) nezbytnou součástí tohoto soupisu výkonů je i výkresová dokumentace a technická zpráva</t>
  </si>
  <si>
    <t>f) výrobci uvedení v dokumentaci jsou pouze příklad. Při dodržení stejných či vyšších technických parametrů je možno použít jiného výrobce</t>
  </si>
  <si>
    <t xml:space="preserve">g) Rozpočet je zpracován v cenové úrovni RTS 2022/II </t>
  </si>
  <si>
    <t>Číslo pozice</t>
  </si>
  <si>
    <t>POPIS VÝKONU</t>
  </si>
  <si>
    <t>Měrná jednotka</t>
  </si>
  <si>
    <t>materiál</t>
  </si>
  <si>
    <t>cena materiál</t>
  </si>
  <si>
    <t>montáž</t>
  </si>
  <si>
    <t>cena montáž</t>
  </si>
  <si>
    <t>Rozváděče 0,4kV</t>
  </si>
  <si>
    <t>Rozváděč RH5-pole 5, doplnění dvou výkonových jističů dle výkresové dokumentace, včetně napojení na přípojnice a montážních desek</t>
  </si>
  <si>
    <t>Rozváděč RH5-pole 6, doplnění dvou výkonových jističů dle výkresové dokumentace, včetně napojení na přípojnice a montážních desek</t>
  </si>
  <si>
    <t>Rozváděč RH5-pole 7, doplnění dvou výkonových jističů dle výkresové dokumentace, včetně napojení na přípojnice a montážních desek</t>
  </si>
  <si>
    <t>Rozváděč RH5-pole 8, doplnění dvou výkonových jističů dle výkresové dokumentace, včetně napojení na přípojnice a montážních desek</t>
  </si>
  <si>
    <t>Rozváděč RS03.1, dle výkresové dokumentace, kompletní dodávka</t>
  </si>
  <si>
    <t>Rozváděč RM021, dle výkresové dokumentace, kompletní dodávka</t>
  </si>
  <si>
    <t>Rozváděč RM022, dle výkresové dokumentace, kompletní dodávka</t>
  </si>
  <si>
    <t>Rozváděč RM023, dle výkresové dokumentace, kompletní dodávka</t>
  </si>
  <si>
    <t>Rozváděč RM-PK1, dle výkresové dokumentace, kompletní dodávka</t>
  </si>
  <si>
    <t>Rozváděč RM-PK2, dle výkresové dokumentace, kompletní dodávka</t>
  </si>
  <si>
    <t>Rozváděč RM11, dle výkresové dokumentace, kompletní dodávka</t>
  </si>
  <si>
    <t>Doplnění rozváděče RM03, dle výkresové dokumentace, včetně vydrátování a úprava rozváděče</t>
  </si>
  <si>
    <t>Odpojení, přesunutí a opětné zapojení stávajícího rozváděče RM21</t>
  </si>
  <si>
    <t>FOx - plastový rozváděč s průhlednými dveřmi, šxvxh=238x231x113mm, IP65, např. EATON  IKA-1/8-ST-UV včetně vnitřního propojení a vybavení:
- 1x přepěťová ochrana typu T1 + T2, 1+N (SVBC-12,5-1N-MZS)
-1x pojistkový odpínač OPV 10/1
- 1x pojistka PV10-25A gG)
- 2x vývodka pro kabel CYKY 3x4mm2
- 1x vývodka pro kabel CY 25mm2</t>
  </si>
  <si>
    <t>mezisoučet</t>
  </si>
  <si>
    <t xml:space="preserve">CELKEM </t>
  </si>
  <si>
    <t>Kabely NN</t>
  </si>
  <si>
    <t>CYKY-O 2x1,5, uložený pod omítkou</t>
  </si>
  <si>
    <t>CYKY-O 3x1,5, volně uložený</t>
  </si>
  <si>
    <t>CYKY-O 3x1,5, uložen pod omítkou</t>
  </si>
  <si>
    <t>CYKY-J 3x1,5, volně uložený</t>
  </si>
  <si>
    <t>CYKY-J 3x1,5, uložen pod omítkou</t>
  </si>
  <si>
    <t>CYKY-J 3x2,5, volně uložený</t>
  </si>
  <si>
    <t>CYKY-J 3x2,5, uložen pod omítkou</t>
  </si>
  <si>
    <t>2.8</t>
  </si>
  <si>
    <t>CYKY-J 5x1,5, uložený pod omítkou</t>
  </si>
  <si>
    <t>2.9</t>
  </si>
  <si>
    <t>CYKY-J 5x1.5, uložený volně</t>
  </si>
  <si>
    <t>2.10</t>
  </si>
  <si>
    <t>CYKY-J 5x2.5, volně uložený</t>
  </si>
  <si>
    <t>2.11</t>
  </si>
  <si>
    <t>CYKY-J 5x2.5, uložený pod omítkou</t>
  </si>
  <si>
    <t>2.12</t>
  </si>
  <si>
    <t>CYKY-J 5x4, volně uložený</t>
  </si>
  <si>
    <t>2.13</t>
  </si>
  <si>
    <t>CYKY-J 5x4, uložený pod omítkou</t>
  </si>
  <si>
    <t>2.14</t>
  </si>
  <si>
    <t>CYKY-J 5x6, volně uložený</t>
  </si>
  <si>
    <t>2.15</t>
  </si>
  <si>
    <t>CYKY-J 5x6, uložený pod omítkou</t>
  </si>
  <si>
    <t>2.16</t>
  </si>
  <si>
    <t>CYKY-J 5x10, volně uložený</t>
  </si>
  <si>
    <t>2.17</t>
  </si>
  <si>
    <t>CYKY-J 5x10, uložený pod omítkou</t>
  </si>
  <si>
    <t>2.18</t>
  </si>
  <si>
    <t>CYKY-J 4x16, volně uložený</t>
  </si>
  <si>
    <t>2.19</t>
  </si>
  <si>
    <t>CYKY-J 5x16, uložený pod omítkou</t>
  </si>
  <si>
    <t>2.20</t>
  </si>
  <si>
    <t>CYKY-J 5x25, volně uložený</t>
  </si>
  <si>
    <t>2.21</t>
  </si>
  <si>
    <t>CYKY-J 5x35, volně uložený</t>
  </si>
  <si>
    <t>2.22</t>
  </si>
  <si>
    <t>CYKY-J 5x50, volně uložený</t>
  </si>
  <si>
    <t>2.23</t>
  </si>
  <si>
    <t>CYKY-J 4x70, volně uložený</t>
  </si>
  <si>
    <t>2.24</t>
  </si>
  <si>
    <t>1-AYKY-J 3x150+70, volně uložený</t>
  </si>
  <si>
    <t>2.25</t>
  </si>
  <si>
    <t>1-AYKY-J 3x240+120, volně uložený</t>
  </si>
  <si>
    <t>2.26</t>
  </si>
  <si>
    <t>PRAFlaDur+ O 3x1,5, uložený pod omítkou</t>
  </si>
  <si>
    <t>2.27</t>
  </si>
  <si>
    <t>CYA 4 zž</t>
  </si>
  <si>
    <t>2.28</t>
  </si>
  <si>
    <t>CYA 16 zž (H07V-K 16 z/ž)</t>
  </si>
  <si>
    <t>2.29</t>
  </si>
  <si>
    <t>CYA 25 zž (H07V-K 25 z/ž)</t>
  </si>
  <si>
    <t>2.30</t>
  </si>
  <si>
    <t>CYSY 5Gx1.5 (H05VV-F 5x1.5)</t>
  </si>
  <si>
    <t>2.31</t>
  </si>
  <si>
    <t>CGTG 5Gx2.5 (H05RN-F 5x2.5)</t>
  </si>
  <si>
    <t>2.32</t>
  </si>
  <si>
    <t>CGTG 5Gx4 (H05RN-F 5x4)</t>
  </si>
  <si>
    <t>2.33</t>
  </si>
  <si>
    <t>CGTG 5Gx6 (H05RN-F 5x6)</t>
  </si>
  <si>
    <t>2.34</t>
  </si>
  <si>
    <t>CGTG 5Gx10 (H05RN-F 5x10)</t>
  </si>
  <si>
    <t>2.35</t>
  </si>
  <si>
    <t>CGTG 5Gx25 (H07RN-F 5G25)</t>
  </si>
  <si>
    <t>2.36</t>
  </si>
  <si>
    <t>CGTG 5Gx35 (H07RN-F 5G35)</t>
  </si>
  <si>
    <t>2.37</t>
  </si>
  <si>
    <t>CGTG 5Gx50 (H07RN-F 5G50)</t>
  </si>
  <si>
    <t>2.38</t>
  </si>
  <si>
    <t>Ukončení vodičů v rozváděči + zapojení do 2,5mm2</t>
  </si>
  <si>
    <t>2.39</t>
  </si>
  <si>
    <t>Ukončení vodičů v rozváděči + zapojení do 6mm2</t>
  </si>
  <si>
    <t>2.40</t>
  </si>
  <si>
    <t>Ukončení vodičů v rozváděči + zapojení do 16mm2</t>
  </si>
  <si>
    <t>2.41</t>
  </si>
  <si>
    <t>Ukončení vodičů v rozváděči + zapojení do 25mm2</t>
  </si>
  <si>
    <t>2.42</t>
  </si>
  <si>
    <t>Ukončení vodičů v rozváděči + zapojení do 35mm2</t>
  </si>
  <si>
    <t>2.43</t>
  </si>
  <si>
    <t>Ukončení vodičů v rozváděči + zapojení do 50mm2</t>
  </si>
  <si>
    <t>2.44</t>
  </si>
  <si>
    <t>Ukončení vodičů v rozváděči + zapojení do 70mm2</t>
  </si>
  <si>
    <t>2.45</t>
  </si>
  <si>
    <t>Ukončení vodičů v rozváděči + zapojení do 120mm2</t>
  </si>
  <si>
    <t>2.46</t>
  </si>
  <si>
    <t>Ukončení vodičů v rozváděči + zapojení do 150mm2</t>
  </si>
  <si>
    <t>2.47</t>
  </si>
  <si>
    <t>Ukončení vodičů v rozváděči + zapojení do 240mm2</t>
  </si>
  <si>
    <t>Svítidla</t>
  </si>
  <si>
    <t>Svítidlo s označemím "A", dle knihy svítidel</t>
  </si>
  <si>
    <t>Svítidlo s označemím "A1", dle knihy svítidel</t>
  </si>
  <si>
    <t xml:space="preserve">Svítidlo s označemím "B", dle knihy svítidel  
</t>
  </si>
  <si>
    <t>Svítidlo označení "N1", dle knihy svítidel</t>
  </si>
  <si>
    <t>Svítidlo označení "N2", dle knihy svítidel</t>
  </si>
  <si>
    <t>Svítidlo označení "N3", dle knihy svítidel</t>
  </si>
  <si>
    <t xml:space="preserve">Příspěvek na recyklaci </t>
  </si>
  <si>
    <t>CELKEM</t>
  </si>
  <si>
    <t>PŘÍSTROJE</t>
  </si>
  <si>
    <t>Vypínač č. 1, IP44, v provedení na omítku 10A/230V</t>
  </si>
  <si>
    <t>Vypínač č. 5, IP44, v provedení na omítku 10A/230V</t>
  </si>
  <si>
    <t>Vypínač č. 6, IP44, v provedení na omítku 10A/230V</t>
  </si>
  <si>
    <t>Vypínač č. 7, IP44, v provedení na omítku 10A/230V</t>
  </si>
  <si>
    <t>Tlačítko č 1/0S, IP44, v provedení na omítku 10A/230V</t>
  </si>
  <si>
    <t>Tlačítko TS/CS, IP40, v provedení na omítku 10A/230V, vč. sklíčka, 4xSK</t>
  </si>
  <si>
    <t>Vypínač 3f., IP65, v provedení na omítku 25A/400V</t>
  </si>
  <si>
    <t>4.8</t>
  </si>
  <si>
    <t>Vypínač 3f., IP65, v provedení na omítku 40A/400V</t>
  </si>
  <si>
    <t>4.9</t>
  </si>
  <si>
    <t>Vypínač 3f., IP65, v provedení na omítku 63A/400V</t>
  </si>
  <si>
    <t>4.10</t>
  </si>
  <si>
    <t>Vypínač 3f., IP65, v provedení na omítku 80A/400V</t>
  </si>
  <si>
    <t>4.11</t>
  </si>
  <si>
    <t>Vypínač 3f., IP65, v provedení na omítku 100A/400V</t>
  </si>
  <si>
    <t>4.12</t>
  </si>
  <si>
    <t>Vypínač 3f., IP65, v provedení na omítku 125A/400V</t>
  </si>
  <si>
    <t>4.13</t>
  </si>
  <si>
    <t>Zásuvka 2VZ, IP 20, v provedení pod omítkou, 16A/230V, kompletní vč. rámečku a krytu</t>
  </si>
  <si>
    <t>4.14</t>
  </si>
  <si>
    <t>Zásuvka 4V4, IP 20, v provedení pod omítkou, 16A/230V, kompletní vč. rámečku a krytu</t>
  </si>
  <si>
    <t>4.15</t>
  </si>
  <si>
    <t>Zásuvka 4V4P, IP 20, v provedení pod omítkou, 16A/230V,s př. ochranou tř. III, kompletní vč. rámečku a krytu</t>
  </si>
  <si>
    <t>4.16</t>
  </si>
  <si>
    <t>Zásuvka jednonásobná, IP 54, v provedení na omítku, 16A/230V</t>
  </si>
  <si>
    <t>4.17</t>
  </si>
  <si>
    <t>Zásuvka průmyslová, IP 54, v provedení na omítkou, 16A/400V</t>
  </si>
  <si>
    <t>4.18</t>
  </si>
  <si>
    <t>Elektroinstalační krabice KP 68 (KOPOS)</t>
  </si>
  <si>
    <t>4.19</t>
  </si>
  <si>
    <t>Elektroinstalační krabice KU 68 1903 (KOPOS), vč.svorkovnice</t>
  </si>
  <si>
    <t>4.20</t>
  </si>
  <si>
    <t>Elektroinstalační krabice IP54, 8111</t>
  </si>
  <si>
    <t>4.21</t>
  </si>
  <si>
    <t>Detektor přítomnosti, stropní, 360°, 10A/230V přisatené provedení , min.  IP21</t>
  </si>
  <si>
    <t>4.22</t>
  </si>
  <si>
    <t>PVC trubka ohebná 125N pr. 20mm</t>
  </si>
  <si>
    <t>4.23</t>
  </si>
  <si>
    <t>PVC trubka ohebná 125N pr. 25mm</t>
  </si>
  <si>
    <t>4.24</t>
  </si>
  <si>
    <t>PVC trubka ohebná 125N pr. 32mm</t>
  </si>
  <si>
    <t>4.25</t>
  </si>
  <si>
    <t>PVC trubka ohebná 125N pr. 40mm</t>
  </si>
  <si>
    <t>4.26</t>
  </si>
  <si>
    <t>PVC trubka ohebná 450N pr. 63mm</t>
  </si>
  <si>
    <t>4.27</t>
  </si>
  <si>
    <t>PVC trubka ohebná 450N pr. 75mm</t>
  </si>
  <si>
    <t>4.28</t>
  </si>
  <si>
    <t>PVC trubka tuhá 320N/5cm, pr. 16mm, vč. příchytek, uložená pevně</t>
  </si>
  <si>
    <t>4.29</t>
  </si>
  <si>
    <t>PVC trubka tuhá 320N/5cm, pr. 20mm, vč. příchytek, uložená pevně</t>
  </si>
  <si>
    <t>4.30</t>
  </si>
  <si>
    <t>Drátěný kabelový žlab M2 50x50, vč. závěsů, spojek atd.</t>
  </si>
  <si>
    <t>4.31</t>
  </si>
  <si>
    <t>Nosná lišta svítidel 50x50mm, včetně závěsu atd.</t>
  </si>
  <si>
    <t>4.32</t>
  </si>
  <si>
    <t>Kabelový žlab 100x60mm, vč. závěsů, spojek, kolen atd.</t>
  </si>
  <si>
    <t>4.33</t>
  </si>
  <si>
    <t>Kabelový žlab 200x60mm, vč. závěsů, spojek, kolen atd.</t>
  </si>
  <si>
    <t>4.34</t>
  </si>
  <si>
    <t>Kabelový žlab 300x60mm, vč. závěsů, spojek, kolen atd.</t>
  </si>
  <si>
    <t>4.35</t>
  </si>
  <si>
    <t>Kabelový rošt (žebřík) 400x60mm, vč. závěsů, spojek, kolen atd.</t>
  </si>
  <si>
    <t>4.36</t>
  </si>
  <si>
    <t>Kabelový rošt (žebřík) 600x100mm, vč. závěsů, spojek, kolen atd.</t>
  </si>
  <si>
    <t>4.37</t>
  </si>
  <si>
    <t>Kabelová ocelová příchytka k uchycení kabelu do  pr.40mm, vč. hmoždinky a vrutu</t>
  </si>
  <si>
    <t>4.53</t>
  </si>
  <si>
    <t>Zemnící svorka ZSA 16 včetně Cu pásku</t>
  </si>
  <si>
    <t>4.54</t>
  </si>
  <si>
    <t>Zemnící svorka ZS 4</t>
  </si>
  <si>
    <t>4.38</t>
  </si>
  <si>
    <t>Pomocná ochranná svorkovnice PAS s krytem</t>
  </si>
  <si>
    <t>4.39</t>
  </si>
  <si>
    <t>Hlavní ochranná svorkovnice HOP s krytem</t>
  </si>
  <si>
    <t>OSTATNÍ</t>
  </si>
  <si>
    <t>5.1</t>
  </si>
  <si>
    <t>Úprava stávajícího zařízení - přeložka stávajících kabelů a napojení stávajících kabelů do nových nebo stávajících rozváděčů</t>
  </si>
  <si>
    <t>5.2</t>
  </si>
  <si>
    <t>Nepředvídatelné práce</t>
  </si>
  <si>
    <t>5.3</t>
  </si>
  <si>
    <t>Demontáž stávajícího el zařízení, vč. odvozu a ekol. likvidace suti</t>
  </si>
  <si>
    <t>5.4</t>
  </si>
  <si>
    <t>Vysekání kabelových rýh š.150x70mm ve stěne</t>
  </si>
  <si>
    <t>5.5</t>
  </si>
  <si>
    <t>Vysekání kabelových rýh š.100x70mm ve stěne</t>
  </si>
  <si>
    <t>5.6</t>
  </si>
  <si>
    <t>Vysekání kabelových rýh š.50x70mm ve stěne</t>
  </si>
  <si>
    <t>5.7</t>
  </si>
  <si>
    <t>Vysekání kabelových rýh š.30x30mm v cihelné stěně</t>
  </si>
  <si>
    <t>5.8</t>
  </si>
  <si>
    <t>Vysekání kapes pro špalíky a krabice 5x5x5 v cihl. zdivu</t>
  </si>
  <si>
    <t>5.9</t>
  </si>
  <si>
    <t>Hrubá výplň rýh ve stěnách do 3x3 cm maltou ze SMS</t>
  </si>
  <si>
    <t>5.10</t>
  </si>
  <si>
    <t>Hrubá výplň rýh ve stěnách do 5x5 cm maltou ze SMS</t>
  </si>
  <si>
    <t>5.11</t>
  </si>
  <si>
    <t>Hrubá výplň rýh ve stěnách do 10x10 cm maltou ze SMS</t>
  </si>
  <si>
    <t>5.12</t>
  </si>
  <si>
    <t>Hrubá výplň rýh ve stěnách do 20x10 cm maltou ze SMS</t>
  </si>
  <si>
    <t>5.13</t>
  </si>
  <si>
    <t>Oprava rýh stěn vápenná, šířky do 15 cm štuková, začištění drážky, konečná úprava</t>
  </si>
  <si>
    <t>5.14</t>
  </si>
  <si>
    <t>Oprava rýh stěn vápenná, šířky do 30 cm štuková, začištění drážky, konečná úprava</t>
  </si>
  <si>
    <t>5.15</t>
  </si>
  <si>
    <t>Drobné stavební práce a začištění malých ploch, vápennou štukovou omítkou</t>
  </si>
  <si>
    <t>5.16</t>
  </si>
  <si>
    <t>Jádrové vrty dovrchní diamantovými korunkami do D 50 mm do stavebních materiálů</t>
  </si>
  <si>
    <t>5.17</t>
  </si>
  <si>
    <t>Hrubé začištění kabelových rýh libovolné šířky</t>
  </si>
  <si>
    <t>5.18</t>
  </si>
  <si>
    <t>Drobné stavební práce a začištění malých ploch</t>
  </si>
  <si>
    <t>5.19</t>
  </si>
  <si>
    <t>Spolupráce s ostatními profesemi</t>
  </si>
  <si>
    <t>5.20</t>
  </si>
  <si>
    <t>Napojení spotřebičů ostatních profesí (230V, 400V)</t>
  </si>
  <si>
    <t>5.21</t>
  </si>
  <si>
    <t>Protipožární přepážka pro kabelová vedení, s požární odolností min. 60min.</t>
  </si>
  <si>
    <t>mezisoušet</t>
  </si>
  <si>
    <t>Slaboproudé rozvody</t>
  </si>
  <si>
    <t>Strukturovaná kabeláž</t>
  </si>
  <si>
    <t>6.1</t>
  </si>
  <si>
    <t>Datová zásuvka 2xRJ 45, kompletní vč. krabice, rámečku, masky, keystone cat. 6A dle standardu FN Brno, dle TZ, IP21</t>
  </si>
  <si>
    <t>6.2</t>
  </si>
  <si>
    <t>6.3</t>
  </si>
  <si>
    <t>6.4</t>
  </si>
  <si>
    <t>Patchpanel 24 port, 1U, cat. 6A - dle standardu FN Brno, viz TZ.</t>
  </si>
  <si>
    <t>6.5</t>
  </si>
  <si>
    <t>6.6</t>
  </si>
  <si>
    <t>6.7</t>
  </si>
  <si>
    <t>PVC trubka ohebná 125N pr. 16mm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</si>
  <si>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</si>
  <si>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</si>
  <si>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</si>
  <si>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</si>
  <si>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</si>
  <si>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</si>
  <si>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</si>
  <si>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</si>
  <si>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</si>
  <si>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</si>
  <si>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 xml:space="preserve"> Revizní zkoušky, měření, protokoly</t>
  </si>
  <si>
    <t>8.1</t>
  </si>
  <si>
    <t>Revizní technik silnoproudé elektroinstalace pro části NN, včetně vypracování revizních zpráv</t>
  </si>
  <si>
    <t>8.2</t>
  </si>
  <si>
    <t>8.3</t>
  </si>
  <si>
    <t xml:space="preserve">Měření přechodných odporů propojení úložných konstrukcí (vyrovnání potenciálu) </t>
  </si>
  <si>
    <t>8.4</t>
  </si>
  <si>
    <t>Funkční zkoušky a uvedení do provozu</t>
  </si>
  <si>
    <t>8.5</t>
  </si>
  <si>
    <t>Spolupráce s údržbou při pracích ve stávajících částech instalace a koordinace s provozem</t>
  </si>
  <si>
    <t>h</t>
  </si>
  <si>
    <t>8.6</t>
  </si>
  <si>
    <t>Zaškolení obsluhy a pořízení písemného dokladu o zaškolení</t>
  </si>
  <si>
    <t>Podružný materiál 3%</t>
  </si>
  <si>
    <t xml:space="preserve">Soupis výkonů celkem </t>
  </si>
  <si>
    <t>Položkový soupis prací a dodávek</t>
  </si>
  <si>
    <t>#TypZaznamu#</t>
  </si>
  <si>
    <t>S:</t>
  </si>
  <si>
    <t>Rekonstrukce - modernizace objektu</t>
  </si>
  <si>
    <t>O:</t>
  </si>
  <si>
    <t>OBJ</t>
  </si>
  <si>
    <t>R:</t>
  </si>
  <si>
    <t>SO03</t>
  </si>
  <si>
    <t>III.Etapa - dokončení rekonstrukce varny</t>
  </si>
  <si>
    <t>ROZ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</si>
  <si>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</si>
  <si>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</si>
  <si>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</si>
  <si>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</si>
  <si>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</si>
  <si>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</si>
  <si>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</si>
  <si>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</si>
  <si>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</si>
  <si>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</si>
  <si>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</si>
  <si>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</si>
  <si>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</si>
  <si>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</si>
  <si>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</si>
  <si>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</si>
  <si>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</si>
  <si>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</si>
  <si>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</si>
  <si>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</si>
  <si>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</si>
  <si>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</si>
  <si>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311271177RT4</t>
  </si>
  <si>
    <t>Zdivo nosné z tvárnic porobetonových hladkých tloušťky 300 mm, charakteristická pevnost v tlaku fk = 1,50 MPa, součinitel prostupu tepla U=0,33 W/m2.K</t>
  </si>
  <si>
    <t>801-1</t>
  </si>
  <si>
    <t>RTS 22/ II</t>
  </si>
  <si>
    <t>Práce</t>
  </si>
  <si>
    <t>POL1_</t>
  </si>
  <si>
    <t>09 : 2,75*3,55</t>
  </si>
  <si>
    <t>317121044RT9</t>
  </si>
  <si>
    <t>Překlady pórobetonové nosné délky 1990 mm, výšky 249 mm, šířky 200 mm</t>
  </si>
  <si>
    <t>P14 : 1</t>
  </si>
  <si>
    <t>319211331RT1</t>
  </si>
  <si>
    <t>Utěsnění zdiva - fabion z těsnicí malty v koutu podlahy r 25 mm</t>
  </si>
  <si>
    <t>801-4</t>
  </si>
  <si>
    <t>157a : (8,025*2+2,4*2+0,2*2*2+0,3*2-(1,45+0,8+0,9*3+1,3))</t>
  </si>
  <si>
    <t>169 : (1,05*2+3,05*2-0,8)</t>
  </si>
  <si>
    <t>09 : (2,15+2,75)</t>
  </si>
  <si>
    <t>342011123R00</t>
  </si>
  <si>
    <t>Příčky z desek sádrokartonových jednoduché opláštění bez izolace, konstrukce CW 50 tloušťka příčky 75 mm, desky impregnované, tloušťky 12,5 mm,  , požární odolnost EI 15</t>
  </si>
  <si>
    <t>zřízení nosné konstrukce příčky, vložení tepelné izolace tl. do 5 cm, montáž desek, tmelení spár Q2 a úprava rohů. Včetně dodávek materiálu.</t>
  </si>
  <si>
    <t>SPI</t>
  </si>
  <si>
    <t>St25 : 3,55*(2,75+3,7)</t>
  </si>
  <si>
    <t>342255028RT1</t>
  </si>
  <si>
    <t>Příčky z cihel a tvárnic nepálených příčky z příčkovek pórobetonových tloušťky 150 mm</t>
  </si>
  <si>
    <t>včetně pomocného lešení</t>
  </si>
  <si>
    <t>157a : 1,4*1,5*2</t>
  </si>
  <si>
    <t>09 : 2,9*(1,4*2)+0,3*0,7-0,7*0,7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</si>
  <si>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</si>
  <si>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</si>
  <si>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</si>
  <si>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</si>
  <si>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POP</t>
  </si>
  <si>
    <t>157a : 1,5*2*2</t>
  </si>
  <si>
    <t>09 : 2,9*4+3,55*2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</si>
  <si>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</si>
  <si>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</si>
  <si>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0,4*2,4</t>
  </si>
  <si>
    <t>5,75</t>
  </si>
  <si>
    <t>342264098RT1</t>
  </si>
  <si>
    <t>Příplatky k podhledům sádrokartonovým příplatek k podhledu sádrokartonovému za plochu do 2 m2</t>
  </si>
  <si>
    <t>Odkaz na mn. položky pořadí 7 : 6,71000</t>
  </si>
  <si>
    <t>Úpravy povrchů vnitřní</t>
  </si>
  <si>
    <t>602011141RU3</t>
  </si>
  <si>
    <t xml:space="preserve">Omítka stěn z hotových směsí vrstva štuková, vápenná, 2x nanášená, tloušťka vrstvy 4 mm,  </t>
  </si>
  <si>
    <t>po jednotlivých vrstvách</t>
  </si>
  <si>
    <t>Odkaz na mn. položky pořadí 82 : 76,38750*-1</t>
  </si>
  <si>
    <t>Odkaz na mn. položky pořadí 12 : 112,98900</t>
  </si>
  <si>
    <t>610991001R00</t>
  </si>
  <si>
    <t>Začišťovací okenní lišta pro omítku tl. 6 mm</t>
  </si>
  <si>
    <t>nalepení a odříznutí po dokončení omítek</t>
  </si>
  <si>
    <t>157a : 1,45+0,8+0,9*3+2*10</t>
  </si>
  <si>
    <t>169 : 0,8+2*2</t>
  </si>
  <si>
    <t>612421311R00</t>
  </si>
  <si>
    <t>Oprava vnitřních vápenných omítek stěn v množství opravované plochy přes 10 do 30 %, hrubých</t>
  </si>
  <si>
    <t>Včetně pomocného pracovního lešení o výšce podlahy do 1900 mm a pro zatížení do 1,5 kPa.</t>
  </si>
  <si>
    <t>157a : 3,5*(5,53+2,4+8)-(0,8*2+1,45*2+0,9*2*2+1,3*2-1,4*1,5*2)+0,3*(2*2+1,3)+0,2*(2*2*2+0,9*2)</t>
  </si>
  <si>
    <t>169 : 3,92*(1,05*2+3,05*2)-0,8*2</t>
  </si>
  <si>
    <t>09 : 2,3*3-1,4*2,9</t>
  </si>
  <si>
    <t>612481211RU1</t>
  </si>
  <si>
    <t>Vyztužení povrchu vnitřních stěn sklotextilní síťovinou s dodávkou síťoviny a stěrkového tmelu</t>
  </si>
  <si>
    <t>157a : 3,5*(8,025*2+2,4*2)-(0,8*2+1,45*2+0,9*2*3+1,4*2,9)+0,3*(2*2+1,3)+0,2*(2*2*2+0,9*2)</t>
  </si>
  <si>
    <t>09 : 2,8*(2,15+2,75)</t>
  </si>
  <si>
    <t>101P : 2,2*2,8</t>
  </si>
  <si>
    <t>632411904R00</t>
  </si>
  <si>
    <t xml:space="preserve">Potěr ze suchých směsí nátěr savých podkladů penetrační,  </t>
  </si>
  <si>
    <t>s rozprostřením a uhlazením</t>
  </si>
  <si>
    <t>Odkaz na mn. položky pořadí 9 : 36,60150</t>
  </si>
  <si>
    <t>Podlahy a podlahové konstrukce</t>
  </si>
  <si>
    <t>631313711RM1</t>
  </si>
  <si>
    <t>Mazanina z betonu prostého tl. přes 80 do 120 mm třídy C 25/30 ,  , Beton čerstvý obyčejný;  C 25/30;  prostředí: X0;  cement: CEM I;  Dmax = 22 mm;  S 2</t>
  </si>
  <si>
    <t>(z kameniva) hlazená dřevěným hladítkem</t>
  </si>
  <si>
    <t>Včetně vytvoření dilatačních spár, bez zaplnění.</t>
  </si>
  <si>
    <t xml:space="preserve">SN2 : </t>
  </si>
  <si>
    <t>157a : 19,2*0,089*1,03</t>
  </si>
  <si>
    <t>09 : 5,9*0,089*1,03</t>
  </si>
  <si>
    <t xml:space="preserve">SN3 : </t>
  </si>
  <si>
    <t>169 : 3,4*0,091*1,03</t>
  </si>
  <si>
    <t>631317205R00</t>
  </si>
  <si>
    <t>Mazanina z betonu prostého řezání dilatačních spár v čerstvém betonu vyztuženém, hloubky 0-50 mm</t>
  </si>
  <si>
    <t>Odkaz na mn. položky pořadí 79 : 9,70000</t>
  </si>
  <si>
    <t>631319153R00</t>
  </si>
  <si>
    <t>Příplatek za přehlazení povrchu tloušťka mazaniny od 80 mm do 120 mm</t>
  </si>
  <si>
    <t>betonové mazaniny min. B 10 ocelovým hladítkem</t>
  </si>
  <si>
    <t>Odkaz na mn. položky pořadí 14 : 2,61960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</si>
  <si>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</si>
  <si>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</si>
  <si>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</si>
  <si>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</si>
  <si>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</si>
  <si>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včetně distančních prvků</t>
  </si>
  <si>
    <t>157a : 19,2*1,25*4,44*0,001</t>
  </si>
  <si>
    <t>09 : 5,9*1,25*4,44*0,001</t>
  </si>
  <si>
    <t>169 : 3,4*1,25*4,44*0,001</t>
  </si>
  <si>
    <t>157a : 19,2</t>
  </si>
  <si>
    <t>169 : 3,4</t>
  </si>
  <si>
    <t>09 : 5,9</t>
  </si>
  <si>
    <t>POL1_1</t>
  </si>
  <si>
    <t>Odkaz na mn. položky pořadí 21 : 28,50000</t>
  </si>
  <si>
    <t>632419102R00</t>
  </si>
  <si>
    <t>Potěr ze suchých směsí cementová samonivelační podlahová stěrka, tloušťky 2 mm, bez penetrace</t>
  </si>
  <si>
    <t xml:space="preserve">vyspravení stropu : </t>
  </si>
  <si>
    <t>771578014RT1</t>
  </si>
  <si>
    <t>Zvláštní úpravy spár dilatční spára vyplněná PE provazcem d=6 mm a silikonem</t>
  </si>
  <si>
    <t>800-771</t>
  </si>
  <si>
    <t>6311</t>
  </si>
  <si>
    <t>Přistavení a pronájem čerpadla na beton</t>
  </si>
  <si>
    <t>Vlastní</t>
  </si>
  <si>
    <t>Indiv</t>
  </si>
  <si>
    <t>Výplně otvorů</t>
  </si>
  <si>
    <t>642945314RT4</t>
  </si>
  <si>
    <t>Osazení ocelových zárubní protipožárních dvourámových, konstrukce šroubovaná tloušťka stěny 150 mm, včetně dodávky zárubně, š. průchodu 800 mm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</si>
  <si>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</si>
  <si>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D1 : 1</t>
  </si>
  <si>
    <t>64294531a</t>
  </si>
  <si>
    <t>Osaz.zár.oc.pož.2rám., šroubovaných,tl.stěny 150mm, včetně dodávky zárubně, š průchodu 1300 mm</t>
  </si>
  <si>
    <t>D14 : 1</t>
  </si>
  <si>
    <t>Lešení a stavební výtahy</t>
  </si>
  <si>
    <t>941955004R00</t>
  </si>
  <si>
    <t>Lešení lehké pracovní pomocné pomocné, o výšce lešeňové podlahy přes 2,5 do 3,5 m</t>
  </si>
  <si>
    <t>800-3</t>
  </si>
  <si>
    <t>Dokončovací konstrukce na pozemních stavbách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</si>
  <si>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</si>
  <si>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</si>
  <si>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</si>
  <si>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</si>
  <si>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952122</t>
  </si>
  <si>
    <t>Zakrytí stávajících podlach geotextilii, folií a sololitem, - ochrana stávajících podlah proti poškození</t>
  </si>
  <si>
    <t>Bourání konstrukcí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</si>
  <si>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</si>
  <si>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</si>
  <si>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</si>
  <si>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</si>
  <si>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3,55*(2,475+0,15*2)*0,15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</si>
  <si>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</si>
  <si>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</si>
  <si>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ST25 : 3,55*(2,75+3,7)</t>
  </si>
  <si>
    <t>965041331RT1</t>
  </si>
  <si>
    <t>Bourání podkladů pod dlažby nebo litých celistvých dlažeb a mazanin  lehčených, tloušťky do 100 mm, plochy do 4 m2</t>
  </si>
  <si>
    <t>157a : 19,2*0,075</t>
  </si>
  <si>
    <t>169 : 3,4*0,075</t>
  </si>
  <si>
    <t>09 : 5,9*0,075</t>
  </si>
  <si>
    <t>965042131R00</t>
  </si>
  <si>
    <t>Bourání podkladů pod dlažby nebo litých celistvých dlažeb a mazanin  betonových nebo z litého asfaltu, tloušťky do 100 mm, plochy do 4 m2</t>
  </si>
  <si>
    <t>157a : 19,2*0,048</t>
  </si>
  <si>
    <t>169 : 3,4*0,048</t>
  </si>
  <si>
    <t>09 : 5,9*0,048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</si>
  <si>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</si>
  <si>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</si>
  <si>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</si>
  <si>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</si>
  <si>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</si>
  <si>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</si>
  <si>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</si>
  <si>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</si>
  <si>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0,9*2</t>
  </si>
  <si>
    <t>968095002R00</t>
  </si>
  <si>
    <t xml:space="preserve">Vybourání vnitřních parapetů dřevěných, šířky do 50 cm,  </t>
  </si>
  <si>
    <t>1,4*2</t>
  </si>
  <si>
    <t>978013141R00</t>
  </si>
  <si>
    <t>Otlučení omítek vápenných nebo vápenocementových vnitřních s vyškrabáním spár, s očištěním zdiva stěn, v rozsahu do 30 %</t>
  </si>
  <si>
    <t>Odkaz na mn. položky pořadí 11 : 86,18900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</si>
  <si>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</si>
  <si>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</si>
  <si>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</si>
  <si>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157a : 3*(6,625+2,4+5,225)-(0,8*2*3+1,4*2,9+1,45*2)</t>
  </si>
  <si>
    <t>Staveništní přesun hmot</t>
  </si>
  <si>
    <t>999281148R00</t>
  </si>
  <si>
    <t>Přesun hmot pro opravy a údržbu objektů pro opravy a údržbu dosavadních objektů včetně vnějších plášťů  výšky do 12 m, nošením</t>
  </si>
  <si>
    <t>POL7_</t>
  </si>
  <si>
    <t>oborů 801, 803, 811 a 812</t>
  </si>
  <si>
    <t>Izolace proti vodě</t>
  </si>
  <si>
    <t>711130101R00</t>
  </si>
  <si>
    <t>Odstranění izolace proti vodě - pásy na sucho vodorovné, 1 vrstva</t>
  </si>
  <si>
    <t>800-711</t>
  </si>
  <si>
    <t>711212901R00</t>
  </si>
  <si>
    <t>Izolace proti vodě nátěr podkladní provedení</t>
  </si>
  <si>
    <t>POL1_7</t>
  </si>
  <si>
    <t>Odkaz na mn. položky pořadí 43 : 38,23500</t>
  </si>
  <si>
    <t>711212002Rt7</t>
  </si>
  <si>
    <t>Izolace proti vodě stěrka hydroizolační  proti tlakové vodě</t>
  </si>
  <si>
    <t>dvouvrstvá</t>
  </si>
  <si>
    <t>157a : 19,2+0,3*(8,025*2+2,4*2+0,2*2*2+0,3*2-(1,45+0,8+0,9*3+1,3))</t>
  </si>
  <si>
    <t>169 : 3,4+0,3*(1,05*2+3,05*2)</t>
  </si>
  <si>
    <t>09 : 5,9+0,3*(2,15+2,75+0,45*2)+0,15*(2,15+2,75)</t>
  </si>
  <si>
    <t>711212601R00</t>
  </si>
  <si>
    <t>Izolace proti vodě doplňky  těsnicí pás š.120 mm do spoje podlaha-stěna, Páska těsnicí</t>
  </si>
  <si>
    <t>169 : (1,05*2+3,05*2)</t>
  </si>
  <si>
    <t>09 : (2,15+2,75+0,45*2)+(2,15+2,75)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</si>
  <si>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</si>
  <si>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</si>
  <si>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</si>
  <si>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</t>
  </si>
  <si>
    <t>Izolace tepelné</t>
  </si>
  <si>
    <t>713134211RK3</t>
  </si>
  <si>
    <t>Montáž tepelné izolace stropů parotěsná zábrana na stěny s přelepením spojů, včetně dodávky fólie</t>
  </si>
  <si>
    <t>800-713</t>
  </si>
  <si>
    <t>St2 : (0,2*2+2)*3,15*1,1</t>
  </si>
  <si>
    <t>St4 : (1+1,9)*3,15*1,1</t>
  </si>
  <si>
    <t>713121111RT1</t>
  </si>
  <si>
    <t>Montáž tepelné izolace podlah  jednovrstvá, bez dodávky materiálu</t>
  </si>
  <si>
    <t>713191100RT9</t>
  </si>
  <si>
    <t>Izolace tepelné běžných konstrukcí - doplňky položení separační fólie, včetně dodávky PE fólie, Fólie polymerní</t>
  </si>
  <si>
    <t>157a : 19,2*1,1</t>
  </si>
  <si>
    <t>169 : 3,4*1,1</t>
  </si>
  <si>
    <t>09 : 5,9*1,1</t>
  </si>
  <si>
    <t>713191221R00</t>
  </si>
  <si>
    <t>Izolace tepelné běžných konstrukcí - doplňky obložení stěn pásky 100 mm, včetně dodávky materiálu, Pás dilatační</t>
  </si>
  <si>
    <t>157a : (8,025*2+2,4*2+0,2*2*2+0,3*2)</t>
  </si>
  <si>
    <t>713191313R00</t>
  </si>
  <si>
    <t>Izolace tepelné běžných konstrukcí - doplňky perlitové lože pro tepelnou izolaci, tl. 20 mm, včetně dodávky materiálu, Perlit expandovaný</t>
  </si>
  <si>
    <t>283754601R</t>
  </si>
  <si>
    <t>deska izolační tepelně izol.; extrudovaný polystyren; povrch strukturovaný; rovná hrana; součinitel tepelné vodivosti 0,035 W/mK; obj. hmotnost 35,00 kg/m3</t>
  </si>
  <si>
    <t>SPCM</t>
  </si>
  <si>
    <t>Specifikace</t>
  </si>
  <si>
    <t>POL3_</t>
  </si>
  <si>
    <t>157a : 19,2*0,05*1,05</t>
  </si>
  <si>
    <t>169 : 3,4*0,05*1,05</t>
  </si>
  <si>
    <t>09 : 5,9*0,05*1,05</t>
  </si>
  <si>
    <t>998713202R00</t>
  </si>
  <si>
    <t>Přesun hmot pro izolace tepelné v objektech výšky do 12 m</t>
  </si>
  <si>
    <t>50 m vodorovně</t>
  </si>
  <si>
    <t>762</t>
  </si>
  <si>
    <t>Konstrukce tesařské</t>
  </si>
  <si>
    <t>762112110RT3</t>
  </si>
  <si>
    <t>Konstrukce stěn a příček na hladko s dodávkou řeziva  hraněného, nebo polohraněného 100 x 120 mm</t>
  </si>
  <si>
    <t>800-762</t>
  </si>
  <si>
    <t>St2 : 2*3+3,15*4</t>
  </si>
  <si>
    <t>St4 : (1,9+1)*3+3,15*7</t>
  </si>
  <si>
    <t>762111811R00</t>
  </si>
  <si>
    <t>Demontáž stěn a příček z hranolků, fošen nebo latí</t>
  </si>
  <si>
    <t>St2 : (0,2*2+2)*3,15</t>
  </si>
  <si>
    <t>St4 : (1+1,9)*3,15</t>
  </si>
  <si>
    <t>762195000R00</t>
  </si>
  <si>
    <t>Spojovací a ochranné prostředky hřebíky, svory, fixační prkna, impregnace</t>
  </si>
  <si>
    <t>St2 : (2*3+3,15*4)*0,1*0,12*1,2</t>
  </si>
  <si>
    <t>St4 : ((1,9+1)*3+3,15*7)*0,1*0,12*1,2</t>
  </si>
  <si>
    <t>Odkaz na mn. položky pořadí 55 : 0,71064</t>
  </si>
  <si>
    <t>998762202R00</t>
  </si>
  <si>
    <t>Přesun hmot pro konstrukce tesařské v objektech výšky do 12 m</t>
  </si>
  <si>
    <t>766</t>
  </si>
  <si>
    <t>Konstrukce truhlářské</t>
  </si>
  <si>
    <t>766416141R00</t>
  </si>
  <si>
    <t>Montáž obložení stěn, sloupů a pilířů o ploše přes 5 m2, panely obkladovými, z aglomerovaných desek, velikosti do 0,6 m2</t>
  </si>
  <si>
    <t>800-766</t>
  </si>
  <si>
    <t>Včetně našroubování soklu.</t>
  </si>
  <si>
    <t>766411811R00</t>
  </si>
  <si>
    <t>Demontáž obložení stěn panely velikosti do 1,5 m2</t>
  </si>
  <si>
    <t>766661112R00</t>
  </si>
  <si>
    <t>Montáž dveřních křídel kompletizovaných otevíravých ,  , do ocelové nebo fošnové zárubně, jednokřídlových, šířky do 800 mm</t>
  </si>
  <si>
    <t>766661432R00</t>
  </si>
  <si>
    <t>Montáž dveřních křídel kompletizovaných otevíravých , protipožárních, do ocelové nebo fošnové zárubně, dvoukřídlových, šířky do 1450 mm</t>
  </si>
  <si>
    <t>Dveře s protipožární odolností do 30 minut.</t>
  </si>
  <si>
    <t>766670021R00</t>
  </si>
  <si>
    <t xml:space="preserve">Montáž kliky a štítku </t>
  </si>
  <si>
    <t>7660001</t>
  </si>
  <si>
    <t>D+M dveřní nerezové zarážky do podlahy</t>
  </si>
  <si>
    <t>7660002</t>
  </si>
  <si>
    <t>D+M dveřní štítek pro označení čísla místnosti - typ dle výběru investora</t>
  </si>
  <si>
    <t>7662</t>
  </si>
  <si>
    <t>Vnitřní jednokřídlové dveře plné, vč kování - dle PD, oboustranně opláštěné lakovaný žárově pozinkovaný plech tl. 0,6mm</t>
  </si>
  <si>
    <t>7663</t>
  </si>
  <si>
    <t>Vnitřní dvoukřídlové dveře plné, vč kování, protipožářní EW30/DP3-C - dle PD, oboustranně opláštěné lakovaný žárově pozinkovaný plech tl. 1,2mm</t>
  </si>
  <si>
    <t>60725038R</t>
  </si>
  <si>
    <t>deska dřevoštěpková třívrstvá pro prostředí vlhké; strana nebroušená; hrana pero/drážka; tl = 18,0 mm</t>
  </si>
  <si>
    <t>Odkaz na mn. položky pořadí 58 : 16,69500*1,05</t>
  </si>
  <si>
    <t>998766202R00</t>
  </si>
  <si>
    <t>Přesun hmot pro konstrukce truhlářské v objektech výšky do 12 m</t>
  </si>
  <si>
    <t>767</t>
  </si>
  <si>
    <t>Konstrukce zámečnické</t>
  </si>
  <si>
    <t>767001</t>
  </si>
  <si>
    <t>D+M Kotvení překladu, L 100x100x10mm, délky 0,15m, kotvení chem. kotvou M12, dle PD, ozn. Z1</t>
  </si>
  <si>
    <t>767002</t>
  </si>
  <si>
    <t>D+M ochraného rohu zdiva, 35x35x1500mm, nerez, tvar L</t>
  </si>
  <si>
    <t>H2 : 1,5*7</t>
  </si>
  <si>
    <t>998767202R00</t>
  </si>
  <si>
    <t>Přesun hmot pro kovové stavební doplňk. konstrukce v objektech výšky do 12 m</t>
  </si>
  <si>
    <t>800-767</t>
  </si>
  <si>
    <t>771</t>
  </si>
  <si>
    <t>Podlahy z dlaždic a obklady</t>
  </si>
  <si>
    <t>771577831R00</t>
  </si>
  <si>
    <t>Hrany schodů, dilatační, koutové, ukončovací a přechodové profily profily dilatační s bočními stěnami z tvrdého PVC a spojovací dilatační zónou z měkké plastické hmoty s nastavovacími profily, výška 25 mm</t>
  </si>
  <si>
    <t>Dodávka a montáž dvou kusů profilů.</t>
  </si>
  <si>
    <t>H7 : 1,6</t>
  </si>
  <si>
    <t>771577836R00</t>
  </si>
  <si>
    <t>Hrany schodů, dilatační, koutové, ukončovací a přechodové profily profily dilatační s ozubenými bočními stranami z tvrdého PVC, spojenými dilatační zónou z šedé plastické hmoty, výšky 50 mm</t>
  </si>
  <si>
    <t>H8 : 1,1*1</t>
  </si>
  <si>
    <t>998771202R00</t>
  </si>
  <si>
    <t>Přesun hmot pro podlahy z dlaždic v objektech výšky do 12 m</t>
  </si>
  <si>
    <t>777</t>
  </si>
  <si>
    <t>Podlahy ze syntetických hmot</t>
  </si>
  <si>
    <t>777101101R00</t>
  </si>
  <si>
    <t>Příprava podkladu vysávání podlah průmyslovým vysavačem</t>
  </si>
  <si>
    <t>800-773</t>
  </si>
  <si>
    <t>Odkaz na mn. položky pořadí 77 : 32,86500</t>
  </si>
  <si>
    <t>781497131R00</t>
  </si>
  <si>
    <t xml:space="preserve">Lišty k obkladům profil ukončovací nerez odolná proti oděru, uložení do tmele, výška profilu 8 mm,  </t>
  </si>
  <si>
    <t>77781120a</t>
  </si>
  <si>
    <t>Podlahový polyur.systém tl. 4 - 6mm, třída proiskluznosti R10 a R11, odolnost proti teplotám do 80C</t>
  </si>
  <si>
    <t>včetně penetrace podkladu, nosné vrstvy prosypané křemičitým pískem a uzavírací vrstvy.</t>
  </si>
  <si>
    <t>157a : 19,2+0,15*(8,025*2+2,4*2+0,2*2*2+0,3*2-(1,45+0,8+0,9*3+1,3))</t>
  </si>
  <si>
    <t>169 : 3,4+0,15*(1,05*2+3,05*2)</t>
  </si>
  <si>
    <t>09 : 5,9+0,15*(2,15+2,75)</t>
  </si>
  <si>
    <t>77781120b</t>
  </si>
  <si>
    <t>Provedení soklu - polyur.systém, třída protiskluznosti R10 a R11, odolnost proti teplotám do 80C</t>
  </si>
  <si>
    <t>77811001</t>
  </si>
  <si>
    <t>Provedení dilatační spáry v podlahové stěrce</t>
  </si>
  <si>
    <t>2,4*2+2,75+2,15</t>
  </si>
  <si>
    <t>998777202R00</t>
  </si>
  <si>
    <t>Přesun hmot pro podlahy syntetické v objektech výšky do 12 m</t>
  </si>
  <si>
    <t>781</t>
  </si>
  <si>
    <t>Obklady keramické</t>
  </si>
  <si>
    <t>Odkaz na mn. položky pořadí 82 : 76,38750</t>
  </si>
  <si>
    <t>781475114R00</t>
  </si>
  <si>
    <t>Montáž obkladů vnitřních z dlaždic keramických kladených do tmele 200 x 200 mm,  , kladených do flexibilního tmele</t>
  </si>
  <si>
    <t>157a : 2,25*(8,025*2+2,4*2)</t>
  </si>
  <si>
    <t>169 : 2,25*(1,05*2+3,05*2)</t>
  </si>
  <si>
    <t>09 : 2,25*(2,15+2,75)</t>
  </si>
  <si>
    <t>781497132R00</t>
  </si>
  <si>
    <t xml:space="preserve">Lišty k obkladům profil rohový nerez ododlná proti oděru, uložení do tmele,  , výška profilu 8 mm,  </t>
  </si>
  <si>
    <t>(8,025*2+2,4*2)</t>
  </si>
  <si>
    <t>(1,05*2+3,05*2)</t>
  </si>
  <si>
    <t>59781360a</t>
  </si>
  <si>
    <t>Obkládačka dle původního obkladu, dle výběru investora</t>
  </si>
  <si>
    <t>POL3_1</t>
  </si>
  <si>
    <t>Odkaz na mn. položky pořadí 82 : 76,38750*1,05</t>
  </si>
  <si>
    <t>998781202R00</t>
  </si>
  <si>
    <t>Přesun hmot pro obklady keramické v objektech výšky do 12 m</t>
  </si>
  <si>
    <t>Nátěry</t>
  </si>
  <si>
    <t>7831</t>
  </si>
  <si>
    <t>Očištění a nátěr ocel. zárubní 1xzáklad+2xemail</t>
  </si>
  <si>
    <t>784</t>
  </si>
  <si>
    <t>Malby</t>
  </si>
  <si>
    <t>784402801R00</t>
  </si>
  <si>
    <t>Odstranění maleb oškrabáním, v místnostech do 3,8 m</t>
  </si>
  <si>
    <t>800-784</t>
  </si>
  <si>
    <t>Odkaz na mn. položky pořadí 38 : 86,18900</t>
  </si>
  <si>
    <t>784111401R00</t>
  </si>
  <si>
    <t>Příprava povrchu Penetrace (napouštění) podkladu latex, jednonásobná</t>
  </si>
  <si>
    <t>Odkaz na mn. položky pořadí 90 : 22,89750</t>
  </si>
  <si>
    <t>784191301R00</t>
  </si>
  <si>
    <t>Příprava povrchu Penetrace (napouštění) podkladu protiplísňová, jednonásobná</t>
  </si>
  <si>
    <t>Odkaz na mn. položky pořadí 91 : 36,60150</t>
  </si>
  <si>
    <t>784114212R00</t>
  </si>
  <si>
    <t>Malby latexové  , bílé, dvojnásobné</t>
  </si>
  <si>
    <t>784195322R00</t>
  </si>
  <si>
    <t>Malby z malířských směsí otěruvzdorných,  , barevné, dvojnásobné</t>
  </si>
  <si>
    <t>799</t>
  </si>
  <si>
    <t>799003</t>
  </si>
  <si>
    <t>D96</t>
  </si>
  <si>
    <t>Přesuny suti a vybouraných hmot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</si>
  <si>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</si>
  <si>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</si>
  <si>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</si>
  <si>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</si>
  <si>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</si>
  <si>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</si>
  <si>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</si>
  <si>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979990107R00</t>
  </si>
  <si>
    <t>Poplatek za skládku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</si>
  <si>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</si>
  <si>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</si>
  <si>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</si>
  <si>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</si>
  <si>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</si>
  <si>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</si>
  <si>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</si>
  <si>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VN</t>
  </si>
  <si>
    <t>Vedlejší náklady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</si>
  <si>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</si>
  <si>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</si>
  <si>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</si>
  <si>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</si>
  <si>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</si>
  <si>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</si>
  <si>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00524 R</t>
  </si>
  <si>
    <t>Předání a převzetí díla</t>
  </si>
  <si>
    <t>POL99_</t>
  </si>
  <si>
    <t>Náklady zhotovitele, které vzniknou v souvislosti s povinnostmi zhotovitele při předání a převzetí díla.</t>
  </si>
  <si>
    <t>ON</t>
  </si>
  <si>
    <t>Ostatní náklady</t>
  </si>
  <si>
    <t>005112</t>
  </si>
  <si>
    <t>Prohlídka stavby statikem</t>
  </si>
  <si>
    <t>Koordinační práce s provozovatelem objektu</t>
  </si>
  <si>
    <t>POL99_8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</si>
  <si>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</si>
  <si>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</si>
  <si>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</si>
  <si>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</si>
  <si>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</si>
  <si>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</si>
  <si>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VRN91-61</t>
  </si>
  <si>
    <t>Zpracování fotodokumentace : A) fotofokumentace stávajícího stavu před zahájením stavebních prací, B) fotodokumentace průběhu realizace stavby C) fotodokumentace dokončeného díla.</t>
  </si>
  <si>
    <t>SUM</t>
  </si>
  <si>
    <t>END</t>
  </si>
  <si>
    <t>SO02a</t>
  </si>
  <si>
    <t>II.Etapa - příprava zařízení staveniště</t>
  </si>
  <si>
    <t>111201101R00</t>
  </si>
  <si>
    <t>Odstranění křovin a stromů o průměru do 10 cm při celkové ploše do 1 000 m2</t>
  </si>
  <si>
    <t>800-1</t>
  </si>
  <si>
    <t>s odstraněním kořenů a s případným nutným odklizením křovin a stromů na hromady na vzdálenost do 50 m nebo s naložením na dopravní prostředek, do sklonu terénu 1 : 5,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</si>
  <si>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</si>
  <si>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</si>
  <si>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</si>
  <si>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</si>
  <si>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113201111R00</t>
  </si>
  <si>
    <t>Vytrhání obrub chodníkových ležatých</t>
  </si>
  <si>
    <t>822-1</t>
  </si>
  <si>
    <t>s vybouráním lože, s přemístěním hmot na skládku na vzdálenost do 3 m nebo naložením na dopravní prostředek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</si>
  <si>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</si>
  <si>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</si>
  <si>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</si>
  <si>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340*0,3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</si>
  <si>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</si>
  <si>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</si>
  <si>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</si>
  <si>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Odkaz na mn. položky pořadí 4 : 102,00000</t>
  </si>
  <si>
    <t>162301501R00</t>
  </si>
  <si>
    <t>Vodorovné přemístění křovin nma vzdálenost do 5 000 m</t>
  </si>
  <si>
    <t>o průměru kmene do 10 cm na vzdálenost, složení z dopravního porstředku.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</si>
  <si>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</si>
  <si>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</si>
  <si>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</si>
  <si>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</si>
  <si>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</si>
  <si>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</si>
  <si>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</si>
  <si>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</si>
  <si>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</si>
  <si>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</si>
  <si>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</si>
  <si>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</si>
  <si>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</si>
  <si>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</si>
  <si>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00572400R</t>
  </si>
  <si>
    <t>směs travní parková, pro běžnou zátěž</t>
  </si>
  <si>
    <t>340*0,03</t>
  </si>
  <si>
    <t>Doplňující práce na komunikaci</t>
  </si>
  <si>
    <t>917862111RT5</t>
  </si>
  <si>
    <t>Osazení silničního nebo chodníkového betonového obrubníku včetně dodávky betonovéího obrubníku  stojatého, rozměru 1000/100/250 mm, s boční opěrou z betonu prostého, do lože z betonu prostého C 12/15</t>
  </si>
  <si>
    <t>S dodáním hmot pro lože tl. 80-100 mm.</t>
  </si>
  <si>
    <t>918101111a</t>
  </si>
  <si>
    <t>Lože pod obrubníky nebo obruby dlažeb z C 20/25nXF3</t>
  </si>
  <si>
    <t>0,2*0,3*4,5</t>
  </si>
  <si>
    <t>999281105R00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</si>
  <si>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</si>
  <si>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</si>
  <si>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</si>
  <si>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005111020R</t>
  </si>
  <si>
    <t>Vytyčení stavby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</si>
  <si>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</si>
  <si>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</si>
  <si>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SO02</t>
  </si>
  <si>
    <t>II.Etapa - rekonstrukce varny</t>
  </si>
  <si>
    <t>132301401R00</t>
  </si>
  <si>
    <t>Hloubená vykopávka pod základy v hornině 4</t>
  </si>
  <si>
    <t>s přehozením výkopku na vzdálenost 3 m nebo s naložením na ruční dopravní prostředek.</t>
  </si>
  <si>
    <t>1pp : 0,35*0,25*(4,3+4,5)</t>
  </si>
  <si>
    <t>139711101RT4</t>
  </si>
  <si>
    <t>Vykopávka v uzavřených prostorách v hornině 4</t>
  </si>
  <si>
    <t>s naložením výkopku na dopravní prostředek</t>
  </si>
  <si>
    <t>1pp : 0,5*1,025*(4,5+4,3)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</si>
  <si>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</si>
  <si>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</si>
  <si>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</si>
  <si>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Odkaz na mn. položky pořadí 2 : 4,51000</t>
  </si>
  <si>
    <t>Odkaz na mn. položky pořadí 1 : 0,77000</t>
  </si>
  <si>
    <t>161101601R00</t>
  </si>
  <si>
    <t>Vytažení výkopku z prostoru pod základy z horniny 1 až 4, z hloubky přes 1 do 2 m</t>
  </si>
  <si>
    <t>nebo z pracovních šachet při podchycování základového zdiva, bez naložení, avšak s vyprázdněním nádoby na hromady nebo do dopravního prostředku,</t>
  </si>
  <si>
    <t>162301102R00</t>
  </si>
  <si>
    <t>Vodorovné přemístění výkopku z horniny 1 až 4, na vzdálenost přes 500  do 1 000 m</t>
  </si>
  <si>
    <t>162701109R00</t>
  </si>
  <si>
    <t>Vodorovné přemístění výkopku příplatek k ceně za každých dalších i započatých 1 000 m přes 10 000 m  z horniny 1 až 4</t>
  </si>
  <si>
    <t>Odkaz na mn. položky pořadí 5 : 5,28000*20</t>
  </si>
  <si>
    <t>162201201R00</t>
  </si>
  <si>
    <t>Vodorovné přemístění výkopku z horniny 1 až 4, nošením, na vzdálenost do 10 m</t>
  </si>
  <si>
    <t>bez naložení, avšak s vyprázdněním nádoby na hromadu nebo do dopravního prostředku,</t>
  </si>
  <si>
    <t>162201204R00</t>
  </si>
  <si>
    <t>Vodorovné přemístění výkopku z horniny 1 až 4, kbelíkem, na vzdálenost do 10 m</t>
  </si>
  <si>
    <t>Odkaz na mn. položky pořadí 7 : 5,28000*3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</si>
  <si>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</si>
  <si>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</si>
  <si>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</si>
  <si>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1pp : 0,5*0,6*(4,3+4,5)</t>
  </si>
  <si>
    <t>zásyp kanálu : (1,75*4,2+1,5*1,8)*0,5</t>
  </si>
  <si>
    <t>58344169R</t>
  </si>
  <si>
    <t>štěrkodrť frakce 0,0 až 32,0 mm; třída A</t>
  </si>
  <si>
    <t>1pp : 0,5*0,6*(4,3+4,5)*1,8*1,05</t>
  </si>
  <si>
    <t>(1,75*4,2+1,5*1,8)*0,5*1,8*1,05</t>
  </si>
  <si>
    <t>Základy a zvláštní zakládání</t>
  </si>
  <si>
    <t>1pp : 0,4*0,5*(4,3+4,5)*1,03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</si>
  <si>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</si>
  <si>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</si>
  <si>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</si>
  <si>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1pp : 0,5*(4,3+4,5)</t>
  </si>
  <si>
    <t>274351216R00</t>
  </si>
  <si>
    <t>Bednění stěn základových pasů odstranění</t>
  </si>
  <si>
    <t>Včetně očištění, vytřídění a uložení bednicího materiálu.</t>
  </si>
  <si>
    <t>Odkaz na mn. položky pořadí 12 : 4,40000</t>
  </si>
  <si>
    <t>279311115R00</t>
  </si>
  <si>
    <t>Postupné podbetonování základového zdiva z betonu třídy C 20/25</t>
  </si>
  <si>
    <t>jakékoliv tloušťky bez výkopu, pažení a bednění, prostým betonem, včetně pomocného pracovního lešení</t>
  </si>
  <si>
    <t>1pp : 0,35*0,25*(4,3+4,5)*1,03</t>
  </si>
  <si>
    <t>451315111R00</t>
  </si>
  <si>
    <t>Podklad. nebo vyrovnáv. vrstva z betonu prostého beton C 25/30, tloušťka do 100 mm</t>
  </si>
  <si>
    <t>821-1</t>
  </si>
  <si>
    <t>1pp : 0,7*(4,6+4,5)</t>
  </si>
  <si>
    <t>311271176R00</t>
  </si>
  <si>
    <t>Zdivo nosné z tvárnic porobetonových hladkých tloušťky 250 mm, charakteristická pevnost v tlaku fk = 1,92 MPa, součinitel prostupu tepla U=0,503 W/m2.K</t>
  </si>
  <si>
    <t>1np : 2,4*5,4+1,3*4,2</t>
  </si>
  <si>
    <t>3,7*(6+5,6)</t>
  </si>
  <si>
    <t>1pp : 2,9*5,6*3</t>
  </si>
  <si>
    <t>2np : 1,6*2</t>
  </si>
  <si>
    <t>311271178R00</t>
  </si>
  <si>
    <t>Zdivo nosné z tvárnic porobetonových hladkých tloušťky 375 mm, charakteristická pevnost v tlaku fk = 3,93 MPa, součinitel prostupu tepla U=0,442 W/m2.K</t>
  </si>
  <si>
    <t>1pp - zazdívka otvorů : 0,61*1,72+1,85*1,05+0,175*1,72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</si>
  <si>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</si>
  <si>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</si>
  <si>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317121047RT4</t>
  </si>
  <si>
    <t>Překlady pórobetonové nenosné délky 1240 mm, šířky 150 mm, výšky 249 mm</t>
  </si>
  <si>
    <t>P10 : 3</t>
  </si>
  <si>
    <t>317238121R00</t>
  </si>
  <si>
    <t>Překlady keramické nadezdívka tlakové zóny plochých překladů šířky 145 mm, Prvek zdicí pálený P;  funkce: cihla plná;  tvar: základní;  l = 290 mm;  w = 140 mm;  h = 65 mm;  styčná plocha: hladká;  fb = 20,0 N/mm2;  barva:...</t>
  </si>
  <si>
    <t>P1 : 1,5</t>
  </si>
  <si>
    <t>P2 : 1,7</t>
  </si>
  <si>
    <t>317238141R00</t>
  </si>
  <si>
    <t>Překlady keramické nadezdívka tlakové zóny plochých překladů šířky 300 mm, Prvek zdicí pálený P; funkce: blok zdicí; tvar: snížený; l = 300 mm; w = 240 mm; h = 155 mm; styčná plocha: P+D; svisle děrovaný prvek; lambda = 0,...</t>
  </si>
  <si>
    <t>P3 : 1,5</t>
  </si>
  <si>
    <t>317234410R00</t>
  </si>
  <si>
    <t>Vyzdívka mezi nosníky cementovou</t>
  </si>
  <si>
    <t>jakýmikoliv cihlami pálenými na jakoukoliv maltu,</t>
  </si>
  <si>
    <t>P3 : 1,5*0,3*0,15</t>
  </si>
  <si>
    <t>317314130R00</t>
  </si>
  <si>
    <t>Podbetonování zhlaví nosníků zdivo šířky 300 mm</t>
  </si>
  <si>
    <t>betonem C 16/20. Tloušťka lože 50 mm, délka 200 mm.</t>
  </si>
  <si>
    <t>P3 : 2</t>
  </si>
  <si>
    <t>317941123RT2</t>
  </si>
  <si>
    <t>Osazení ocelových válcovaných nosníků na zdivu profil I, výšky 140 mm</t>
  </si>
  <si>
    <t>profilu I, nebo IE, nebo U, nebo UE, nebo L</t>
  </si>
  <si>
    <t>P1 : 1,5*14,3*0,001</t>
  </si>
  <si>
    <t>P2 : 1,7*14,3*0,001</t>
  </si>
  <si>
    <t>P3 : 1,5*2*14,3*0,001</t>
  </si>
  <si>
    <t>317941125R00</t>
  </si>
  <si>
    <t>Osazení ocelových válcovaných nosníků na zdivu bez dodávky materiálu, výšky přes 220 mm</t>
  </si>
  <si>
    <t>319201311R00</t>
  </si>
  <si>
    <t>Vyrovnání nerovného povrchu jakoukoliv maltou  do 30 mm</t>
  </si>
  <si>
    <t>vnitřního i vnějšího zdiva, bez odsekání vadných cihel, bez pomocného lešení,</t>
  </si>
  <si>
    <t xml:space="preserve">pod obklady : </t>
  </si>
  <si>
    <t>St21 : 2,5*(0,2*2+1,8)*2</t>
  </si>
  <si>
    <t>St22 : 4,22*(13,695+8,535+2,5*2+1,75)-1,1*2*4</t>
  </si>
  <si>
    <t>St23 : 2,9*(5,6+0,5)</t>
  </si>
  <si>
    <t>St24 : 2,5*2,75</t>
  </si>
  <si>
    <t>342013123R00</t>
  </si>
  <si>
    <t>Příčky z desek sádrokartonových dvojité opláštění, jednoduchá konstrukce CW 50  tloušťka příčky 100 mm, desky impregnované, tloušťky 12,5 mm, tloušťka izolace 50 mm, požární odolnost EI 60, Výrobek izolační pro budovy z minerální vlny (MW) tvar: rohož; použití: stěny; tloušťka d = 50,0 mm; hrana: rovná; OH = 15 kg/m3; lambda = 0,037 W/...</t>
  </si>
  <si>
    <t>2np : 5,25*1,87+5,4*1,87*2</t>
  </si>
  <si>
    <t>342090132R00</t>
  </si>
  <si>
    <t>Úprava nosné konstrukce a opláštění SDK příčky pro zřízení otvoru pro dveře jednokřídlé, při hmotnosti jednoho křídla do 25 kg, v SDK příčce z R-CW a R-UW profilů š. 100 mm, 2 x opláštěné</t>
  </si>
  <si>
    <t>St22 : 4</t>
  </si>
  <si>
    <t>342255022R00</t>
  </si>
  <si>
    <t>Příčky z cihel a tvárnic nepálených příčky z příčkovek pórobetonových tloušťky 75 mm</t>
  </si>
  <si>
    <t>1np : 0,9*4,37</t>
  </si>
  <si>
    <t>3,7*(0,265*2+0,4+0,65+0,21+0,475+0,3*2*2+0,4+0,3*3+0,325+0,475+0,825+(0,3+0,325)*4+0,5)</t>
  </si>
  <si>
    <t>1pp : 2,5*2,8</t>
  </si>
  <si>
    <t>2np : 5,4*2,2*6</t>
  </si>
  <si>
    <t>1np : 4,37*3,05+1,2*2,02+1,4*2,02+1,4*2,02</t>
  </si>
  <si>
    <t>1,3*(8,4+3,95+1,36+3,45+0,55+2,6+4,2*2+4,55)</t>
  </si>
  <si>
    <t>2,4*(5,85+4,45+2,45*3+6+0,8+12+5,775+5,85+5,775)</t>
  </si>
  <si>
    <t>-(1,7*2*2+1,2*2*2+0,9*2*2+0,8*0,85)</t>
  </si>
  <si>
    <t>3,7*(5,6+2,6+5,15+0,7+12,4+0,7+5,05+23,5+5,925*3+2,5+5,6)</t>
  </si>
  <si>
    <t>-(1,4*2*3+1,2*2*2+1*2*2)</t>
  </si>
  <si>
    <t>1,4*1,5*9+1,1*2,02*2</t>
  </si>
  <si>
    <t>1pp : 2*2,8</t>
  </si>
  <si>
    <t>2,9*2*3</t>
  </si>
  <si>
    <t>2np : 2*2,2*6+2*2</t>
  </si>
  <si>
    <t>1np : 4,37</t>
  </si>
  <si>
    <t>2*3,05+2*2,02+2*2,02+2*2,02</t>
  </si>
  <si>
    <t>1,3*3</t>
  </si>
  <si>
    <t>2,4*6</t>
  </si>
  <si>
    <t>3,7*17</t>
  </si>
  <si>
    <t>2*1,5*9+2*2,02*2</t>
  </si>
  <si>
    <t>2,4*2</t>
  </si>
  <si>
    <t>3,7*3</t>
  </si>
  <si>
    <t>3,55*7</t>
  </si>
  <si>
    <t>3,7*16</t>
  </si>
  <si>
    <t>346244381R00</t>
  </si>
  <si>
    <t>Plentování ocelových nosníků jednostranné výšky do 200 mm, Prvek zdicí pálený P;  funkce: cihla plná;  tvar: základní;  l = 290 mm;  w = 140 mm;  h = 65 mm;  styčná plocha: hladká;  fb = 20,0 N/mm2;  barva:...</t>
  </si>
  <si>
    <t>jakýmikoliv cihlami,</t>
  </si>
  <si>
    <t>P1 : 1,5*0,15*3</t>
  </si>
  <si>
    <t>P2 : 1,7*0,15*3</t>
  </si>
  <si>
    <t>P3 : 1,5*(0,3+0,15*2)</t>
  </si>
  <si>
    <t>349231811R00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</si>
  <si>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</si>
  <si>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</si>
  <si>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2np : 0,3*2*2</t>
  </si>
  <si>
    <t>1np : 0,15*2*2*3</t>
  </si>
  <si>
    <t>0,15*2*2*3</t>
  </si>
  <si>
    <t>1np - pro provedení proviz příčky : 52,3+0,4*8,4*2</t>
  </si>
  <si>
    <t>342267111RT4</t>
  </si>
  <si>
    <t>Obklady konstrukcí sádrokartonovými deskami obklady dřevěných konstrukcí  obklad sloupů a trámů do 500 x500 mm  1x opláštění, dvoustranné, deska protipožární impregnovaná tloušťky 12,5 mm</t>
  </si>
  <si>
    <t>31111231a</t>
  </si>
  <si>
    <t>31712104a</t>
  </si>
  <si>
    <t>Překlad nosný pórobetonový, světlost otvoru do 3750 mm, překlad nosný 250-2500, 250 x 15 x 25 cm</t>
  </si>
  <si>
    <t>P13 : 1</t>
  </si>
  <si>
    <t>31712104b</t>
  </si>
  <si>
    <t>Překlad nosný pórobetonový, světlost otvoru do 1800 mm, překlad nosný NOP 200-2000, 200 x 15 x 25 cm</t>
  </si>
  <si>
    <t>P12 : 3</t>
  </si>
  <si>
    <t>31712104c</t>
  </si>
  <si>
    <t>Překlad nenosný pórobetonový, světlost otvoru do 1050 mm, překlad nenosný NEP 150-1250, 150 x 25 x 15 cm</t>
  </si>
  <si>
    <t>P11 : 9</t>
  </si>
  <si>
    <t>13480930R</t>
  </si>
  <si>
    <t>tyč ocelová profilová válcovaná za tepla S235 (11375); průřez I; výška 260 mm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</si>
  <si>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</si>
  <si>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  C 25/30;  prostředí: X0;  cement: CEM I;  Dmax = 22 mm;  S 3</t>
  </si>
  <si>
    <t>D2 : 4,5*1,375*0,13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</si>
  <si>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</si>
  <si>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25/30, Beton čerstvý obyčejný;  C 25/30;  prostředí: X0;  cement: CEM I;  Dmax = 22 mm;  S 3</t>
  </si>
  <si>
    <t>D1 : 0,08*5,85*5,6+0,3*0,15*5,6*5</t>
  </si>
  <si>
    <t>411351211R00</t>
  </si>
  <si>
    <t>Bednění stropů deskových včetně podpěrné konstrukce výšky do 5,9 m do 5 kPa, - zřízení</t>
  </si>
  <si>
    <t>s pomocným lešením</t>
  </si>
  <si>
    <t>D2 : 4,5*1,375</t>
  </si>
  <si>
    <t>411351212R00</t>
  </si>
  <si>
    <t>Bednění stropů deskových včetně podpěrné konstrukce výšky do 5,9 m do 5 kPa, - odstranění</t>
  </si>
  <si>
    <t>411351311R00</t>
  </si>
  <si>
    <t>Bednění stropů trámových včetně podpěrné konstrukce výšky do 5,9 m do 5 kPa, - zřízení</t>
  </si>
  <si>
    <t>D1 : 5,85*5,6+(0,3*2+0,15)*5,6*5</t>
  </si>
  <si>
    <t>411351312R00</t>
  </si>
  <si>
    <t>Bednění stropů trámových včetně podpěrné konstrukce výšky do 5,9 m do 5 kPa, - odstranění</t>
  </si>
  <si>
    <t>411361821R00</t>
  </si>
  <si>
    <t>Výztuž stropů z betonářské oceli 10 505(R), Výztuž ocelová betonářská - tyč;  úprava: střih, ohyb;  povrch: žebírkový;  značka: B500B (1.0439);  d = 12,0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</si>
  <si>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</si>
  <si>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(0,61*1,72+1,85*1,05+0,175*1,72)*2</t>
  </si>
  <si>
    <t>2,5*2,8*2</t>
  </si>
  <si>
    <t>1,6*2</t>
  </si>
  <si>
    <t>1np : 4,37*(6,9*2+14,95*2+3,375*4+0,6*2+0,35*6)</t>
  </si>
  <si>
    <t>-(1*2+1,2*2*2)</t>
  </si>
  <si>
    <t>1,4*2,02+1,2*2,02</t>
  </si>
  <si>
    <t>7,07*(17,6*2+30*2+0,3*4+0,6*2*3+0,4*2*3)-(1,4*1,5*15+1,5*2*2+(3+4,8)*3,7+1*2+1,2*2*2+1,4*2)</t>
  </si>
  <si>
    <t>0,275*(1,4*15+2*1,5*15)+0,6*(1,5*2+2*2*2)</t>
  </si>
  <si>
    <t>1,3*(8,4+3,95+1,36+3,45+0,55+2,6+4,2*3+4,55+0,15*7+0,25)*2</t>
  </si>
  <si>
    <t>2,4*(8,3+5,85+3,6*2+0,15+5,85+2,6+6,15+2,15*2*2+2,45*2*2+8,45*2+3,4*2+0,25*2+5,85*2*2+2,1*2+3,525*2+12+5,925+0,8*2)</t>
  </si>
  <si>
    <t>-(1,4*2*2*2+1,2*2*2*2+0,9*2*2*3+0,8*0,85*2)</t>
  </si>
  <si>
    <t>3,75*(2,5*2+3,375*2+4,3*2+5,925*2*3+2,25*2+7*2+7,85*2+11,85*2+6,05*2+11,85*2+4,2*2+5,15*2+7,25*2+6,15*2)</t>
  </si>
  <si>
    <t>-(1,4*1,5*3+1,4*2*2*2+1,4*2,02*2+1,1*2,02*2+1,4*2+1,2*2*2+1*2*2)</t>
  </si>
  <si>
    <t>0,275*(1,4*3+2*1,5*3)</t>
  </si>
  <si>
    <t>2np : 2*2+1</t>
  </si>
  <si>
    <t>1np : (1,5+2*2)*2+1,4*18+1,5*2*18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</si>
  <si>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</si>
  <si>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</si>
  <si>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611474611RT4</t>
  </si>
  <si>
    <t>Omítka vnitřní stropů ze suché směsi dvouvrstvá, vápenný štuk, ruční zpracování, na beton</t>
  </si>
  <si>
    <t>kompletní souvrství</t>
  </si>
  <si>
    <t>1pp - 039 : 5,85*5,6+(0,3*2+0,15)*5,6*5</t>
  </si>
  <si>
    <t>2np - 201 : 0,9*0,9*3</t>
  </si>
  <si>
    <t>612421637R00</t>
  </si>
  <si>
    <t>Omítky vnitřní stěn vápenné nebo vápenocementové v podlaží i ve schodišti štukové</t>
  </si>
  <si>
    <t>039 : 3,92*(5,85*2+5,925*2+0,3*2)-1,2*2</t>
  </si>
  <si>
    <t xml:space="preserve">oprava stávajících stěn : </t>
  </si>
  <si>
    <t>1np : 4,37*(6,9*2+14,95*2+3,375*2+0,6*2+0,35*6)</t>
  </si>
  <si>
    <t>7,07*(17,6+30+0,3*4+0,6*2*3+0,4*2*3)-(1,4*1,5*15+1,5*2*2)</t>
  </si>
  <si>
    <t>3,7*(3,2+2,6+6,3)-(1,4*2,02*2+1,1*2,02*2)-1,4*1,5*3</t>
  </si>
  <si>
    <t>0,5*(1,4*2+2*2,02*2+1,1*2+2*2,02*2)</t>
  </si>
  <si>
    <t>0,275*(1,4*3+1,5*2*3)</t>
  </si>
  <si>
    <t>1pp : 3,92*(4,26+12+0,35*4+0,3*2*2+0,4*2+0,3*2*2+0,4*2*2+13,5+5,9+4,8+0,6*2*2+0,4*2*2)</t>
  </si>
  <si>
    <t>-(1,3*2*2+1,85*1,05*3+2,5*2,82+1,45*2)</t>
  </si>
  <si>
    <t>2np - 201 : 3,15*(6*2+17,525*2)-(1*2+3,75*1)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</si>
  <si>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</si>
  <si>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</si>
  <si>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</si>
  <si>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2np : 0,3*(2*2+1)*2+0,3*(3,75*2+1*2)</t>
  </si>
  <si>
    <t>1np : 0,3*(2,02*2*4+1,4*2+1,1*2)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</si>
  <si>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</si>
  <si>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</si>
  <si>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 kompletní souvrství</t>
  </si>
  <si>
    <t>631312711R00</t>
  </si>
  <si>
    <t>Mazanina z betonu prostého tl. přes 50 do 80 mm třídy C 25/30,  , Beton čerstvý obyčejný;  C 25/30;  prostředí: X0;  cement: CEM I;  Dmax = 22 mm;  S 2</t>
  </si>
  <si>
    <t>SN4 : 35,1*0,045*1,03</t>
  </si>
  <si>
    <t>SN6 : 0,1*(0,7*5,6+0,7*3,8+10,13+0,4*0,4)*1,03</t>
  </si>
  <si>
    <t>0,095*(0,7*5,6+0,7*3,8+10,13+0,4*0,4+0,3*5,6)*1,03</t>
  </si>
  <si>
    <t>039 : 34,7*0,1*1,03</t>
  </si>
  <si>
    <t>SN1 : (336,6+33,7+21+12,5+13,5+47,9)*0,086*1,03</t>
  </si>
  <si>
    <t>SN2 : (42,7+40+65,8+65,4+41,8+14,1+25,5+8+22,8)*0,089*1,03</t>
  </si>
  <si>
    <t>SN3 : (23,3+5,3*2)*0,091*1,03</t>
  </si>
  <si>
    <t>SN8 : 41,8*0,089*1,03</t>
  </si>
  <si>
    <t>631315711R00</t>
  </si>
  <si>
    <t>Mazanina z betonu prostého tl. přes 120 do 240 mm třídy C 25/30,  , Beton čerstvý obyčejný;  C 25/30;  prostředí: X0;  cement: CEM I;  Dmax = 22 mm;  S 2</t>
  </si>
  <si>
    <t>SN5 : 0,4*5,4*0,131*1,03</t>
  </si>
  <si>
    <t>631319151R00</t>
  </si>
  <si>
    <t xml:space="preserve">Příplatek za přehlazení povrchu tloušťka mazaniny do 80 mm </t>
  </si>
  <si>
    <t>631319155R00</t>
  </si>
  <si>
    <t>Příplatek za přehlazení povrchu tloušťka mazaniny od 120 mm do 240 mm</t>
  </si>
  <si>
    <t>631319171R00</t>
  </si>
  <si>
    <t xml:space="preserve">Příplatek za stržení povrchu tloušťka mazaniny do 80 mm </t>
  </si>
  <si>
    <t>631319175R00</t>
  </si>
  <si>
    <t>Příplatek za stržení povrchu tloušťka mazaniny od 120 mm do 240 mm</t>
  </si>
  <si>
    <t>SN6 : (0,7*5,6+0,7*3,8+10,13+0,4*0,4)*1,3*4,44*0,001</t>
  </si>
  <si>
    <t>(0,7*5,6+0,7*3,8+10,13+0,4*0,4)*1,3*4,44*0,001</t>
  </si>
  <si>
    <t>039 : 34,7*1,3*4,44*0,001</t>
  </si>
  <si>
    <t>SN1 : (336,6+33,7+21+12,5+13,5+47,9)*1,3*4,44*0,001</t>
  </si>
  <si>
    <t>SN2 : (42,7+40+65,8+65,4+41,8+14,1+25,5+8+22,8)*1,3*4,44*0,001</t>
  </si>
  <si>
    <t>SN3 : (23,3+5,3*2)*1,3*4,44*0,001</t>
  </si>
  <si>
    <t>SN4 : 35,1*1,3*4,44*0,001</t>
  </si>
  <si>
    <t>SN8 : 41,8*1,3*4,44*0,001</t>
  </si>
  <si>
    <t>SN4 : 35,1</t>
  </si>
  <si>
    <t>039 : 34,7</t>
  </si>
  <si>
    <t>SN1 : (336,6+33,7+21+12,5+13,5+47,9)</t>
  </si>
  <si>
    <t>SN2 : (42,7+40+65,8+65,4+41,8+14,1+25,5+8+22,8)</t>
  </si>
  <si>
    <t>SN3 : (23,3+5,3*2)</t>
  </si>
  <si>
    <t>SN8 : 41,8</t>
  </si>
  <si>
    <t>SN5 : 0,4*5,4</t>
  </si>
  <si>
    <t>632419101RT2</t>
  </si>
  <si>
    <t>Potěr ze suchých směsí cementová samonivelační podlahová stěrka, tloušťky 1 mm, bez penetrace</t>
  </si>
  <si>
    <t>Speciální cementová samonivelační podlahová stěrka pro tloušťky 1-15 mm. Pouze pro vnitřní použití, vhodná pro podlahová vytápění, pro jemné vyrovnání nerovných podlah.</t>
  </si>
  <si>
    <t xml:space="preserve">vyspravení podlahy : </t>
  </si>
  <si>
    <t>1pp - 039, 040 : 238+34,7</t>
  </si>
  <si>
    <t>SN1 : 336,6+33,7+21+12,5+13,5+47,9</t>
  </si>
  <si>
    <t>SN2 : 42,7+40+65,8+65,4+41,8+14,1+25,5+8+22,8</t>
  </si>
  <si>
    <t>SN3 : 23,3+5,3*2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</si>
  <si>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</si>
  <si>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</si>
  <si>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</si>
  <si>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 xml:space="preserve">pod nové otvory : </t>
  </si>
  <si>
    <t>0,45*1,4*(6+12)</t>
  </si>
  <si>
    <t>8*4</t>
  </si>
  <si>
    <t>642942212R00</t>
  </si>
  <si>
    <t>Osazení zárubní dveřních ocelových do sádrokartonové příčky  tloušťky 100 mm  šířky 700 mm, bez dodávky zárubně</t>
  </si>
  <si>
    <t>Včetně kotvení rámů do zdiva a platí pro jakýkoliv způsob provádění (např. bodovým přivařením k obnažené výztuži, uklínováním, zalitím pracen apod.).</t>
  </si>
  <si>
    <t>DP3 : 1</t>
  </si>
  <si>
    <t>DP4 : 1</t>
  </si>
  <si>
    <t>DP5 : 1</t>
  </si>
  <si>
    <t>DP6 : 1</t>
  </si>
  <si>
    <t>642945314RT5</t>
  </si>
  <si>
    <t>Osazení ocelových zárubní protipožárních dvourámových, konstrukce šroubovaná tloušťka stěny 150 mm, včetně dodávky zárubně, š. průchodu 900 mm</t>
  </si>
  <si>
    <t>D2 : 2</t>
  </si>
  <si>
    <t>D3 : 1</t>
  </si>
  <si>
    <t>64001</t>
  </si>
  <si>
    <t>D+M okna hlinikového, dle PD</t>
  </si>
  <si>
    <t>O1 : 1,4*1,5*6</t>
  </si>
  <si>
    <t>O2 : 1,4*1,5*12</t>
  </si>
  <si>
    <t>O3 : 0,8*1,12*2</t>
  </si>
  <si>
    <t>D13 : 1</t>
  </si>
  <si>
    <t>64294531b</t>
  </si>
  <si>
    <t>Osaz.zár.oc.pož.2rám., šroubovaných,tl.stěny 150mm, včetně dodávky zárubně, š průchodu 1100 mm</t>
  </si>
  <si>
    <t>D4 : 1</t>
  </si>
  <si>
    <t>D11 : 1</t>
  </si>
  <si>
    <t>D12 : 2</t>
  </si>
  <si>
    <t>553308130R</t>
  </si>
  <si>
    <t>zárubeň kovová hranatá; pro sádrokarton; š profilu 100 mm; š průchodu 900 mm; h průchodu 1 970 mm; L; závěsy kapsové</t>
  </si>
  <si>
    <t>553308131R</t>
  </si>
  <si>
    <t>zárubeň kovová hranatá; pro sádrokarton; š profilu 100 mm; š průchodu 900 mm; h průchodu 1 970 mm; P; závěsy kapsové</t>
  </si>
  <si>
    <t>553308140R</t>
  </si>
  <si>
    <t>zárubeň kovová hranatá; pro sádrokarton; š profilu 100 mm; š průchodu 1 100 mm; h průchodu 1 970 mm; L; závěsy kapsové</t>
  </si>
  <si>
    <t>553308141R</t>
  </si>
  <si>
    <t>zárubeň kovová hranatá; pro sádrokarton; š profilu 100 mm; š průchodu 1 100 mm; h průchodu 1 970 mm; P; závěsy kapsové</t>
  </si>
  <si>
    <t>1np : 336,6+33,7+21+12,5+13,5+23,3+5,3*2+42,7+40+65,8+65,4+15,7+41,8+14,1+25,5+8+47,9+22,8+35,1</t>
  </si>
  <si>
    <t>1pp : 34,7+471,7</t>
  </si>
  <si>
    <t>2np : 104,8+70+17,2+90,5</t>
  </si>
  <si>
    <t>1np : 336,6+33,7+21+12,5+13,5+23,3+5,3*2+42,7+40+65,8+65,4+15,7+41,8+14,1+25,5+8+437,6+47,9+22,8+35,1</t>
  </si>
  <si>
    <t>953981102R00</t>
  </si>
  <si>
    <t>Chemické kotvy do betonu, do cihelného zdiva do betonu, hloubky 90 mm, M 10, ampule pro chemickou kotvu</t>
  </si>
  <si>
    <t>sokl TG : (5,96*2+0,63*2+1,38*2+0,78*2*2+4,38*2+1,36*2+0,78*2+3,31*2+0,55*2+1,98*2+0,55*2+3,43*2*2+0,55*2*2+9,3+2,92+0,63*2+3,55+9,93+0,63*2+6,15*2+0,63*2*2+4,16*2*2+2,28*2+0,63*2+3,15*2+0,63*2+3,38*2+0,63*2+5,775*2+0,63*2+1,83*2+1,58*2+0,63*2*2)/0,5</t>
  </si>
  <si>
    <t>(3,87*2+0,63*2+3,02*2+0,63*2+2,48*2+0,63*2)/0,5</t>
  </si>
  <si>
    <t>953981105R00</t>
  </si>
  <si>
    <t>Chemické kotvy do betonu, do cihelného zdiva do betonu, hloubky 170 mm, M 20, ampule pro chemickou kotvu</t>
  </si>
  <si>
    <t>D1 : 2*2*5</t>
  </si>
  <si>
    <t>1pp : 0,15*(2,5*2,82+5,6*4,02)+0,4*(1,05*(0,7+0,265)+0,67*(0,7+1,85+0,265+1,85))</t>
  </si>
  <si>
    <t>2np : 0,3*(3,75*1+1,2*2,02)</t>
  </si>
  <si>
    <t>1np : 0,15*(4,37*(5,4+5,85+2,775+2)+1,2*2,02+1,4*2,02)+0,1*4,37*(0,5+0,3)</t>
  </si>
  <si>
    <t>0,1*(1,4*1,5*3+1,4*2,9-1*2)+0,45*1,4*1,4*3</t>
  </si>
  <si>
    <t>0,15*(3,7*(28,65+3,725*5+1,2+13,4+8+0,4+0,55+6+5,85+6,625+2,85+0,7+5,6+8,6)-(1*2*3+1,2*2*2+1,2*2,6+1*2)+2,2*(3,15+2,85+2,25+3,6))</t>
  </si>
  <si>
    <t>0,1*(3,7*(0,4*2+1)*2+4,7*(0,4*2+0,6)*5+1,8*(0,4*2+0,6)*2+1,4*0,6*2)</t>
  </si>
  <si>
    <t>963016111R00</t>
  </si>
  <si>
    <t>Demontáž sádrokartonových a sádrovláknitých podhledů z desek bez minerální izolace, na jednoduché ocelové konstrukci, 1x opláštěné tl. 12,5 mm</t>
  </si>
  <si>
    <t>963051213R00</t>
  </si>
  <si>
    <t>Bourání železobetonových stropů žebrových s viditelnými trámy</t>
  </si>
  <si>
    <t>včetně pomocného lešení o výšce podlahy do 1900 mm a pro zatížení do 1,5 kPa  (150 kg/m2),</t>
  </si>
  <si>
    <t>strop nad 1pp : (5,6*1*2+5,85*5,85)*0,05+(0,1*0,36)*(5,6+5,85*5)</t>
  </si>
  <si>
    <t>strop nad 1np - m.č. 201 : (0,85*3,485+0,85*1,1+0,85*0,525)*0,15+(0,1*0,27)*0,85*4</t>
  </si>
  <si>
    <t>963053936R00</t>
  </si>
  <si>
    <t>Bourání železobetonových schodišťových ramen samonosných</t>
  </si>
  <si>
    <t>2np : 1*1,8</t>
  </si>
  <si>
    <t>965041331RT2</t>
  </si>
  <si>
    <t>SE4 : (49,5+135,9+12,5+7,1+8,8+17,5+48,8)*0,075</t>
  </si>
  <si>
    <t>SE6 : (10+11,9)*0,075</t>
  </si>
  <si>
    <t>SE9 : 16,9*0,075</t>
  </si>
  <si>
    <t>965042131RT1</t>
  </si>
  <si>
    <t>SE11 - m.č. 201 : (0,85*3,485+0,85*1,1+0,85*0,525)*0,05</t>
  </si>
  <si>
    <t>SE4 : (49,5+135,9+12,5+7,1+8,8+17,5+48,8)*(0,048+0,015)</t>
  </si>
  <si>
    <t>SE5 : (41,4+420+7,6+65,5+13,8+9,6+51,7)*(0,043+0,015)</t>
  </si>
  <si>
    <t>SE6 : (10+11,9)*(0,038+0,015)</t>
  </si>
  <si>
    <t>SE9 : 16,9*0,05</t>
  </si>
  <si>
    <t>965042131RT2</t>
  </si>
  <si>
    <t>podlaha 1pp : 5,6*0,625*0,1</t>
  </si>
  <si>
    <t>965042231RT2</t>
  </si>
  <si>
    <t>Bourání podkladů pod dlažby nebo litých celistvých dlažeb a mazanin  betonových nebo z litého asfaltu, tloušťky přes 100 mm, plochy do 4 m2</t>
  </si>
  <si>
    <t>podlaha 1PP : (5,6+3,8)*1,025*0,2</t>
  </si>
  <si>
    <t>039 : 34,7*0,1</t>
  </si>
  <si>
    <t>965049112R00</t>
  </si>
  <si>
    <t>Bourání podkladů pod dlažby nebo litých celistvých dlažeb a mazanin  příplatek za bourání mazanin vyztužených svařovanou sítí, tloušťky přes 100 mm</t>
  </si>
  <si>
    <t>SE4 : 49,5+135,9+12,5+7,1+8,8+17,5+48,8</t>
  </si>
  <si>
    <t>SE5 : 41,4+420+7,6+65,5+13,8+9,6+51,7</t>
  </si>
  <si>
    <t>SE6 : 10+11,9</t>
  </si>
  <si>
    <t>SE9 : 16,9</t>
  </si>
  <si>
    <t>2np : 2</t>
  </si>
  <si>
    <t>968061126R00</t>
  </si>
  <si>
    <t>Vyvěšení nebo zavěšení dřevěných křídel dveří, plochy přes 2 m2</t>
  </si>
  <si>
    <t>1np : 1+4+1+1+1+4</t>
  </si>
  <si>
    <t>968071113R00</t>
  </si>
  <si>
    <t>Vyvěšení nebo zavěšení kovových křídel oken, plochy přes 1,5 m2</t>
  </si>
  <si>
    <t>s případným uložením a opětovným zavěšením po provedení stavebních změn,</t>
  </si>
  <si>
    <t>1np : 18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</si>
  <si>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</si>
  <si>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</si>
  <si>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1np : 1,4*1,5*18</t>
  </si>
  <si>
    <t>0,8*1,12*2</t>
  </si>
  <si>
    <t>1,4*1,5*3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</si>
  <si>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</si>
  <si>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</si>
  <si>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2np : 1,45*2</t>
  </si>
  <si>
    <t>1np : 1*2+1,2*2*4+1,2*2,3+1*2+1,1*2+1*2*4</t>
  </si>
  <si>
    <t>968095001R00</t>
  </si>
  <si>
    <t xml:space="preserve">Vybourání vnitřních parapetů dřevěných, šířky do 25 cm,  </t>
  </si>
  <si>
    <t>2np : 5,4*2+5,25</t>
  </si>
  <si>
    <t>1np : 1,4*12</t>
  </si>
  <si>
    <t>970051130R00</t>
  </si>
  <si>
    <t>Jádrové vrtání, kruhové prostupy v železobetonu jádrové vrtání , do D 130 mm</t>
  </si>
  <si>
    <t>V1 : 0,15*12</t>
  </si>
  <si>
    <t>Pr1 : 12*0,1</t>
  </si>
  <si>
    <t>970051250R00</t>
  </si>
  <si>
    <t>Jádrové vrtání, kruhové prostupy v železobetonu jádrové vrtání , do D 250 mm</t>
  </si>
  <si>
    <t>V2 : 13*0,15</t>
  </si>
  <si>
    <t>Pr2 : 0,1*13</t>
  </si>
  <si>
    <t>Pr3 : 6*0,1</t>
  </si>
  <si>
    <t>970054130R00</t>
  </si>
  <si>
    <t>Jádrové vrtání, kruhové prostupy v železobetonu příplatek za jádrové vrtání vodorovně ve stěně , do D 130 mm</t>
  </si>
  <si>
    <t>970054250R00</t>
  </si>
  <si>
    <t>Jádrové vrtání, kruhové prostupy v železobetonu příplatek za jádrové vrtání vodorovně ve stěně , do D 250 mm</t>
  </si>
  <si>
    <t>970251100R00</t>
  </si>
  <si>
    <t>Řezání železobetonu hloubka řezu 100 mm</t>
  </si>
  <si>
    <t>podlaha 1pp : 5,6</t>
  </si>
  <si>
    <t>strop nad 1pp : (5,6+0,7*2)*2+5,85*2+5,85*2</t>
  </si>
  <si>
    <t>strop nad 1np - m.č. 201 : 3,485+0,85+1,1+0,525+0,85</t>
  </si>
  <si>
    <t>970251200R00</t>
  </si>
  <si>
    <t>Řezání železobetonu hloubka řezu 200 mm</t>
  </si>
  <si>
    <t>podlaha 1PP : 5,6+3,8</t>
  </si>
  <si>
    <t>971033431R00</t>
  </si>
  <si>
    <t>Vybourání otvorů ve zdivu cihelném z jakýchkoliv cihel pálených  na jakoukoliv maltu vápenou nebo vápenocementovou, plochy do 0,25 m2, tloušťky do 150 mm</t>
  </si>
  <si>
    <t>základovém nebo nadzákladovém,</t>
  </si>
  <si>
    <t>Včetně pomocného lešení o výšce podlahy do 1900 mm a pro zatížení do 1,5 kPa  (150 kg/m2).</t>
  </si>
  <si>
    <t>P1 : 1</t>
  </si>
  <si>
    <t>P2 : 1</t>
  </si>
  <si>
    <t>971033441R00</t>
  </si>
  <si>
    <t>Vybourání otvorů ve zdivu cihelném z jakýchkoliv cihel pálených  na jakoukoliv maltu vápenou nebo vápenocementovou, plochy do 0,25 m2, tloušťky do 300 mm</t>
  </si>
  <si>
    <t>2NP - P3 : 1</t>
  </si>
  <si>
    <t>975043121R00</t>
  </si>
  <si>
    <t>Jednořadové podchycení stropů pro osazení nosníků pro osazení nosníků do výšky podchycení 3,5 m  při zatížení hmotnosti přes 750 do 1000 kg/m</t>
  </si>
  <si>
    <t>1pp : 5,6*2+6*4</t>
  </si>
  <si>
    <t>strop nad 1np - m.č. 201 : 5,6*2</t>
  </si>
  <si>
    <t>975048121R00</t>
  </si>
  <si>
    <t>Jednořadové podchycení stropů pro osazení nosníků příplatek k ceně za dřevení za každý další 1 m výšky podchycení přes 3,5 m  při zatížení hmotnosti přes 750 do 1000 kg/m</t>
  </si>
  <si>
    <t>978011121R00</t>
  </si>
  <si>
    <t>Otlučení omítek vápenných nebo vápenocementových vnitřních s vyškrabáním spár, s očištěním zdiva stropů, v rozsahu do 10 %</t>
  </si>
  <si>
    <t>1pp - 040 : 238</t>
  </si>
  <si>
    <t>2np - 201 : 104,8</t>
  </si>
  <si>
    <t>1np : 47,9+22,8</t>
  </si>
  <si>
    <t>978013191R00</t>
  </si>
  <si>
    <t>Otlučení omítek vápenných nebo vápenocementových vnitřních s vyškrabáním spár, s očištěním zdiva stěn, v rozsahu do 100 %</t>
  </si>
  <si>
    <t>172 : 2,6*(6,1+2,8*2)-1,2*2*2</t>
  </si>
  <si>
    <t>183+184 : 2*(3,375*2+6,6*2+1,975*2)-1,2*2*2</t>
  </si>
  <si>
    <t>185 : 1,95*(3,375*2+15,25*2+0,325*2*2+0,625*2)-1*2</t>
  </si>
  <si>
    <t>154-167 : 2,7*(3,725*2*6+2,45*2+1,85*2+16,3*2+3,3*2+2,55*2+3,76*2+1,03*2)-(1*2*4+2,7*(1,1+1+1,76+2,6))</t>
  </si>
  <si>
    <t>2,7*28,95*2-(1*2+1,4*1,5*12+1,1*2,02)</t>
  </si>
  <si>
    <t>2,7*(30,5+0,67*2+0,35*2+6,25)+2,2*(11,24+0,15+12,55*2+3+2,85*2+3*2+0,7*2+3,6*2)</t>
  </si>
  <si>
    <t>-(1,2*2*2+1*2*2+1,11*2+1,3*2+1*2,7+1*2+1,2*2,6*2+1*2)</t>
  </si>
  <si>
    <t>3,7*(17,525+0,3*2*2)+1,55*3,88+2,1*0,925+4*29,7+3,7*8,45+2,9*(8,45*2+0,64*2)+1,35*6,3</t>
  </si>
  <si>
    <t>4,7*(1*2*2+0,6*2*2+0,7*2+0,6*2)</t>
  </si>
  <si>
    <t>999281151R00</t>
  </si>
  <si>
    <t>711111001RZ1</t>
  </si>
  <si>
    <t>SN6 : (1*5,6+1*3,8+10,67+0,4*0,4+0,6*5,6)</t>
  </si>
  <si>
    <t>711112001RZ1</t>
  </si>
  <si>
    <t>1pp : 0,4*(5,6+0,3*2)*3</t>
  </si>
  <si>
    <t>SE4 : (49,5+135,9+12,5+7,1+8,8+17,5+48,8)</t>
  </si>
  <si>
    <t>711130102R00</t>
  </si>
  <si>
    <t>Odstranění izolace proti vodě - pásy na sucho vodorovné, 2 vrstvy</t>
  </si>
  <si>
    <t>SE5 : (41,4+420+7,6+65,5+13,8+9,6+51,7)</t>
  </si>
  <si>
    <t>SE6 : (10+11,9)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</si>
  <si>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</si>
  <si>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</si>
  <si>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</si>
  <si>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SN6 : (1*5,6+1*3,8+10,67+0,4*0,4+0,6*5,6)*1,1</t>
  </si>
  <si>
    <t>711142559RY2</t>
  </si>
  <si>
    <t>Provedení izolace proti zemní vlhkosti pásy přitavením svislá, 1 vrstva, s dodávkou izolačního pásu se skleněnou nebo polyesterovou vložkou, s minerálním posypem</t>
  </si>
  <si>
    <t>1pp : 0,4*(5,6+0,3*2)*3*1,1</t>
  </si>
  <si>
    <t>sokl v.30cm : 0,3*(6,25+6+0,4*2+6,9*2+3,375*2+8,35*2+2,7*2+3,9*2+3,375*2)</t>
  </si>
  <si>
    <t>0,3*(17,525+0,575*2*2+0,3*2*2+26,15+3,6*2+5,85+8,45+0,25*3+0,55+3,55+2,6+5,85+2,6+11,3+1,2+4,2+17,3+0,8*2+5,925+17,7+4,55*2+0,15*2+4,2*2*3+0,15*2*2+0,25*2+8,4*2+0,15*2+0,6*2*2+0,4*2*2+3,95*2+0,15*2+3,6*2+1,36*2)</t>
  </si>
  <si>
    <t>0,3*(3,4*2+6*2+2,45*2+2,15*2*2+2,45*2*2+7,25*2+6,15*2+0,715*2+11,85*2+6,05*2+0,65*2+7,85*2+11,85*2+0,475+1,2+0,3*2+5,85*2+2,1*2+3,525*2+5,925*2+7*2+0,325*2+2,25*2+5,925*2*2+4,3*2+2,5*2+3,375*2)</t>
  </si>
  <si>
    <t>pod obklad : 3,25*(3,375*2+14,95*2+0,6*2+0,325*2*2)-1,2*2*2</t>
  </si>
  <si>
    <t>2,25*(5,85*2+3,525*2)-1,4*2-1,2*2</t>
  </si>
  <si>
    <t>(6,25+6+0,4*2+6,9*2+3,375*2+8,35*2+2,7*2+3,9*2+3,375*2)</t>
  </si>
  <si>
    <t>(17,525+0,575*2*2+0,3*2*2+26,15+3,6*2+5,85+8,45+0,25*3+0,55+3,55+2,6+5,85+2,6+11,3+1,2+4,2+17,3+0,8*2+5,925+17,7+4,55*2+0,15*2+4,2*2*3+0,15*2*2+0,25*2+8,4*2+0,15*2+0,6*2*2+0,4*2*2+3,95*2+0,15*2+3,6*2+1,36*2)</t>
  </si>
  <si>
    <t>(3,4*2+6*2+2,45*2+2,15*2*2+2,45*2*2+7,25*2+6,15*2+0,715*2+11,85*2+6,05*2+0,65*2+7,85*2+11,85*2+0,475+1,2+0,3*2+5,85*2+2,1*2+3,525*2+5,925*2+7*2+0,325*2+2,25*2+5,925*2*2+4,3*2+2,5*2+3,375*2)</t>
  </si>
  <si>
    <t>pod obklad : 3,25*22</t>
  </si>
  <si>
    <t>2,25*8</t>
  </si>
  <si>
    <t>998711203R00</t>
  </si>
  <si>
    <t>Přesun hmot pro izolace proti vodě svisle do 60 m</t>
  </si>
  <si>
    <t>712</t>
  </si>
  <si>
    <t>Povlakové krytiny</t>
  </si>
  <si>
    <t>712311106RZ3</t>
  </si>
  <si>
    <t>Povlakové krytiny střech do 10° za studena asfaltovou penetrační suspenzí, včetně dodávky emulze 0,3 kg/m2, Hmota nátěrová asfaltová; typ: penetrace; funkce: zpevnění povrchu; vrstva: podkladní; exteriér; podklad: kov, beton, keramika, minerální; barva: h...</t>
  </si>
  <si>
    <t>SN11 : 1*1*3</t>
  </si>
  <si>
    <t>712341559RT1</t>
  </si>
  <si>
    <t>Povlakové krytiny střech do 10° pásy přitavením v celé ploše, 1 vrstva, bez dodávky pásu</t>
  </si>
  <si>
    <t>SN11 : 1,3*1,3*3</t>
  </si>
  <si>
    <t>712351111RT2</t>
  </si>
  <si>
    <t>Povlakové krytiny střech do 10° samolepicími pásy 1 vrstva, včetně dodávky samolepicího asfaltového pásu</t>
  </si>
  <si>
    <t>1,3*1,3*3</t>
  </si>
  <si>
    <t>62852252R</t>
  </si>
  <si>
    <t>998712203R00</t>
  </si>
  <si>
    <t>Přesun hmot pro povlakové krytiny v objektech výšky přes 12 do 24 m</t>
  </si>
  <si>
    <t>St9 : 2,4*2,9*2*2</t>
  </si>
  <si>
    <t>St10 : 3*3,92*2</t>
  </si>
  <si>
    <t>St11 : 3,15*(0,2*2+8)*2</t>
  </si>
  <si>
    <t>H4 : 5,4*2,2*1,1*6</t>
  </si>
  <si>
    <t>713101321R00</t>
  </si>
  <si>
    <t>Odstranění tepelné izolace z desek, lamel, rohoží, pásů a foukané izolace stropů a podhledů, přilepené k podkladu, z minerálních desek, lamel, rohoží a pásů, tloušťky do 100 mm</t>
  </si>
  <si>
    <t>171 : 6,1*3,05</t>
  </si>
  <si>
    <t>713102111R00</t>
  </si>
  <si>
    <t>Odstranění tepelné izolace z desek, lamel, rohoží, pásů a foukané izolace podlah, volně uložené, z desek z expandovaného polystyrenu, tloušťky do 100 mm</t>
  </si>
  <si>
    <t>713103321R00</t>
  </si>
  <si>
    <t>Odstranění tepelné izolace z desek, lamel, rohoží, pásů a foukané izolace stěn, přilepené k podkladu, z minerálních desek, lamel, rohoží a pásů, tloušťky do 100 mm</t>
  </si>
  <si>
    <t>171 : 2,5*(6,1*2+3,05*2)-1,1*2,2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</si>
  <si>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</si>
  <si>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</si>
  <si>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</si>
  <si>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>H4 - 2 vrstvy : 5,4*2,2*6*2</t>
  </si>
  <si>
    <t>713141326R00</t>
  </si>
  <si>
    <t>Montáž tepelné izolace plochých střech dvouvrstvé, tloušťky do 250 mm na kotvy</t>
  </si>
  <si>
    <t>SN1 : (336,6+33,7+21+12,5+13,5+47,9)*1,1</t>
  </si>
  <si>
    <t>SN2 : (42,7+40+65,8+65,4+41,8+14,1+25,5+8+22,8)*1,1</t>
  </si>
  <si>
    <t>SN3 : (23,3+5,3*2)*1,1</t>
  </si>
  <si>
    <t>SN8 : 41,8*1,1</t>
  </si>
  <si>
    <t>(6,25+6+6,9*2+3,375*2+8,35*2+2,7*2+3,9*2+3,375*2)</t>
  </si>
  <si>
    <t>SN1 : (336,6+33,7+21+12,5+13,5+47,9)*1,05*0,05</t>
  </si>
  <si>
    <t>SN2 : (42,7+40+65,8+65,4+41,8+14,1+25,5+8+22,8)*1,05*0,05</t>
  </si>
  <si>
    <t>SN3 : (23,3+5,3*2)*1,05*0,05</t>
  </si>
  <si>
    <t>SN8 : 41,8*1,05*0,05</t>
  </si>
  <si>
    <t>H4 - 2 vrstvy : 5,4*2,2*6*1,05</t>
  </si>
  <si>
    <t>63151587R</t>
  </si>
  <si>
    <t>deska izolační střešní; minerální vlákno; rovná hrana; tl. 160,0 mm; součinitel tepelné vodivosti 0,041 W/mK; R = 3,900 m2K/W; obj. hmotnost 150,00 kg/m3; hydrofobizováno</t>
  </si>
  <si>
    <t>998713203R00</t>
  </si>
  <si>
    <t>Přesun hmot pro izolace tepelné v objektech výšky do 24 m</t>
  </si>
  <si>
    <t>St9 : (2,4*3+2,9*5)*2</t>
  </si>
  <si>
    <t>St10 : (3*4+3,92*6)</t>
  </si>
  <si>
    <t>St11 : 3,15*16+(0,2*2+8)*4</t>
  </si>
  <si>
    <t>St9 : 2,4*2,9*2</t>
  </si>
  <si>
    <t>St10 : 3*3,92</t>
  </si>
  <si>
    <t>St9 : (2,4*3+2,9*5)*2*0,1*0,12*1,2</t>
  </si>
  <si>
    <t>St10 : (3*4+3,92*6)*0,1*0,12*1,2</t>
  </si>
  <si>
    <t>St11 : (3,15*16+(0,2*2+8)*4)*0,1*0,12*1,2</t>
  </si>
  <si>
    <t>998762203R00</t>
  </si>
  <si>
    <t>Přesun hmot pro konstrukce tesařské v objektech výšky do 24 m</t>
  </si>
  <si>
    <t>764</t>
  </si>
  <si>
    <t>Konstrukce klempířské</t>
  </si>
  <si>
    <t>764816125R00</t>
  </si>
  <si>
    <t>Oplechování parapetů včetně rohů, lepené lepidlem, z lakovaného pozinkovaného plechu, rš 250 mm, dodávka a montáž</t>
  </si>
  <si>
    <t>800-764</t>
  </si>
  <si>
    <t>včetně rohů</t>
  </si>
  <si>
    <t>K1 : 1,4*18</t>
  </si>
  <si>
    <t>764410850R00</t>
  </si>
  <si>
    <t>Demontáž oplechování parapetů rš od 100 do 330 mm</t>
  </si>
  <si>
    <t>76481337a</t>
  </si>
  <si>
    <t>Oplechování dilatace - lemování, nerez plech r.š. 700mm</t>
  </si>
  <si>
    <t>K2 : 5,7*2</t>
  </si>
  <si>
    <t>998764203R00</t>
  </si>
  <si>
    <t>Přesun hmot pro konstrukce klempířské v objektech výšky do 24 m</t>
  </si>
  <si>
    <t>766661122R00</t>
  </si>
  <si>
    <t>Montáž dveřních křídel kompletizovaných otevíravých ,  , do ocelové nebo fošnové zárubně, jednokřídlových, šířky přes 800 mm</t>
  </si>
  <si>
    <t>766661422R00</t>
  </si>
  <si>
    <t>Montáž dveřních křídel kompletizovaných otevíravých , protipožárních, do ocelové nebo fošnové zárubně, jednokřídlových, šířky přes 800 mm</t>
  </si>
  <si>
    <t>7660003</t>
  </si>
  <si>
    <t>D+M jídelního stolu, klasický + 4 kusy židlí, dle Pd, ozn. I2</t>
  </si>
  <si>
    <t>soub</t>
  </si>
  <si>
    <t>7660004</t>
  </si>
  <si>
    <t>D+M kuchyňských linek dřevěných linek š.do 1,8m, odstín dle výběru investora, dle PD, ozn. I1</t>
  </si>
  <si>
    <t>včetně její dodávky se spotřebiči</t>
  </si>
  <si>
    <t>Kuchyňská linka s nerezovým  dřezem  s odkladací plochou. Kuchyňská linka bude mít horní a spodní skříňky v celé délce linky a kuchyňskou desku.</t>
  </si>
  <si>
    <t>7660005</t>
  </si>
  <si>
    <t>D+M vybavení kanceláře, dle PD, ozn. I3</t>
  </si>
  <si>
    <t>- psací stůl laminátový s kovovou podnoží</t>
  </si>
  <si>
    <t>1200x800mm se zásuvným lamino boxem se</t>
  </si>
  <si>
    <t>zásuvkami</t>
  </si>
  <si>
    <t>- sestava kancelářský skříní z laminované</t>
  </si>
  <si>
    <t>dřevotřísky 2000x400x1800 mm</t>
  </si>
  <si>
    <t>- otočná kancelářská kolečková židle se zádovou</t>
  </si>
  <si>
    <t>a hlavovou opěrkou</t>
  </si>
  <si>
    <t>- odpadkový koš (min. 20 l)</t>
  </si>
  <si>
    <t>- barevné řešení dle investora</t>
  </si>
  <si>
    <t>7660006</t>
  </si>
  <si>
    <t>D+M vnitřních plech. dveří, posuvných na stěnu, zárubeň slepá nerez, kování otevírání dveří - madlo, dle PD</t>
  </si>
  <si>
    <t>D5 : 1</t>
  </si>
  <si>
    <t>D6 : 1</t>
  </si>
  <si>
    <t>D7 : 1</t>
  </si>
  <si>
    <t>D8 : 5</t>
  </si>
  <si>
    <t>D9 : 3</t>
  </si>
  <si>
    <t>D10 : 2</t>
  </si>
  <si>
    <t>7661</t>
  </si>
  <si>
    <t>Vnitřní jednokřídlové dveře plné, vč kování a rámové zárubně  - dle PD</t>
  </si>
  <si>
    <t>7664</t>
  </si>
  <si>
    <t>Vnitřní jednokřídlové dveře plné, vč kování, protipožářní EW30/DP3-C - dle PD, oboustranně opláštěné lakovaný žárově pozinkovaný plech tl. 1,2mm</t>
  </si>
  <si>
    <t>766699722a</t>
  </si>
  <si>
    <t>Překrytí spár lištou z měkkého dřeva, rohové, vč. dodávky</t>
  </si>
  <si>
    <t>H10 : 16,1</t>
  </si>
  <si>
    <t>998766203R00</t>
  </si>
  <si>
    <t>Přesun hmot pro konstrukce truhlářské v objektech výšky do 24 m</t>
  </si>
  <si>
    <t>767581802R00</t>
  </si>
  <si>
    <t>Demontáž podhledů lamel</t>
  </si>
  <si>
    <t>767631800R00</t>
  </si>
  <si>
    <t>Demontáž oken pro beztmelé zasklení vč. zasklení konstrukce včetně zasklení</t>
  </si>
  <si>
    <t>767649191R00</t>
  </si>
  <si>
    <t>Montáž dveří montáž doplňků dveří samozavírače hydraulického</t>
  </si>
  <si>
    <t>H2 : 78*1,5</t>
  </si>
  <si>
    <t>767003</t>
  </si>
  <si>
    <t>Demontáž a likvidace ocelové plošiny v 1PP m.č. 040</t>
  </si>
  <si>
    <t>767004</t>
  </si>
  <si>
    <t>Demontáž a likvidace ocelového sloupu v 1PP m.č. 040</t>
  </si>
  <si>
    <t>767005</t>
  </si>
  <si>
    <t>D+M Potrubní pošty, nerezová trouba, dle PD ozn. H1</t>
  </si>
  <si>
    <t>767006</t>
  </si>
  <si>
    <t>D+M nástěnného nárazníku, gumový 150x30mm, vč. kotvení, dle PD, ozn. H3</t>
  </si>
  <si>
    <t>767007</t>
  </si>
  <si>
    <t>54917040R</t>
  </si>
  <si>
    <t>zavírač dveří hydraulický hmotnost dveří 30 až 60 kg; š. dveří 900 mm; stříbrný</t>
  </si>
  <si>
    <t>998767203R00</t>
  </si>
  <si>
    <t>Přesun hmot pro kovové stavební doplňk. konstrukce v objektech výšky do 24 m</t>
  </si>
  <si>
    <t>771101101R00</t>
  </si>
  <si>
    <t xml:space="preserve">Příprava podkladu pod dlažby vysávání podkladů pod keramickou dlažbu průmyslovým vysavačem </t>
  </si>
  <si>
    <t>Příprava podkladu pod dlažby penetrace podkladu pod dlažby</t>
  </si>
  <si>
    <t>771575118R00</t>
  </si>
  <si>
    <t>Montáž podlah z dlaždic keramických 600 x 600 mm, režných nebo glazovaných, hladkých, kladených do flexibilního tmele</t>
  </si>
  <si>
    <t>H7 : 2*1,6</t>
  </si>
  <si>
    <t>H8 : 1,1*4</t>
  </si>
  <si>
    <t>771577843R00</t>
  </si>
  <si>
    <t>Hrany schodů, dilatační, koutové, ukončovací a přechodové profily profily dilatační s bočními díly z tvrdého PVC, horní dilatační zóna je z měkké plastické hmoty a tvoří 10 mm širokou pohledovou plochu, výšky 10 mm</t>
  </si>
  <si>
    <t>H5 : 0,9</t>
  </si>
  <si>
    <t>H6 : 1,1*2</t>
  </si>
  <si>
    <t>771578011R00</t>
  </si>
  <si>
    <t>Zvláštní úpravy spár spára podlaha-stěna silikonem</t>
  </si>
  <si>
    <t>vč. dodávky a montáže silikonu.</t>
  </si>
  <si>
    <t>SN5 : 0,4*2</t>
  </si>
  <si>
    <t>771579793R00</t>
  </si>
  <si>
    <t>Příplatky k položkám montáže podlah keramických příplatek za spárovací hmotu - plošně</t>
  </si>
  <si>
    <t>59764202a</t>
  </si>
  <si>
    <t>Dlažba dle výběru investora</t>
  </si>
  <si>
    <t>RTS 20/ I</t>
  </si>
  <si>
    <t>998771203R00</t>
  </si>
  <si>
    <t>Přesun hmot pro podlahy z dlaždic v objektech výšky do 24 m</t>
  </si>
  <si>
    <t>777615223R00</t>
  </si>
  <si>
    <t>Nátěr epoxidový, podlah betonových, skladba: penetrace, zásyp křemičitým pískem, 2xnátěr</t>
  </si>
  <si>
    <t>H9 : 17,5</t>
  </si>
  <si>
    <t>Provedení soklu - polyur.systém, výšky 50mm</t>
  </si>
  <si>
    <t>(6,9*2+3,375*2+8,35*2+2,7*2+3,9*2+3,375*2)</t>
  </si>
  <si>
    <t>-(5,96+9,3+2,92+3,45*2+0,55*2+1,4+1,98+6,15+3+4,38+1,38+4,16*2+3,15+3,38+2,28+0,63*3+1,58+1,83+5,775+0,63*2+3,87+3,02+2,45+0,63*3)</t>
  </si>
  <si>
    <t>77781120c</t>
  </si>
  <si>
    <t>Podlahový polyur.systém tl. 9mm, třída proiskluznosti R12, odolnost proti teplotám do 130C</t>
  </si>
  <si>
    <t>77781120d</t>
  </si>
  <si>
    <t>Provedení soklu - polyur.systém, výšky 150mm</t>
  </si>
  <si>
    <t>sokl TG : (0,63*2+5,96+0,63*2+9,3+2,92+3,43*2+0,55*2+0,78*2+1,36+0,55*2+1,98+3,31*2+0,615*2+0,78*2+1,38+4,38+0,38*2+0,63*2*2+4,16*2+6,15+0,63+3,87+0,63+3,02+2,48+0,63+1,58+1,83+0,63*2+0,28*2+5,775+2,28+0,63+3,15+0,63+3,38+0,63)</t>
  </si>
  <si>
    <t>3,375*5</t>
  </si>
  <si>
    <t>36*9+23,6*13</t>
  </si>
  <si>
    <t>998777203R00</t>
  </si>
  <si>
    <t>Přesun hmot pro podlahy syntetické v objektech výšky do 24 m</t>
  </si>
  <si>
    <t>1np : 2,25*(6,9*2+3,375*2+0,35)+3,25*(14,95*2+3,375*2+0,6*2+0,35*5)</t>
  </si>
  <si>
    <t>2,25*(17,6*2+30*2+0,3*4+0,6*2*3+0,4*2*3)-(1,4*1,5*15+1,5*2*2+(3+4,8)*3,7+1*2+1,2*2*2+1,4*2)</t>
  </si>
  <si>
    <t>0,275*(1,4*15*2+2*1,5*15)+0,6*(1,5*2+2*2*2)</t>
  </si>
  <si>
    <t>0,15*(8,4+3,95+1,36+3,45+0,55+2,6+4,2*3+4,55+0,15*7+0,25)</t>
  </si>
  <si>
    <t>2,25*(8,3+5,85+3,6*2+0,15+5,85+2,6+6,15+2,15*2*2+2,45*2*2+8,45*2+3,4*2+0,25*2+5,85*2*2+2,1*2+3,525*2+12+5,925+0,8*2)</t>
  </si>
  <si>
    <t>2,25*(2,5*2+3,375*2+4,3*2+5,925*2*3+2,25*2+7*2+7,85*2+11,85*2+6,05*2+11,85*2+4,2*2+5,15*2+7,25*2+6,15*2)</t>
  </si>
  <si>
    <t>0,275*(1,4*3*2+2*1,5*3)</t>
  </si>
  <si>
    <t>1np : (6,9*2+3,375*2+0,35)+(14,95*2+3,375*2+0,6*2+0,35*5)</t>
  </si>
  <si>
    <t>(17,6*2+30*2+0,3*4+0,6*2*3+0,4*2*3)</t>
  </si>
  <si>
    <t>(1,4*15*2+2*1,5*15)+(1,5*2+2*2*2)</t>
  </si>
  <si>
    <t>(8,4+3,95+1,36+3,45+0,55+2,6+4,2*3+4,55+0,15*7+0,25)*2</t>
  </si>
  <si>
    <t>(8,3+5,85+3,6*2+0,15+5,85+2,6+6,15+2,15*2*2+2,45*2*2+8,45*2+3,4*2+0,25*2+5,85*2*2+2,1*2+3,525*2+12+5,925+0,8*2)</t>
  </si>
  <si>
    <t>(2,5*2+3,375*2+4,3*2+5,925*2*3+2,25*2+7*2+7,85*2+11,85*2+6,05*2+11,85*2+4,2*2+5,15*2+7,25*2+6,15*2)</t>
  </si>
  <si>
    <t>(1,4*3*2+2*1,5*3)</t>
  </si>
  <si>
    <t>1,3*30+2,25*31</t>
  </si>
  <si>
    <t>1,3*2*5+0,8*2*2+1,1*2*4+1,4*4</t>
  </si>
  <si>
    <t>Obkládačka, dle výběru investora</t>
  </si>
  <si>
    <t>998781203R00</t>
  </si>
  <si>
    <t>Přesun hmot pro obklady keramické v objektech výšky do 24 m</t>
  </si>
  <si>
    <t>783125730R00</t>
  </si>
  <si>
    <t>Nátěry ocelových konstrukcí syntetické C+CC ocelové konstrukce lehké + velmi lehké, základní</t>
  </si>
  <si>
    <t>800-783</t>
  </si>
  <si>
    <t>na vzduchu schnoucí</t>
  </si>
  <si>
    <t>1np : 2*(0,4*2+2,2+0,4*2+2,2+0,47*2+1,75+1,85*2+1,75*2+13,85+8,7+5,75+0,65+2,75)</t>
  </si>
  <si>
    <t>strop 1NP : 336,6+33,7+21+12,5+13,5+23,3+5,3*2+42,7+40+65,8+65,4+15,7+41,8+14,1+25,5+8+437,6+35,1</t>
  </si>
  <si>
    <t>979011211R00</t>
  </si>
  <si>
    <t>Svislá doprava suti a vybouraných hmot nošením za prvé podlaží nad základním podlažím</t>
  </si>
  <si>
    <t>979011221R00</t>
  </si>
  <si>
    <t>Svislá doprava suti a vybouraných hmot nošením za prvé podlaží pod základním podlažím</t>
  </si>
  <si>
    <t>005124010R</t>
  </si>
  <si>
    <t>Koordinační činnost</t>
  </si>
  <si>
    <t>Koordinace stavebních a technologických dodávek stavby.</t>
  </si>
  <si>
    <t>Mobilní buňky, sklady, stavební wc, mobilní oplocení</t>
  </si>
  <si>
    <t>SO01a</t>
  </si>
  <si>
    <t>I.Etapa - příprava zařízení staveniště</t>
  </si>
  <si>
    <t>(516+1035)*0,3</t>
  </si>
  <si>
    <t>Odkaz na mn. položky pořadí 1 : 465,30000</t>
  </si>
  <si>
    <t>1891*0,03</t>
  </si>
  <si>
    <t>SO01</t>
  </si>
  <si>
    <t>I.Etapa - výstavba provizorní varny</t>
  </si>
  <si>
    <t>soklík TG : 0,15*(0,76*2+5,36*2)*0,1*50*0,001</t>
  </si>
  <si>
    <t>St20 : 2,4*3,41*2</t>
  </si>
  <si>
    <t>2,35*5,6</t>
  </si>
  <si>
    <t>2,35*2</t>
  </si>
  <si>
    <t>Stěna z tvárnic ztraceného bednění, tl. 100 mm, zalití tvárnic betonem C 25/30</t>
  </si>
  <si>
    <t>soklík TG : 0,15*(0,76*2+5,36*2)</t>
  </si>
  <si>
    <t>602011112RT5</t>
  </si>
  <si>
    <t xml:space="preserve">Omítka stěn z hotových směsí vrstva jádrová, vápenocementová,  , tloušťka vrstvy 20 mm,  </t>
  </si>
  <si>
    <t>po chla. boxu : 4,07*(3,675+6,8*2+0,45*2+0,6*2+0,7*2+0,4+0,15*6)</t>
  </si>
  <si>
    <t>-1,1*2</t>
  </si>
  <si>
    <t>pod nový nátěr stěn : 2*(0,6*2+0,4*2+3,35+0,75*2+0,7+5,3+12,6+9,2+0,45*2+0,4*2+0,6*2+9,45+2)</t>
  </si>
  <si>
    <t>-(1,4*0,6*6)</t>
  </si>
  <si>
    <t>1np : (0,45+0,3*2)*(2,9*2+1,4)*2</t>
  </si>
  <si>
    <t>2,35*5,6*2</t>
  </si>
  <si>
    <t>SP1 : (3,675*5,325+2,625*5,925+11,85*6,8-0,7*0,6-0,45*0,4)*0,081*1,03</t>
  </si>
  <si>
    <t>631315711RM1</t>
  </si>
  <si>
    <t>SP2 : 0,45*1,4*2*0,131*1,03</t>
  </si>
  <si>
    <t>(0,15*(1,55+9,3+3,55+2,7+12,6+9,05)+0,25*0,8)*0,131*1,03</t>
  </si>
  <si>
    <t>SP1 : (3,675*5,325+2,625*5,925+11,85*6,8-0,7*0,6-0,45*0,4)*2*1,25*4,44*0,001</t>
  </si>
  <si>
    <t>SP2 : 0,45*1,4*2</t>
  </si>
  <si>
    <t>277,1+63,7+73,4</t>
  </si>
  <si>
    <t>3,5+8*2</t>
  </si>
  <si>
    <t>135,9</t>
  </si>
  <si>
    <t>soklík TG : (0,76*2+5,36*2)/0,5</t>
  </si>
  <si>
    <t>nutné zakrytí stávajících podlah : 200</t>
  </si>
  <si>
    <t>1np : 0,1*1,5*1,4*2+0,45*1,4*1,4*2</t>
  </si>
  <si>
    <t>0,15*4,07*(9,325+9,3*3+2,7+11,325+24,6+6,4*2+2,75+3,05+11,85+9,05)</t>
  </si>
  <si>
    <t>-0,15*(2,45*2,6*2+1,1*2*4+1*2+1,2*2+1,2*2*2+1,1*2*8)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</si>
  <si>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</si>
  <si>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</si>
  <si>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</si>
  <si>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SE20 : (17,6+17,9+16,3+16,6+19,9+8,5)*0,18</t>
  </si>
  <si>
    <t>1np : 2,5+1</t>
  </si>
  <si>
    <t>965042231R00</t>
  </si>
  <si>
    <t>SE7 : (17,6+17,9+16,3+16,6+19,9+8,5)*0,1</t>
  </si>
  <si>
    <t>SE7 : 17,6+17,9+16,3+16,6+19,9+8,5</t>
  </si>
  <si>
    <t>968061112R00</t>
  </si>
  <si>
    <t>Vyvěšení nebo zavěšení dřevěných křídel oken, plochy do 1,5 m2</t>
  </si>
  <si>
    <t>1np : 2*2</t>
  </si>
  <si>
    <t>968062355R00</t>
  </si>
  <si>
    <t>Vybourání dřevěných rámů oken dvojitých nebo zdvojených, plochy do 2 m2</t>
  </si>
  <si>
    <t>1np : 1,4*1,5*2</t>
  </si>
  <si>
    <t>1*2*12+0,9*2</t>
  </si>
  <si>
    <t>1,1*2*3</t>
  </si>
  <si>
    <t>1np : 1,4*2</t>
  </si>
  <si>
    <t>978013121R00</t>
  </si>
  <si>
    <t>Otlučení omítek vápenných nebo vápenocementových vnitřních s vyškrabáním spár, s očištěním zdiva stěn, v rozsahu do 10 %</t>
  </si>
  <si>
    <t>stěny chla. boxu : 2,85*(6,3*2*4+2,55*2+2,525*2+2,775*2+2,75*2+0,225*4+0,45*2)</t>
  </si>
  <si>
    <t>2,85*(2,5*2+3,175*2+2,125*2+9,1*2)</t>
  </si>
  <si>
    <t>St1 : 1,7*3,55*1,1</t>
  </si>
  <si>
    <t>St3 : ((1,7+2,85+0,7)*3,55-0,9*2)*1,1</t>
  </si>
  <si>
    <t>St5 : (2,05*3,55-0,9*2)*2*1,1</t>
  </si>
  <si>
    <t>St6 : (2,05*3-0,9*2)*1,1</t>
  </si>
  <si>
    <t>St7 : (2,4*2,6+1,6*0,4-0,9*2)*2*1,1</t>
  </si>
  <si>
    <t>St8 : 3*2,25*1,1</t>
  </si>
  <si>
    <t>chladící box : 3,01*(2,7*2+3,375*2+9,3*2+2,125*2+2,55*2+6,5*2*4+2,525*2+2,775*2+2,75*2)</t>
  </si>
  <si>
    <t>SP1 : (3,675*5,325+2,625*5,925+11,85*6,8-0,7*0,6-0,45*0,4)</t>
  </si>
  <si>
    <t>SP1 : (3,675*5,325+2,625*5,925+11,85*6,8-0,7*0,6-0,45*0,4)*1,1</t>
  </si>
  <si>
    <t>SP2 : 0,45*1,4*2*1,1</t>
  </si>
  <si>
    <t>(0,15*(1,55+9,3+3,55+2,7+12,6+9,05)+0,25*0,8)*1,1</t>
  </si>
  <si>
    <t>SP1 : (3,675*5,325+2,625*5,925+11,85*6,8-0,7*0,6-0,45*0,4)*0,05*1,05</t>
  </si>
  <si>
    <t>St1 : 1,7*3+3,55*3</t>
  </si>
  <si>
    <t>St3 : (1,7+2,85+0,7)*3+3,55*12</t>
  </si>
  <si>
    <t>St5 : 2,05*3+3,55*5</t>
  </si>
  <si>
    <t>St6 : 2,05*3+3,55*5</t>
  </si>
  <si>
    <t>St7 : 2,4*3+3*3+2,6*2</t>
  </si>
  <si>
    <t>St8 : 3*3+2,25*6</t>
  </si>
  <si>
    <t>St1 : 1,7*3,55</t>
  </si>
  <si>
    <t>St3 : (1,7+2,85+0,7)*3,55-0,9*2</t>
  </si>
  <si>
    <t>St5 : (2,05*3,55-0,9*2)*2</t>
  </si>
  <si>
    <t>St6 : 2,05*3-0,9*2</t>
  </si>
  <si>
    <t>St7 : (2,4*2,6+1,6*0,4-0,9*2)*2</t>
  </si>
  <si>
    <t>St8 : 3*2,25</t>
  </si>
  <si>
    <t>St1 : (1,7*3+3,55*3)*0,1*0,12*1,2</t>
  </si>
  <si>
    <t>St3 : ((1,7+2,85+0,7)*3+3,55*12)*0,1*0,12*1,2</t>
  </si>
  <si>
    <t>St5 : (2,05*3+3,55*5)*0,1*0,12*1,2</t>
  </si>
  <si>
    <t>St6 : (2,05*3+3,55*5)*0,1*0,12*1,2</t>
  </si>
  <si>
    <t>St7 : (2,4*3+3*3+2,6*2)*0,1*0,12*1,2</t>
  </si>
  <si>
    <t>St8 : (3*3+2,25*6)*0,1*0,12*1,2</t>
  </si>
  <si>
    <t>766670011R00</t>
  </si>
  <si>
    <t>Montáž obložkové zárubně a dveřního křídla jednokřídlového</t>
  </si>
  <si>
    <t>DP1 : 4</t>
  </si>
  <si>
    <t>DP2 : 1</t>
  </si>
  <si>
    <t>1np : 7,6+1,2</t>
  </si>
  <si>
    <t>771575105R00</t>
  </si>
  <si>
    <t>Montáž podlah z dlaždic keramických 150 x 150 mm, režných nebo glazovaných, hladkých, kladených do flexibilního tmele</t>
  </si>
  <si>
    <t>(0,15*(1,55+9,3+3,55+2,7+12,6+9,05)+0,25*0,8)</t>
  </si>
  <si>
    <t>3,675+0,4+6,8*2+3,6*2+0,6+0,45+0,45*2</t>
  </si>
  <si>
    <t>5,4+6,3</t>
  </si>
  <si>
    <t>771579791R00</t>
  </si>
  <si>
    <t>Příplatky k položkám montáže podlah keramických příplatek za plochu podlah keramických do 5 m2 jednotlivě</t>
  </si>
  <si>
    <t>59763000a</t>
  </si>
  <si>
    <t>781497121R00</t>
  </si>
  <si>
    <t xml:space="preserve">Lišty k obkladům profil rohový eloxovaný hliník, uložení do tmele,  , výška profilu 6 mm,  </t>
  </si>
  <si>
    <t>soklík TG : 0,15*4</t>
  </si>
  <si>
    <t>Obkládačka dle původního obkladu</t>
  </si>
  <si>
    <t>po chla. boxu : 2*(3,675+6,8*2+0,45*2+0,6*2+0,7*2+0,4+0,15*6)</t>
  </si>
  <si>
    <t>nová příčka : 2*(5,3*2+2,4+2,4+2,4)</t>
  </si>
  <si>
    <t>stěny : 1,92*(3,675+6,8*2+0,45*2+0,6*2+0,7*2+0,4+0,15*6)</t>
  </si>
  <si>
    <t>1,92*(0,6*2+0,4*2+3,35+0,75*2+0,7+5,3+12,6+9,2+0,45*2+0,4*2+0,6*2+9,45+2)</t>
  </si>
  <si>
    <t>1,92*(5,3*2+2,4+2,4+2,4)</t>
  </si>
  <si>
    <t>2,6*9,4+2,1*(5,75+8,25+2,4+2,4+12,5)</t>
  </si>
  <si>
    <t>strop : 277,1+63,7+73,4</t>
  </si>
  <si>
    <t>#RTSROZP#</t>
  </si>
  <si>
    <t>Soupis stavebních prací, dodávek a služeb</t>
  </si>
  <si>
    <t>Zadavatel</t>
  </si>
  <si>
    <t>IČO:</t>
  </si>
  <si>
    <t>Vypracoval:</t>
  </si>
  <si>
    <t>Rozpis ceny</t>
  </si>
  <si>
    <t>MON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</si>
  <si>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</si>
  <si>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</si>
  <si>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</si>
  <si>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</si>
  <si>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</si>
  <si>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</si>
  <si>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</si>
  <si>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</si>
  <si>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</si>
  <si>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</si>
  <si>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</si>
  <si>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</si>
  <si>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</si>
  <si>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</si>
  <si>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</si>
  <si>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</si>
  <si>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</si>
  <si>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</si>
  <si>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</si>
  <si>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</si>
  <si>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#POPS</t>
  </si>
  <si>
    <t>Popis stavby: 1 - Rekonstrukce - modernizace objektu</t>
  </si>
  <si>
    <t>#POPO</t>
  </si>
  <si>
    <t>Popis objektu: 6 - FN Brno - Rekonstrukce stravovacího provozu</t>
  </si>
  <si>
    <t>#POPR</t>
  </si>
  <si>
    <t>Popis rozpočtu: SO01 - I.Etapa - výstavba provizorní varny</t>
  </si>
  <si>
    <t>Popis rozpočtu: SO01a - I.Etapa - příprava zařízení staveniště</t>
  </si>
  <si>
    <t>Popis rozpočtu: SO02 - II.Etapa - rekonstrukce varny</t>
  </si>
  <si>
    <t>Popis rozpočtu: SO02a - II.Etapa - příprava zařízení staveniště</t>
  </si>
  <si>
    <t>Popis rozpočtu: SO03 - III.Etapa - dokončení rekonstrukce varny</t>
  </si>
  <si>
    <t>Rekapitulace dílů</t>
  </si>
  <si>
    <t>Typ dílu</t>
  </si>
  <si>
    <t>PSU</t>
  </si>
  <si>
    <t>IO 01 Příprava území (zahrnuto v D1.1 a D1.2)</t>
  </si>
  <si>
    <t>Stav položky</t>
  </si>
  <si>
    <t>Běžná</t>
  </si>
  <si>
    <t>631316231R00</t>
  </si>
  <si>
    <t xml:space="preserve">Mazanina z betonu prostého speciální povrchové úpravy mazanin hlazení strojně,  </t>
  </si>
  <si>
    <t>Odkaz na mn. položky pořadí 16 : 9,70000</t>
  </si>
  <si>
    <t>76291111a</t>
  </si>
  <si>
    <t>Impregnace řeziva máčením, ochrana proti dřevokazným houbám, plísním a dřevokaznému hmyzu</t>
  </si>
  <si>
    <t xml:space="preserve">k ukončení polyuretanových soklů dle detailů : </t>
  </si>
  <si>
    <t>včetně tryskání a penetrace podkladu, nosné vrstvy prosypané křemičitým pískem a uzavírací vrstvy.</t>
  </si>
  <si>
    <t>781101210RT1</t>
  </si>
  <si>
    <t>Příprava podkladu pod obklady penetrace podkladu pod obklady</t>
  </si>
  <si>
    <t>včetně dodávky materiálu.</t>
  </si>
  <si>
    <t>Stavební přípomoce, bude čerpáno po odsouhlasení TDS</t>
  </si>
  <si>
    <t xml:space="preserve">Přesun hmot pro opravy a údržbu objektů pro opravy a údržbu dosavadních objektů včetně vnějších plášťů výšky do 6 m,  </t>
  </si>
  <si>
    <t>274313711R00</t>
  </si>
  <si>
    <t>Beton základových pasů prostý třídy C 25/30, Beton čerstvý obyčejný;  C 25/30;  prostředí: X0;  cement: CEM I;  Dmax = 22 mm;  S 3</t>
  </si>
  <si>
    <t>Včetně dodávky a uložení betonu a kamene.</t>
  </si>
  <si>
    <t>1np : 3,55*(5,6*3+2,85)</t>
  </si>
  <si>
    <t>Z3 : 5,85*2*41,8*0,001</t>
  </si>
  <si>
    <t>Odkaz na mn. položky pořadí 225 : 1143,10075</t>
  </si>
  <si>
    <t>Odkaz na mn. položky pořadí 221 : 100,54500</t>
  </si>
  <si>
    <t>Odkaz na mn. položky pořadí 219 : 437,86000</t>
  </si>
  <si>
    <t>342321410R00</t>
  </si>
  <si>
    <t>Beton příček železový třídy C 25/30, Beton čerstvý obyčejný;  C 25/30;  prostředí: X0;  cement: CEM I;  Dmax = 22 mm;  S 3</t>
  </si>
  <si>
    <t>příček výplňových a oddělovacích pevných, ochranných přizdívek, bez výztuže, s pomocným lešením výšky do 1900 mm a pro zatížení do 1,5 kPa,</t>
  </si>
  <si>
    <t>sokl TG : 0,1*0,15*(5,96*2+0,63*2+1,38*2+0,78*2*2+4,38*2+1,36*2+0,78*2+3,31*2+0,55*2+1,98*2+0,55*2+3,43*2*2+0,55*2*2+9,3+2,92+0,63*2+3,55+9,93+0,63*2+6,15*2+0,63*2*2+4,16*2*2+2,28*2+0,63*2+3,15*2+0,63*2+3,38*2+0,63*2+5,775*2+0,63*2+1,83*2+1,58*2+0,63*2*2)*1,03</t>
  </si>
  <si>
    <t>0,1*0,15*(3,87*2+0,63*2+3,02*2+0,63*2+2,48*2+0,63*2)*1,03</t>
  </si>
  <si>
    <t>342351105R00</t>
  </si>
  <si>
    <t>Bednění příček a stěn výplňových oboustranné zřízení</t>
  </si>
  <si>
    <t>svislé nebo šikmé (odkloněné), půdorysně přímé nebo zalomené, stěn výplňových, včetně vzpěr nebo jiného zajištění,</t>
  </si>
  <si>
    <t>sokl TG : 2*0,15*(5,96*2+0,63*2+1,38*2+0,78*2*2+4,38*2+1,36*2+0,78*2+3,31*2+0,55*2+1,98*2+0,55*2+3,43*2*2+0,55*2*2+9,3+2,92+0,63*2+3,55+9,93+0,63*2+6,15*2+0,63*2*2+4,16*2*2+2,28*2+0,63*2+3,15*2+0,63*2+3,38*2+0,63*2+5,775*2+0,63*2+1,83*2+1,58*2+0,63*2*2)</t>
  </si>
  <si>
    <t>2*0,15*(3,87*2+0,63*2+3,02*2+0,63*2+2,48*2+0,63*2)</t>
  </si>
  <si>
    <t>342351106R00</t>
  </si>
  <si>
    <t>Bednění příček a stěn výplňových oboustranné odstranění</t>
  </si>
  <si>
    <t>Odkaz na mn. položky pořadí 34 : 55,96500</t>
  </si>
  <si>
    <t>342361821R00</t>
  </si>
  <si>
    <t>Výztuž příček svislých a šikmých z betonářské oceli 10 505(R)</t>
  </si>
  <si>
    <t>Včetně distančních prvků.</t>
  </si>
  <si>
    <t xml:space="preserve">tg sokl : </t>
  </si>
  <si>
    <t>50kg/m3 : 0,15*(5,96*2+0,63*2+1,38*2+0,78*2*2+4,38*2+1,36*2+0,78*2+3,31*2+0,55*2+1,98*2+0,55*2+3,43*2*2+0,55*2*2+9,3+2,92+0,63*2+3,55+9,93+0,63*2+6,15*2+0,63*2*2+4,16*2*2+2,28*2+0,63*2+3,15*2+0,63*2+3,38*2+0,63*2+5,775*2+0,63*2+1,83*2+1,58*2+0,63*2*2)*0,1*100*0,001</t>
  </si>
  <si>
    <t>0,15*(3,87*2+0,63*2+3,02*2+0,63*2+2,48*2+0,63*2)*0,1*100*0,001</t>
  </si>
  <si>
    <t xml:space="preserve">k podlaze : </t>
  </si>
  <si>
    <t>1np : 3,05*1,66</t>
  </si>
  <si>
    <t>(8,4+3,95+1,36+3,45+0,55+2,6+4,2*2+4,55)*1,66</t>
  </si>
  <si>
    <t>(5,85+4,45+2,45*3+6+0,8+12+5,775+5,85+5,775)*1,66</t>
  </si>
  <si>
    <t>(5,6+2,6+5,15+0,7+12,4+0,7+5,05+23,5+5,925*3+2,5+5,6)*1,66</t>
  </si>
  <si>
    <t>Odkaz na mn. položky pořadí 40 : 59,02000</t>
  </si>
  <si>
    <t>Z3 : 5,85*2</t>
  </si>
  <si>
    <t>D3 : 0,9*0,9*0,08*3</t>
  </si>
  <si>
    <t>D3 : 0,9*0,9*3</t>
  </si>
  <si>
    <t>Odkaz na mn. položky pořadí 49 : 8,61750</t>
  </si>
  <si>
    <t>Odkaz na mn. položky pořadí 51 : 53,76000</t>
  </si>
  <si>
    <t>Odkaz na mn. položky pořadí 48 : 3,88080*0,2</t>
  </si>
  <si>
    <t>Odkaz na mn. položky pořadí 47 : 0,99880*0,2</t>
  </si>
  <si>
    <t>Odkaz na mn. položky pořadí 225 : 1143,10075*-1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</si>
  <si>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</si>
  <si>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</si>
  <si>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</si>
  <si>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Odkaz na mn. položky pořadí 127 : 413,50000</t>
  </si>
  <si>
    <t>včetně vlepování výztuže</t>
  </si>
  <si>
    <t>Odkaz na mn. položky pořadí 60 : 965,42070</t>
  </si>
  <si>
    <t>Odkaz na mn. položky pořadí 61 : 12,19800</t>
  </si>
  <si>
    <t>1np : 4,37*3,05*2</t>
  </si>
  <si>
    <t>(1,4*2,02+1,2*2,02)*2</t>
  </si>
  <si>
    <t>ostění : 0,275*(1,4*15+2*1,5*15)+0,6*(1,5*2+2*2*2)</t>
  </si>
  <si>
    <t>ostění : 0,275*(1,4*3+2*1,5*3)</t>
  </si>
  <si>
    <t>Odkaz na mn. položky pořadí 63 : 1936,47540</t>
  </si>
  <si>
    <t xml:space="preserve">pod PU stěrku : </t>
  </si>
  <si>
    <t>Odkaz na mn. položky pořadí 222 : 647,67500</t>
  </si>
  <si>
    <t>Odkaz na mn. položky pořadí 65 : 1,62689</t>
  </si>
  <si>
    <t>Odkaz na mn. položky pořadí 66 : 85,23708</t>
  </si>
  <si>
    <t>Odkaz na mn. položky pořadí 67 : 0,29145</t>
  </si>
  <si>
    <t>Odkaz na mn. položky pořadí 78 : 272,70000</t>
  </si>
  <si>
    <t>Odkaz na mn. položky pořadí 79 : 881,11500</t>
  </si>
  <si>
    <t>sokl TG : 0,1*(5,96*2+0,63*2+1,38*2+0,78*2*2+4,38*2+1,36*2+0,78*2+3,31*2+0,55*2+1,98*2+0,55*2+3,43*2*2+0,55*2*2+9,3+2,92+0,63*2+3,55+9,93+0,63*2+6,15*2+0,63*2*2+4,16*2*2+2,28*2+0,63*2+3,15*2+0,63*2+3,38*2+0,63*2+5,775*2+0,63*2+1,83*2+1,58*2+0,63*2*2)</t>
  </si>
  <si>
    <t>0,1*(3,87*2+0,63*2+3,02*2+0,63*2+2,48*2+0,63*2)</t>
  </si>
  <si>
    <t>Odkaz na mn. položky pořadí 94 : 2102,50000</t>
  </si>
  <si>
    <t xml:space="preserve">Plynosilikátové desky : </t>
  </si>
  <si>
    <t>Odkaz na mn. položky pořadí 107 : 5,39700</t>
  </si>
  <si>
    <t>Přesun hmot pro opravy a údržbu objektů pro opravy a údržbu dosavadních objektů včetně vnějších plášťů  výšky do 25 m, nošením</t>
  </si>
  <si>
    <t>Provedení izolace proti zemní vlhkosti natěradly za studena na ploše vodorovné nátěrem penetračním, 1 x nátěr, včetně dodávky penetračního laku ALP, Hmota nátěrová asfaltová; typ: lak, penetrace; funkce: zpevnění povrchu, adhezní můstek; vrstva: podkladní; exteriér; podklad: beton, keramika; bar...</t>
  </si>
  <si>
    <t>Provedení izolace proti zemní vlhkosti natěradly za studena na ploše svislé, včetně pomocného lešení o výšce podlahy do 1900 mm a pro zatížení do 1,5 kPa. nátěrem penetračním, 1x nátěr, včetně dodávky penetračního laku ALP, Hmota nátěrová asfaltová; typ: lak, penetrace; funkce: zpevnění povrchu, adhezní můstek; vrstva: podkladní; exteriér; podklad: beton, keramika; bar...</t>
  </si>
  <si>
    <t>Odkaz na mn. položky pořadí 139 : 1265,99105</t>
  </si>
  <si>
    <t>sokl TG - vnitřek i venek : 0,15*(0,63*4+5,96*3+1,38*3+0,78*4+4,38*3+0,78*3+0,63*4+4,16*3+0,63*4+4,16*3+0,63*3+9,3*3+0,63*3+2,92*3+0,78*4+1,36*3+0,55*3+3,45*3+0,55*3+3,45*3+0,55*4+2*3+0,613*4+3,46*3+0,63*2+6,15*3+0,63*3+3,87*3+3,02*3+0,63*3+0,63*4+1,83*3+1,58*3+0,63*4)</t>
  </si>
  <si>
    <t>0,15*(5,775*3+0,63*3+2,28*3+0,63*3+3,15*3+0,63*3+3,38*3+0,63*3)</t>
  </si>
  <si>
    <t>sokl TG : (0,63*4+5,96*3+1,38*3+0,78*4+4,38*3+0,78*3+0,63*4+4,16*3+0,63*4+4,16*3+0,63*3+9,3*3+0,63*3+2,92*3+0,78*4+1,36*3+0,55*3+3,45*3+0,55*3+3,45*3+0,55*4+2*3+0,613*4+3,46*3+0,63*2+6,15*3+0,63*3+3,87*3+3,02*3+0,63*3+0,63*4+1,83*3+1,58*3+0,63*4)</t>
  </si>
  <si>
    <t>(5,775*3+0,63*3+2,28*3+0,63*3+3,15*3+0,63*3+3,38*3+0,63*3)</t>
  </si>
  <si>
    <t>0,15*(4*20+6+20+10)</t>
  </si>
  <si>
    <t>pás izolační z modifikovaného asfaltu natavitelný; nosná vložka polyesterové rouno; horní strana jemný minerální posyp; spodní strana PE fólie; tl. 5,0 mm</t>
  </si>
  <si>
    <t>Odkaz na mn. položky pořadí 143 : 5,07000*1,05</t>
  </si>
  <si>
    <t>St12 : 2,62*(3+2)-0,9*2</t>
  </si>
  <si>
    <t>SE5 - Polaid : (41,4+420+7,6+65,5+13,8+9,6+51,7)</t>
  </si>
  <si>
    <t>713131130R00</t>
  </si>
  <si>
    <t>Montáž tepelné izolace stěn vložením do nosné rámové konstrukce</t>
  </si>
  <si>
    <t>Nařezání izolace na potřebný rouzměr. Vložení izolace do stěny bez dodávky tepelné izolace.</t>
  </si>
  <si>
    <t>dilatace mezi soklem TG a stěnou : 0,15*(5,96+9,3+0,63+2,92+0,63+1,38+0,3*2+4,38+1,36+3,45*2+0,55*2+2+3,39+4,16+4,16+6,15+3,87+0,63+1,83+1,58+5,775+0,63*2+2,48+0,63+3,02+0,63+3,15+0,63+3,38+0,63)</t>
  </si>
  <si>
    <t>28375707R</t>
  </si>
  <si>
    <t>deska izolační fasádní; pěnový polystyren; rovná hrana; součinitel tepelné vodivosti 0,039 W/mK; obj. hmotnost 15,00 kg/m3</t>
  </si>
  <si>
    <t>dilatace mezi soklem TG a stěnou : 0,15*(5,96+9,3+0,63+2,92+0,63+1,38+0,3*2+4,38+1,36+3,45*2+0,55*2+2+3,39+4,16+4,16+6,15+3,87+0,63+1,83+1,58+5,775+0,63*2+2,48+0,63+3,02+0,63+3,15+0,63+3,38+0,63)*0,01*1,05</t>
  </si>
  <si>
    <t>63151543R</t>
  </si>
  <si>
    <t>deska izolační fasádní; minerální vlákno; orientace vláken rovnoběžná; tl. 100,0 mm; součinitel tepelné vodivosti 0,036 W/mK; R = 2,750 m2K/W; obj. hmotnost 150,00 kg/m3; hydrofobizováno</t>
  </si>
  <si>
    <t>63151546R</t>
  </si>
  <si>
    <t>deska izolační fasádní; minerální vlákno; orientace vláken rovnoběžná; tl. 150,0 mm; součinitel tepelné vodivosti 0,036 W/mK; R = 4,150 m2K/W; obj. hmotnost 150,00 kg/m3; hydrofobizováno</t>
  </si>
  <si>
    <t>Odkaz na mn. položky pořadí 159 : 74,84400</t>
  </si>
  <si>
    <t>Odkaz na mn. položky pořadí 154 : 3,00000*2,1</t>
  </si>
  <si>
    <t>St12 : (2,62*8+(3+2)*3)</t>
  </si>
  <si>
    <t>Odkaz na mn. položky pořadí 165 : 38,30605</t>
  </si>
  <si>
    <t>Odkaz na mn. položky pořadí 172 : 115,58000</t>
  </si>
  <si>
    <t>DP1 : 1</t>
  </si>
  <si>
    <t>Odkaz na mn. položky pořadí 177 : 1,00000</t>
  </si>
  <si>
    <t>Odkaz na mn. položky pořadí 176 : 3,00000</t>
  </si>
  <si>
    <t>Odkaz na mn. položky pořadí 175 : 8,00000</t>
  </si>
  <si>
    <t>Odkaz na mn. položky pořadí 174 : 1,00000</t>
  </si>
  <si>
    <t>Odkaz na mn. položky pořadí 178 : 1,00000</t>
  </si>
  <si>
    <t>Odkaz na mn. položky pořadí 172 : 115,58000*1,05</t>
  </si>
  <si>
    <t>bourání stěny podhledu : 1,12*(5,28+5,4+5,4)</t>
  </si>
  <si>
    <t>2np : 5,28*0,75+5,4*0,75*2</t>
  </si>
  <si>
    <t>D+M ocelové chráničky ozn. Z2, dle PD</t>
  </si>
  <si>
    <t>Odkaz na mn. položky pořadí 195 : 4,00000</t>
  </si>
  <si>
    <t>Odkaz na mn. položky pořadí 207 : 2,16000</t>
  </si>
  <si>
    <t>771101210RT1</t>
  </si>
  <si>
    <t>Odkaz na mn. položky pořadí 207 : 2,16000*1,05</t>
  </si>
  <si>
    <t>Odkaz na mn. položky pořadí 216 : 272,70000</t>
  </si>
  <si>
    <t>Podlahový polyur.systém tl. 4 - 6mm, třída protiskluznosti R10 a R11, odolnost proti teplotám do 80C</t>
  </si>
  <si>
    <t>SN1 : (336,6+33,7+21+12,5+13,5+47,9-2,7*3,375)</t>
  </si>
  <si>
    <t>Odkaz na mn. položky pořadí 225 : 1143,10075*1,05</t>
  </si>
  <si>
    <t>Z3 : 5,85*2*0,906</t>
  </si>
  <si>
    <t>Odkaz na mn. položky pořadí 88 : 4,00000</t>
  </si>
  <si>
    <t>Odkaz na mn. položky pořadí 87 : 1,00000</t>
  </si>
  <si>
    <t>Odkaz na mn. položky pořadí 85 : 3,00000</t>
  </si>
  <si>
    <t>Odkaz na mn. položky pořadí 84 : 1,00000</t>
  </si>
  <si>
    <t>Odkaz na mn. položky pořadí 83 : 4,00000</t>
  </si>
  <si>
    <t>Odkaz na mn. položky pořadí 128 : 965,42070</t>
  </si>
  <si>
    <t>Odkaz na mn. položky pořadí 235 : 2895,12665</t>
  </si>
  <si>
    <t>Odkaz na mn. položky pořadí 232 : 95,18000</t>
  </si>
  <si>
    <t>Odkaz na mn. položky pořadí 59 : 92,26800</t>
  </si>
  <si>
    <t>Odkaz na mn. položky pořadí 58 : 56,19000</t>
  </si>
  <si>
    <t>Odkaz na mn. položky pořadí 57 : 413,50000</t>
  </si>
  <si>
    <t>Odkaz na mn. položky pořadí 54 : 1019,05065</t>
  </si>
  <si>
    <t>St24 : 2,4*3,92-2*0,9</t>
  </si>
  <si>
    <t>St24 : 1</t>
  </si>
  <si>
    <t>602011141RT3</t>
  </si>
  <si>
    <t xml:space="preserve">Omítka stěn z hotových směsí vrstva štuková, vápenná,  , tloušťka vrstvy 4 mm,  </t>
  </si>
  <si>
    <t>Odkaz na mn. položky pořadí 11 : 92,96000</t>
  </si>
  <si>
    <t>612421211R00</t>
  </si>
  <si>
    <t>Oprava vnitřních vápenných omítek stěn v množství opravované plochy přes 5 do 10 %, hrubých</t>
  </si>
  <si>
    <t>Odkaz na mn. položky pořadí 14 : 9,60300</t>
  </si>
  <si>
    <t>Odkaz na mn. položky pořadí 15 : 0,98128</t>
  </si>
  <si>
    <t>964061321R00</t>
  </si>
  <si>
    <t>Uvolnění zhlaví trámu ze zdiva cihelného, o průřezu zhlaví do 0,03m2</t>
  </si>
  <si>
    <t>při jeho výměně pro jakoukoliv délku uložení, včetně pomocného lešení o výšce podlahy do 1900 mm a pro zatížení do 1,5 kPa  (150 kg/m2),</t>
  </si>
  <si>
    <t>SE20 : (7+9+4)*2</t>
  </si>
  <si>
    <t>964076331R00</t>
  </si>
  <si>
    <t>Vybourání válcovaných nosníků uložených ve zdivu betonovém nebo kamenném na maltu cementovou, délky do 6 m, hmotnosti do 35 kg/m</t>
  </si>
  <si>
    <t>včetně pomocného lešení o výšce podlahy do 1900 mm a pro zatížení do 1,5 kPa  (150 kg/m2)</t>
  </si>
  <si>
    <t>SE20 : (12,15*7*21,9+2,625*9*21,9+3,1*4*21,9)*0,001</t>
  </si>
  <si>
    <t>chladírna strop : 17,6+17,9+16,3+16,6+19,9+8,5</t>
  </si>
  <si>
    <t>chladírna podlaha : 17,6+17,9+16,3+16,6+19,9+8,5</t>
  </si>
  <si>
    <t>Odkaz na mn. položky pořadí 53 : 3,09816</t>
  </si>
  <si>
    <t>Odkaz na mn. položky pořadí 58 : 5,00000</t>
  </si>
  <si>
    <t>Odkaz na mn. položky pořadí 56 : 71,78250*1,05</t>
  </si>
  <si>
    <t>Odkaz na mn. položky pořadí 67 : 122,37500</t>
  </si>
  <si>
    <t>soklík TG : (0,76*2+5,36*2)</t>
  </si>
  <si>
    <t>Odkaz na mn. položky pořadí 67 : 122,37500*1,05</t>
  </si>
  <si>
    <t>Odkaz na mn. položky pořadí 74 : 1,83600</t>
  </si>
  <si>
    <t>Odkaz na mn. položky pořadí 74 : 1,83600*1,05</t>
  </si>
  <si>
    <t>Odkaz na mn. položky pořadí 80 : 177,75000</t>
  </si>
  <si>
    <t>Odkaz na mn. položky pořadí 81 : 810,91000</t>
  </si>
  <si>
    <t>Datová zásuvka 1xRJ 45, kompletní vč. krabice, rámečku, masky,  keystone cat. 6A dle standardu FN Brno, dle TZ, IP66</t>
  </si>
  <si>
    <r>
      <t>Datový kabel U/FTP cat.6A, 4pár, Class E</t>
    </r>
    <r>
      <rPr>
        <sz val="8"/>
        <rFont val="Arial Narrow"/>
        <family val="2"/>
        <charset val="238"/>
      </rPr>
      <t>A</t>
    </r>
    <r>
      <rPr>
        <sz val="12"/>
        <rFont val="Arial Narrow"/>
        <family val="2"/>
      </rPr>
      <t>, 10GBaseT, LSOH, B2ca s1 d1 a1 , vnitřní dle standardu FN Brno, viz TZ.</t>
    </r>
  </si>
  <si>
    <t>FTP Keystone RJ45 cat.6A, stíněný, dle standardu FN Brno, viz TZ.</t>
  </si>
  <si>
    <t>Krabice pod omítku KO125E</t>
  </si>
  <si>
    <t>6.18</t>
  </si>
  <si>
    <t>6.19</t>
  </si>
  <si>
    <t>Vysekání kapes pro špalíky a krabice 15x15x10 v cihl. zdivu</t>
  </si>
  <si>
    <t>6.20</t>
  </si>
  <si>
    <t>6.21</t>
  </si>
  <si>
    <t>6.22</t>
  </si>
  <si>
    <t>6.23</t>
  </si>
  <si>
    <t>Patch kabel RJ45, CAT6A, v provedení LSZH (LS0H), snag-proof, šedý 2m</t>
  </si>
  <si>
    <t>Patch kabel RJ45, CAT6A, v provedení LSZH (LS0H), snag-proof, šedý 3m</t>
  </si>
  <si>
    <t>Patch kabel RJ45, CAT6A, v provedení LSZH (LS0H), snag-proof, červený 2m</t>
  </si>
  <si>
    <t>Rack montážní sada šroub M6, matka, podložka, sada 4ks  </t>
  </si>
  <si>
    <t xml:space="preserve">Štítek označovací na zásuvku, patch panel   </t>
  </si>
  <si>
    <t xml:space="preserve">Sada vyvazovacích oka pro kabeláž - WZ-SB54-00-01-000 </t>
  </si>
  <si>
    <t>Kabelová lišta 24x22mm, bílá bezhalogenová, včetně kolen, spojek a koncovek.</t>
  </si>
  <si>
    <t>Kabelová lišta 40x15mm, bílá bezhalogenová, včetně kolen, spojek a koncovek.</t>
  </si>
  <si>
    <t>Kabelová lišta 40x40mm, bílá bezhalogenová, včetně kolen, spojek a koncovek.</t>
  </si>
  <si>
    <t>Drátěný kabelový žlab 100x50mm, vč. závěsů, spojek, kolen atd.</t>
  </si>
  <si>
    <t>6.24</t>
  </si>
  <si>
    <t>6.25</t>
  </si>
  <si>
    <t>6.26</t>
  </si>
  <si>
    <t>6.27</t>
  </si>
  <si>
    <t>6.28</t>
  </si>
  <si>
    <t>Měření strukturované kabeláže certifikovaným měřícím přístrojem a vypracování protokolu o 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</si>
</sst>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mm\/yyyy"/>
    <numFmt numFmtId="165" formatCode="dd\.mm\.yyyy"/>
    <numFmt numFmtId="166" formatCode="#,##0.00000"/>
    <numFmt numFmtId="167" formatCode="#,##0.00%"/>
    <numFmt numFmtId="168" formatCode="#,##0.000"/>
    <numFmt numFmtId="169" formatCode="0.0"/>
    <numFmt numFmtId="170" formatCode="#,##0.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b/>
      <sz val="14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0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2"/>
      <name val="formata"/>
      <charset val="238"/>
    </font>
    <font>
      <b/>
      <sz val="18"/>
      <name val="Arial Narrow"/>
      <family val="2"/>
      <charset val="238"/>
    </font>
    <font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i/>
      <sz val="12"/>
      <name val="Arial Narrow"/>
      <family val="2"/>
      <charset val="238"/>
    </font>
    <font>
      <sz val="12"/>
      <name val="Arial Narrow CE"/>
      <family val="2"/>
      <charset val="238"/>
    </font>
    <font>
      <sz val="12"/>
      <name val="Arial Narrow"/>
      <family val="2"/>
    </font>
    <font>
      <sz val="12"/>
      <color rgb="FFFF0000"/>
      <name val="Arial Narrow"/>
      <family val="2"/>
    </font>
    <font>
      <i/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4"/>
      <name val="Arial Narrow"/>
      <family val="2"/>
    </font>
    <font>
      <sz val="12"/>
      <color indexed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rgb="FFE30613"/>
      </top>
      <bottom/>
      <diagonal/>
    </border>
    <border>
      <left/>
      <right/>
      <top/>
      <bottom style="thin">
        <color rgb="FFE3061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4" fillId="0" borderId="0"/>
    <xf numFmtId="0" fontId="19" fillId="0" borderId="0"/>
    <xf numFmtId="0" fontId="5" fillId="0" borderId="0"/>
    <xf numFmtId="0" fontId="19" fillId="0" borderId="0"/>
    <xf numFmtId="0" fontId="4" fillId="0" borderId="0"/>
    <xf numFmtId="44" fontId="4" fillId="0" borderId="0" applyFont="0" applyFill="0" applyBorder="0" applyAlignment="0" applyProtection="0"/>
    <xf numFmtId="0" fontId="21" fillId="0" borderId="0"/>
    <xf numFmtId="0" fontId="20" fillId="0" borderId="0"/>
    <xf numFmtId="0" fontId="3" fillId="0" borderId="0"/>
    <xf numFmtId="44" fontId="3" fillId="0" borderId="0" applyFont="0" applyFill="0" applyBorder="0" applyAlignment="0" applyProtection="0"/>
    <xf numFmtId="0" fontId="23" fillId="0" borderId="0"/>
    <xf numFmtId="0" fontId="3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74" fillId="0" borderId="0"/>
    <xf numFmtId="0" fontId="74" fillId="0" borderId="0"/>
  </cellStyleXfs>
  <cellXfs count="1023">
    <xf numFmtId="0" fontId="0" fillId="0" borderId="0" xfId="0"/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horizontal="left" vertical="top" wrapText="1" indent="1"/>
      <protection locked="0"/>
    </xf>
    <xf numFmtId="164" fontId="15" fillId="0" borderId="0" xfId="0" applyNumberFormat="1" applyFont="1" applyBorder="1" applyAlignment="1" applyProtection="1">
      <alignment horizontal="left" vertical="top" indent="1"/>
      <protection locked="0"/>
    </xf>
    <xf numFmtId="0" fontId="6" fillId="0" borderId="0" xfId="0" applyFont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right" vertical="top"/>
    </xf>
    <xf numFmtId="0" fontId="8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8" fillId="0" borderId="2" xfId="0" applyFont="1" applyFill="1" applyBorder="1" applyAlignment="1" applyProtection="1">
      <alignment horizontal="right" vertical="top"/>
    </xf>
    <xf numFmtId="0" fontId="8" fillId="0" borderId="2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vertical="top" wrapText="1"/>
    </xf>
    <xf numFmtId="17" fontId="9" fillId="0" borderId="0" xfId="0" applyNumberFormat="1" applyFont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left" vertical="top" wrapText="1" indent="1"/>
    </xf>
    <xf numFmtId="0" fontId="13" fillId="0" borderId="0" xfId="0" applyFont="1" applyFill="1" applyBorder="1" applyAlignment="1" applyProtection="1">
      <alignment horizontal="left" vertical="top" wrapText="1" indent="1"/>
    </xf>
    <xf numFmtId="0" fontId="8" fillId="0" borderId="0" xfId="0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vertical="top" wrapText="1"/>
    </xf>
    <xf numFmtId="0" fontId="16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top"/>
    </xf>
    <xf numFmtId="0" fontId="17" fillId="0" borderId="0" xfId="0" applyFont="1" applyBorder="1" applyAlignment="1" applyProtection="1">
      <alignment horizontal="left" vertical="top" wrapText="1" indent="1"/>
      <protection locked="0"/>
    </xf>
    <xf numFmtId="0" fontId="15" fillId="0" borderId="0" xfId="0" applyNumberFormat="1" applyFont="1" applyBorder="1" applyAlignment="1" applyProtection="1">
      <alignment horizontal="left" vertical="top" indent="1"/>
      <protection locked="0"/>
    </xf>
    <xf numFmtId="0" fontId="15" fillId="0" borderId="0" xfId="0" applyFont="1" applyAlignment="1" applyProtection="1">
      <alignment horizontal="left" vertical="top" indent="1"/>
      <protection locked="0"/>
    </xf>
    <xf numFmtId="0" fontId="23" fillId="0" borderId="0" xfId="11" applyFont="1" applyAlignment="1">
      <alignment vertical="center"/>
    </xf>
    <xf numFmtId="0" fontId="23" fillId="0" borderId="3" xfId="11" applyFont="1" applyBorder="1" applyAlignment="1">
      <alignment vertical="center"/>
    </xf>
    <xf numFmtId="0" fontId="23" fillId="0" borderId="4" xfId="11" applyFont="1" applyBorder="1" applyAlignment="1">
      <alignment vertical="center"/>
    </xf>
    <xf numFmtId="0" fontId="23" fillId="0" borderId="5" xfId="11" applyFont="1" applyBorder="1" applyAlignment="1">
      <alignment vertical="center"/>
    </xf>
    <xf numFmtId="0" fontId="23" fillId="0" borderId="0" xfId="11" applyAlignment="1">
      <alignment vertical="center"/>
    </xf>
    <xf numFmtId="0" fontId="24" fillId="0" borderId="0" xfId="11" applyFont="1" applyAlignment="1">
      <alignment horizontal="left" vertical="center"/>
    </xf>
    <xf numFmtId="0" fontId="25" fillId="0" borderId="0" xfId="11" applyFont="1" applyAlignment="1">
      <alignment vertical="center"/>
    </xf>
    <xf numFmtId="0" fontId="25" fillId="0" borderId="5" xfId="11" applyFont="1" applyBorder="1" applyAlignment="1">
      <alignment vertical="center"/>
    </xf>
    <xf numFmtId="0" fontId="26" fillId="0" borderId="0" xfId="11" applyFont="1" applyAlignment="1">
      <alignment horizontal="left" vertical="center"/>
    </xf>
    <xf numFmtId="0" fontId="27" fillId="0" borderId="0" xfId="11" applyFont="1" applyAlignment="1">
      <alignment vertical="center"/>
    </xf>
    <xf numFmtId="0" fontId="27" fillId="0" borderId="5" xfId="11" applyFont="1" applyBorder="1" applyAlignment="1">
      <alignment vertical="center"/>
    </xf>
    <xf numFmtId="0" fontId="27" fillId="0" borderId="0" xfId="11" applyFont="1" applyAlignment="1">
      <alignment horizontal="left" vertical="center"/>
    </xf>
    <xf numFmtId="0" fontId="28" fillId="0" borderId="0" xfId="11" applyFont="1" applyAlignment="1">
      <alignment vertical="center"/>
    </xf>
    <xf numFmtId="0" fontId="23" fillId="0" borderId="7" xfId="11" applyBorder="1" applyAlignment="1">
      <alignment vertical="center"/>
    </xf>
    <xf numFmtId="0" fontId="23" fillId="0" borderId="8" xfId="11" applyBorder="1" applyAlignment="1">
      <alignment vertical="center"/>
    </xf>
    <xf numFmtId="0" fontId="23" fillId="0" borderId="0" xfId="11" applyFont="1" applyBorder="1" applyAlignment="1">
      <alignment vertical="center"/>
    </xf>
    <xf numFmtId="0" fontId="23" fillId="0" borderId="10" xfId="11" applyFont="1" applyBorder="1" applyAlignment="1">
      <alignment vertical="center"/>
    </xf>
    <xf numFmtId="0" fontId="23" fillId="3" borderId="12" xfId="11" applyFont="1" applyFill="1" applyBorder="1" applyAlignment="1">
      <alignment vertical="center"/>
    </xf>
    <xf numFmtId="0" fontId="31" fillId="3" borderId="0" xfId="11" applyFont="1" applyFill="1" applyAlignment="1">
      <alignment horizontal="center" vertical="center"/>
    </xf>
    <xf numFmtId="0" fontId="32" fillId="0" borderId="14" xfId="11" applyFont="1" applyBorder="1" applyAlignment="1">
      <alignment horizontal="center" vertical="center" wrapText="1"/>
    </xf>
    <xf numFmtId="0" fontId="32" fillId="0" borderId="15" xfId="11" applyFont="1" applyBorder="1" applyAlignment="1">
      <alignment horizontal="center" vertical="center" wrapText="1"/>
    </xf>
    <xf numFmtId="0" fontId="32" fillId="0" borderId="16" xfId="11" applyFont="1" applyBorder="1" applyAlignment="1">
      <alignment horizontal="center" vertical="center" wrapText="1"/>
    </xf>
    <xf numFmtId="0" fontId="23" fillId="0" borderId="6" xfId="11" applyFont="1" applyBorder="1" applyAlignment="1">
      <alignment vertical="center"/>
    </xf>
    <xf numFmtId="0" fontId="23" fillId="0" borderId="7" xfId="11" applyFont="1" applyBorder="1" applyAlignment="1">
      <alignment vertical="center"/>
    </xf>
    <xf numFmtId="0" fontId="23" fillId="0" borderId="8" xfId="11" applyFont="1" applyBorder="1" applyAlignment="1">
      <alignment vertical="center"/>
    </xf>
    <xf numFmtId="0" fontId="33" fillId="0" borderId="0" xfId="11" applyFont="1" applyAlignment="1">
      <alignment vertical="center"/>
    </xf>
    <xf numFmtId="0" fontId="33" fillId="0" borderId="5" xfId="11" applyFont="1" applyBorder="1" applyAlignment="1">
      <alignment vertical="center"/>
    </xf>
    <xf numFmtId="0" fontId="34" fillId="0" borderId="0" xfId="11" applyFont="1" applyAlignment="1">
      <alignment horizontal="left" vertical="center"/>
    </xf>
    <xf numFmtId="0" fontId="34" fillId="0" borderId="0" xfId="11" applyFont="1" applyAlignment="1">
      <alignment vertical="center"/>
    </xf>
    <xf numFmtId="0" fontId="33" fillId="0" borderId="0" xfId="11" applyFont="1" applyAlignment="1">
      <alignment horizontal="center" vertical="center"/>
    </xf>
    <xf numFmtId="4" fontId="29" fillId="0" borderId="9" xfId="11" applyNumberFormat="1" applyFont="1" applyBorder="1" applyAlignment="1">
      <alignment vertical="center"/>
    </xf>
    <xf numFmtId="4" fontId="29" fillId="0" borderId="0" xfId="11" applyNumberFormat="1" applyFont="1" applyBorder="1" applyAlignment="1">
      <alignment vertical="center"/>
    </xf>
    <xf numFmtId="166" fontId="29" fillId="0" borderId="0" xfId="11" applyNumberFormat="1" applyFont="1" applyBorder="1" applyAlignment="1">
      <alignment vertical="center"/>
    </xf>
    <xf numFmtId="4" fontId="29" fillId="0" borderId="10" xfId="11" applyNumberFormat="1" applyFont="1" applyBorder="1" applyAlignment="1">
      <alignment vertical="center"/>
    </xf>
    <xf numFmtId="0" fontId="33" fillId="0" borderId="0" xfId="11" applyFont="1" applyAlignment="1">
      <alignment horizontal="left" vertical="center"/>
    </xf>
    <xf numFmtId="0" fontId="35" fillId="0" borderId="0" xfId="11" applyFont="1" applyAlignment="1">
      <alignment horizontal="left" vertical="center"/>
    </xf>
    <xf numFmtId="0" fontId="37" fillId="0" borderId="0" xfId="12" applyFont="1" applyAlignment="1">
      <alignment horizontal="center" vertical="center"/>
    </xf>
    <xf numFmtId="0" fontId="38" fillId="0" borderId="5" xfId="11" applyFont="1" applyBorder="1" applyAlignment="1">
      <alignment vertical="center"/>
    </xf>
    <xf numFmtId="0" fontId="39" fillId="0" borderId="0" xfId="11" applyFont="1" applyAlignment="1">
      <alignment vertical="center"/>
    </xf>
    <xf numFmtId="0" fontId="40" fillId="0" borderId="0" xfId="11" applyFont="1" applyAlignment="1">
      <alignment vertical="center"/>
    </xf>
    <xf numFmtId="0" fontId="27" fillId="0" borderId="0" xfId="11" applyFont="1" applyAlignment="1">
      <alignment horizontal="center" vertical="center"/>
    </xf>
    <xf numFmtId="4" fontId="41" fillId="0" borderId="17" xfId="11" applyNumberFormat="1" applyFont="1" applyBorder="1" applyAlignment="1">
      <alignment vertical="center"/>
    </xf>
    <xf numFmtId="4" fontId="41" fillId="0" borderId="18" xfId="11" applyNumberFormat="1" applyFont="1" applyBorder="1" applyAlignment="1">
      <alignment vertical="center"/>
    </xf>
    <xf numFmtId="166" fontId="41" fillId="0" borderId="18" xfId="11" applyNumberFormat="1" applyFont="1" applyBorder="1" applyAlignment="1">
      <alignment vertical="center"/>
    </xf>
    <xf numFmtId="4" fontId="41" fillId="0" borderId="19" xfId="11" applyNumberFormat="1" applyFont="1" applyBorder="1" applyAlignment="1">
      <alignment vertical="center"/>
    </xf>
    <xf numFmtId="0" fontId="38" fillId="0" borderId="0" xfId="11" applyFont="1" applyAlignment="1">
      <alignment vertical="center"/>
    </xf>
    <xf numFmtId="0" fontId="38" fillId="0" borderId="0" xfId="11" applyFont="1" applyAlignment="1">
      <alignment horizontal="left" vertical="center"/>
    </xf>
    <xf numFmtId="0" fontId="39" fillId="0" borderId="0" xfId="11" applyFont="1" applyAlignment="1">
      <alignment horizontal="left" vertical="center" wrapText="1"/>
    </xf>
    <xf numFmtId="4" fontId="40" fillId="0" borderId="0" xfId="11" applyNumberFormat="1" applyFont="1" applyAlignment="1">
      <alignment vertical="center"/>
    </xf>
    <xf numFmtId="4" fontId="40" fillId="0" borderId="0" xfId="11" applyNumberFormat="1" applyFont="1" applyAlignment="1">
      <alignment horizontal="right" vertical="center" indent="1"/>
    </xf>
    <xf numFmtId="0" fontId="40" fillId="0" borderId="0" xfId="11" applyFont="1" applyAlignment="1">
      <alignment horizontal="right" vertical="center" indent="1"/>
    </xf>
    <xf numFmtId="4" fontId="41" fillId="0" borderId="0" xfId="11" applyNumberFormat="1" applyFont="1" applyBorder="1" applyAlignment="1">
      <alignment vertical="center"/>
    </xf>
    <xf numFmtId="0" fontId="23" fillId="0" borderId="20" xfId="11" applyFont="1" applyBorder="1" applyAlignment="1">
      <alignment vertical="center"/>
    </xf>
    <xf numFmtId="0" fontId="34" fillId="3" borderId="0" xfId="11" applyFont="1" applyFill="1" applyAlignment="1">
      <alignment horizontal="left" vertical="center"/>
    </xf>
    <xf numFmtId="0" fontId="23" fillId="3" borderId="0" xfId="11" applyFont="1" applyFill="1" applyAlignment="1">
      <alignment vertical="center"/>
    </xf>
    <xf numFmtId="0" fontId="23" fillId="0" borderId="21" xfId="11" applyFont="1" applyBorder="1" applyAlignment="1">
      <alignment vertical="center"/>
    </xf>
    <xf numFmtId="0" fontId="23" fillId="0" borderId="22" xfId="11" applyFont="1" applyBorder="1" applyAlignment="1">
      <alignment vertical="center"/>
    </xf>
    <xf numFmtId="0" fontId="23" fillId="0" borderId="0" xfId="11"/>
    <xf numFmtId="0" fontId="42" fillId="0" borderId="0" xfId="11" applyFont="1" applyAlignment="1">
      <alignment horizontal="left" vertical="center"/>
    </xf>
    <xf numFmtId="0" fontId="23" fillId="0" borderId="0" xfId="11" applyFont="1" applyAlignment="1">
      <alignment horizontal="left" vertical="center"/>
    </xf>
    <xf numFmtId="0" fontId="23" fillId="0" borderId="3" xfId="11" applyBorder="1"/>
    <xf numFmtId="0" fontId="23" fillId="0" borderId="4" xfId="11" applyBorder="1"/>
    <xf numFmtId="0" fontId="23" fillId="0" borderId="5" xfId="11" applyBorder="1"/>
    <xf numFmtId="0" fontId="43" fillId="0" borderId="0" xfId="11" applyFont="1" applyAlignment="1">
      <alignment horizontal="left" vertical="center"/>
    </xf>
    <xf numFmtId="0" fontId="44" fillId="0" borderId="0" xfId="11" applyFont="1" applyAlignment="1">
      <alignment horizontal="left" vertical="center"/>
    </xf>
    <xf numFmtId="0" fontId="26" fillId="0" borderId="0" xfId="11" applyFont="1" applyAlignment="1">
      <alignment horizontal="left" vertical="top"/>
    </xf>
    <xf numFmtId="0" fontId="27" fillId="0" borderId="0" xfId="11" applyFont="1" applyAlignment="1">
      <alignment horizontal="left" vertical="top"/>
    </xf>
    <xf numFmtId="0" fontId="25" fillId="0" borderId="0" xfId="11" applyFont="1" applyAlignment="1">
      <alignment horizontal="left" vertical="center"/>
    </xf>
    <xf numFmtId="0" fontId="25" fillId="2" borderId="0" xfId="11" applyFont="1" applyFill="1" applyAlignment="1" applyProtection="1">
      <alignment horizontal="left" vertical="center"/>
      <protection locked="0"/>
    </xf>
    <xf numFmtId="49" fontId="25" fillId="2" borderId="0" xfId="11" applyNumberFormat="1" applyFont="1" applyFill="1" applyAlignment="1" applyProtection="1">
      <alignment horizontal="left" vertical="center"/>
      <protection locked="0"/>
    </xf>
    <xf numFmtId="0" fontId="23" fillId="0" borderId="23" xfId="11" applyBorder="1"/>
    <xf numFmtId="0" fontId="28" fillId="0" borderId="24" xfId="11" applyFont="1" applyBorder="1" applyAlignment="1">
      <alignment horizontal="left" vertical="center"/>
    </xf>
    <xf numFmtId="0" fontId="23" fillId="0" borderId="24" xfId="11" applyFont="1" applyBorder="1" applyAlignment="1">
      <alignment vertical="center"/>
    </xf>
    <xf numFmtId="0" fontId="26" fillId="0" borderId="0" xfId="11" applyFont="1" applyAlignment="1">
      <alignment vertical="center"/>
    </xf>
    <xf numFmtId="0" fontId="26" fillId="0" borderId="5" xfId="11" applyFont="1" applyBorder="1" applyAlignment="1">
      <alignment vertical="center"/>
    </xf>
    <xf numFmtId="0" fontId="23" fillId="5" borderId="0" xfId="11" applyFont="1" applyFill="1" applyAlignment="1">
      <alignment vertical="center"/>
    </xf>
    <xf numFmtId="0" fontId="33" fillId="5" borderId="11" xfId="11" applyFont="1" applyFill="1" applyBorder="1" applyAlignment="1">
      <alignment horizontal="left" vertical="center"/>
    </xf>
    <xf numFmtId="0" fontId="23" fillId="5" borderId="12" xfId="11" applyFont="1" applyFill="1" applyBorder="1" applyAlignment="1">
      <alignment vertical="center"/>
    </xf>
    <xf numFmtId="0" fontId="33" fillId="5" borderId="12" xfId="11" applyFont="1" applyFill="1" applyBorder="1" applyAlignment="1">
      <alignment horizontal="center" vertical="center"/>
    </xf>
    <xf numFmtId="0" fontId="23" fillId="0" borderId="5" xfId="11" applyBorder="1" applyAlignment="1">
      <alignment vertical="center"/>
    </xf>
    <xf numFmtId="0" fontId="47" fillId="0" borderId="23" xfId="11" applyFont="1" applyBorder="1" applyAlignment="1">
      <alignment horizontal="left" vertical="center"/>
    </xf>
    <xf numFmtId="0" fontId="23" fillId="0" borderId="23" xfId="11" applyBorder="1" applyAlignment="1">
      <alignment vertical="center"/>
    </xf>
    <xf numFmtId="0" fontId="26" fillId="0" borderId="24" xfId="11" applyFont="1" applyBorder="1" applyAlignment="1">
      <alignment horizontal="left" vertical="center"/>
    </xf>
    <xf numFmtId="0" fontId="23" fillId="0" borderId="23" xfId="11" applyFont="1" applyBorder="1" applyAlignment="1">
      <alignment vertical="center"/>
    </xf>
    <xf numFmtId="0" fontId="49" fillId="0" borderId="0" xfId="13" applyFont="1" applyAlignment="1">
      <alignment horizontal="center" vertical="center"/>
    </xf>
    <xf numFmtId="0" fontId="23" fillId="0" borderId="0" xfId="11" applyProtection="1">
      <protection locked="0"/>
    </xf>
    <xf numFmtId="0" fontId="23" fillId="0" borderId="4" xfId="11" applyBorder="1" applyProtection="1">
      <protection locked="0"/>
    </xf>
    <xf numFmtId="0" fontId="50" fillId="0" borderId="0" xfId="11" applyFont="1" applyAlignment="1">
      <alignment horizontal="left" vertical="center"/>
    </xf>
    <xf numFmtId="0" fontId="23" fillId="0" borderId="0" xfId="11" applyFont="1" applyAlignment="1" applyProtection="1">
      <alignment vertical="center"/>
      <protection locked="0"/>
    </xf>
    <xf numFmtId="0" fontId="26" fillId="0" borderId="0" xfId="11" applyFont="1" applyAlignment="1" applyProtection="1">
      <alignment horizontal="left" vertical="center"/>
      <protection locked="0"/>
    </xf>
    <xf numFmtId="165" fontId="25" fillId="0" borderId="0" xfId="11" applyNumberFormat="1" applyFont="1" applyAlignment="1">
      <alignment horizontal="left" vertical="center"/>
    </xf>
    <xf numFmtId="0" fontId="23" fillId="0" borderId="0" xfId="11" applyFont="1" applyAlignment="1">
      <alignment vertical="center" wrapText="1"/>
    </xf>
    <xf numFmtId="0" fontId="23" fillId="0" borderId="5" xfId="11" applyFont="1" applyBorder="1" applyAlignment="1">
      <alignment vertical="center" wrapText="1"/>
    </xf>
    <xf numFmtId="0" fontId="23" fillId="0" borderId="0" xfId="11" applyFont="1" applyAlignment="1" applyProtection="1">
      <alignment vertical="center" wrapText="1"/>
      <protection locked="0"/>
    </xf>
    <xf numFmtId="0" fontId="23" fillId="0" borderId="5" xfId="11" applyBorder="1" applyAlignment="1">
      <alignment vertical="center" wrapText="1"/>
    </xf>
    <xf numFmtId="0" fontId="23" fillId="0" borderId="0" xfId="11" applyAlignment="1">
      <alignment vertical="center" wrapText="1"/>
    </xf>
    <xf numFmtId="0" fontId="23" fillId="0" borderId="7" xfId="11" applyFont="1" applyBorder="1" applyAlignment="1" applyProtection="1">
      <alignment vertical="center"/>
      <protection locked="0"/>
    </xf>
    <xf numFmtId="0" fontId="28" fillId="0" borderId="0" xfId="11" applyFont="1" applyAlignment="1">
      <alignment horizontal="left" vertical="center"/>
    </xf>
    <xf numFmtId="4" fontId="34" fillId="0" borderId="0" xfId="11" applyNumberFormat="1" applyFont="1" applyAlignment="1">
      <alignment vertical="center"/>
    </xf>
    <xf numFmtId="0" fontId="26" fillId="0" borderId="0" xfId="11" applyFont="1" applyAlignment="1">
      <alignment horizontal="right" vertical="center"/>
    </xf>
    <xf numFmtId="0" fontId="26" fillId="0" borderId="0" xfId="11" applyFont="1" applyAlignment="1" applyProtection="1">
      <alignment horizontal="right" vertical="center"/>
      <protection locked="0"/>
    </xf>
    <xf numFmtId="0" fontId="30" fillId="0" borderId="0" xfId="11" applyFont="1" applyAlignment="1">
      <alignment horizontal="left" vertical="center"/>
    </xf>
    <xf numFmtId="4" fontId="26" fillId="0" borderId="0" xfId="11" applyNumberFormat="1" applyFont="1" applyAlignment="1">
      <alignment vertical="center"/>
    </xf>
    <xf numFmtId="167" fontId="26" fillId="0" borderId="0" xfId="11" applyNumberFormat="1" applyFont="1" applyAlignment="1" applyProtection="1">
      <alignment horizontal="right" vertical="center"/>
      <protection locked="0"/>
    </xf>
    <xf numFmtId="0" fontId="33" fillId="3" borderId="11" xfId="11" applyFont="1" applyFill="1" applyBorder="1" applyAlignment="1">
      <alignment horizontal="left" vertical="center"/>
    </xf>
    <xf numFmtId="0" fontId="33" fillId="3" borderId="12" xfId="11" applyFont="1" applyFill="1" applyBorder="1" applyAlignment="1">
      <alignment horizontal="right" vertical="center"/>
    </xf>
    <xf numFmtId="0" fontId="33" fillId="3" borderId="12" xfId="11" applyFont="1" applyFill="1" applyBorder="1" applyAlignment="1">
      <alignment horizontal="center" vertical="center"/>
    </xf>
    <xf numFmtId="0" fontId="23" fillId="3" borderId="12" xfId="11" applyFont="1" applyFill="1" applyBorder="1" applyAlignment="1" applyProtection="1">
      <alignment vertical="center"/>
      <protection locked="0"/>
    </xf>
    <xf numFmtId="4" fontId="33" fillId="3" borderId="12" xfId="11" applyNumberFormat="1" applyFont="1" applyFill="1" applyBorder="1" applyAlignment="1">
      <alignment vertical="center"/>
    </xf>
    <xf numFmtId="0" fontId="23" fillId="3" borderId="13" xfId="11" applyFont="1" applyFill="1" applyBorder="1" applyAlignment="1">
      <alignment vertical="center"/>
    </xf>
    <xf numFmtId="0" fontId="23" fillId="0" borderId="23" xfId="11" applyBorder="1" applyAlignment="1" applyProtection="1">
      <alignment vertical="center"/>
      <protection locked="0"/>
    </xf>
    <xf numFmtId="0" fontId="26" fillId="0" borderId="24" xfId="11" applyFont="1" applyBorder="1" applyAlignment="1">
      <alignment horizontal="center" vertical="center"/>
    </xf>
    <xf numFmtId="0" fontId="23" fillId="0" borderId="24" xfId="11" applyFont="1" applyBorder="1" applyAlignment="1" applyProtection="1">
      <alignment vertical="center"/>
      <protection locked="0"/>
    </xf>
    <xf numFmtId="0" fontId="26" fillId="0" borderId="24" xfId="11" applyFont="1" applyBorder="1" applyAlignment="1">
      <alignment horizontal="right" vertical="center"/>
    </xf>
    <xf numFmtId="0" fontId="23" fillId="0" borderId="23" xfId="11" applyFont="1" applyBorder="1" applyAlignment="1" applyProtection="1">
      <alignment vertical="center"/>
      <protection locked="0"/>
    </xf>
    <xf numFmtId="0" fontId="23" fillId="0" borderId="22" xfId="11" applyFont="1" applyBorder="1" applyAlignment="1" applyProtection="1">
      <alignment vertical="center"/>
      <protection locked="0"/>
    </xf>
    <xf numFmtId="0" fontId="23" fillId="0" borderId="4" xfId="11" applyFont="1" applyBorder="1" applyAlignment="1" applyProtection="1">
      <alignment vertical="center"/>
      <protection locked="0"/>
    </xf>
    <xf numFmtId="0" fontId="25" fillId="0" borderId="0" xfId="11" applyFont="1" applyAlignment="1">
      <alignment horizontal="left" vertical="center" wrapText="1"/>
    </xf>
    <xf numFmtId="0" fontId="31" fillId="3" borderId="0" xfId="11" applyFont="1" applyFill="1" applyAlignment="1">
      <alignment horizontal="left" vertical="center"/>
    </xf>
    <xf numFmtId="0" fontId="23" fillId="3" borderId="0" xfId="11" applyFont="1" applyFill="1" applyAlignment="1" applyProtection="1">
      <alignment vertical="center"/>
      <protection locked="0"/>
    </xf>
    <xf numFmtId="0" fontId="31" fillId="3" borderId="0" xfId="11" applyFont="1" applyFill="1" applyAlignment="1">
      <alignment horizontal="right" vertical="center"/>
    </xf>
    <xf numFmtId="0" fontId="51" fillId="0" borderId="0" xfId="11" applyFont="1" applyAlignment="1">
      <alignment horizontal="left" vertical="center"/>
    </xf>
    <xf numFmtId="0" fontId="52" fillId="0" borderId="0" xfId="11" applyFont="1" applyAlignment="1">
      <alignment vertical="center"/>
    </xf>
    <xf numFmtId="0" fontId="52" fillId="0" borderId="5" xfId="11" applyFont="1" applyBorder="1" applyAlignment="1">
      <alignment vertical="center"/>
    </xf>
    <xf numFmtId="0" fontId="52" fillId="0" borderId="18" xfId="11" applyFont="1" applyBorder="1" applyAlignment="1">
      <alignment horizontal="left" vertical="center"/>
    </xf>
    <xf numFmtId="0" fontId="52" fillId="0" borderId="18" xfId="11" applyFont="1" applyBorder="1" applyAlignment="1">
      <alignment vertical="center"/>
    </xf>
    <xf numFmtId="0" fontId="52" fillId="0" borderId="18" xfId="11" applyFont="1" applyBorder="1" applyAlignment="1" applyProtection="1">
      <alignment vertical="center"/>
      <protection locked="0"/>
    </xf>
    <xf numFmtId="4" fontId="52" fillId="0" borderId="18" xfId="11" applyNumberFormat="1" applyFont="1" applyBorder="1" applyAlignment="1">
      <alignment vertical="center"/>
    </xf>
    <xf numFmtId="0" fontId="53" fillId="0" borderId="0" xfId="11" applyFont="1" applyAlignment="1">
      <alignment vertical="center"/>
    </xf>
    <xf numFmtId="0" fontId="53" fillId="0" borderId="5" xfId="11" applyFont="1" applyBorder="1" applyAlignment="1">
      <alignment vertical="center"/>
    </xf>
    <xf numFmtId="0" fontId="53" fillId="0" borderId="18" xfId="11" applyFont="1" applyBorder="1" applyAlignment="1">
      <alignment horizontal="left" vertical="center"/>
    </xf>
    <xf numFmtId="0" fontId="53" fillId="0" borderId="18" xfId="11" applyFont="1" applyBorder="1" applyAlignment="1">
      <alignment vertical="center"/>
    </xf>
    <xf numFmtId="0" fontId="53" fillId="0" borderId="18" xfId="11" applyFont="1" applyBorder="1" applyAlignment="1" applyProtection="1">
      <alignment vertical="center"/>
      <protection locked="0"/>
    </xf>
    <xf numFmtId="4" fontId="53" fillId="0" borderId="18" xfId="11" applyNumberFormat="1" applyFont="1" applyBorder="1" applyAlignment="1">
      <alignment vertical="center"/>
    </xf>
    <xf numFmtId="0" fontId="23" fillId="0" borderId="0" xfId="11" applyFont="1" applyAlignment="1">
      <alignment horizontal="center" vertical="center" wrapText="1"/>
    </xf>
    <xf numFmtId="0" fontId="23" fillId="0" borderId="5" xfId="11" applyFont="1" applyBorder="1" applyAlignment="1">
      <alignment horizontal="center" vertical="center" wrapText="1"/>
    </xf>
    <xf numFmtId="0" fontId="31" fillId="3" borderId="14" xfId="11" applyFont="1" applyFill="1" applyBorder="1" applyAlignment="1">
      <alignment horizontal="center" vertical="center" wrapText="1"/>
    </xf>
    <xf numFmtId="0" fontId="31" fillId="3" borderId="15" xfId="11" applyFont="1" applyFill="1" applyBorder="1" applyAlignment="1">
      <alignment horizontal="center" vertical="center" wrapText="1"/>
    </xf>
    <xf numFmtId="0" fontId="31" fillId="3" borderId="15" xfId="11" applyFont="1" applyFill="1" applyBorder="1" applyAlignment="1" applyProtection="1">
      <alignment horizontal="center" vertical="center" wrapText="1"/>
      <protection locked="0"/>
    </xf>
    <xf numFmtId="0" fontId="31" fillId="3" borderId="16" xfId="11" applyFont="1" applyFill="1" applyBorder="1" applyAlignment="1">
      <alignment horizontal="center" vertical="center" wrapText="1"/>
    </xf>
    <xf numFmtId="0" fontId="31" fillId="3" borderId="0" xfId="11" applyFont="1" applyFill="1" applyAlignment="1">
      <alignment horizontal="center" vertical="center" wrapText="1"/>
    </xf>
    <xf numFmtId="0" fontId="23" fillId="0" borderId="5" xfId="11" applyBorder="1" applyAlignment="1">
      <alignment horizontal="center" vertical="center" wrapText="1"/>
    </xf>
    <xf numFmtId="0" fontId="23" fillId="0" borderId="0" xfId="11" applyAlignment="1">
      <alignment horizontal="center" vertical="center" wrapText="1"/>
    </xf>
    <xf numFmtId="4" fontId="34" fillId="0" borderId="0" xfId="11" applyNumberFormat="1" applyFont="1" applyAlignment="1"/>
    <xf numFmtId="166" fontId="54" fillId="0" borderId="7" xfId="11" applyNumberFormat="1" applyFont="1" applyBorder="1" applyAlignment="1"/>
    <xf numFmtId="166" fontId="54" fillId="0" borderId="8" xfId="11" applyNumberFormat="1" applyFont="1" applyBorder="1" applyAlignment="1"/>
    <xf numFmtId="4" fontId="55" fillId="0" borderId="0" xfId="11" applyNumberFormat="1" applyFont="1" applyAlignment="1">
      <alignment vertical="center"/>
    </xf>
    <xf numFmtId="0" fontId="56" fillId="0" borderId="0" xfId="11" applyFont="1" applyAlignment="1"/>
    <xf numFmtId="0" fontId="56" fillId="0" borderId="5" xfId="11" applyFont="1" applyBorder="1" applyAlignment="1"/>
    <xf numFmtId="0" fontId="56" fillId="0" borderId="0" xfId="11" applyFont="1" applyAlignment="1">
      <alignment horizontal="left"/>
    </xf>
    <xf numFmtId="0" fontId="52" fillId="0" borderId="0" xfId="11" applyFont="1" applyAlignment="1">
      <alignment horizontal="left"/>
    </xf>
    <xf numFmtId="0" fontId="56" fillId="0" borderId="0" xfId="11" applyFont="1" applyAlignment="1" applyProtection="1">
      <protection locked="0"/>
    </xf>
    <xf numFmtId="4" fontId="52" fillId="0" borderId="0" xfId="11" applyNumberFormat="1" applyFont="1" applyAlignment="1"/>
    <xf numFmtId="0" fontId="56" fillId="0" borderId="9" xfId="11" applyFont="1" applyBorder="1" applyAlignment="1"/>
    <xf numFmtId="0" fontId="56" fillId="0" borderId="0" xfId="11" applyFont="1" applyBorder="1" applyAlignment="1"/>
    <xf numFmtId="166" fontId="56" fillId="0" borderId="0" xfId="11" applyNumberFormat="1" applyFont="1" applyBorder="1" applyAlignment="1"/>
    <xf numFmtId="166" fontId="56" fillId="0" borderId="10" xfId="11" applyNumberFormat="1" applyFont="1" applyBorder="1" applyAlignment="1"/>
    <xf numFmtId="0" fontId="56" fillId="0" borderId="0" xfId="11" applyFont="1" applyAlignment="1">
      <alignment horizontal="center"/>
    </xf>
    <xf numFmtId="4" fontId="56" fillId="0" borderId="0" xfId="11" applyNumberFormat="1" applyFont="1" applyAlignment="1">
      <alignment vertical="center"/>
    </xf>
    <xf numFmtId="0" fontId="53" fillId="0" borderId="0" xfId="11" applyFont="1" applyAlignment="1">
      <alignment horizontal="left"/>
    </xf>
    <xf numFmtId="4" fontId="53" fillId="0" borderId="0" xfId="11" applyNumberFormat="1" applyFont="1" applyAlignment="1"/>
    <xf numFmtId="0" fontId="23" fillId="0" borderId="5" xfId="11" applyFont="1" applyBorder="1" applyAlignment="1" applyProtection="1">
      <alignment vertical="center"/>
      <protection locked="0"/>
    </xf>
    <xf numFmtId="0" fontId="31" fillId="0" borderId="25" xfId="11" applyFont="1" applyBorder="1" applyAlignment="1" applyProtection="1">
      <alignment horizontal="center" vertical="center"/>
      <protection locked="0"/>
    </xf>
    <xf numFmtId="49" fontId="31" fillId="0" borderId="25" xfId="11" applyNumberFormat="1" applyFont="1" applyBorder="1" applyAlignment="1" applyProtection="1">
      <alignment horizontal="left" vertical="center" wrapText="1"/>
      <protection locked="0"/>
    </xf>
    <xf numFmtId="0" fontId="31" fillId="0" borderId="25" xfId="11" applyFont="1" applyBorder="1" applyAlignment="1" applyProtection="1">
      <alignment horizontal="left" vertical="center" wrapText="1"/>
      <protection locked="0"/>
    </xf>
    <xf numFmtId="0" fontId="31" fillId="0" borderId="25" xfId="11" applyFont="1" applyBorder="1" applyAlignment="1" applyProtection="1">
      <alignment horizontal="center" vertical="center" wrapText="1"/>
      <protection locked="0"/>
    </xf>
    <xf numFmtId="168" fontId="31" fillId="0" borderId="25" xfId="11" applyNumberFormat="1" applyFont="1" applyBorder="1" applyAlignment="1" applyProtection="1">
      <alignment vertical="center"/>
      <protection locked="0"/>
    </xf>
    <xf numFmtId="4" fontId="31" fillId="2" borderId="25" xfId="11" applyNumberFormat="1" applyFont="1" applyFill="1" applyBorder="1" applyAlignment="1" applyProtection="1">
      <alignment vertical="center"/>
      <protection locked="0"/>
    </xf>
    <xf numFmtId="4" fontId="31" fillId="0" borderId="25" xfId="11" applyNumberFormat="1" applyFont="1" applyBorder="1" applyAlignment="1" applyProtection="1">
      <alignment vertical="center"/>
      <protection locked="0"/>
    </xf>
    <xf numFmtId="0" fontId="23" fillId="0" borderId="25" xfId="11" applyFont="1" applyBorder="1" applyAlignment="1" applyProtection="1">
      <alignment vertical="center"/>
      <protection locked="0"/>
    </xf>
    <xf numFmtId="0" fontId="32" fillId="2" borderId="9" xfId="11" applyFont="1" applyFill="1" applyBorder="1" applyAlignment="1" applyProtection="1">
      <alignment horizontal="left" vertical="center"/>
      <protection locked="0"/>
    </xf>
    <xf numFmtId="0" fontId="32" fillId="0" borderId="0" xfId="11" applyFont="1" applyBorder="1" applyAlignment="1">
      <alignment horizontal="center" vertical="center"/>
    </xf>
    <xf numFmtId="166" fontId="32" fillId="0" borderId="0" xfId="11" applyNumberFormat="1" applyFont="1" applyBorder="1" applyAlignment="1">
      <alignment vertical="center"/>
    </xf>
    <xf numFmtId="166" fontId="32" fillId="0" borderId="10" xfId="11" applyNumberFormat="1" applyFont="1" applyBorder="1" applyAlignment="1">
      <alignment vertical="center"/>
    </xf>
    <xf numFmtId="0" fontId="31" fillId="0" borderId="0" xfId="11" applyFont="1" applyAlignment="1">
      <alignment horizontal="left" vertical="center"/>
    </xf>
    <xf numFmtId="4" fontId="23" fillId="0" borderId="0" xfId="11" applyNumberFormat="1" applyFont="1" applyAlignment="1">
      <alignment vertical="center"/>
    </xf>
    <xf numFmtId="168" fontId="31" fillId="2" borderId="25" xfId="11" applyNumberFormat="1" applyFont="1" applyFill="1" applyBorder="1" applyAlignment="1" applyProtection="1">
      <alignment vertical="center"/>
      <protection locked="0"/>
    </xf>
    <xf numFmtId="0" fontId="32" fillId="2" borderId="17" xfId="11" applyFont="1" applyFill="1" applyBorder="1" applyAlignment="1" applyProtection="1">
      <alignment horizontal="left" vertical="center"/>
      <protection locked="0"/>
    </xf>
    <xf numFmtId="0" fontId="32" fillId="0" borderId="18" xfId="11" applyFont="1" applyBorder="1" applyAlignment="1">
      <alignment horizontal="center" vertical="center"/>
    </xf>
    <xf numFmtId="0" fontId="23" fillId="0" borderId="18" xfId="11" applyFont="1" applyBorder="1" applyAlignment="1">
      <alignment vertical="center"/>
    </xf>
    <xf numFmtId="166" fontId="32" fillId="0" borderId="18" xfId="11" applyNumberFormat="1" applyFont="1" applyBorder="1" applyAlignment="1">
      <alignment vertical="center"/>
    </xf>
    <xf numFmtId="166" fontId="32" fillId="0" borderId="19" xfId="11" applyNumberFormat="1" applyFont="1" applyBorder="1" applyAlignment="1">
      <alignment vertical="center"/>
    </xf>
    <xf numFmtId="49" fontId="57" fillId="0" borderId="26" xfId="1" applyNumberFormat="1" applyFont="1" applyFill="1" applyBorder="1" applyAlignment="1">
      <alignment horizontal="center"/>
    </xf>
    <xf numFmtId="0" fontId="57" fillId="0" borderId="26" xfId="1" applyFont="1" applyFill="1" applyBorder="1"/>
    <xf numFmtId="0" fontId="57" fillId="0" borderId="26" xfId="1" applyFont="1" applyFill="1" applyBorder="1" applyAlignment="1">
      <alignment horizontal="center"/>
    </xf>
    <xf numFmtId="1" fontId="57" fillId="0" borderId="26" xfId="1" applyNumberFormat="1" applyFont="1" applyFill="1" applyBorder="1" applyAlignment="1">
      <alignment horizontal="center"/>
    </xf>
    <xf numFmtId="2" fontId="57" fillId="0" borderId="27" xfId="1" applyNumberFormat="1" applyFont="1" applyFill="1" applyBorder="1"/>
    <xf numFmtId="169" fontId="58" fillId="0" borderId="28" xfId="1" applyNumberFormat="1" applyFont="1" applyFill="1" applyBorder="1"/>
    <xf numFmtId="0" fontId="58" fillId="0" borderId="0" xfId="1" applyFont="1" applyFill="1"/>
    <xf numFmtId="49" fontId="57" fillId="0" borderId="29" xfId="1" applyNumberFormat="1" applyFont="1" applyFill="1" applyBorder="1"/>
    <xf numFmtId="49" fontId="57" fillId="0" borderId="29" xfId="1" applyNumberFormat="1" applyFont="1" applyFill="1" applyBorder="1" applyAlignment="1">
      <alignment horizontal="center"/>
    </xf>
    <xf numFmtId="0" fontId="58" fillId="0" borderId="29" xfId="1" applyFont="1" applyFill="1" applyBorder="1"/>
    <xf numFmtId="1" fontId="58" fillId="0" borderId="29" xfId="1" applyNumberFormat="1" applyFont="1" applyFill="1" applyBorder="1"/>
    <xf numFmtId="2" fontId="57" fillId="0" borderId="30" xfId="1" applyNumberFormat="1" applyFont="1" applyFill="1" applyBorder="1" applyAlignment="1">
      <alignment horizontal="center"/>
    </xf>
    <xf numFmtId="169" fontId="57" fillId="0" borderId="30" xfId="1" applyNumberFormat="1" applyFont="1" applyFill="1" applyBorder="1" applyAlignment="1">
      <alignment horizontal="center"/>
    </xf>
    <xf numFmtId="49" fontId="57" fillId="0" borderId="0" xfId="1" applyNumberFormat="1" applyFont="1" applyFill="1" applyBorder="1"/>
    <xf numFmtId="49" fontId="57" fillId="0" borderId="0" xfId="1" applyNumberFormat="1" applyFont="1" applyFill="1" applyBorder="1" applyAlignment="1">
      <alignment horizontal="center"/>
    </xf>
    <xf numFmtId="0" fontId="59" fillId="0" borderId="25" xfId="0" applyFont="1" applyBorder="1" applyAlignment="1" applyProtection="1">
      <alignment horizontal="left" vertical="center" wrapText="1"/>
    </xf>
    <xf numFmtId="0" fontId="58" fillId="0" borderId="0" xfId="1" applyFont="1" applyFill="1" applyBorder="1"/>
    <xf numFmtId="1" fontId="58" fillId="0" borderId="0" xfId="1" applyNumberFormat="1" applyFont="1" applyFill="1" applyBorder="1"/>
    <xf numFmtId="0" fontId="58" fillId="0" borderId="0" xfId="1" applyFont="1" applyBorder="1" applyAlignment="1">
      <alignment wrapText="1"/>
    </xf>
    <xf numFmtId="2" fontId="57" fillId="0" borderId="0" xfId="1" applyNumberFormat="1" applyFont="1" applyFill="1" applyBorder="1" applyAlignment="1">
      <alignment horizontal="center"/>
    </xf>
    <xf numFmtId="169" fontId="57" fillId="0" borderId="31" xfId="1" applyNumberFormat="1" applyFont="1" applyFill="1" applyBorder="1" applyAlignment="1">
      <alignment horizontal="center"/>
    </xf>
    <xf numFmtId="49" fontId="57" fillId="6" borderId="27" xfId="1" applyNumberFormat="1" applyFont="1" applyFill="1" applyBorder="1" applyAlignment="1">
      <alignment vertical="center" wrapText="1"/>
    </xf>
    <xf numFmtId="49" fontId="58" fillId="6" borderId="32" xfId="1" applyNumberFormat="1" applyFont="1" applyFill="1" applyBorder="1" applyAlignment="1">
      <alignment vertical="center" wrapText="1"/>
    </xf>
    <xf numFmtId="0" fontId="58" fillId="6" borderId="0" xfId="1" applyFont="1" applyFill="1" applyBorder="1"/>
    <xf numFmtId="49" fontId="57" fillId="0" borderId="0" xfId="1" applyNumberFormat="1" applyFont="1" applyFill="1" applyBorder="1" applyAlignment="1">
      <alignment vertical="top" wrapText="1"/>
    </xf>
    <xf numFmtId="49" fontId="58" fillId="0" borderId="0" xfId="1" applyNumberFormat="1" applyFont="1" applyFill="1" applyAlignment="1">
      <alignment vertical="top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Alignment="1">
      <alignment vertical="center" wrapText="1"/>
    </xf>
    <xf numFmtId="1" fontId="58" fillId="0" borderId="0" xfId="0" applyNumberFormat="1" applyFont="1" applyFill="1" applyAlignment="1">
      <alignment vertical="center" wrapText="1"/>
    </xf>
    <xf numFmtId="4" fontId="60" fillId="0" borderId="0" xfId="0" applyNumberFormat="1" applyFont="1" applyFill="1" applyBorder="1" applyAlignment="1">
      <alignment horizontal="right" vertical="center" wrapText="1"/>
    </xf>
    <xf numFmtId="4" fontId="58" fillId="0" borderId="0" xfId="1" applyNumberFormat="1" applyFont="1" applyFill="1" applyBorder="1" applyAlignment="1">
      <alignment horizontal="right" vertical="center" wrapText="1"/>
    </xf>
    <xf numFmtId="2" fontId="58" fillId="0" borderId="0" xfId="1" applyNumberFormat="1" applyFont="1" applyFill="1" applyAlignment="1">
      <alignment vertical="top" wrapText="1"/>
    </xf>
    <xf numFmtId="169" fontId="58" fillId="0" borderId="31" xfId="1" applyNumberFormat="1" applyFont="1" applyFill="1" applyBorder="1" applyAlignment="1">
      <alignment vertical="top" wrapText="1"/>
    </xf>
    <xf numFmtId="0" fontId="58" fillId="0" borderId="0" xfId="1" applyFont="1" applyFill="1" applyAlignment="1">
      <alignment vertical="top" wrapText="1"/>
    </xf>
    <xf numFmtId="49" fontId="61" fillId="0" borderId="0" xfId="1" applyNumberFormat="1" applyFont="1" applyFill="1" applyAlignment="1">
      <alignment horizontal="left"/>
    </xf>
    <xf numFmtId="49" fontId="61" fillId="0" borderId="0" xfId="1" applyNumberFormat="1" applyFont="1" applyFill="1" applyAlignment="1">
      <alignment vertical="top" wrapText="1"/>
    </xf>
    <xf numFmtId="0" fontId="62" fillId="0" borderId="0" xfId="0" applyFont="1" applyFill="1" applyBorder="1" applyAlignment="1">
      <alignment wrapText="1"/>
    </xf>
    <xf numFmtId="3" fontId="60" fillId="0" borderId="0" xfId="0" applyNumberFormat="1" applyFont="1" applyFill="1" applyBorder="1" applyAlignment="1">
      <alignment horizontal="right" vertical="center" wrapText="1"/>
    </xf>
    <xf numFmtId="3" fontId="58" fillId="0" borderId="0" xfId="1" applyNumberFormat="1" applyFont="1" applyFill="1" applyBorder="1" applyAlignment="1">
      <alignment horizontal="right" vertical="center" wrapText="1"/>
    </xf>
    <xf numFmtId="0" fontId="58" fillId="0" borderId="0" xfId="1" applyFont="1" applyFill="1" applyAlignment="1">
      <alignment vertical="top"/>
    </xf>
    <xf numFmtId="0" fontId="60" fillId="0" borderId="0" xfId="0" applyFont="1" applyFill="1" applyBorder="1" applyAlignment="1">
      <alignment vertical="top" wrapText="1"/>
    </xf>
    <xf numFmtId="4" fontId="58" fillId="0" borderId="0" xfId="0" applyNumberFormat="1" applyFont="1" applyFill="1" applyAlignment="1">
      <alignment horizontal="right" vertical="center" wrapText="1"/>
    </xf>
    <xf numFmtId="0" fontId="58" fillId="0" borderId="25" xfId="0" applyFont="1" applyBorder="1" applyAlignment="1" applyProtection="1">
      <alignment horizontal="left" vertical="center" wrapText="1"/>
    </xf>
    <xf numFmtId="0" fontId="60" fillId="0" borderId="0" xfId="0" applyFont="1" applyFill="1" applyAlignment="1">
      <alignment vertical="top" wrapText="1"/>
    </xf>
    <xf numFmtId="1" fontId="63" fillId="0" borderId="0" xfId="0" applyNumberFormat="1" applyFont="1" applyFill="1" applyAlignment="1">
      <alignment vertical="top" wrapText="1"/>
    </xf>
    <xf numFmtId="4" fontId="58" fillId="0" borderId="0" xfId="0" applyNumberFormat="1" applyFont="1" applyFill="1" applyAlignment="1">
      <alignment horizontal="right" vertical="justify" wrapText="1"/>
    </xf>
    <xf numFmtId="4" fontId="58" fillId="0" borderId="0" xfId="1" applyNumberFormat="1" applyFont="1" applyFill="1" applyBorder="1" applyAlignment="1">
      <alignment horizontal="right" vertical="justify" wrapText="1"/>
    </xf>
    <xf numFmtId="0" fontId="58" fillId="0" borderId="25" xfId="0" applyFont="1" applyBorder="1" applyAlignment="1" applyProtection="1">
      <alignment horizontal="center" vertical="center" wrapText="1"/>
    </xf>
    <xf numFmtId="1" fontId="58" fillId="0" borderId="25" xfId="0" applyNumberFormat="1" applyFont="1" applyBorder="1" applyAlignment="1" applyProtection="1">
      <alignment vertical="center"/>
    </xf>
    <xf numFmtId="4" fontId="58" fillId="0" borderId="25" xfId="0" applyNumberFormat="1" applyFont="1" applyBorder="1" applyAlignment="1" applyProtection="1">
      <alignment vertical="center"/>
    </xf>
    <xf numFmtId="49" fontId="57" fillId="0" borderId="0" xfId="1" applyNumberFormat="1" applyFont="1" applyFill="1"/>
    <xf numFmtId="49" fontId="58" fillId="0" borderId="0" xfId="1" applyNumberFormat="1" applyFont="1" applyFill="1"/>
    <xf numFmtId="4" fontId="58" fillId="0" borderId="0" xfId="1" applyNumberFormat="1" applyFont="1" applyFill="1" applyBorder="1" applyAlignment="1">
      <alignment horizontal="right" wrapText="1"/>
    </xf>
    <xf numFmtId="2" fontId="58" fillId="0" borderId="0" xfId="1" applyNumberFormat="1" applyFont="1" applyFill="1"/>
    <xf numFmtId="169" fontId="58" fillId="0" borderId="31" xfId="1" applyNumberFormat="1" applyFont="1" applyFill="1" applyBorder="1"/>
    <xf numFmtId="0" fontId="58" fillId="0" borderId="0" xfId="1" applyFont="1" applyFill="1" applyAlignment="1">
      <alignment wrapText="1"/>
    </xf>
    <xf numFmtId="1" fontId="63" fillId="0" borderId="0" xfId="1" applyNumberFormat="1" applyFont="1" applyFill="1" applyAlignment="1">
      <alignment vertical="top" wrapText="1"/>
    </xf>
    <xf numFmtId="3" fontId="58" fillId="0" borderId="0" xfId="1" applyNumberFormat="1" applyFont="1" applyFill="1" applyBorder="1" applyAlignment="1">
      <alignment horizontal="right" vertical="justify" wrapText="1"/>
    </xf>
    <xf numFmtId="0" fontId="57" fillId="0" borderId="33" xfId="1" applyFont="1" applyFill="1" applyBorder="1"/>
    <xf numFmtId="0" fontId="58" fillId="0" borderId="33" xfId="1" applyFont="1" applyFill="1" applyBorder="1" applyAlignment="1">
      <alignment vertical="top" wrapText="1"/>
    </xf>
    <xf numFmtId="1" fontId="63" fillId="0" borderId="33" xfId="1" applyNumberFormat="1" applyFont="1" applyFill="1" applyBorder="1" applyAlignment="1">
      <alignment vertical="top" wrapText="1"/>
    </xf>
    <xf numFmtId="3" fontId="58" fillId="0" borderId="33" xfId="1" applyNumberFormat="1" applyFont="1" applyFill="1" applyBorder="1" applyAlignment="1">
      <alignment horizontal="right" vertical="justify" wrapText="1"/>
    </xf>
    <xf numFmtId="4" fontId="57" fillId="0" borderId="33" xfId="1" applyNumberFormat="1" applyFont="1" applyFill="1" applyBorder="1" applyAlignment="1">
      <alignment horizontal="right" vertical="justify" wrapText="1"/>
    </xf>
    <xf numFmtId="2" fontId="58" fillId="0" borderId="33" xfId="1" applyNumberFormat="1" applyFont="1" applyFill="1" applyBorder="1" applyAlignment="1">
      <alignment vertical="top" wrapText="1"/>
    </xf>
    <xf numFmtId="169" fontId="58" fillId="0" borderId="34" xfId="1" applyNumberFormat="1" applyFont="1" applyFill="1" applyBorder="1" applyAlignment="1">
      <alignment vertical="top" wrapText="1"/>
    </xf>
    <xf numFmtId="0" fontId="57" fillId="0" borderId="0" xfId="1" applyFont="1" applyFill="1" applyBorder="1"/>
    <xf numFmtId="0" fontId="58" fillId="0" borderId="0" xfId="1" applyFont="1" applyFill="1" applyBorder="1" applyAlignment="1">
      <alignment vertical="top" wrapText="1"/>
    </xf>
    <xf numFmtId="1" fontId="63" fillId="0" borderId="0" xfId="1" applyNumberFormat="1" applyFont="1" applyFill="1" applyBorder="1" applyAlignment="1">
      <alignment vertical="top" wrapText="1"/>
    </xf>
    <xf numFmtId="4" fontId="57" fillId="0" borderId="0" xfId="1" applyNumberFormat="1" applyFont="1" applyFill="1" applyBorder="1" applyAlignment="1">
      <alignment horizontal="right" vertical="justify" wrapText="1"/>
    </xf>
    <xf numFmtId="2" fontId="58" fillId="0" borderId="0" xfId="1" applyNumberFormat="1" applyFont="1" applyFill="1" applyBorder="1" applyAlignment="1">
      <alignment vertical="top" wrapText="1"/>
    </xf>
    <xf numFmtId="169" fontId="58" fillId="0" borderId="0" xfId="1" applyNumberFormat="1" applyFont="1" applyFill="1" applyBorder="1" applyAlignment="1">
      <alignment vertical="top" wrapText="1"/>
    </xf>
    <xf numFmtId="49" fontId="57" fillId="0" borderId="32" xfId="1" applyNumberFormat="1" applyFont="1" applyFill="1" applyBorder="1" applyAlignment="1">
      <alignment vertical="center" wrapText="1"/>
    </xf>
    <xf numFmtId="0" fontId="57" fillId="0" borderId="32" xfId="1" applyFont="1" applyFill="1" applyBorder="1" applyAlignment="1">
      <alignment vertical="top" wrapText="1"/>
    </xf>
    <xf numFmtId="1" fontId="57" fillId="0" borderId="32" xfId="1" applyNumberFormat="1" applyFont="1" applyFill="1" applyBorder="1" applyAlignment="1">
      <alignment vertical="top" wrapText="1"/>
    </xf>
    <xf numFmtId="3" fontId="58" fillId="0" borderId="32" xfId="1" applyNumberFormat="1" applyFont="1" applyFill="1" applyBorder="1" applyAlignment="1">
      <alignment horizontal="right" vertical="justify" wrapText="1"/>
    </xf>
    <xf numFmtId="4" fontId="58" fillId="0" borderId="32" xfId="1" applyNumberFormat="1" applyFont="1" applyFill="1" applyBorder="1" applyAlignment="1">
      <alignment horizontal="right" vertical="justify" wrapText="1"/>
    </xf>
    <xf numFmtId="2" fontId="58" fillId="0" borderId="32" xfId="1" applyNumberFormat="1" applyFont="1" applyFill="1" applyBorder="1" applyAlignment="1">
      <alignment vertical="center" wrapText="1"/>
    </xf>
    <xf numFmtId="169" fontId="58" fillId="0" borderId="28" xfId="1" applyNumberFormat="1" applyFont="1" applyFill="1" applyBorder="1" applyAlignment="1">
      <alignment vertical="center" wrapText="1"/>
    </xf>
    <xf numFmtId="49" fontId="57" fillId="0" borderId="0" xfId="1" applyNumberFormat="1" applyFont="1" applyFill="1" applyAlignment="1">
      <alignment vertical="top" wrapText="1"/>
    </xf>
    <xf numFmtId="0" fontId="58" fillId="0" borderId="0" xfId="1" applyFont="1" applyFill="1" applyAlignment="1">
      <alignment vertical="center" wrapText="1"/>
    </xf>
    <xf numFmtId="1" fontId="58" fillId="0" borderId="0" xfId="1" applyNumberFormat="1" applyFont="1" applyFill="1" applyAlignment="1" applyProtection="1">
      <alignment vertical="top" wrapText="1"/>
    </xf>
    <xf numFmtId="4" fontId="58" fillId="0" borderId="0" xfId="1" applyNumberFormat="1" applyFont="1" applyFill="1" applyAlignment="1">
      <alignment horizontal="right" vertical="justify" wrapText="1"/>
    </xf>
    <xf numFmtId="0" fontId="58" fillId="6" borderId="0" xfId="1" applyFont="1" applyFill="1"/>
    <xf numFmtId="3" fontId="58" fillId="0" borderId="0" xfId="1" applyNumberFormat="1" applyFont="1" applyFill="1" applyAlignment="1">
      <alignment horizontal="right" vertical="justify" wrapText="1"/>
    </xf>
    <xf numFmtId="49" fontId="57" fillId="0" borderId="0" xfId="1" applyNumberFormat="1" applyFont="1" applyFill="1" applyAlignment="1">
      <alignment vertical="center" wrapText="1"/>
    </xf>
    <xf numFmtId="0" fontId="57" fillId="0" borderId="33" xfId="1" applyFont="1" applyFill="1" applyBorder="1" applyAlignment="1">
      <alignment vertical="top" wrapText="1"/>
    </xf>
    <xf numFmtId="0" fontId="57" fillId="0" borderId="33" xfId="1" applyFont="1" applyFill="1" applyBorder="1" applyAlignment="1">
      <alignment vertical="center" wrapText="1"/>
    </xf>
    <xf numFmtId="1" fontId="57" fillId="0" borderId="33" xfId="1" applyNumberFormat="1" applyFont="1" applyFill="1" applyBorder="1" applyAlignment="1">
      <alignment vertical="center" wrapText="1"/>
    </xf>
    <xf numFmtId="3" fontId="57" fillId="0" borderId="33" xfId="1" applyNumberFormat="1" applyFont="1" applyFill="1" applyBorder="1" applyAlignment="1">
      <alignment horizontal="right" vertical="justify" wrapText="1"/>
    </xf>
    <xf numFmtId="2" fontId="58" fillId="0" borderId="33" xfId="1" applyNumberFormat="1" applyFont="1" applyFill="1" applyBorder="1" applyAlignment="1">
      <alignment vertical="center" wrapText="1"/>
    </xf>
    <xf numFmtId="2" fontId="57" fillId="0" borderId="34" xfId="1" applyNumberFormat="1" applyFont="1" applyFill="1" applyBorder="1" applyAlignment="1">
      <alignment vertical="center" wrapText="1"/>
    </xf>
    <xf numFmtId="0" fontId="57" fillId="0" borderId="0" xfId="1" applyFont="1" applyFill="1" applyBorder="1" applyAlignment="1">
      <alignment vertical="top" wrapText="1"/>
    </xf>
    <xf numFmtId="0" fontId="57" fillId="0" borderId="0" xfId="1" applyFont="1" applyFill="1" applyBorder="1" applyAlignment="1">
      <alignment vertical="center" wrapText="1"/>
    </xf>
    <xf numFmtId="1" fontId="57" fillId="0" borderId="0" xfId="1" applyNumberFormat="1" applyFont="1" applyFill="1" applyBorder="1" applyAlignment="1">
      <alignment vertical="center" wrapText="1"/>
    </xf>
    <xf numFmtId="3" fontId="57" fillId="0" borderId="0" xfId="1" applyNumberFormat="1" applyFont="1" applyFill="1" applyBorder="1" applyAlignment="1">
      <alignment horizontal="right" vertical="justify" wrapText="1"/>
    </xf>
    <xf numFmtId="2" fontId="58" fillId="0" borderId="0" xfId="1" applyNumberFormat="1" applyFont="1" applyFill="1" applyBorder="1" applyAlignment="1">
      <alignment vertical="center" wrapText="1"/>
    </xf>
    <xf numFmtId="2" fontId="57" fillId="0" borderId="0" xfId="1" applyNumberFormat="1" applyFont="1" applyFill="1" applyBorder="1" applyAlignment="1">
      <alignment vertical="center" wrapText="1"/>
    </xf>
    <xf numFmtId="49" fontId="58" fillId="0" borderId="0" xfId="1" applyNumberFormat="1" applyFont="1" applyFill="1" applyAlignment="1">
      <alignment vertical="center" wrapText="1"/>
    </xf>
    <xf numFmtId="1" fontId="58" fillId="0" borderId="0" xfId="1" applyNumberFormat="1" applyFont="1" applyFill="1" applyAlignment="1" applyProtection="1">
      <alignment vertical="center" wrapText="1"/>
    </xf>
    <xf numFmtId="4" fontId="58" fillId="0" borderId="0" xfId="1" applyNumberFormat="1" applyFont="1" applyFill="1" applyAlignment="1">
      <alignment horizontal="right" vertical="center" wrapText="1"/>
    </xf>
    <xf numFmtId="0" fontId="57" fillId="6" borderId="32" xfId="1" applyFont="1" applyFill="1" applyBorder="1" applyAlignment="1">
      <alignment vertical="top" wrapText="1"/>
    </xf>
    <xf numFmtId="4" fontId="57" fillId="6" borderId="32" xfId="1" applyNumberFormat="1" applyFont="1" applyFill="1" applyBorder="1" applyAlignment="1">
      <alignment vertical="top" wrapText="1"/>
    </xf>
    <xf numFmtId="0" fontId="57" fillId="6" borderId="28" xfId="1" applyFont="1" applyFill="1" applyBorder="1" applyAlignment="1">
      <alignment vertical="top" wrapText="1"/>
    </xf>
    <xf numFmtId="49" fontId="57" fillId="0" borderId="0" xfId="1" applyNumberFormat="1" applyFont="1" applyFill="1" applyAlignment="1">
      <alignment vertical="top"/>
    </xf>
    <xf numFmtId="2" fontId="58" fillId="0" borderId="0" xfId="1" applyNumberFormat="1" applyFont="1" applyFill="1" applyBorder="1" applyAlignment="1">
      <alignment horizontal="right" vertical="center" wrapText="1"/>
    </xf>
    <xf numFmtId="49" fontId="61" fillId="0" borderId="0" xfId="1" applyNumberFormat="1" applyFont="1" applyFill="1"/>
    <xf numFmtId="0" fontId="61" fillId="0" borderId="25" xfId="0" applyFont="1" applyBorder="1" applyAlignment="1" applyProtection="1">
      <alignment horizontal="left" vertical="center" wrapText="1"/>
    </xf>
    <xf numFmtId="0" fontId="61" fillId="0" borderId="25" xfId="0" applyFont="1" applyBorder="1" applyAlignment="1" applyProtection="1">
      <alignment horizontal="center" vertical="center" wrapText="1"/>
    </xf>
    <xf numFmtId="1" fontId="61" fillId="0" borderId="25" xfId="0" applyNumberFormat="1" applyFont="1" applyBorder="1" applyAlignment="1" applyProtection="1">
      <alignment vertical="center"/>
    </xf>
    <xf numFmtId="4" fontId="61" fillId="0" borderId="25" xfId="0" applyNumberFormat="1" applyFont="1" applyBorder="1" applyAlignment="1" applyProtection="1">
      <alignment vertical="center"/>
    </xf>
    <xf numFmtId="2" fontId="61" fillId="0" borderId="0" xfId="1" applyNumberFormat="1" applyFont="1" applyFill="1" applyBorder="1" applyAlignment="1">
      <alignment horizontal="right" vertical="center" wrapText="1"/>
    </xf>
    <xf numFmtId="2" fontId="61" fillId="0" borderId="0" xfId="1" applyNumberFormat="1" applyFont="1" applyFill="1"/>
    <xf numFmtId="169" fontId="61" fillId="0" borderId="31" xfId="1" applyNumberFormat="1" applyFont="1" applyFill="1" applyBorder="1"/>
    <xf numFmtId="0" fontId="61" fillId="0" borderId="0" xfId="1" applyFont="1" applyFill="1"/>
    <xf numFmtId="0" fontId="61" fillId="0" borderId="0" xfId="1" applyFont="1" applyFill="1" applyAlignment="1">
      <alignment vertical="top" wrapText="1"/>
    </xf>
    <xf numFmtId="3" fontId="58" fillId="0" borderId="0" xfId="1" applyNumberFormat="1" applyFont="1" applyFill="1" applyAlignment="1">
      <alignment horizontal="right" vertical="center" wrapText="1"/>
    </xf>
    <xf numFmtId="49" fontId="58" fillId="0" borderId="0" xfId="1" applyNumberFormat="1" applyFont="1" applyFill="1" applyAlignment="1">
      <alignment horizontal="left" vertical="top" wrapText="1"/>
    </xf>
    <xf numFmtId="2" fontId="57" fillId="0" borderId="31" xfId="1" applyNumberFormat="1" applyFont="1" applyFill="1" applyBorder="1" applyAlignment="1">
      <alignment vertical="center" wrapText="1"/>
    </xf>
    <xf numFmtId="0" fontId="57" fillId="0" borderId="0" xfId="1" applyFont="1" applyFill="1" applyAlignment="1">
      <alignment wrapText="1"/>
    </xf>
    <xf numFmtId="1" fontId="58" fillId="0" borderId="0" xfId="1" applyNumberFormat="1" applyFont="1" applyFill="1"/>
    <xf numFmtId="43" fontId="58" fillId="0" borderId="0" xfId="1" applyNumberFormat="1" applyFont="1" applyFill="1" applyAlignment="1">
      <alignment horizontal="right" vertical="justify"/>
    </xf>
    <xf numFmtId="49" fontId="64" fillId="0" borderId="26" xfId="0" applyNumberFormat="1" applyFont="1" applyFill="1" applyBorder="1" applyAlignment="1">
      <alignment horizontal="center"/>
    </xf>
    <xf numFmtId="0" fontId="64" fillId="0" borderId="26" xfId="0" applyFont="1" applyFill="1" applyBorder="1"/>
    <xf numFmtId="0" fontId="64" fillId="0" borderId="26" xfId="0" applyFont="1" applyFill="1" applyBorder="1" applyAlignment="1">
      <alignment horizontal="center"/>
    </xf>
    <xf numFmtId="2" fontId="64" fillId="0" borderId="27" xfId="0" applyNumberFormat="1" applyFont="1" applyFill="1" applyBorder="1"/>
    <xf numFmtId="169" fontId="0" fillId="0" borderId="28" xfId="0" applyNumberFormat="1" applyFill="1" applyBorder="1"/>
    <xf numFmtId="0" fontId="0" fillId="0" borderId="0" xfId="0" applyFill="1"/>
    <xf numFmtId="49" fontId="64" fillId="0" borderId="29" xfId="0" applyNumberFormat="1" applyFont="1" applyFill="1" applyBorder="1"/>
    <xf numFmtId="49" fontId="64" fillId="0" borderId="29" xfId="0" applyNumberFormat="1" applyFont="1" applyFill="1" applyBorder="1" applyAlignment="1">
      <alignment horizontal="center"/>
    </xf>
    <xf numFmtId="0" fontId="0" fillId="0" borderId="29" xfId="0" applyFill="1" applyBorder="1"/>
    <xf numFmtId="2" fontId="64" fillId="0" borderId="30" xfId="0" applyNumberFormat="1" applyFont="1" applyFill="1" applyBorder="1" applyAlignment="1">
      <alignment horizontal="center"/>
    </xf>
    <xf numFmtId="169" fontId="64" fillId="0" borderId="30" xfId="0" applyNumberFormat="1" applyFont="1" applyFill="1" applyBorder="1" applyAlignment="1">
      <alignment horizontal="center"/>
    </xf>
    <xf numFmtId="49" fontId="64" fillId="6" borderId="27" xfId="0" applyNumberFormat="1" applyFont="1" applyFill="1" applyBorder="1" applyAlignment="1">
      <alignment vertical="center" wrapText="1"/>
    </xf>
    <xf numFmtId="49" fontId="14" fillId="6" borderId="32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vertical="top" wrapText="1"/>
    </xf>
    <xf numFmtId="49" fontId="64" fillId="0" borderId="0" xfId="0" applyNumberFormat="1" applyFont="1" applyFill="1" applyAlignment="1">
      <alignment vertical="top" wrapText="1"/>
    </xf>
    <xf numFmtId="49" fontId="64" fillId="0" borderId="0" xfId="0" applyNumberFormat="1" applyFont="1" applyFill="1" applyBorder="1" applyAlignment="1">
      <alignment vertical="top" wrapText="1"/>
    </xf>
    <xf numFmtId="0" fontId="14" fillId="0" borderId="35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" fontId="65" fillId="0" borderId="0" xfId="0" applyNumberFormat="1" applyFont="1" applyFill="1" applyAlignment="1">
      <alignment vertical="top" wrapText="1"/>
    </xf>
    <xf numFmtId="3" fontId="14" fillId="0" borderId="0" xfId="0" applyNumberFormat="1" applyFont="1" applyFill="1" applyBorder="1" applyAlignment="1">
      <alignment horizontal="right" vertical="justify" wrapText="1"/>
    </xf>
    <xf numFmtId="2" fontId="0" fillId="0" borderId="0" xfId="0" applyNumberFormat="1" applyFill="1" applyAlignment="1">
      <alignment vertical="top" wrapText="1"/>
    </xf>
    <xf numFmtId="169" fontId="0" fillId="0" borderId="31" xfId="0" applyNumberForma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4" fillId="0" borderId="0" xfId="0" applyFont="1" applyFill="1"/>
    <xf numFmtId="0" fontId="14" fillId="0" borderId="0" xfId="0" applyFont="1" applyFill="1" applyAlignment="1">
      <alignment vertical="top"/>
    </xf>
    <xf numFmtId="2" fontId="14" fillId="0" borderId="0" xfId="0" applyNumberFormat="1" applyFont="1" applyFill="1" applyAlignment="1">
      <alignment vertical="top" wrapText="1"/>
    </xf>
    <xf numFmtId="169" fontId="14" fillId="0" borderId="3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14" fillId="0" borderId="0" xfId="0" applyFont="1" applyFill="1" applyBorder="1" applyAlignment="1">
      <alignment vertical="top"/>
    </xf>
    <xf numFmtId="49" fontId="66" fillId="0" borderId="0" xfId="0" applyNumberFormat="1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top" wrapText="1"/>
    </xf>
    <xf numFmtId="0" fontId="14" fillId="0" borderId="0" xfId="1" applyFont="1" applyFill="1" applyAlignment="1">
      <alignment wrapText="1"/>
    </xf>
    <xf numFmtId="0" fontId="14" fillId="0" borderId="0" xfId="1" applyFill="1" applyAlignment="1">
      <alignment vertical="top" wrapText="1"/>
    </xf>
    <xf numFmtId="1" fontId="65" fillId="0" borderId="0" xfId="1" applyNumberFormat="1" applyFont="1" applyFill="1" applyAlignment="1">
      <alignment vertical="top" wrapText="1"/>
    </xf>
    <xf numFmtId="3" fontId="14" fillId="0" borderId="0" xfId="1" applyNumberFormat="1" applyFont="1" applyFill="1" applyBorder="1" applyAlignment="1">
      <alignment horizontal="right" vertical="justify" wrapText="1"/>
    </xf>
    <xf numFmtId="3" fontId="14" fillId="0" borderId="0" xfId="1" applyNumberFormat="1" applyFill="1" applyBorder="1" applyAlignment="1">
      <alignment horizontal="right" vertical="justify" wrapText="1"/>
    </xf>
    <xf numFmtId="0" fontId="64" fillId="0" borderId="33" xfId="0" applyFont="1" applyFill="1" applyBorder="1"/>
    <xf numFmtId="0" fontId="0" fillId="0" borderId="33" xfId="0" applyFill="1" applyBorder="1" applyAlignment="1">
      <alignment vertical="top" wrapText="1"/>
    </xf>
    <xf numFmtId="1" fontId="65" fillId="0" borderId="33" xfId="0" applyNumberFormat="1" applyFont="1" applyFill="1" applyBorder="1" applyAlignment="1">
      <alignment vertical="top" wrapText="1"/>
    </xf>
    <xf numFmtId="3" fontId="14" fillId="0" borderId="33" xfId="0" applyNumberFormat="1" applyFont="1" applyFill="1" applyBorder="1" applyAlignment="1">
      <alignment horizontal="right" vertical="justify" wrapText="1"/>
    </xf>
    <xf numFmtId="3" fontId="64" fillId="0" borderId="33" xfId="0" applyNumberFormat="1" applyFont="1" applyFill="1" applyBorder="1" applyAlignment="1">
      <alignment horizontal="right" vertical="justify" wrapText="1"/>
    </xf>
    <xf numFmtId="2" fontId="0" fillId="0" borderId="33" xfId="0" applyNumberFormat="1" applyFill="1" applyBorder="1" applyAlignment="1">
      <alignment vertical="top" wrapText="1"/>
    </xf>
    <xf numFmtId="169" fontId="0" fillId="0" borderId="34" xfId="0" applyNumberFormat="1" applyFill="1" applyBorder="1" applyAlignment="1">
      <alignment vertical="top" wrapText="1"/>
    </xf>
    <xf numFmtId="0" fontId="64" fillId="6" borderId="32" xfId="0" applyFont="1" applyFill="1" applyBorder="1" applyAlignment="1">
      <alignment vertical="top" wrapText="1"/>
    </xf>
    <xf numFmtId="3" fontId="64" fillId="6" borderId="32" xfId="0" applyNumberFormat="1" applyFont="1" applyFill="1" applyBorder="1" applyAlignment="1">
      <alignment vertical="top" wrapText="1"/>
    </xf>
    <xf numFmtId="49" fontId="64" fillId="0" borderId="0" xfId="0" applyNumberFormat="1" applyFont="1" applyFill="1"/>
    <xf numFmtId="49" fontId="0" fillId="0" borderId="0" xfId="0" applyNumberFormat="1" applyFill="1"/>
    <xf numFmtId="43" fontId="0" fillId="0" borderId="0" xfId="0" applyNumberFormat="1" applyFill="1" applyAlignment="1">
      <alignment horizontal="right" vertical="justify"/>
    </xf>
    <xf numFmtId="2" fontId="0" fillId="0" borderId="0" xfId="0" applyNumberFormat="1" applyFill="1"/>
    <xf numFmtId="169" fontId="0" fillId="0" borderId="31" xfId="0" applyNumberFormat="1" applyFill="1" applyBorder="1"/>
    <xf numFmtId="0" fontId="14" fillId="6" borderId="0" xfId="0" applyFont="1" applyFill="1"/>
    <xf numFmtId="0" fontId="64" fillId="0" borderId="0" xfId="0" applyFont="1" applyFill="1"/>
    <xf numFmtId="169" fontId="0" fillId="0" borderId="0" xfId="0" applyNumberFormat="1" applyFill="1" applyBorder="1"/>
    <xf numFmtId="169" fontId="0" fillId="0" borderId="0" xfId="0" applyNumberFormat="1" applyFill="1" applyBorder="1" applyAlignment="1">
      <alignment vertical="top" wrapText="1"/>
    </xf>
    <xf numFmtId="0" fontId="64" fillId="0" borderId="0" xfId="0" applyFont="1" applyFill="1" applyBorder="1"/>
    <xf numFmtId="1" fontId="65" fillId="0" borderId="0" xfId="0" applyNumberFormat="1" applyFont="1" applyFill="1" applyBorder="1" applyAlignment="1">
      <alignment vertical="top" wrapText="1"/>
    </xf>
    <xf numFmtId="3" fontId="64" fillId="0" borderId="0" xfId="0" applyNumberFormat="1" applyFont="1" applyFill="1" applyBorder="1" applyAlignment="1">
      <alignment horizontal="right" vertical="justify" wrapText="1"/>
    </xf>
    <xf numFmtId="2" fontId="0" fillId="0" borderId="0" xfId="0" applyNumberFormat="1" applyFill="1" applyBorder="1" applyAlignment="1">
      <alignment vertical="top" wrapText="1"/>
    </xf>
    <xf numFmtId="49" fontId="64" fillId="7" borderId="0" xfId="0" applyNumberFormat="1" applyFont="1" applyFill="1" applyBorder="1" applyAlignment="1">
      <alignment vertical="center" wrapText="1"/>
    </xf>
    <xf numFmtId="49" fontId="14" fillId="7" borderId="0" xfId="0" applyNumberFormat="1" applyFont="1" applyFill="1" applyBorder="1" applyAlignment="1">
      <alignment vertical="center" wrapText="1"/>
    </xf>
    <xf numFmtId="0" fontId="64" fillId="7" borderId="0" xfId="0" applyFont="1" applyFill="1" applyBorder="1" applyAlignment="1">
      <alignment horizontal="left" vertical="top" wrapText="1"/>
    </xf>
    <xf numFmtId="0" fontId="64" fillId="7" borderId="0" xfId="0" applyFont="1" applyFill="1" applyBorder="1" applyAlignment="1">
      <alignment vertical="top" wrapText="1"/>
    </xf>
    <xf numFmtId="3" fontId="64" fillId="7" borderId="0" xfId="0" applyNumberFormat="1" applyFont="1" applyFill="1" applyBorder="1" applyAlignment="1">
      <alignment vertical="top" wrapText="1"/>
    </xf>
    <xf numFmtId="0" fontId="0" fillId="7" borderId="0" xfId="0" applyFill="1"/>
    <xf numFmtId="0" fontId="22" fillId="0" borderId="0" xfId="0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right" vertical="justify" wrapText="1"/>
    </xf>
    <xf numFmtId="0" fontId="2" fillId="0" borderId="0" xfId="14" applyFont="1"/>
    <xf numFmtId="49" fontId="64" fillId="0" borderId="27" xfId="0" applyNumberFormat="1" applyFont="1" applyFill="1" applyBorder="1" applyAlignment="1">
      <alignment vertical="center" wrapText="1"/>
    </xf>
    <xf numFmtId="49" fontId="14" fillId="0" borderId="32" xfId="0" applyNumberFormat="1" applyFont="1" applyFill="1" applyBorder="1" applyAlignment="1">
      <alignment vertical="center" wrapText="1"/>
    </xf>
    <xf numFmtId="0" fontId="64" fillId="0" borderId="3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3" fontId="14" fillId="0" borderId="32" xfId="0" applyNumberFormat="1" applyFont="1" applyFill="1" applyBorder="1" applyAlignment="1">
      <alignment horizontal="right" vertical="justify" wrapText="1"/>
    </xf>
    <xf numFmtId="3" fontId="0" fillId="0" borderId="32" xfId="0" applyNumberFormat="1" applyFill="1" applyBorder="1" applyAlignment="1">
      <alignment horizontal="right" vertical="justify" wrapText="1"/>
    </xf>
    <xf numFmtId="2" fontId="14" fillId="0" borderId="32" xfId="0" applyNumberFormat="1" applyFont="1" applyFill="1" applyBorder="1" applyAlignment="1">
      <alignment vertical="center" wrapText="1"/>
    </xf>
    <xf numFmtId="169" fontId="14" fillId="0" borderId="28" xfId="0" applyNumberFormat="1" applyFont="1" applyFill="1" applyBorder="1" applyAlignment="1">
      <alignment vertical="center" wrapText="1"/>
    </xf>
    <xf numFmtId="49" fontId="6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horizontal="right" vertical="justify" wrapText="1"/>
    </xf>
    <xf numFmtId="2" fontId="14" fillId="0" borderId="0" xfId="0" applyNumberFormat="1" applyFont="1" applyFill="1" applyAlignment="1">
      <alignment vertical="center" wrapText="1"/>
    </xf>
    <xf numFmtId="169" fontId="14" fillId="0" borderId="31" xfId="0" applyNumberFormat="1" applyFont="1" applyFill="1" applyBorder="1" applyAlignment="1">
      <alignment vertical="center" wrapText="1"/>
    </xf>
    <xf numFmtId="49" fontId="64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64" fillId="0" borderId="33" xfId="0" applyFont="1" applyFill="1" applyBorder="1" applyAlignment="1">
      <alignment vertical="center" wrapText="1"/>
    </xf>
    <xf numFmtId="2" fontId="64" fillId="0" borderId="33" xfId="0" applyNumberFormat="1" applyFont="1" applyFill="1" applyBorder="1" applyAlignment="1">
      <alignment vertical="center" wrapText="1"/>
    </xf>
    <xf numFmtId="2" fontId="64" fillId="0" borderId="34" xfId="0" applyNumberFormat="1" applyFont="1" applyFill="1" applyBorder="1" applyAlignment="1">
      <alignment vertical="center" wrapText="1"/>
    </xf>
    <xf numFmtId="0" fontId="64" fillId="0" borderId="0" xfId="0" applyFont="1" applyFill="1" applyBorder="1" applyAlignment="1">
      <alignment vertical="center" wrapText="1"/>
    </xf>
    <xf numFmtId="2" fontId="64" fillId="0" borderId="0" xfId="0" applyNumberFormat="1" applyFont="1" applyFill="1" applyBorder="1" applyAlignment="1">
      <alignment vertical="center" wrapText="1"/>
    </xf>
    <xf numFmtId="2" fontId="64" fillId="0" borderId="31" xfId="0" applyNumberFormat="1" applyFont="1" applyFill="1" applyBorder="1" applyAlignment="1">
      <alignment vertical="center" wrapText="1"/>
    </xf>
    <xf numFmtId="49" fontId="0" fillId="0" borderId="32" xfId="0" applyNumberFormat="1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2" fontId="0" fillId="0" borderId="32" xfId="0" applyNumberFormat="1" applyFill="1" applyBorder="1" applyAlignment="1">
      <alignment vertical="center" wrapText="1"/>
    </xf>
    <xf numFmtId="169" fontId="0" fillId="0" borderId="28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2" fontId="0" fillId="0" borderId="0" xfId="0" applyNumberFormat="1" applyFill="1" applyBorder="1" applyAlignment="1">
      <alignment vertical="center" wrapText="1"/>
    </xf>
    <xf numFmtId="169" fontId="0" fillId="0" borderId="3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top" wrapText="1"/>
    </xf>
    <xf numFmtId="3" fontId="0" fillId="0" borderId="0" xfId="0" applyNumberFormat="1" applyFill="1" applyAlignment="1">
      <alignment horizontal="right" vertical="justify" wrapText="1"/>
    </xf>
    <xf numFmtId="3" fontId="0" fillId="0" borderId="33" xfId="0" applyNumberFormat="1" applyFill="1" applyBorder="1" applyAlignment="1">
      <alignment horizontal="right" vertical="justify" wrapText="1"/>
    </xf>
    <xf numFmtId="0" fontId="64" fillId="6" borderId="28" xfId="0" applyFont="1" applyFill="1" applyBorder="1" applyAlignment="1">
      <alignment vertical="top" wrapText="1"/>
    </xf>
    <xf numFmtId="167" fontId="26" fillId="0" borderId="0" xfId="11" applyNumberFormat="1" applyFont="1" applyAlignment="1">
      <alignment horizontal="right" vertical="center"/>
    </xf>
    <xf numFmtId="0" fontId="67" fillId="0" borderId="0" xfId="11" applyFont="1" applyAlignment="1">
      <alignment vertical="center"/>
    </xf>
    <xf numFmtId="0" fontId="67" fillId="0" borderId="5" xfId="11" applyFont="1" applyBorder="1" applyAlignment="1">
      <alignment vertical="center"/>
    </xf>
    <xf numFmtId="0" fontId="68" fillId="0" borderId="0" xfId="11" applyFont="1" applyAlignment="1">
      <alignment horizontal="left" vertical="center"/>
    </xf>
    <xf numFmtId="0" fontId="67" fillId="0" borderId="0" xfId="11" applyFont="1" applyAlignment="1">
      <alignment horizontal="left" vertical="center"/>
    </xf>
    <xf numFmtId="0" fontId="67" fillId="0" borderId="0" xfId="11" applyFont="1" applyAlignment="1">
      <alignment horizontal="left" vertical="center" wrapText="1"/>
    </xf>
    <xf numFmtId="168" fontId="67" fillId="0" borderId="0" xfId="11" applyNumberFormat="1" applyFont="1" applyAlignment="1">
      <alignment vertical="center"/>
    </xf>
    <xf numFmtId="0" fontId="67" fillId="0" borderId="0" xfId="11" applyFont="1" applyAlignment="1" applyProtection="1">
      <alignment vertical="center"/>
      <protection locked="0"/>
    </xf>
    <xf numFmtId="0" fontId="67" fillId="0" borderId="9" xfId="11" applyFont="1" applyBorder="1" applyAlignment="1">
      <alignment vertical="center"/>
    </xf>
    <xf numFmtId="0" fontId="67" fillId="0" borderId="0" xfId="11" applyFont="1" applyBorder="1" applyAlignment="1">
      <alignment vertical="center"/>
    </xf>
    <xf numFmtId="0" fontId="67" fillId="0" borderId="10" xfId="11" applyFont="1" applyBorder="1" applyAlignment="1">
      <alignment vertical="center"/>
    </xf>
    <xf numFmtId="0" fontId="69" fillId="0" borderId="0" xfId="11" applyFont="1" applyAlignment="1">
      <alignment vertical="center"/>
    </xf>
    <xf numFmtId="0" fontId="69" fillId="0" borderId="5" xfId="11" applyFont="1" applyBorder="1" applyAlignment="1">
      <alignment vertical="center"/>
    </xf>
    <xf numFmtId="0" fontId="69" fillId="0" borderId="0" xfId="11" applyFont="1" applyAlignment="1">
      <alignment horizontal="left" vertical="center"/>
    </xf>
    <xf numFmtId="0" fontId="69" fillId="0" borderId="0" xfId="11" applyFont="1" applyAlignment="1">
      <alignment horizontal="left" vertical="center" wrapText="1"/>
    </xf>
    <xf numFmtId="168" fontId="69" fillId="0" borderId="0" xfId="11" applyNumberFormat="1" applyFont="1" applyAlignment="1">
      <alignment vertical="center"/>
    </xf>
    <xf numFmtId="0" fontId="69" fillId="0" borderId="0" xfId="11" applyFont="1" applyAlignment="1" applyProtection="1">
      <alignment vertical="center"/>
      <protection locked="0"/>
    </xf>
    <xf numFmtId="0" fontId="69" fillId="0" borderId="9" xfId="11" applyFont="1" applyBorder="1" applyAlignment="1">
      <alignment vertical="center"/>
    </xf>
    <xf numFmtId="0" fontId="69" fillId="0" borderId="0" xfId="11" applyFont="1" applyBorder="1" applyAlignment="1">
      <alignment vertical="center"/>
    </xf>
    <xf numFmtId="0" fontId="69" fillId="0" borderId="10" xfId="11" applyFont="1" applyBorder="1" applyAlignment="1">
      <alignment vertical="center"/>
    </xf>
    <xf numFmtId="0" fontId="70" fillId="0" borderId="0" xfId="11" applyFont="1" applyAlignment="1">
      <alignment vertical="center"/>
    </xf>
    <xf numFmtId="0" fontId="70" fillId="0" borderId="5" xfId="11" applyFont="1" applyBorder="1" applyAlignment="1">
      <alignment vertical="center"/>
    </xf>
    <xf numFmtId="0" fontId="70" fillId="0" borderId="0" xfId="11" applyFont="1" applyAlignment="1">
      <alignment horizontal="left" vertical="center"/>
    </xf>
    <xf numFmtId="0" fontId="70" fillId="0" borderId="0" xfId="11" applyFont="1" applyAlignment="1">
      <alignment horizontal="left" vertical="center" wrapText="1"/>
    </xf>
    <xf numFmtId="0" fontId="70" fillId="0" borderId="0" xfId="11" applyFont="1" applyAlignment="1" applyProtection="1">
      <alignment vertical="center"/>
      <protection locked="0"/>
    </xf>
    <xf numFmtId="0" fontId="70" fillId="0" borderId="9" xfId="11" applyFont="1" applyBorder="1" applyAlignment="1">
      <alignment vertical="center"/>
    </xf>
    <xf numFmtId="0" fontId="70" fillId="0" borderId="0" xfId="11" applyFont="1" applyBorder="1" applyAlignment="1">
      <alignment vertical="center"/>
    </xf>
    <xf numFmtId="0" fontId="70" fillId="0" borderId="10" xfId="11" applyFont="1" applyBorder="1" applyAlignment="1">
      <alignment vertical="center"/>
    </xf>
    <xf numFmtId="0" fontId="71" fillId="0" borderId="5" xfId="11" applyFont="1" applyBorder="1" applyAlignment="1">
      <alignment vertical="center"/>
    </xf>
    <xf numFmtId="0" fontId="71" fillId="0" borderId="0" xfId="11" applyFont="1" applyAlignment="1">
      <alignment vertical="center"/>
    </xf>
    <xf numFmtId="0" fontId="71" fillId="0" borderId="0" xfId="11" applyFont="1" applyAlignment="1">
      <alignment horizontal="left" vertical="center"/>
    </xf>
    <xf numFmtId="0" fontId="71" fillId="0" borderId="0" xfId="11" applyFont="1" applyAlignment="1">
      <alignment horizontal="left" vertical="center" wrapText="1"/>
    </xf>
    <xf numFmtId="168" fontId="71" fillId="0" borderId="0" xfId="11" applyNumberFormat="1" applyFont="1" applyAlignment="1">
      <alignment vertical="center"/>
    </xf>
    <xf numFmtId="0" fontId="71" fillId="0" borderId="0" xfId="11" applyFont="1" applyAlignment="1" applyProtection="1">
      <alignment vertical="center"/>
      <protection locked="0"/>
    </xf>
    <xf numFmtId="0" fontId="71" fillId="0" borderId="9" xfId="11" applyFont="1" applyBorder="1" applyAlignment="1">
      <alignment vertical="center"/>
    </xf>
    <xf numFmtId="0" fontId="71" fillId="0" borderId="0" xfId="11" applyFont="1" applyBorder="1" applyAlignment="1">
      <alignment vertical="center"/>
    </xf>
    <xf numFmtId="0" fontId="71" fillId="0" borderId="10" xfId="11" applyFont="1" applyBorder="1" applyAlignment="1">
      <alignment vertical="center"/>
    </xf>
    <xf numFmtId="0" fontId="72" fillId="0" borderId="25" xfId="11" applyFont="1" applyBorder="1" applyAlignment="1" applyProtection="1">
      <alignment horizontal="center" vertical="center"/>
      <protection locked="0"/>
    </xf>
    <xf numFmtId="49" fontId="72" fillId="0" borderId="25" xfId="11" applyNumberFormat="1" applyFont="1" applyBorder="1" applyAlignment="1" applyProtection="1">
      <alignment horizontal="left" vertical="center" wrapText="1"/>
      <protection locked="0"/>
    </xf>
    <xf numFmtId="0" fontId="72" fillId="0" borderId="25" xfId="11" applyFont="1" applyBorder="1" applyAlignment="1" applyProtection="1">
      <alignment horizontal="left" vertical="center" wrapText="1"/>
      <protection locked="0"/>
    </xf>
    <xf numFmtId="0" fontId="72" fillId="0" borderId="25" xfId="11" applyFont="1" applyBorder="1" applyAlignment="1" applyProtection="1">
      <alignment horizontal="center" vertical="center" wrapText="1"/>
      <protection locked="0"/>
    </xf>
    <xf numFmtId="168" fontId="72" fillId="0" borderId="25" xfId="11" applyNumberFormat="1" applyFont="1" applyBorder="1" applyAlignment="1" applyProtection="1">
      <alignment vertical="center"/>
      <protection locked="0"/>
    </xf>
    <xf numFmtId="4" fontId="72" fillId="2" borderId="25" xfId="11" applyNumberFormat="1" applyFont="1" applyFill="1" applyBorder="1" applyAlignment="1" applyProtection="1">
      <alignment vertical="center"/>
      <protection locked="0"/>
    </xf>
    <xf numFmtId="4" fontId="72" fillId="0" borderId="25" xfId="11" applyNumberFormat="1" applyFont="1" applyBorder="1" applyAlignment="1" applyProtection="1">
      <alignment vertical="center"/>
      <protection locked="0"/>
    </xf>
    <xf numFmtId="0" fontId="73" fillId="0" borderId="25" xfId="11" applyFont="1" applyBorder="1" applyAlignment="1" applyProtection="1">
      <alignment vertical="center"/>
      <protection locked="0"/>
    </xf>
    <xf numFmtId="0" fontId="73" fillId="0" borderId="5" xfId="11" applyFont="1" applyBorder="1" applyAlignment="1">
      <alignment vertical="center"/>
    </xf>
    <xf numFmtId="0" fontId="72" fillId="2" borderId="9" xfId="11" applyFont="1" applyFill="1" applyBorder="1" applyAlignment="1" applyProtection="1">
      <alignment horizontal="left" vertical="center"/>
      <protection locked="0"/>
    </xf>
    <xf numFmtId="0" fontId="72" fillId="0" borderId="0" xfId="11" applyFont="1" applyBorder="1" applyAlignment="1">
      <alignment horizontal="center" vertical="center"/>
    </xf>
    <xf numFmtId="0" fontId="20" fillId="0" borderId="0" xfId="8"/>
    <xf numFmtId="0" fontId="20" fillId="0" borderId="30" xfId="8" applyFont="1" applyBorder="1" applyAlignment="1">
      <alignment vertical="center"/>
    </xf>
    <xf numFmtId="49" fontId="20" fillId="0" borderId="32" xfId="8" applyNumberFormat="1" applyBorder="1" applyAlignment="1">
      <alignment vertical="center"/>
    </xf>
    <xf numFmtId="49" fontId="20" fillId="0" borderId="0" xfId="8" applyNumberFormat="1"/>
    <xf numFmtId="0" fontId="20" fillId="11" borderId="30" xfId="8" applyFont="1" applyFill="1" applyBorder="1" applyAlignment="1">
      <alignment vertical="center"/>
    </xf>
    <xf numFmtId="49" fontId="20" fillId="11" borderId="32" xfId="8" applyNumberFormat="1" applyFill="1" applyBorder="1" applyAlignment="1">
      <alignment vertical="center"/>
    </xf>
    <xf numFmtId="0" fontId="20" fillId="0" borderId="0" xfId="8" applyAlignment="1">
      <alignment horizontal="center"/>
    </xf>
    <xf numFmtId="0" fontId="20" fillId="12" borderId="30" xfId="8" applyFill="1" applyBorder="1"/>
    <xf numFmtId="49" fontId="20" fillId="12" borderId="30" xfId="8" applyNumberFormat="1" applyFill="1" applyBorder="1"/>
    <xf numFmtId="0" fontId="20" fillId="12" borderId="30" xfId="8" applyFill="1" applyBorder="1" applyAlignment="1">
      <alignment horizontal="center"/>
    </xf>
    <xf numFmtId="0" fontId="20" fillId="12" borderId="27" xfId="8" applyFill="1" applyBorder="1"/>
    <xf numFmtId="0" fontId="20" fillId="12" borderId="30" xfId="8" applyFill="1" applyBorder="1" applyAlignment="1">
      <alignment wrapText="1"/>
    </xf>
    <xf numFmtId="0" fontId="20" fillId="0" borderId="0" xfId="8" applyAlignment="1">
      <alignment vertical="top"/>
    </xf>
    <xf numFmtId="49" fontId="20" fillId="0" borderId="0" xfId="8" applyNumberFormat="1" applyAlignment="1">
      <alignment vertical="top"/>
    </xf>
    <xf numFmtId="0" fontId="20" fillId="0" borderId="0" xfId="8" applyAlignment="1">
      <alignment horizontal="center" vertical="top"/>
    </xf>
    <xf numFmtId="166" fontId="20" fillId="0" borderId="0" xfId="8" applyNumberFormat="1" applyAlignment="1">
      <alignment vertical="top"/>
    </xf>
    <xf numFmtId="4" fontId="20" fillId="0" borderId="0" xfId="8" applyNumberFormat="1" applyAlignment="1">
      <alignment vertical="top"/>
    </xf>
    <xf numFmtId="0" fontId="94" fillId="11" borderId="64" xfId="8" applyFont="1" applyFill="1" applyBorder="1" applyAlignment="1">
      <alignment vertical="top"/>
    </xf>
    <xf numFmtId="49" fontId="94" fillId="11" borderId="35" xfId="8" applyNumberFormat="1" applyFont="1" applyFill="1" applyBorder="1" applyAlignment="1">
      <alignment vertical="top"/>
    </xf>
    <xf numFmtId="49" fontId="94" fillId="11" borderId="35" xfId="8" applyNumberFormat="1" applyFont="1" applyFill="1" applyBorder="1" applyAlignment="1">
      <alignment horizontal="left" vertical="top" wrapText="1"/>
    </xf>
    <xf numFmtId="0" fontId="94" fillId="11" borderId="35" xfId="8" applyFont="1" applyFill="1" applyBorder="1" applyAlignment="1">
      <alignment horizontal="center" vertical="top" shrinkToFit="1"/>
    </xf>
    <xf numFmtId="166" fontId="94" fillId="11" borderId="35" xfId="8" applyNumberFormat="1" applyFont="1" applyFill="1" applyBorder="1" applyAlignment="1">
      <alignment vertical="top" shrinkToFit="1"/>
    </xf>
    <xf numFmtId="4" fontId="94" fillId="11" borderId="35" xfId="8" applyNumberFormat="1" applyFont="1" applyFill="1" applyBorder="1" applyAlignment="1">
      <alignment vertical="top" shrinkToFit="1"/>
    </xf>
    <xf numFmtId="4" fontId="94" fillId="11" borderId="65" xfId="8" applyNumberFormat="1" applyFont="1" applyFill="1" applyBorder="1" applyAlignment="1">
      <alignment vertical="top" shrinkToFit="1"/>
    </xf>
    <xf numFmtId="4" fontId="94" fillId="11" borderId="0" xfId="8" applyNumberFormat="1" applyFont="1" applyFill="1" applyBorder="1" applyAlignment="1">
      <alignment vertical="top" shrinkToFit="1"/>
    </xf>
    <xf numFmtId="0" fontId="95" fillId="0" borderId="66" xfId="8" applyFont="1" applyBorder="1" applyAlignment="1">
      <alignment vertical="top"/>
    </xf>
    <xf numFmtId="49" fontId="95" fillId="0" borderId="67" xfId="8" applyNumberFormat="1" applyFont="1" applyBorder="1" applyAlignment="1">
      <alignment vertical="top"/>
    </xf>
    <xf numFmtId="49" fontId="95" fillId="0" borderId="67" xfId="8" applyNumberFormat="1" applyFont="1" applyBorder="1" applyAlignment="1">
      <alignment horizontal="left" vertical="top" wrapText="1"/>
    </xf>
    <xf numFmtId="0" fontId="95" fillId="0" borderId="67" xfId="8" applyFont="1" applyBorder="1" applyAlignment="1">
      <alignment horizontal="center" vertical="top" shrinkToFit="1"/>
    </xf>
    <xf numFmtId="166" fontId="95" fillId="0" borderId="67" xfId="8" applyNumberFormat="1" applyFont="1" applyBorder="1" applyAlignment="1">
      <alignment vertical="top" shrinkToFit="1"/>
    </xf>
    <xf numFmtId="4" fontId="95" fillId="13" borderId="67" xfId="8" applyNumberFormat="1" applyFont="1" applyFill="1" applyBorder="1" applyAlignment="1" applyProtection="1">
      <alignment vertical="top" shrinkToFit="1"/>
      <protection locked="0"/>
    </xf>
    <xf numFmtId="4" fontId="95" fillId="0" borderId="67" xfId="8" applyNumberFormat="1" applyFont="1" applyBorder="1" applyAlignment="1">
      <alignment vertical="top" shrinkToFit="1"/>
    </xf>
    <xf numFmtId="4" fontId="95" fillId="0" borderId="68" xfId="8" applyNumberFormat="1" applyFont="1" applyBorder="1" applyAlignment="1">
      <alignment vertical="top" shrinkToFit="1"/>
    </xf>
    <xf numFmtId="4" fontId="95" fillId="0" borderId="0" xfId="8" applyNumberFormat="1" applyFont="1" applyBorder="1" applyAlignment="1">
      <alignment vertical="top" shrinkToFit="1"/>
    </xf>
    <xf numFmtId="0" fontId="95" fillId="0" borderId="0" xfId="8" applyFont="1"/>
    <xf numFmtId="0" fontId="95" fillId="0" borderId="0" xfId="8" applyFont="1" applyBorder="1" applyAlignment="1">
      <alignment vertical="top"/>
    </xf>
    <xf numFmtId="49" fontId="95" fillId="0" borderId="0" xfId="8" applyNumberFormat="1" applyFont="1" applyBorder="1" applyAlignment="1">
      <alignment vertical="top"/>
    </xf>
    <xf numFmtId="166" fontId="96" fillId="0" borderId="0" xfId="8" quotePrefix="1" applyNumberFormat="1" applyFont="1" applyBorder="1" applyAlignment="1">
      <alignment horizontal="left" vertical="top" wrapText="1"/>
    </xf>
    <xf numFmtId="166" fontId="96" fillId="0" borderId="0" xfId="8" applyNumberFormat="1" applyFont="1" applyBorder="1" applyAlignment="1">
      <alignment horizontal="center" vertical="top" wrapText="1" shrinkToFit="1"/>
    </xf>
    <xf numFmtId="166" fontId="96" fillId="0" borderId="0" xfId="8" applyNumberFormat="1" applyFont="1" applyBorder="1" applyAlignment="1">
      <alignment vertical="top" wrapText="1" shrinkToFit="1"/>
    </xf>
    <xf numFmtId="166" fontId="95" fillId="0" borderId="0" xfId="8" applyNumberFormat="1" applyFont="1" applyBorder="1" applyAlignment="1">
      <alignment vertical="top" shrinkToFit="1"/>
    </xf>
    <xf numFmtId="0" fontId="97" fillId="0" borderId="0" xfId="8" applyNumberFormat="1" applyFont="1" applyAlignment="1">
      <alignment wrapText="1"/>
    </xf>
    <xf numFmtId="0" fontId="95" fillId="0" borderId="69" xfId="8" applyFont="1" applyBorder="1" applyAlignment="1">
      <alignment vertical="top"/>
    </xf>
    <xf numFmtId="49" fontId="95" fillId="0" borderId="70" xfId="8" applyNumberFormat="1" applyFont="1" applyBorder="1" applyAlignment="1">
      <alignment vertical="top"/>
    </xf>
    <xf numFmtId="49" fontId="95" fillId="0" borderId="70" xfId="8" applyNumberFormat="1" applyFont="1" applyBorder="1" applyAlignment="1">
      <alignment horizontal="left" vertical="top" wrapText="1"/>
    </xf>
    <xf numFmtId="0" fontId="95" fillId="0" borderId="70" xfId="8" applyFont="1" applyBorder="1" applyAlignment="1">
      <alignment horizontal="center" vertical="top" shrinkToFit="1"/>
    </xf>
    <xf numFmtId="166" fontId="95" fillId="0" borderId="70" xfId="8" applyNumberFormat="1" applyFont="1" applyBorder="1" applyAlignment="1">
      <alignment vertical="top" shrinkToFit="1"/>
    </xf>
    <xf numFmtId="4" fontId="95" fillId="13" borderId="70" xfId="8" applyNumberFormat="1" applyFont="1" applyFill="1" applyBorder="1" applyAlignment="1" applyProtection="1">
      <alignment vertical="top" shrinkToFit="1"/>
      <protection locked="0"/>
    </xf>
    <xf numFmtId="4" fontId="95" fillId="0" borderId="70" xfId="8" applyNumberFormat="1" applyFont="1" applyBorder="1" applyAlignment="1">
      <alignment vertical="top" shrinkToFit="1"/>
    </xf>
    <xf numFmtId="4" fontId="95" fillId="0" borderId="71" xfId="8" applyNumberFormat="1" applyFont="1" applyBorder="1" applyAlignment="1">
      <alignment vertical="top" shrinkToFit="1"/>
    </xf>
    <xf numFmtId="49" fontId="95" fillId="0" borderId="0" xfId="8" applyNumberFormat="1" applyFont="1" applyBorder="1" applyAlignment="1">
      <alignment horizontal="left" vertical="top" wrapText="1"/>
    </xf>
    <xf numFmtId="0" fontId="95" fillId="0" borderId="0" xfId="8" applyFont="1" applyBorder="1" applyAlignment="1">
      <alignment horizontal="center" vertical="top" shrinkToFit="1"/>
    </xf>
    <xf numFmtId="166" fontId="95" fillId="13" borderId="0" xfId="8" applyNumberFormat="1" applyFont="1" applyFill="1" applyBorder="1" applyAlignment="1" applyProtection="1">
      <alignment vertical="top" shrinkToFit="1"/>
      <protection locked="0"/>
    </xf>
    <xf numFmtId="4" fontId="95" fillId="13" borderId="0" xfId="8" applyNumberFormat="1" applyFont="1" applyFill="1" applyBorder="1" applyAlignment="1" applyProtection="1">
      <alignment vertical="top" shrinkToFit="1"/>
      <protection locked="0"/>
    </xf>
    <xf numFmtId="49" fontId="20" fillId="0" borderId="0" xfId="8" applyNumberFormat="1" applyAlignment="1">
      <alignment horizontal="left" vertical="top" wrapText="1"/>
    </xf>
    <xf numFmtId="0" fontId="94" fillId="11" borderId="27" xfId="8" applyFont="1" applyFill="1" applyBorder="1" applyAlignment="1">
      <alignment vertical="top"/>
    </xf>
    <xf numFmtId="49" fontId="94" fillId="11" borderId="32" xfId="8" applyNumberFormat="1" applyFont="1" applyFill="1" applyBorder="1" applyAlignment="1">
      <alignment vertical="top"/>
    </xf>
    <xf numFmtId="49" fontId="94" fillId="11" borderId="32" xfId="8" applyNumberFormat="1" applyFont="1" applyFill="1" applyBorder="1" applyAlignment="1">
      <alignment horizontal="left" vertical="top" wrapText="1"/>
    </xf>
    <xf numFmtId="0" fontId="94" fillId="11" borderId="32" xfId="8" applyFont="1" applyFill="1" applyBorder="1" applyAlignment="1">
      <alignment horizontal="center" vertical="top"/>
    </xf>
    <xf numFmtId="0" fontId="94" fillId="11" borderId="32" xfId="8" applyFont="1" applyFill="1" applyBorder="1" applyAlignment="1">
      <alignment vertical="top"/>
    </xf>
    <xf numFmtId="4" fontId="94" fillId="11" borderId="28" xfId="8" applyNumberFormat="1" applyFont="1" applyFill="1" applyBorder="1" applyAlignment="1">
      <alignment vertical="top" shrinkToFit="1"/>
    </xf>
    <xf numFmtId="49" fontId="20" fillId="0" borderId="0" xfId="8" applyNumberFormat="1" applyAlignment="1">
      <alignment horizontal="left" wrapText="1"/>
    </xf>
    <xf numFmtId="0" fontId="20" fillId="0" borderId="72" xfId="8" applyBorder="1"/>
    <xf numFmtId="0" fontId="20" fillId="0" borderId="47" xfId="8" applyBorder="1"/>
    <xf numFmtId="0" fontId="101" fillId="11" borderId="47" xfId="8" applyFont="1" applyFill="1" applyBorder="1" applyAlignment="1">
      <alignment horizontal="left" vertical="center" indent="1"/>
    </xf>
    <xf numFmtId="49" fontId="93" fillId="11" borderId="0" xfId="8" applyNumberFormat="1" applyFont="1" applyFill="1" applyAlignment="1">
      <alignment horizontal="left" vertical="center" wrapText="1"/>
    </xf>
    <xf numFmtId="14" fontId="102" fillId="0" borderId="0" xfId="8" applyNumberFormat="1" applyFont="1" applyAlignment="1">
      <alignment horizontal="left"/>
    </xf>
    <xf numFmtId="0" fontId="20" fillId="11" borderId="47" xfId="8" applyFill="1" applyBorder="1" applyAlignment="1">
      <alignment horizontal="left" vertical="center" indent="1"/>
    </xf>
    <xf numFmtId="0" fontId="94" fillId="11" borderId="0" xfId="8" applyFont="1" applyFill="1" applyAlignment="1">
      <alignment horizontal="left" vertical="center" wrapText="1"/>
    </xf>
    <xf numFmtId="0" fontId="20" fillId="11" borderId="0" xfId="8" applyFill="1" applyAlignment="1">
      <alignment wrapText="1"/>
    </xf>
    <xf numFmtId="0" fontId="20" fillId="11" borderId="77" xfId="8" applyFill="1" applyBorder="1" applyAlignment="1">
      <alignment horizontal="left" vertical="center" indent="1"/>
    </xf>
    <xf numFmtId="0" fontId="20" fillId="11" borderId="33" xfId="8" applyFill="1" applyBorder="1" applyAlignment="1">
      <alignment wrapText="1"/>
    </xf>
    <xf numFmtId="0" fontId="94" fillId="11" borderId="33" xfId="8" applyFont="1" applyFill="1" applyBorder="1" applyAlignment="1">
      <alignment horizontal="left" vertical="center" wrapText="1"/>
    </xf>
    <xf numFmtId="0" fontId="20" fillId="0" borderId="47" xfId="8" applyBorder="1" applyAlignment="1">
      <alignment horizontal="left" vertical="center" indent="1"/>
    </xf>
    <xf numFmtId="0" fontId="20" fillId="0" borderId="0" xfId="8" applyAlignment="1">
      <alignment wrapText="1"/>
    </xf>
    <xf numFmtId="0" fontId="20" fillId="0" borderId="0" xfId="8" applyAlignment="1">
      <alignment horizontal="right" vertical="center"/>
    </xf>
    <xf numFmtId="0" fontId="94" fillId="0" borderId="0" xfId="8" applyFont="1" applyAlignment="1">
      <alignment horizontal="left" vertical="center"/>
    </xf>
    <xf numFmtId="0" fontId="20" fillId="0" borderId="48" xfId="8" applyBorder="1"/>
    <xf numFmtId="0" fontId="94" fillId="0" borderId="47" xfId="8" applyFont="1" applyBorder="1" applyAlignment="1">
      <alignment horizontal="left" vertical="center" indent="1"/>
    </xf>
    <xf numFmtId="0" fontId="94" fillId="0" borderId="0" xfId="8" applyFont="1" applyAlignment="1">
      <alignment vertical="center" wrapText="1"/>
    </xf>
    <xf numFmtId="0" fontId="94" fillId="0" borderId="77" xfId="8" applyFont="1" applyBorder="1" applyAlignment="1">
      <alignment horizontal="left" vertical="center" indent="1"/>
    </xf>
    <xf numFmtId="0" fontId="94" fillId="0" borderId="33" xfId="8" applyFont="1" applyBorder="1" applyAlignment="1">
      <alignment horizontal="right" vertical="center" wrapText="1"/>
    </xf>
    <xf numFmtId="0" fontId="94" fillId="0" borderId="33" xfId="8" applyFont="1" applyBorder="1" applyAlignment="1">
      <alignment horizontal="left" vertical="center" wrapText="1"/>
    </xf>
    <xf numFmtId="0" fontId="20" fillId="0" borderId="33" xfId="8" applyBorder="1" applyAlignment="1">
      <alignment vertical="center"/>
    </xf>
    <xf numFmtId="0" fontId="94" fillId="0" borderId="33" xfId="8" applyFont="1" applyBorder="1" applyAlignment="1">
      <alignment vertical="center"/>
    </xf>
    <xf numFmtId="0" fontId="20" fillId="0" borderId="78" xfId="8" applyBorder="1"/>
    <xf numFmtId="0" fontId="94" fillId="0" borderId="0" xfId="8" applyFont="1" applyAlignment="1">
      <alignment horizontal="left" vertical="center" wrapText="1"/>
    </xf>
    <xf numFmtId="0" fontId="20" fillId="0" borderId="77" xfId="8" applyBorder="1" applyAlignment="1">
      <alignment horizontal="left" indent="1"/>
    </xf>
    <xf numFmtId="0" fontId="20" fillId="0" borderId="33" xfId="8" applyBorder="1" applyAlignment="1">
      <alignment vertical="center" wrapText="1"/>
    </xf>
    <xf numFmtId="0" fontId="20" fillId="0" borderId="33" xfId="8" applyBorder="1"/>
    <xf numFmtId="0" fontId="20" fillId="0" borderId="33" xfId="8" applyBorder="1" applyAlignment="1">
      <alignment horizontal="right"/>
    </xf>
    <xf numFmtId="0" fontId="94" fillId="13" borderId="0" xfId="8" applyFont="1" applyFill="1" applyAlignment="1" applyProtection="1">
      <alignment horizontal="left" vertical="center"/>
      <protection locked="0"/>
    </xf>
    <xf numFmtId="0" fontId="94" fillId="13" borderId="33" xfId="8" applyFont="1" applyFill="1" applyBorder="1" applyAlignment="1" applyProtection="1">
      <alignment horizontal="left" vertical="center" wrapText="1"/>
      <protection locked="0"/>
    </xf>
    <xf numFmtId="0" fontId="20" fillId="0" borderId="33" xfId="8" applyBorder="1" applyAlignment="1">
      <alignment horizontal="right" vertical="center"/>
    </xf>
    <xf numFmtId="0" fontId="20" fillId="0" borderId="79" xfId="8" applyBorder="1" applyAlignment="1">
      <alignment horizontal="left" vertical="top" indent="1"/>
    </xf>
    <xf numFmtId="0" fontId="20" fillId="0" borderId="35" xfId="8" applyBorder="1" applyAlignment="1">
      <alignment vertical="top" wrapText="1"/>
    </xf>
    <xf numFmtId="0" fontId="94" fillId="0" borderId="35" xfId="8" applyFont="1" applyBorder="1" applyAlignment="1">
      <alignment horizontal="left" vertical="top" wrapText="1"/>
    </xf>
    <xf numFmtId="0" fontId="94" fillId="0" borderId="35" xfId="8" applyFont="1" applyBorder="1" applyAlignment="1">
      <alignment vertical="center" wrapText="1"/>
    </xf>
    <xf numFmtId="0" fontId="94" fillId="0" borderId="35" xfId="8" applyFont="1" applyBorder="1" applyAlignment="1">
      <alignment vertical="center"/>
    </xf>
    <xf numFmtId="0" fontId="20" fillId="0" borderId="35" xfId="8" applyBorder="1" applyAlignment="1">
      <alignment horizontal="right" vertical="center"/>
    </xf>
    <xf numFmtId="0" fontId="20" fillId="0" borderId="76" xfId="8" applyBorder="1"/>
    <xf numFmtId="0" fontId="20" fillId="0" borderId="33" xfId="8" applyBorder="1" applyAlignment="1">
      <alignment horizontal="left" wrapText="1"/>
    </xf>
    <xf numFmtId="0" fontId="20" fillId="0" borderId="33" xfId="8" applyBorder="1" applyAlignment="1">
      <alignment wrapText="1"/>
    </xf>
    <xf numFmtId="49" fontId="20" fillId="0" borderId="47" xfId="8" applyNumberFormat="1" applyBorder="1"/>
    <xf numFmtId="0" fontId="20" fillId="0" borderId="80" xfId="8" applyBorder="1" applyAlignment="1">
      <alignment horizontal="left" vertical="center" indent="1"/>
    </xf>
    <xf numFmtId="0" fontId="20" fillId="0" borderId="32" xfId="8" applyBorder="1" applyAlignment="1">
      <alignment horizontal="left" vertical="center" wrapText="1"/>
    </xf>
    <xf numFmtId="0" fontId="20" fillId="0" borderId="32" xfId="8" applyBorder="1" applyAlignment="1">
      <alignment wrapText="1"/>
    </xf>
    <xf numFmtId="0" fontId="94" fillId="0" borderId="80" xfId="8" applyFont="1" applyBorder="1" applyAlignment="1">
      <alignment horizontal="left" vertical="center" indent="1"/>
    </xf>
    <xf numFmtId="0" fontId="94" fillId="0" borderId="32" xfId="8" applyFont="1" applyBorder="1" applyAlignment="1">
      <alignment horizontal="left" vertical="center" wrapText="1"/>
    </xf>
    <xf numFmtId="0" fontId="94" fillId="0" borderId="32" xfId="8" applyFont="1" applyBorder="1" applyAlignment="1">
      <alignment wrapText="1"/>
    </xf>
    <xf numFmtId="0" fontId="20" fillId="0" borderId="80" xfId="8" applyBorder="1" applyAlignment="1">
      <alignment horizontal="left" indent="1"/>
    </xf>
    <xf numFmtId="1" fontId="94" fillId="0" borderId="32" xfId="8" applyNumberFormat="1" applyFont="1" applyBorder="1" applyAlignment="1">
      <alignment horizontal="right" vertical="center" wrapText="1"/>
    </xf>
    <xf numFmtId="0" fontId="20" fillId="0" borderId="32" xfId="8" applyBorder="1" applyAlignment="1">
      <alignment horizontal="left" vertical="center" indent="1"/>
    </xf>
    <xf numFmtId="0" fontId="94" fillId="0" borderId="32" xfId="8" applyFont="1" applyBorder="1" applyAlignment="1">
      <alignment vertical="center"/>
    </xf>
    <xf numFmtId="49" fontId="20" fillId="0" borderId="81" xfId="8" applyNumberFormat="1" applyBorder="1" applyAlignment="1">
      <alignment horizontal="left" vertical="center"/>
    </xf>
    <xf numFmtId="1" fontId="94" fillId="0" borderId="27" xfId="8" applyNumberFormat="1" applyFont="1" applyBorder="1" applyAlignment="1">
      <alignment horizontal="right" vertical="center" wrapText="1"/>
    </xf>
    <xf numFmtId="0" fontId="20" fillId="0" borderId="77" xfId="8" applyBorder="1" applyAlignment="1">
      <alignment horizontal="left" vertical="center" indent="1"/>
    </xf>
    <xf numFmtId="0" fontId="20" fillId="0" borderId="33" xfId="8" applyBorder="1" applyAlignment="1">
      <alignment horizontal="left" vertical="center" wrapText="1"/>
    </xf>
    <xf numFmtId="1" fontId="94" fillId="0" borderId="82" xfId="8" applyNumberFormat="1" applyFont="1" applyBorder="1" applyAlignment="1">
      <alignment horizontal="right" vertical="center" wrapText="1"/>
    </xf>
    <xf numFmtId="0" fontId="20" fillId="0" borderId="33" xfId="8" applyBorder="1" applyAlignment="1">
      <alignment horizontal="left" vertical="center" indent="1"/>
    </xf>
    <xf numFmtId="49" fontId="20" fillId="0" borderId="78" xfId="8" applyNumberFormat="1" applyBorder="1" applyAlignment="1">
      <alignment horizontal="left" vertical="center"/>
    </xf>
    <xf numFmtId="0" fontId="20" fillId="0" borderId="0" xfId="8" applyAlignment="1">
      <alignment horizontal="left" vertical="center" wrapText="1"/>
    </xf>
    <xf numFmtId="1" fontId="20" fillId="0" borderId="0" xfId="8" applyNumberFormat="1" applyAlignment="1">
      <alignment horizontal="left" vertical="center" wrapText="1"/>
    </xf>
    <xf numFmtId="4" fontId="20" fillId="0" borderId="0" xfId="8" applyNumberFormat="1" applyAlignment="1">
      <alignment horizontal="left" vertical="center"/>
    </xf>
    <xf numFmtId="49" fontId="20" fillId="0" borderId="48" xfId="8" applyNumberFormat="1" applyBorder="1" applyAlignment="1">
      <alignment horizontal="left" vertical="center"/>
    </xf>
    <xf numFmtId="0" fontId="105" fillId="11" borderId="45" xfId="8" applyFont="1" applyFill="1" applyBorder="1" applyAlignment="1">
      <alignment horizontal="left" vertical="center" indent="1"/>
    </xf>
    <xf numFmtId="0" fontId="64" fillId="11" borderId="37" xfId="8" applyFont="1" applyFill="1" applyBorder="1" applyAlignment="1">
      <alignment horizontal="left" vertical="center" wrapText="1"/>
    </xf>
    <xf numFmtId="0" fontId="20" fillId="11" borderId="37" xfId="8" applyFill="1" applyBorder="1" applyAlignment="1">
      <alignment horizontal="left" vertical="center" wrapText="1"/>
    </xf>
    <xf numFmtId="4" fontId="105" fillId="11" borderId="37" xfId="8" applyNumberFormat="1" applyFont="1" applyFill="1" applyBorder="1" applyAlignment="1">
      <alignment horizontal="left" vertical="center"/>
    </xf>
    <xf numFmtId="49" fontId="20" fillId="11" borderId="46" xfId="8" applyNumberFormat="1" applyFill="1" applyBorder="1" applyAlignment="1">
      <alignment horizontal="left" vertical="center"/>
    </xf>
    <xf numFmtId="0" fontId="20" fillId="11" borderId="37" xfId="8" applyFill="1" applyBorder="1" applyAlignment="1">
      <alignment wrapText="1"/>
    </xf>
    <xf numFmtId="0" fontId="20" fillId="11" borderId="37" xfId="8" applyFill="1" applyBorder="1"/>
    <xf numFmtId="49" fontId="94" fillId="11" borderId="46" xfId="8" applyNumberFormat="1" applyFont="1" applyFill="1" applyBorder="1" applyAlignment="1">
      <alignment horizontal="left" vertical="center"/>
    </xf>
    <xf numFmtId="0" fontId="20" fillId="0" borderId="48" xfId="8" applyBorder="1" applyAlignment="1">
      <alignment horizontal="right"/>
    </xf>
    <xf numFmtId="0" fontId="20" fillId="0" borderId="47" xfId="8" applyBorder="1" applyAlignment="1">
      <alignment horizontal="right"/>
    </xf>
    <xf numFmtId="0" fontId="20" fillId="0" borderId="0" xfId="8" applyAlignment="1">
      <alignment horizontal="center" vertical="center" wrapText="1"/>
    </xf>
    <xf numFmtId="0" fontId="94" fillId="0" borderId="33" xfId="8" applyFont="1" applyBorder="1" applyAlignment="1">
      <alignment vertical="top" wrapText="1"/>
    </xf>
    <xf numFmtId="0" fontId="20" fillId="0" borderId="0" xfId="8" applyAlignment="1">
      <alignment horizontal="center" vertical="center"/>
    </xf>
    <xf numFmtId="0" fontId="94" fillId="0" borderId="33" xfId="8" applyFont="1" applyBorder="1" applyAlignment="1">
      <alignment vertical="top"/>
    </xf>
    <xf numFmtId="14" fontId="94" fillId="0" borderId="33" xfId="8" applyNumberFormat="1" applyFont="1" applyBorder="1" applyAlignment="1">
      <alignment horizontal="center" vertical="top"/>
    </xf>
    <xf numFmtId="0" fontId="94" fillId="0" borderId="47" xfId="8" applyFont="1" applyBorder="1"/>
    <xf numFmtId="0" fontId="94" fillId="0" borderId="0" xfId="8" applyFont="1" applyAlignment="1">
      <alignment wrapText="1"/>
    </xf>
    <xf numFmtId="0" fontId="94" fillId="0" borderId="0" xfId="8" applyFont="1"/>
    <xf numFmtId="0" fontId="94" fillId="0" borderId="48" xfId="8" applyFont="1" applyBorder="1" applyAlignment="1">
      <alignment horizontal="right"/>
    </xf>
    <xf numFmtId="0" fontId="20" fillId="0" borderId="83" xfId="8" applyBorder="1"/>
    <xf numFmtId="0" fontId="20" fillId="0" borderId="63" xfId="8" applyBorder="1" applyAlignment="1">
      <alignment wrapText="1"/>
    </xf>
    <xf numFmtId="0" fontId="20" fillId="0" borderId="63" xfId="8" applyBorder="1"/>
    <xf numFmtId="0" fontId="20" fillId="0" borderId="62" xfId="8" applyBorder="1" applyAlignment="1">
      <alignment horizontal="right"/>
    </xf>
    <xf numFmtId="0" fontId="105" fillId="0" borderId="0" xfId="8" applyFont="1" applyAlignment="1">
      <alignment horizontal="left" vertical="center"/>
    </xf>
    <xf numFmtId="0" fontId="100" fillId="0" borderId="0" xfId="8" applyFont="1" applyAlignment="1">
      <alignment horizontal="center" vertical="center" wrapText="1"/>
    </xf>
    <xf numFmtId="0" fontId="100" fillId="0" borderId="0" xfId="8" applyFont="1" applyAlignment="1">
      <alignment horizontal="center" vertical="center" shrinkToFit="1"/>
    </xf>
    <xf numFmtId="0" fontId="100" fillId="0" borderId="0" xfId="8" applyFont="1" applyAlignment="1">
      <alignment horizontal="center" vertical="center"/>
    </xf>
    <xf numFmtId="4" fontId="20" fillId="0" borderId="84" xfId="8" applyNumberFormat="1" applyBorder="1"/>
    <xf numFmtId="4" fontId="107" fillId="12" borderId="27" xfId="8" applyNumberFormat="1" applyFont="1" applyFill="1" applyBorder="1" applyAlignment="1">
      <alignment vertical="center"/>
    </xf>
    <xf numFmtId="4" fontId="107" fillId="12" borderId="32" xfId="8" applyNumberFormat="1" applyFont="1" applyFill="1" applyBorder="1" applyAlignment="1">
      <alignment vertical="center" wrapText="1"/>
    </xf>
    <xf numFmtId="4" fontId="108" fillId="12" borderId="30" xfId="8" applyNumberFormat="1" applyFont="1" applyFill="1" applyBorder="1" applyAlignment="1">
      <alignment horizontal="center" vertical="center" wrapText="1" shrinkToFit="1"/>
    </xf>
    <xf numFmtId="4" fontId="107" fillId="12" borderId="30" xfId="8" applyNumberFormat="1" applyFont="1" applyFill="1" applyBorder="1" applyAlignment="1">
      <alignment horizontal="center" vertical="center" wrapText="1" shrinkToFit="1"/>
    </xf>
    <xf numFmtId="3" fontId="107" fillId="12" borderId="30" xfId="8" applyNumberFormat="1" applyFont="1" applyFill="1" applyBorder="1" applyAlignment="1">
      <alignment horizontal="center" vertical="center" wrapText="1"/>
    </xf>
    <xf numFmtId="4" fontId="20" fillId="0" borderId="27" xfId="8" applyNumberFormat="1" applyBorder="1" applyAlignment="1">
      <alignment vertical="center"/>
    </xf>
    <xf numFmtId="4" fontId="102" fillId="0" borderId="30" xfId="8" applyNumberFormat="1" applyFont="1" applyBorder="1" applyAlignment="1">
      <alignment horizontal="right" vertical="center" wrapText="1" shrinkToFit="1"/>
    </xf>
    <xf numFmtId="4" fontId="102" fillId="0" borderId="30" xfId="8" applyNumberFormat="1" applyFont="1" applyBorder="1" applyAlignment="1">
      <alignment horizontal="right" vertical="center" shrinkToFit="1"/>
    </xf>
    <xf numFmtId="4" fontId="20" fillId="0" borderId="30" xfId="8" applyNumberFormat="1" applyBorder="1" applyAlignment="1">
      <alignment vertical="center" shrinkToFit="1"/>
    </xf>
    <xf numFmtId="3" fontId="20" fillId="0" borderId="30" xfId="8" applyNumberFormat="1" applyBorder="1" applyAlignment="1">
      <alignment vertical="center"/>
    </xf>
    <xf numFmtId="4" fontId="94" fillId="0" borderId="27" xfId="8" applyNumberFormat="1" applyFont="1" applyBorder="1" applyAlignment="1">
      <alignment vertical="center"/>
    </xf>
    <xf numFmtId="4" fontId="94" fillId="0" borderId="30" xfId="8" applyNumberFormat="1" applyFont="1" applyBorder="1" applyAlignment="1">
      <alignment vertical="center" wrapText="1" shrinkToFit="1"/>
    </xf>
    <xf numFmtId="4" fontId="94" fillId="0" borderId="30" xfId="8" applyNumberFormat="1" applyFont="1" applyBorder="1" applyAlignment="1">
      <alignment vertical="center" shrinkToFit="1"/>
    </xf>
    <xf numFmtId="3" fontId="94" fillId="0" borderId="30" xfId="8" applyNumberFormat="1" applyFont="1" applyBorder="1" applyAlignment="1">
      <alignment vertical="center"/>
    </xf>
    <xf numFmtId="4" fontId="20" fillId="0" borderId="27" xfId="8" applyNumberFormat="1" applyBorder="1" applyAlignment="1">
      <alignment horizontal="left" vertical="center"/>
    </xf>
    <xf numFmtId="4" fontId="20" fillId="0" borderId="30" xfId="8" applyNumberFormat="1" applyBorder="1" applyAlignment="1">
      <alignment vertical="center" wrapText="1" shrinkToFit="1"/>
    </xf>
    <xf numFmtId="4" fontId="20" fillId="11" borderId="30" xfId="8" applyNumberFormat="1" applyFill="1" applyBorder="1" applyAlignment="1">
      <alignment vertical="center" wrapText="1" shrinkToFit="1"/>
    </xf>
    <xf numFmtId="4" fontId="20" fillId="11" borderId="30" xfId="8" applyNumberFormat="1" applyFill="1" applyBorder="1" applyAlignment="1">
      <alignment vertical="center" shrinkToFit="1"/>
    </xf>
    <xf numFmtId="3" fontId="20" fillId="11" borderId="30" xfId="8" applyNumberFormat="1" applyFill="1" applyBorder="1" applyAlignment="1">
      <alignment vertical="center"/>
    </xf>
    <xf numFmtId="0" fontId="93" fillId="0" borderId="0" xfId="8" applyFont="1"/>
    <xf numFmtId="0" fontId="109" fillId="0" borderId="84" xfId="8" applyFont="1" applyBorder="1" applyAlignment="1">
      <alignment horizontal="center" vertical="center" wrapText="1"/>
    </xf>
    <xf numFmtId="0" fontId="109" fillId="12" borderId="27" xfId="8" applyFont="1" applyFill="1" applyBorder="1" applyAlignment="1">
      <alignment horizontal="center" vertical="center" wrapText="1"/>
    </xf>
    <xf numFmtId="0" fontId="109" fillId="12" borderId="32" xfId="8" applyFont="1" applyFill="1" applyBorder="1" applyAlignment="1">
      <alignment horizontal="center" vertical="center" wrapText="1"/>
    </xf>
    <xf numFmtId="0" fontId="109" fillId="12" borderId="30" xfId="8" applyFont="1" applyFill="1" applyBorder="1" applyAlignment="1">
      <alignment horizontal="center" vertical="center" wrapText="1"/>
    </xf>
    <xf numFmtId="0" fontId="107" fillId="0" borderId="84" xfId="8" applyFont="1" applyBorder="1" applyAlignment="1">
      <alignment vertical="center"/>
    </xf>
    <xf numFmtId="49" fontId="107" fillId="0" borderId="27" xfId="8" applyNumberFormat="1" applyFont="1" applyBorder="1" applyAlignment="1">
      <alignment vertical="center"/>
    </xf>
    <xf numFmtId="4" fontId="107" fillId="0" borderId="30" xfId="8" applyNumberFormat="1" applyFont="1" applyBorder="1" applyAlignment="1">
      <alignment horizontal="center" vertical="center"/>
    </xf>
    <xf numFmtId="4" fontId="107" fillId="0" borderId="30" xfId="8" applyNumberFormat="1" applyFont="1" applyBorder="1" applyAlignment="1">
      <alignment vertical="center"/>
    </xf>
    <xf numFmtId="0" fontId="107" fillId="0" borderId="84" xfId="8" applyFont="1" applyBorder="1"/>
    <xf numFmtId="0" fontId="107" fillId="11" borderId="27" xfId="8" applyFont="1" applyFill="1" applyBorder="1" applyAlignment="1">
      <alignment vertical="center"/>
    </xf>
    <xf numFmtId="0" fontId="107" fillId="11" borderId="27" xfId="8" applyFont="1" applyFill="1" applyBorder="1" applyAlignment="1">
      <alignment vertical="center" wrapText="1"/>
    </xf>
    <xf numFmtId="0" fontId="107" fillId="11" borderId="32" xfId="8" applyFont="1" applyFill="1" applyBorder="1" applyAlignment="1">
      <alignment vertical="center" wrapText="1"/>
    </xf>
    <xf numFmtId="4" fontId="107" fillId="11" borderId="30" xfId="8" applyNumberFormat="1" applyFont="1" applyFill="1" applyBorder="1" applyAlignment="1">
      <alignment horizontal="center" vertical="center"/>
    </xf>
    <xf numFmtId="4" fontId="107" fillId="11" borderId="30" xfId="8" applyNumberFormat="1" applyFont="1" applyFill="1" applyBorder="1" applyAlignment="1">
      <alignment vertical="center"/>
    </xf>
    <xf numFmtId="4" fontId="20" fillId="0" borderId="0" xfId="8" applyNumberFormat="1"/>
    <xf numFmtId="170" fontId="107" fillId="0" borderId="30" xfId="8" applyNumberFormat="1" applyFont="1" applyBorder="1" applyAlignment="1">
      <alignment vertical="center"/>
    </xf>
    <xf numFmtId="170" fontId="107" fillId="11" borderId="30" xfId="8" applyNumberFormat="1" applyFont="1" applyFill="1" applyBorder="1" applyAlignment="1">
      <alignment vertical="center"/>
    </xf>
    <xf numFmtId="170" fontId="20" fillId="0" borderId="0" xfId="8" applyNumberFormat="1"/>
    <xf numFmtId="0" fontId="75" fillId="0" borderId="0" xfId="16" applyFont="1" applyBorder="1" applyAlignment="1">
      <alignment horizontal="center" vertical="center"/>
    </xf>
    <xf numFmtId="0" fontId="75" fillId="0" borderId="0" xfId="16" applyFont="1" applyBorder="1" applyAlignment="1">
      <alignment horizontal="left" vertical="center"/>
    </xf>
    <xf numFmtId="0" fontId="76" fillId="0" borderId="0" xfId="16" applyFont="1" applyBorder="1" applyAlignment="1">
      <alignment horizontal="right" vertical="center" wrapText="1"/>
    </xf>
    <xf numFmtId="0" fontId="76" fillId="0" borderId="0" xfId="16" applyFont="1" applyBorder="1" applyAlignment="1">
      <alignment horizontal="right" vertical="center"/>
    </xf>
    <xf numFmtId="4" fontId="76" fillId="0" borderId="0" xfId="16" applyNumberFormat="1" applyFont="1" applyBorder="1" applyAlignment="1">
      <alignment horizontal="left" vertical="center"/>
    </xf>
    <xf numFmtId="4" fontId="77" fillId="0" borderId="0" xfId="16" applyNumberFormat="1" applyFont="1" applyBorder="1" applyAlignment="1">
      <alignment horizontal="left"/>
    </xf>
    <xf numFmtId="0" fontId="76" fillId="0" borderId="0" xfId="16" applyFont="1" applyBorder="1"/>
    <xf numFmtId="0" fontId="76" fillId="0" borderId="0" xfId="16" applyFont="1" applyBorder="1" applyAlignment="1">
      <alignment horizontal="center" vertical="center"/>
    </xf>
    <xf numFmtId="0" fontId="78" fillId="0" borderId="0" xfId="16" applyFont="1" applyBorder="1" applyAlignment="1">
      <alignment horizontal="left" wrapText="1"/>
    </xf>
    <xf numFmtId="0" fontId="76" fillId="0" borderId="0" xfId="16" applyFont="1" applyBorder="1" applyAlignment="1">
      <alignment horizontal="left"/>
    </xf>
    <xf numFmtId="4" fontId="76" fillId="0" borderId="0" xfId="16" applyNumberFormat="1" applyFont="1" applyBorder="1"/>
    <xf numFmtId="0" fontId="78" fillId="0" borderId="0" xfId="16" applyFont="1" applyBorder="1" applyAlignment="1">
      <alignment horizontal="left"/>
    </xf>
    <xf numFmtId="0" fontId="79" fillId="0" borderId="0" xfId="16" applyFont="1" applyBorder="1" applyAlignment="1">
      <alignment horizontal="center" vertical="center"/>
    </xf>
    <xf numFmtId="0" fontId="79" fillId="0" borderId="0" xfId="16" applyFont="1" applyBorder="1" applyAlignment="1">
      <alignment horizontal="left"/>
    </xf>
    <xf numFmtId="4" fontId="79" fillId="0" borderId="0" xfId="16" applyNumberFormat="1" applyFont="1" applyBorder="1" applyAlignment="1">
      <alignment horizontal="left" vertical="center"/>
    </xf>
    <xf numFmtId="4" fontId="79" fillId="0" borderId="0" xfId="16" applyNumberFormat="1" applyFont="1" applyBorder="1"/>
    <xf numFmtId="0" fontId="79" fillId="0" borderId="0" xfId="16" applyFont="1" applyBorder="1"/>
    <xf numFmtId="0" fontId="80" fillId="0" borderId="0" xfId="16" applyFont="1" applyBorder="1" applyAlignment="1">
      <alignment horizontal="left"/>
    </xf>
    <xf numFmtId="0" fontId="80" fillId="0" borderId="0" xfId="16" applyFont="1" applyBorder="1"/>
    <xf numFmtId="0" fontId="81" fillId="0" borderId="36" xfId="16" applyFont="1" applyFill="1" applyBorder="1" applyAlignment="1">
      <alignment horizontal="center" vertical="center" wrapText="1"/>
    </xf>
    <xf numFmtId="0" fontId="81" fillId="0" borderId="37" xfId="16" applyFont="1" applyFill="1" applyBorder="1" applyAlignment="1">
      <alignment horizontal="center" vertical="center" wrapText="1"/>
    </xf>
    <xf numFmtId="4" fontId="81" fillId="0" borderId="37" xfId="16" applyNumberFormat="1" applyFont="1" applyFill="1" applyBorder="1" applyAlignment="1">
      <alignment horizontal="center" vertical="center" wrapText="1"/>
    </xf>
    <xf numFmtId="4" fontId="81" fillId="0" borderId="36" xfId="16" applyNumberFormat="1" applyFont="1" applyFill="1" applyBorder="1" applyAlignment="1" applyProtection="1">
      <alignment horizontal="center" vertical="center" wrapText="1"/>
      <protection locked="0"/>
    </xf>
    <xf numFmtId="4" fontId="81" fillId="0" borderId="37" xfId="16" applyNumberFormat="1" applyFont="1" applyFill="1" applyBorder="1" applyAlignment="1">
      <alignment horizontal="center" vertical="center"/>
    </xf>
    <xf numFmtId="0" fontId="81" fillId="0" borderId="36" xfId="16" applyFont="1" applyFill="1" applyBorder="1" applyAlignment="1">
      <alignment horizontal="center"/>
    </xf>
    <xf numFmtId="0" fontId="82" fillId="8" borderId="38" xfId="16" applyFont="1" applyFill="1" applyBorder="1" applyAlignment="1">
      <alignment horizontal="center" vertical="center"/>
    </xf>
    <xf numFmtId="0" fontId="83" fillId="8" borderId="39" xfId="16" applyFont="1" applyFill="1" applyBorder="1" applyAlignment="1">
      <alignment vertical="center" wrapText="1"/>
    </xf>
    <xf numFmtId="0" fontId="84" fillId="8" borderId="38" xfId="16" applyFont="1" applyFill="1" applyBorder="1" applyAlignment="1">
      <alignment vertical="center" wrapText="1"/>
    </xf>
    <xf numFmtId="4" fontId="85" fillId="8" borderId="38" xfId="16" applyNumberFormat="1" applyFont="1" applyFill="1" applyBorder="1" applyAlignment="1" applyProtection="1">
      <alignment horizontal="center" vertical="top" wrapText="1"/>
      <protection locked="0"/>
    </xf>
    <xf numFmtId="4" fontId="82" fillId="8" borderId="39" xfId="16" applyNumberFormat="1" applyFont="1" applyFill="1" applyBorder="1" applyAlignment="1">
      <alignment horizontal="center" vertical="center"/>
    </xf>
    <xf numFmtId="4" fontId="86" fillId="8" borderId="40" xfId="16" applyNumberFormat="1" applyFont="1" applyFill="1" applyBorder="1"/>
    <xf numFmtId="0" fontId="86" fillId="8" borderId="40" xfId="16" applyFont="1" applyFill="1" applyBorder="1"/>
    <xf numFmtId="0" fontId="86" fillId="0" borderId="0" xfId="16" applyFont="1" applyBorder="1"/>
    <xf numFmtId="49" fontId="86" fillId="0" borderId="41" xfId="16" applyNumberFormat="1" applyFont="1" applyFill="1" applyBorder="1" applyAlignment="1">
      <alignment horizontal="center" vertical="top"/>
    </xf>
    <xf numFmtId="0" fontId="86" fillId="0" borderId="42" xfId="16" applyFont="1" applyFill="1" applyBorder="1" applyAlignment="1">
      <alignment wrapText="1"/>
    </xf>
    <xf numFmtId="0" fontId="76" fillId="0" borderId="41" xfId="16" applyFont="1" applyFill="1" applyBorder="1" applyAlignment="1">
      <alignment horizontal="center"/>
    </xf>
    <xf numFmtId="4" fontId="86" fillId="0" borderId="42" xfId="16" applyNumberFormat="1" applyFont="1" applyFill="1" applyBorder="1" applyAlignment="1">
      <alignment horizontal="center"/>
    </xf>
    <xf numFmtId="4" fontId="86" fillId="0" borderId="41" xfId="16" applyNumberFormat="1" applyFont="1" applyFill="1" applyBorder="1" applyAlignment="1" applyProtection="1">
      <alignment horizontal="center"/>
      <protection locked="0"/>
    </xf>
    <xf numFmtId="4" fontId="76" fillId="0" borderId="42" xfId="16" applyNumberFormat="1" applyFont="1" applyBorder="1" applyAlignment="1">
      <alignment horizontal="center" wrapText="1"/>
    </xf>
    <xf numFmtId="4" fontId="86" fillId="0" borderId="41" xfId="16" applyNumberFormat="1" applyFont="1" applyBorder="1" applyAlignment="1"/>
    <xf numFmtId="2" fontId="86" fillId="0" borderId="41" xfId="16" applyNumberFormat="1" applyFont="1" applyBorder="1" applyAlignment="1"/>
    <xf numFmtId="4" fontId="86" fillId="0" borderId="42" xfId="16" applyNumberFormat="1" applyFont="1" applyBorder="1" applyAlignment="1">
      <alignment horizontal="center" wrapText="1"/>
    </xf>
    <xf numFmtId="0" fontId="87" fillId="0" borderId="0" xfId="16" applyFont="1" applyBorder="1"/>
    <xf numFmtId="49" fontId="86" fillId="7" borderId="41" xfId="16" applyNumberFormat="1" applyFont="1" applyFill="1" applyBorder="1" applyAlignment="1">
      <alignment horizontal="left" vertical="top" wrapText="1"/>
    </xf>
    <xf numFmtId="0" fontId="76" fillId="7" borderId="41" xfId="16" applyFont="1" applyFill="1" applyBorder="1" applyAlignment="1">
      <alignment horizontal="center"/>
    </xf>
    <xf numFmtId="4" fontId="86" fillId="7" borderId="42" xfId="16" applyNumberFormat="1" applyFont="1" applyFill="1" applyBorder="1" applyAlignment="1">
      <alignment horizontal="center"/>
    </xf>
    <xf numFmtId="2" fontId="86" fillId="0" borderId="41" xfId="16" applyNumberFormat="1" applyFont="1" applyBorder="1"/>
    <xf numFmtId="49" fontId="88" fillId="0" borderId="43" xfId="16" applyNumberFormat="1" applyFont="1" applyFill="1" applyBorder="1" applyAlignment="1">
      <alignment horizontal="center" vertical="top"/>
    </xf>
    <xf numFmtId="0" fontId="88" fillId="0" borderId="0" xfId="16" applyFont="1" applyFill="1" applyBorder="1" applyAlignment="1">
      <alignment wrapText="1"/>
    </xf>
    <xf numFmtId="0" fontId="88" fillId="0" borderId="40" xfId="16" applyFont="1" applyFill="1" applyBorder="1" applyAlignment="1">
      <alignment horizontal="center"/>
    </xf>
    <xf numFmtId="4" fontId="88" fillId="0" borderId="0" xfId="16" applyNumberFormat="1" applyFont="1" applyFill="1" applyBorder="1" applyAlignment="1">
      <alignment horizontal="center"/>
    </xf>
    <xf numFmtId="4" fontId="88" fillId="0" borderId="40" xfId="16" applyNumberFormat="1" applyFont="1" applyFill="1" applyBorder="1" applyAlignment="1" applyProtection="1">
      <alignment horizontal="center"/>
      <protection locked="0"/>
    </xf>
    <xf numFmtId="4" fontId="88" fillId="0" borderId="0" xfId="16" applyNumberFormat="1" applyFont="1" applyBorder="1" applyAlignment="1">
      <alignment horizontal="center" wrapText="1"/>
    </xf>
    <xf numFmtId="4" fontId="88" fillId="0" borderId="44" xfId="16" applyNumberFormat="1" applyFont="1" applyBorder="1" applyAlignment="1"/>
    <xf numFmtId="2" fontId="88" fillId="0" borderId="44" xfId="16" applyNumberFormat="1" applyFont="1" applyBorder="1" applyAlignment="1"/>
    <xf numFmtId="0" fontId="89" fillId="9" borderId="45" xfId="16" applyFont="1" applyFill="1" applyBorder="1" applyAlignment="1">
      <alignment horizontal="center" vertical="center"/>
    </xf>
    <xf numFmtId="0" fontId="78" fillId="9" borderId="37" xfId="16" applyFont="1" applyFill="1" applyBorder="1" applyAlignment="1">
      <alignment wrapText="1"/>
    </xf>
    <xf numFmtId="0" fontId="76" fillId="9" borderId="37" xfId="16" applyFont="1" applyFill="1" applyBorder="1" applyAlignment="1">
      <alignment horizontal="center"/>
    </xf>
    <xf numFmtId="4" fontId="89" fillId="9" borderId="37" xfId="16" applyNumberFormat="1" applyFont="1" applyFill="1" applyBorder="1" applyAlignment="1"/>
    <xf numFmtId="4" fontId="89" fillId="9" borderId="37" xfId="16" applyNumberFormat="1" applyFont="1" applyFill="1" applyBorder="1" applyAlignment="1" applyProtection="1">
      <alignment horizontal="center"/>
      <protection locked="0"/>
    </xf>
    <xf numFmtId="4" fontId="82" fillId="9" borderId="37" xfId="16" applyNumberFormat="1" applyFont="1" applyFill="1" applyBorder="1" applyAlignment="1">
      <alignment horizontal="center"/>
    </xf>
    <xf numFmtId="4" fontId="76" fillId="9" borderId="37" xfId="16" applyNumberFormat="1" applyFont="1" applyFill="1" applyBorder="1" applyAlignment="1"/>
    <xf numFmtId="4" fontId="81" fillId="9" borderId="46" xfId="16" applyNumberFormat="1" applyFont="1" applyFill="1" applyBorder="1" applyAlignment="1"/>
    <xf numFmtId="0" fontId="89" fillId="0" borderId="47" xfId="16" applyFont="1" applyFill="1" applyBorder="1" applyAlignment="1">
      <alignment horizontal="center" vertical="center"/>
    </xf>
    <xf numFmtId="0" fontId="90" fillId="0" borderId="0" xfId="16" applyFont="1" applyFill="1" applyBorder="1" applyAlignment="1">
      <alignment vertical="center"/>
    </xf>
    <xf numFmtId="0" fontId="76" fillId="0" borderId="0" xfId="16" applyFont="1" applyFill="1" applyBorder="1" applyAlignment="1">
      <alignment horizontal="center"/>
    </xf>
    <xf numFmtId="4" fontId="89" fillId="0" borderId="0" xfId="16" applyNumberFormat="1" applyFont="1" applyFill="1" applyBorder="1" applyAlignment="1"/>
    <xf numFmtId="4" fontId="77" fillId="0" borderId="0" xfId="16" applyNumberFormat="1" applyFont="1" applyFill="1" applyBorder="1" applyAlignment="1" applyProtection="1">
      <alignment horizontal="center"/>
      <protection locked="0"/>
    </xf>
    <xf numFmtId="4" fontId="78" fillId="0" borderId="0" xfId="16" applyNumberFormat="1" applyFont="1" applyFill="1" applyBorder="1" applyAlignment="1">
      <alignment horizontal="center"/>
    </xf>
    <xf numFmtId="4" fontId="89" fillId="0" borderId="0" xfId="16" applyNumberFormat="1" applyFont="1" applyBorder="1" applyAlignment="1"/>
    <xf numFmtId="0" fontId="89" fillId="0" borderId="48" xfId="16" applyFont="1" applyBorder="1" applyAlignment="1"/>
    <xf numFmtId="0" fontId="89" fillId="0" borderId="0" xfId="16" applyFont="1" applyBorder="1"/>
    <xf numFmtId="0" fontId="82" fillId="8" borderId="49" xfId="16" applyFont="1" applyFill="1" applyBorder="1" applyAlignment="1">
      <alignment horizontal="center" vertical="center"/>
    </xf>
    <xf numFmtId="0" fontId="83" fillId="8" borderId="49" xfId="16" applyFont="1" applyFill="1" applyBorder="1" applyAlignment="1">
      <alignment vertical="center" wrapText="1"/>
    </xf>
    <xf numFmtId="0" fontId="84" fillId="8" borderId="49" xfId="16" applyFont="1" applyFill="1" applyBorder="1" applyAlignment="1">
      <alignment wrapText="1"/>
    </xf>
    <xf numFmtId="0" fontId="83" fillId="8" borderId="49" xfId="16" applyFont="1" applyFill="1" applyBorder="1" applyAlignment="1">
      <alignment wrapText="1"/>
    </xf>
    <xf numFmtId="4" fontId="85" fillId="8" borderId="50" xfId="16" applyNumberFormat="1" applyFont="1" applyFill="1" applyBorder="1" applyAlignment="1" applyProtection="1">
      <alignment horizontal="center" wrapText="1"/>
      <protection locked="0"/>
    </xf>
    <xf numFmtId="4" fontId="82" fillId="8" borderId="50" xfId="16" applyNumberFormat="1" applyFont="1" applyFill="1" applyBorder="1" applyAlignment="1">
      <alignment horizontal="center"/>
    </xf>
    <xf numFmtId="4" fontId="76" fillId="8" borderId="49" xfId="16" applyNumberFormat="1" applyFont="1" applyFill="1" applyBorder="1" applyAlignment="1"/>
    <xf numFmtId="0" fontId="76" fillId="8" borderId="51" xfId="16" applyFont="1" applyFill="1" applyBorder="1" applyAlignment="1"/>
    <xf numFmtId="0" fontId="86" fillId="0" borderId="41" xfId="16" applyFont="1" applyFill="1" applyBorder="1" applyAlignment="1">
      <alignment horizontal="center"/>
    </xf>
    <xf numFmtId="0" fontId="86" fillId="0" borderId="38" xfId="16" applyFont="1" applyFill="1" applyBorder="1" applyAlignment="1">
      <alignment horizontal="center"/>
    </xf>
    <xf numFmtId="4" fontId="86" fillId="0" borderId="39" xfId="16" applyNumberFormat="1" applyFont="1" applyFill="1" applyBorder="1" applyAlignment="1">
      <alignment horizontal="center"/>
    </xf>
    <xf numFmtId="2" fontId="86" fillId="0" borderId="52" xfId="16" applyNumberFormat="1" applyFont="1" applyBorder="1" applyAlignment="1"/>
    <xf numFmtId="0" fontId="86" fillId="0" borderId="39" xfId="16" applyFont="1" applyFill="1" applyBorder="1" applyAlignment="1">
      <alignment wrapText="1"/>
    </xf>
    <xf numFmtId="4" fontId="86" fillId="0" borderId="53" xfId="16" applyNumberFormat="1" applyFont="1" applyBorder="1" applyAlignment="1">
      <alignment horizontal="center" wrapText="1"/>
    </xf>
    <xf numFmtId="2" fontId="86" fillId="0" borderId="55" xfId="16" applyNumberFormat="1" applyFont="1" applyBorder="1" applyAlignment="1"/>
    <xf numFmtId="16" fontId="88" fillId="0" borderId="44" xfId="16" applyNumberFormat="1" applyFont="1" applyBorder="1" applyAlignment="1">
      <alignment horizontal="center" vertical="top"/>
    </xf>
    <xf numFmtId="0" fontId="88" fillId="0" borderId="44" xfId="16" applyFont="1" applyFill="1" applyBorder="1" applyAlignment="1">
      <alignment wrapText="1"/>
    </xf>
    <xf numFmtId="0" fontId="88" fillId="0" borderId="44" xfId="16" applyFont="1" applyBorder="1" applyAlignment="1">
      <alignment horizontal="center"/>
    </xf>
    <xf numFmtId="4" fontId="88" fillId="0" borderId="44" xfId="16" applyNumberFormat="1" applyFont="1" applyBorder="1" applyAlignment="1">
      <alignment horizontal="center"/>
    </xf>
    <xf numFmtId="4" fontId="88" fillId="0" borderId="56" xfId="16" applyNumberFormat="1" applyFont="1" applyBorder="1" applyAlignment="1" applyProtection="1">
      <alignment horizontal="center"/>
      <protection locked="0"/>
    </xf>
    <xf numFmtId="4" fontId="88" fillId="0" borderId="56" xfId="16" applyNumberFormat="1" applyFont="1" applyBorder="1" applyAlignment="1">
      <alignment horizontal="center"/>
    </xf>
    <xf numFmtId="2" fontId="88" fillId="0" borderId="57" xfId="16" applyNumberFormat="1" applyFont="1" applyBorder="1" applyAlignment="1"/>
    <xf numFmtId="0" fontId="78" fillId="0" borderId="0" xfId="16" applyFont="1" applyFill="1" applyBorder="1" applyAlignment="1">
      <alignment wrapText="1"/>
    </xf>
    <xf numFmtId="4" fontId="89" fillId="0" borderId="0" xfId="16" applyNumberFormat="1" applyFont="1" applyFill="1" applyBorder="1" applyAlignment="1" applyProtection="1">
      <alignment horizontal="center"/>
      <protection locked="0"/>
    </xf>
    <xf numFmtId="4" fontId="82" fillId="0" borderId="0" xfId="16" applyNumberFormat="1" applyFont="1" applyFill="1" applyBorder="1" applyAlignment="1">
      <alignment horizontal="center"/>
    </xf>
    <xf numFmtId="4" fontId="76" fillId="0" borderId="0" xfId="16" applyNumberFormat="1" applyFont="1" applyFill="1" applyBorder="1" applyAlignment="1"/>
    <xf numFmtId="4" fontId="81" fillId="0" borderId="48" xfId="16" applyNumberFormat="1" applyFont="1" applyFill="1" applyBorder="1" applyAlignment="1"/>
    <xf numFmtId="49" fontId="87" fillId="0" borderId="41" xfId="16" applyNumberFormat="1" applyFont="1" applyFill="1" applyBorder="1" applyAlignment="1">
      <alignment horizontal="center" vertical="top"/>
    </xf>
    <xf numFmtId="0" fontId="87" fillId="0" borderId="41" xfId="16" applyFont="1" applyFill="1" applyBorder="1" applyAlignment="1">
      <alignment wrapText="1"/>
    </xf>
    <xf numFmtId="0" fontId="87" fillId="0" borderId="41" xfId="16" applyFont="1" applyFill="1" applyBorder="1" applyAlignment="1">
      <alignment horizontal="center"/>
    </xf>
    <xf numFmtId="4" fontId="87" fillId="0" borderId="41" xfId="16" applyNumberFormat="1" applyFont="1" applyFill="1" applyBorder="1" applyAlignment="1">
      <alignment horizontal="center"/>
    </xf>
    <xf numFmtId="4" fontId="87" fillId="0" borderId="58" xfId="16" applyNumberFormat="1" applyFont="1" applyFill="1" applyBorder="1" applyAlignment="1" applyProtection="1">
      <alignment horizontal="center"/>
      <protection locked="0"/>
    </xf>
    <xf numFmtId="4" fontId="87" fillId="0" borderId="58" xfId="16" applyNumberFormat="1" applyFont="1" applyBorder="1" applyAlignment="1">
      <alignment horizontal="center" wrapText="1"/>
    </xf>
    <xf numFmtId="4" fontId="87" fillId="0" borderId="41" xfId="16" applyNumberFormat="1" applyFont="1" applyFill="1" applyBorder="1" applyAlignment="1"/>
    <xf numFmtId="2" fontId="87" fillId="0" borderId="52" xfId="16" applyNumberFormat="1" applyFont="1" applyBorder="1" applyAlignment="1"/>
    <xf numFmtId="49" fontId="76" fillId="0" borderId="41" xfId="16" applyNumberFormat="1" applyFont="1" applyFill="1" applyBorder="1" applyAlignment="1">
      <alignment horizontal="center" vertical="top"/>
    </xf>
    <xf numFmtId="0" fontId="76" fillId="0" borderId="41" xfId="16" applyFont="1" applyFill="1" applyBorder="1" applyAlignment="1">
      <alignment vertical="top" wrapText="1"/>
    </xf>
    <xf numFmtId="0" fontId="86" fillId="0" borderId="41" xfId="16" applyFont="1" applyFill="1" applyBorder="1" applyAlignment="1">
      <alignment horizontal="center" vertical="center"/>
    </xf>
    <xf numFmtId="4" fontId="86" fillId="0" borderId="41" xfId="16" applyNumberFormat="1" applyFont="1" applyFill="1" applyBorder="1" applyAlignment="1">
      <alignment horizontal="center" vertical="center"/>
    </xf>
    <xf numFmtId="4" fontId="86" fillId="0" borderId="58" xfId="16" applyNumberFormat="1" applyFont="1" applyFill="1" applyBorder="1" applyAlignment="1" applyProtection="1">
      <alignment horizontal="center" vertical="center"/>
      <protection locked="0"/>
    </xf>
    <xf numFmtId="4" fontId="86" fillId="0" borderId="58" xfId="16" applyNumberFormat="1" applyFont="1" applyBorder="1" applyAlignment="1">
      <alignment horizontal="center" vertical="center" wrapText="1"/>
    </xf>
    <xf numFmtId="4" fontId="86" fillId="0" borderId="41" xfId="16" applyNumberFormat="1" applyFont="1" applyFill="1" applyBorder="1" applyAlignment="1">
      <alignment vertical="center"/>
    </xf>
    <xf numFmtId="2" fontId="86" fillId="0" borderId="52" xfId="16" applyNumberFormat="1" applyFont="1" applyBorder="1" applyAlignment="1">
      <alignment vertical="center"/>
    </xf>
    <xf numFmtId="0" fontId="86" fillId="0" borderId="41" xfId="16" applyFont="1" applyFill="1" applyBorder="1" applyAlignment="1">
      <alignment vertical="top" wrapText="1"/>
    </xf>
    <xf numFmtId="4" fontId="86" fillId="0" borderId="41" xfId="16" applyNumberFormat="1" applyFont="1" applyFill="1" applyBorder="1" applyAlignment="1">
      <alignment horizontal="center"/>
    </xf>
    <xf numFmtId="4" fontId="86" fillId="0" borderId="58" xfId="16" applyNumberFormat="1" applyFont="1" applyFill="1" applyBorder="1" applyAlignment="1" applyProtection="1">
      <alignment horizontal="center"/>
      <protection locked="0"/>
    </xf>
    <xf numFmtId="4" fontId="86" fillId="0" borderId="58" xfId="16" applyNumberFormat="1" applyFont="1" applyBorder="1" applyAlignment="1">
      <alignment horizontal="center" wrapText="1"/>
    </xf>
    <xf numFmtId="4" fontId="86" fillId="0" borderId="41" xfId="16" applyNumberFormat="1" applyFont="1" applyFill="1" applyBorder="1" applyAlignment="1"/>
    <xf numFmtId="0" fontId="86" fillId="0" borderId="41" xfId="16" applyFont="1" applyFill="1" applyBorder="1" applyAlignment="1">
      <alignment wrapText="1"/>
    </xf>
    <xf numFmtId="4" fontId="86" fillId="0" borderId="41" xfId="16" applyNumberFormat="1" applyFont="1" applyFill="1" applyBorder="1" applyAlignment="1">
      <alignment horizontal="center" wrapText="1"/>
    </xf>
    <xf numFmtId="2" fontId="86" fillId="0" borderId="41" xfId="16" applyNumberFormat="1" applyFont="1" applyFill="1" applyBorder="1" applyAlignment="1">
      <alignment wrapText="1"/>
    </xf>
    <xf numFmtId="0" fontId="87" fillId="0" borderId="0" xfId="16" applyFont="1" applyFill="1" applyBorder="1" applyAlignment="1">
      <alignment wrapText="1"/>
    </xf>
    <xf numFmtId="0" fontId="78" fillId="9" borderId="45" xfId="16" applyFont="1" applyFill="1" applyBorder="1" applyAlignment="1">
      <alignment horizontal="center" vertical="center"/>
    </xf>
    <xf numFmtId="0" fontId="78" fillId="9" borderId="37" xfId="16" applyFont="1" applyFill="1" applyBorder="1" applyAlignment="1">
      <alignment vertical="top" wrapText="1"/>
    </xf>
    <xf numFmtId="0" fontId="78" fillId="9" borderId="37" xfId="16" applyFont="1" applyFill="1" applyBorder="1" applyAlignment="1">
      <alignment horizontal="center" wrapText="1"/>
    </xf>
    <xf numFmtId="4" fontId="78" fillId="9" borderId="37" xfId="16" applyNumberFormat="1" applyFont="1" applyFill="1" applyBorder="1" applyAlignment="1"/>
    <xf numFmtId="4" fontId="78" fillId="9" borderId="37" xfId="16" applyNumberFormat="1" applyFont="1" applyFill="1" applyBorder="1" applyAlignment="1" applyProtection="1">
      <protection locked="0"/>
    </xf>
    <xf numFmtId="4" fontId="78" fillId="9" borderId="46" xfId="16" applyNumberFormat="1" applyFont="1" applyFill="1" applyBorder="1" applyAlignment="1"/>
    <xf numFmtId="0" fontId="76" fillId="0" borderId="47" xfId="16" applyFont="1" applyBorder="1" applyAlignment="1">
      <alignment horizontal="center" vertical="center"/>
    </xf>
    <xf numFmtId="0" fontId="76" fillId="0" borderId="0" xfId="16" applyFont="1" applyBorder="1" applyAlignment="1">
      <alignment vertical="top" wrapText="1"/>
    </xf>
    <xf numFmtId="0" fontId="76" fillId="0" borderId="0" xfId="16" applyFont="1" applyBorder="1" applyAlignment="1">
      <alignment horizontal="center" wrapText="1"/>
    </xf>
    <xf numFmtId="4" fontId="76" fillId="0" borderId="0" xfId="16" applyNumberFormat="1" applyFont="1" applyBorder="1" applyAlignment="1"/>
    <xf numFmtId="4" fontId="76" fillId="0" borderId="0" xfId="16" applyNumberFormat="1" applyFont="1" applyBorder="1" applyAlignment="1" applyProtection="1">
      <protection locked="0"/>
    </xf>
    <xf numFmtId="4" fontId="76" fillId="0" borderId="48" xfId="16" applyNumberFormat="1" applyFont="1" applyBorder="1" applyAlignment="1"/>
    <xf numFmtId="49" fontId="86" fillId="0" borderId="41" xfId="16" applyNumberFormat="1" applyFont="1" applyBorder="1" applyAlignment="1">
      <alignment horizontal="center" vertical="top"/>
    </xf>
    <xf numFmtId="0" fontId="86" fillId="0" borderId="41" xfId="16" applyFont="1" applyBorder="1" applyAlignment="1">
      <alignment wrapText="1"/>
    </xf>
    <xf numFmtId="0" fontId="86" fillId="0" borderId="41" xfId="16" applyFont="1" applyBorder="1" applyAlignment="1">
      <alignment horizontal="center"/>
    </xf>
    <xf numFmtId="4" fontId="86" fillId="0" borderId="41" xfId="16" applyNumberFormat="1" applyFont="1" applyBorder="1" applyAlignment="1">
      <alignment horizontal="center"/>
    </xf>
    <xf numFmtId="4" fontId="86" fillId="0" borderId="58" xfId="16" applyNumberFormat="1" applyFont="1" applyBorder="1" applyAlignment="1" applyProtection="1">
      <alignment horizontal="center"/>
      <protection locked="0"/>
    </xf>
    <xf numFmtId="2" fontId="86" fillId="0" borderId="52" xfId="16" applyNumberFormat="1" applyFont="1" applyBorder="1"/>
    <xf numFmtId="4" fontId="76" fillId="0" borderId="58" xfId="16" applyNumberFormat="1" applyFont="1" applyBorder="1" applyAlignment="1">
      <alignment horizontal="center" wrapText="1"/>
    </xf>
    <xf numFmtId="2" fontId="76" fillId="0" borderId="52" xfId="16" applyNumberFormat="1" applyFont="1" applyBorder="1" applyAlignment="1"/>
    <xf numFmtId="4" fontId="86" fillId="0" borderId="54" xfId="16" applyNumberFormat="1" applyFont="1" applyFill="1" applyBorder="1" applyAlignment="1"/>
    <xf numFmtId="0" fontId="76" fillId="0" borderId="41" xfId="16" applyFont="1" applyBorder="1" applyAlignment="1">
      <alignment horizontal="center"/>
    </xf>
    <xf numFmtId="2" fontId="76" fillId="0" borderId="52" xfId="16" applyNumberFormat="1" applyFont="1" applyBorder="1"/>
    <xf numFmtId="0" fontId="86" fillId="0" borderId="0" xfId="16" applyFont="1"/>
    <xf numFmtId="4" fontId="86" fillId="0" borderId="44" xfId="16" applyNumberFormat="1" applyFont="1" applyFill="1" applyBorder="1" applyAlignment="1"/>
    <xf numFmtId="0" fontId="78" fillId="9" borderId="37" xfId="16" applyFont="1" applyFill="1" applyBorder="1"/>
    <xf numFmtId="0" fontId="78" fillId="9" borderId="37" xfId="16" applyFont="1" applyFill="1" applyBorder="1" applyAlignment="1">
      <alignment horizontal="center"/>
    </xf>
    <xf numFmtId="0" fontId="76" fillId="0" borderId="47" xfId="16" applyFont="1" applyBorder="1"/>
    <xf numFmtId="0" fontId="76" fillId="0" borderId="0" xfId="16" applyFont="1" applyBorder="1" applyAlignment="1"/>
    <xf numFmtId="0" fontId="76" fillId="0" borderId="48" xfId="16" applyFont="1" applyBorder="1" applyAlignment="1"/>
    <xf numFmtId="0" fontId="81" fillId="0" borderId="41" xfId="16" applyFont="1" applyFill="1" applyBorder="1" applyAlignment="1">
      <alignment wrapText="1"/>
    </xf>
    <xf numFmtId="0" fontId="78" fillId="0" borderId="47" xfId="16" applyFont="1" applyFill="1" applyBorder="1" applyAlignment="1">
      <alignment horizontal="center" vertical="center"/>
    </xf>
    <xf numFmtId="0" fontId="88" fillId="0" borderId="0" xfId="16" applyNumberFormat="1" applyFont="1" applyBorder="1" applyAlignment="1">
      <alignment horizontal="left" vertical="center"/>
    </xf>
    <xf numFmtId="0" fontId="91" fillId="0" borderId="0" xfId="16" applyNumberFormat="1" applyFont="1" applyBorder="1" applyAlignment="1"/>
    <xf numFmtId="0" fontId="91" fillId="0" borderId="0" xfId="16" applyNumberFormat="1" applyFont="1" applyBorder="1" applyAlignment="1">
      <alignment wrapText="1"/>
    </xf>
    <xf numFmtId="4" fontId="76" fillId="0" borderId="48" xfId="16" applyNumberFormat="1" applyFont="1" applyFill="1" applyBorder="1" applyAlignment="1"/>
    <xf numFmtId="0" fontId="76" fillId="0" borderId="49" xfId="16" applyFont="1" applyBorder="1" applyAlignment="1">
      <alignment horizontal="center" vertical="top" wrapText="1"/>
    </xf>
    <xf numFmtId="0" fontId="76" fillId="0" borderId="49" xfId="16" applyFont="1" applyBorder="1" applyAlignment="1">
      <alignment horizontal="justify" wrapText="1"/>
    </xf>
    <xf numFmtId="0" fontId="76" fillId="0" borderId="49" xfId="16" applyFont="1" applyBorder="1" applyAlignment="1">
      <alignment horizontal="center" wrapText="1"/>
    </xf>
    <xf numFmtId="4" fontId="76" fillId="0" borderId="49" xfId="16" applyNumberFormat="1" applyFont="1" applyBorder="1" applyAlignment="1">
      <alignment horizontal="center" wrapText="1"/>
    </xf>
    <xf numFmtId="4" fontId="76" fillId="0" borderId="50" xfId="16" applyNumberFormat="1" applyFont="1" applyBorder="1" applyAlignment="1" applyProtection="1">
      <alignment horizontal="center" wrapText="1"/>
      <protection locked="0"/>
    </xf>
    <xf numFmtId="4" fontId="76" fillId="0" borderId="50" xfId="16" applyNumberFormat="1" applyFont="1" applyBorder="1" applyAlignment="1">
      <alignment horizontal="center" wrapText="1"/>
    </xf>
    <xf numFmtId="4" fontId="76" fillId="0" borderId="59" xfId="16" applyNumberFormat="1" applyFont="1" applyBorder="1" applyAlignment="1"/>
    <xf numFmtId="0" fontId="76" fillId="0" borderId="60" xfId="16" applyFont="1" applyBorder="1" applyAlignment="1"/>
    <xf numFmtId="0" fontId="83" fillId="8" borderId="38" xfId="16" applyFont="1" applyFill="1" applyBorder="1" applyAlignment="1">
      <alignment vertical="center" wrapText="1"/>
    </xf>
    <xf numFmtId="0" fontId="84" fillId="8" borderId="38" xfId="16" applyFont="1" applyFill="1" applyBorder="1" applyAlignment="1">
      <alignment wrapText="1"/>
    </xf>
    <xf numFmtId="0" fontId="83" fillId="8" borderId="38" xfId="16" applyFont="1" applyFill="1" applyBorder="1" applyAlignment="1">
      <alignment wrapText="1"/>
    </xf>
    <xf numFmtId="4" fontId="85" fillId="8" borderId="61" xfId="16" applyNumberFormat="1" applyFont="1" applyFill="1" applyBorder="1" applyAlignment="1" applyProtection="1">
      <alignment horizontal="center" wrapText="1"/>
      <protection locked="0"/>
    </xf>
    <xf numFmtId="4" fontId="82" fillId="8" borderId="61" xfId="16" applyNumberFormat="1" applyFont="1" applyFill="1" applyBorder="1" applyAlignment="1">
      <alignment horizontal="center"/>
    </xf>
    <xf numFmtId="4" fontId="86" fillId="8" borderId="40" xfId="16" applyNumberFormat="1" applyFont="1" applyFill="1" applyBorder="1" applyAlignment="1"/>
    <xf numFmtId="0" fontId="86" fillId="8" borderId="48" xfId="16" applyFont="1" applyFill="1" applyBorder="1" applyAlignment="1"/>
    <xf numFmtId="49" fontId="88" fillId="0" borderId="44" xfId="16" applyNumberFormat="1" applyFont="1" applyFill="1" applyBorder="1" applyAlignment="1">
      <alignment horizontal="center" vertical="top"/>
    </xf>
    <xf numFmtId="0" fontId="88" fillId="0" borderId="44" xfId="16" applyFont="1" applyFill="1" applyBorder="1" applyAlignment="1">
      <alignment horizontal="center"/>
    </xf>
    <xf numFmtId="4" fontId="88" fillId="0" borderId="44" xfId="16" applyNumberFormat="1" applyFont="1" applyFill="1" applyBorder="1" applyAlignment="1">
      <alignment horizontal="center"/>
    </xf>
    <xf numFmtId="4" fontId="88" fillId="0" borderId="56" xfId="16" applyNumberFormat="1" applyFont="1" applyFill="1" applyBorder="1" applyAlignment="1" applyProtection="1">
      <alignment horizontal="center"/>
      <protection locked="0"/>
    </xf>
    <xf numFmtId="4" fontId="88" fillId="0" borderId="56" xfId="16" applyNumberFormat="1" applyFont="1" applyFill="1" applyBorder="1" applyAlignment="1">
      <alignment horizontal="center"/>
    </xf>
    <xf numFmtId="4" fontId="88" fillId="0" borderId="43" xfId="16" applyNumberFormat="1" applyFont="1" applyBorder="1" applyAlignment="1"/>
    <xf numFmtId="2" fontId="88" fillId="0" borderId="62" xfId="16" applyNumberFormat="1" applyFont="1" applyBorder="1" applyAlignment="1"/>
    <xf numFmtId="4" fontId="76" fillId="9" borderId="63" xfId="16" applyNumberFormat="1" applyFont="1" applyFill="1" applyBorder="1" applyAlignment="1"/>
    <xf numFmtId="4" fontId="81" fillId="9" borderId="62" xfId="16" applyNumberFormat="1" applyFont="1" applyFill="1" applyBorder="1" applyAlignment="1"/>
    <xf numFmtId="0" fontId="78" fillId="0" borderId="0" xfId="16" applyFont="1" applyFill="1" applyBorder="1" applyAlignment="1">
      <alignment vertical="top" wrapText="1"/>
    </xf>
    <xf numFmtId="0" fontId="78" fillId="0" borderId="0" xfId="16" applyFont="1" applyFill="1" applyBorder="1" applyAlignment="1">
      <alignment horizontal="center" wrapText="1"/>
    </xf>
    <xf numFmtId="4" fontId="78" fillId="0" borderId="0" xfId="16" applyNumberFormat="1" applyFont="1" applyFill="1" applyBorder="1" applyAlignment="1"/>
    <xf numFmtId="4" fontId="78" fillId="0" borderId="0" xfId="16" applyNumberFormat="1" applyFont="1" applyFill="1" applyBorder="1" applyAlignment="1" applyProtection="1">
      <protection locked="0"/>
    </xf>
    <xf numFmtId="0" fontId="78" fillId="9" borderId="45" xfId="16" applyFont="1" applyFill="1" applyBorder="1" applyAlignment="1">
      <alignment horizontal="left" vertical="center"/>
    </xf>
    <xf numFmtId="0" fontId="89" fillId="9" borderId="36" xfId="16" applyFont="1" applyFill="1" applyBorder="1" applyAlignment="1">
      <alignment horizontal="center" vertical="center"/>
    </xf>
    <xf numFmtId="4" fontId="89" fillId="9" borderId="36" xfId="16" applyNumberFormat="1" applyFont="1" applyFill="1" applyBorder="1" applyAlignment="1">
      <alignment horizontal="center" vertical="center"/>
    </xf>
    <xf numFmtId="4" fontId="81" fillId="9" borderId="36" xfId="16" applyNumberFormat="1" applyFont="1" applyFill="1" applyBorder="1" applyAlignment="1"/>
    <xf numFmtId="0" fontId="88" fillId="0" borderId="0" xfId="16" applyFont="1" applyBorder="1"/>
    <xf numFmtId="0" fontId="88" fillId="0" borderId="0" xfId="16" applyFont="1" applyBorder="1" applyAlignment="1">
      <alignment horizontal="center"/>
    </xf>
    <xf numFmtId="4" fontId="88" fillId="0" borderId="0" xfId="16" applyNumberFormat="1" applyFont="1" applyBorder="1" applyAlignment="1"/>
    <xf numFmtId="4" fontId="88" fillId="0" borderId="0" xfId="16" applyNumberFormat="1" applyFont="1" applyBorder="1" applyAlignment="1" applyProtection="1">
      <protection locked="0"/>
    </xf>
    <xf numFmtId="2" fontId="88" fillId="0" borderId="0" xfId="16" applyNumberFormat="1" applyFont="1" applyBorder="1" applyAlignment="1"/>
    <xf numFmtId="0" fontId="80" fillId="10" borderId="36" xfId="16" applyFont="1" applyFill="1" applyBorder="1" applyAlignment="1">
      <alignment horizontal="center" vertical="center"/>
    </xf>
    <xf numFmtId="0" fontId="92" fillId="10" borderId="45" xfId="16" applyFont="1" applyFill="1" applyBorder="1" applyAlignment="1">
      <alignment wrapText="1"/>
    </xf>
    <xf numFmtId="0" fontId="76" fillId="10" borderId="36" xfId="16" applyFont="1" applyFill="1" applyBorder="1" applyAlignment="1">
      <alignment horizontal="center"/>
    </xf>
    <xf numFmtId="4" fontId="80" fillId="10" borderId="37" xfId="16" applyNumberFormat="1" applyFont="1" applyFill="1" applyBorder="1" applyAlignment="1"/>
    <xf numFmtId="4" fontId="76" fillId="10" borderId="36" xfId="16" applyNumberFormat="1" applyFont="1" applyFill="1" applyBorder="1" applyAlignment="1" applyProtection="1">
      <alignment horizontal="center"/>
      <protection locked="0"/>
    </xf>
    <xf numFmtId="4" fontId="92" fillId="10" borderId="37" xfId="16" applyNumberFormat="1" applyFont="1" applyFill="1" applyBorder="1" applyAlignment="1">
      <alignment horizontal="center"/>
    </xf>
    <xf numFmtId="4" fontId="76" fillId="10" borderId="36" xfId="16" applyNumberFormat="1" applyFont="1" applyFill="1" applyBorder="1" applyAlignment="1"/>
    <xf numFmtId="4" fontId="92" fillId="10" borderId="36" xfId="16" applyNumberFormat="1" applyFont="1" applyFill="1" applyBorder="1" applyAlignment="1"/>
    <xf numFmtId="0" fontId="76" fillId="0" borderId="0" xfId="16" applyFont="1" applyBorder="1" applyAlignment="1">
      <alignment horizontal="center" vertical="top"/>
    </xf>
    <xf numFmtId="4" fontId="76" fillId="0" borderId="0" xfId="16" applyNumberFormat="1" applyFont="1" applyBorder="1" applyAlignment="1">
      <alignment vertical="top"/>
    </xf>
    <xf numFmtId="4" fontId="76" fillId="0" borderId="0" xfId="16" applyNumberFormat="1" applyFont="1" applyBorder="1" applyProtection="1">
      <protection locked="0"/>
    </xf>
    <xf numFmtId="0" fontId="76" fillId="0" borderId="0" xfId="16" applyFont="1" applyAlignment="1">
      <alignment horizontal="center" vertical="center"/>
    </xf>
    <xf numFmtId="0" fontId="76" fillId="0" borderId="0" xfId="16" applyFont="1"/>
    <xf numFmtId="0" fontId="76" fillId="0" borderId="0" xfId="16" applyFont="1" applyAlignment="1">
      <alignment horizontal="center" vertical="top"/>
    </xf>
    <xf numFmtId="4" fontId="76" fillId="0" borderId="0" xfId="16" applyNumberFormat="1" applyFont="1" applyAlignment="1">
      <alignment vertical="top"/>
    </xf>
    <xf numFmtId="4" fontId="76" fillId="0" borderId="0" xfId="16" applyNumberFormat="1" applyFont="1" applyProtection="1">
      <protection locked="0"/>
    </xf>
    <xf numFmtId="4" fontId="76" fillId="0" borderId="0" xfId="16" applyNumberFormat="1" applyFont="1"/>
    <xf numFmtId="0" fontId="7" fillId="0" borderId="0" xfId="0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horizontal="right" vertical="center" wrapText="1" indent="10"/>
    </xf>
    <xf numFmtId="4" fontId="34" fillId="0" borderId="0" xfId="11" applyNumberFormat="1" applyFont="1" applyAlignment="1">
      <alignment vertical="center"/>
    </xf>
    <xf numFmtId="4" fontId="34" fillId="3" borderId="0" xfId="11" applyNumberFormat="1" applyFont="1" applyFill="1" applyAlignment="1">
      <alignment vertical="center"/>
    </xf>
    <xf numFmtId="4" fontId="34" fillId="3" borderId="0" xfId="11" applyNumberFormat="1" applyFont="1" applyFill="1" applyAlignment="1">
      <alignment horizontal="right" vertical="center" indent="1"/>
    </xf>
    <xf numFmtId="0" fontId="39" fillId="0" borderId="0" xfId="11" applyFont="1" applyAlignment="1">
      <alignment horizontal="left" vertical="center" wrapText="1"/>
    </xf>
    <xf numFmtId="4" fontId="40" fillId="0" borderId="0" xfId="11" applyNumberFormat="1" applyFont="1" applyAlignment="1">
      <alignment vertical="center"/>
    </xf>
    <xf numFmtId="0" fontId="40" fillId="0" borderId="0" xfId="11" applyFont="1" applyAlignment="1">
      <alignment vertical="center"/>
    </xf>
    <xf numFmtId="4" fontId="40" fillId="0" borderId="0" xfId="11" applyNumberFormat="1" applyFont="1" applyAlignment="1">
      <alignment horizontal="right" vertical="center" indent="1"/>
    </xf>
    <xf numFmtId="0" fontId="40" fillId="0" borderId="0" xfId="11" applyFont="1" applyAlignment="1">
      <alignment horizontal="right" vertical="center" indent="1"/>
    </xf>
    <xf numFmtId="0" fontId="31" fillId="3" borderId="11" xfId="11" applyFont="1" applyFill="1" applyBorder="1" applyAlignment="1">
      <alignment horizontal="center" vertical="center"/>
    </xf>
    <xf numFmtId="0" fontId="31" fillId="3" borderId="12" xfId="11" applyFont="1" applyFill="1" applyBorder="1" applyAlignment="1">
      <alignment horizontal="left" vertical="center"/>
    </xf>
    <xf numFmtId="0" fontId="31" fillId="3" borderId="12" xfId="11" applyFont="1" applyFill="1" applyBorder="1" applyAlignment="1">
      <alignment horizontal="center" vertical="center"/>
    </xf>
    <xf numFmtId="0" fontId="31" fillId="3" borderId="12" xfId="11" applyFont="1" applyFill="1" applyBorder="1" applyAlignment="1">
      <alignment horizontal="right" vertical="center"/>
    </xf>
    <xf numFmtId="0" fontId="31" fillId="3" borderId="13" xfId="11" applyFont="1" applyFill="1" applyBorder="1" applyAlignment="1">
      <alignment horizontal="left" vertical="center"/>
    </xf>
    <xf numFmtId="4" fontId="34" fillId="0" borderId="0" xfId="11" applyNumberFormat="1" applyFont="1" applyAlignment="1">
      <alignment horizontal="right" vertical="center"/>
    </xf>
    <xf numFmtId="0" fontId="27" fillId="0" borderId="0" xfId="11" applyFont="1" applyAlignment="1">
      <alignment horizontal="left" vertical="center" wrapText="1"/>
    </xf>
    <xf numFmtId="0" fontId="27" fillId="0" borderId="0" xfId="11" applyFont="1" applyAlignment="1">
      <alignment vertical="center"/>
    </xf>
    <xf numFmtId="165" fontId="25" fillId="0" borderId="0" xfId="11" applyNumberFormat="1" applyFont="1" applyAlignment="1">
      <alignment horizontal="left" vertical="center"/>
    </xf>
    <xf numFmtId="0" fontId="25" fillId="0" borderId="0" xfId="11" applyFont="1" applyAlignment="1">
      <alignment vertical="center" wrapText="1"/>
    </xf>
    <xf numFmtId="0" fontId="25" fillId="0" borderId="0" xfId="11" applyFont="1" applyAlignment="1">
      <alignment vertical="center"/>
    </xf>
    <xf numFmtId="0" fontId="29" fillId="0" borderId="6" xfId="11" applyFont="1" applyBorder="1" applyAlignment="1">
      <alignment horizontal="center" vertical="center"/>
    </xf>
    <xf numFmtId="0" fontId="29" fillId="0" borderId="7" xfId="11" applyFont="1" applyBorder="1" applyAlignment="1">
      <alignment horizontal="left" vertical="center"/>
    </xf>
    <xf numFmtId="0" fontId="30" fillId="0" borderId="9" xfId="11" applyFont="1" applyBorder="1" applyAlignment="1">
      <alignment horizontal="left" vertical="center"/>
    </xf>
    <xf numFmtId="0" fontId="30" fillId="0" borderId="0" xfId="11" applyFont="1" applyBorder="1" applyAlignment="1">
      <alignment horizontal="left" vertical="center"/>
    </xf>
    <xf numFmtId="49" fontId="107" fillId="0" borderId="27" xfId="8" applyNumberFormat="1" applyFont="1" applyBorder="1" applyAlignment="1">
      <alignment vertical="center" wrapText="1"/>
    </xf>
    <xf numFmtId="49" fontId="107" fillId="0" borderId="32" xfId="8" applyNumberFormat="1" applyFont="1" applyBorder="1" applyAlignment="1">
      <alignment vertical="center" wrapText="1"/>
    </xf>
    <xf numFmtId="4" fontId="20" fillId="11" borderId="27" xfId="8" applyNumberFormat="1" applyFill="1" applyBorder="1" applyAlignment="1">
      <alignment vertical="center"/>
    </xf>
    <xf numFmtId="4" fontId="20" fillId="11" borderId="32" xfId="8" applyNumberFormat="1" applyFill="1" applyBorder="1" applyAlignment="1">
      <alignment vertical="center"/>
    </xf>
    <xf numFmtId="4" fontId="20" fillId="11" borderId="28" xfId="8" applyNumberFormat="1" applyFill="1" applyBorder="1" applyAlignment="1">
      <alignment vertical="center"/>
    </xf>
    <xf numFmtId="4" fontId="94" fillId="0" borderId="32" xfId="8" applyNumberFormat="1" applyFont="1" applyBorder="1" applyAlignment="1">
      <alignment vertical="center" wrapText="1"/>
    </xf>
    <xf numFmtId="4" fontId="20" fillId="0" borderId="32" xfId="8" applyNumberFormat="1" applyBorder="1" applyAlignment="1">
      <alignment vertical="center" wrapText="1"/>
    </xf>
    <xf numFmtId="4" fontId="106" fillId="11" borderId="37" xfId="8" applyNumberFormat="1" applyFont="1" applyFill="1" applyBorder="1" applyAlignment="1">
      <alignment horizontal="right" vertical="center"/>
    </xf>
    <xf numFmtId="0" fontId="94" fillId="0" borderId="33" xfId="8" applyFont="1" applyBorder="1" applyAlignment="1">
      <alignment horizontal="center" vertical="center" wrapText="1"/>
    </xf>
    <xf numFmtId="0" fontId="20" fillId="0" borderId="33" xfId="8" applyBorder="1" applyAlignment="1">
      <alignment horizontal="center" vertical="center" wrapText="1"/>
    </xf>
    <xf numFmtId="0" fontId="94" fillId="0" borderId="33" xfId="8" applyFont="1" applyBorder="1" applyAlignment="1">
      <alignment horizontal="center" vertical="center"/>
    </xf>
    <xf numFmtId="0" fontId="20" fillId="0" borderId="33" xfId="8" applyBorder="1" applyAlignment="1">
      <alignment horizontal="center" vertical="center"/>
    </xf>
    <xf numFmtId="0" fontId="20" fillId="0" borderId="35" xfId="8" applyBorder="1" applyAlignment="1">
      <alignment horizontal="center" wrapText="1"/>
    </xf>
    <xf numFmtId="4" fontId="104" fillId="0" borderId="27" xfId="8" applyNumberFormat="1" applyFont="1" applyBorder="1" applyAlignment="1">
      <alignment vertical="center"/>
    </xf>
    <xf numFmtId="4" fontId="104" fillId="0" borderId="32" xfId="8" applyNumberFormat="1" applyFont="1" applyBorder="1" applyAlignment="1">
      <alignment vertical="center"/>
    </xf>
    <xf numFmtId="4" fontId="104" fillId="0" borderId="27" xfId="8" applyNumberFormat="1" applyFont="1" applyBorder="1" applyAlignment="1">
      <alignment horizontal="right" vertical="center"/>
    </xf>
    <xf numFmtId="4" fontId="104" fillId="0" borderId="32" xfId="8" applyNumberFormat="1" applyFont="1" applyBorder="1" applyAlignment="1">
      <alignment horizontal="right" vertical="center"/>
    </xf>
    <xf numFmtId="4" fontId="104" fillId="0" borderId="82" xfId="8" applyNumberFormat="1" applyFont="1" applyBorder="1" applyAlignment="1">
      <alignment horizontal="right" vertical="center"/>
    </xf>
    <xf numFmtId="4" fontId="104" fillId="0" borderId="33" xfId="8" applyNumberFormat="1" applyFont="1" applyBorder="1" applyAlignment="1">
      <alignment horizontal="right" vertical="center"/>
    </xf>
    <xf numFmtId="4" fontId="104" fillId="0" borderId="35" xfId="8" applyNumberFormat="1" applyFont="1" applyBorder="1" applyAlignment="1">
      <alignment horizontal="right" vertical="center"/>
    </xf>
    <xf numFmtId="2" fontId="106" fillId="11" borderId="37" xfId="8" applyNumberFormat="1" applyFont="1" applyFill="1" applyBorder="1" applyAlignment="1">
      <alignment horizontal="right" vertical="center"/>
    </xf>
    <xf numFmtId="4" fontId="103" fillId="0" borderId="27" xfId="8" applyNumberFormat="1" applyFont="1" applyBorder="1" applyAlignment="1">
      <alignment horizontal="right" vertical="center" indent="1"/>
    </xf>
    <xf numFmtId="4" fontId="103" fillId="0" borderId="28" xfId="8" applyNumberFormat="1" applyFont="1" applyBorder="1" applyAlignment="1">
      <alignment horizontal="right" vertical="center" indent="1"/>
    </xf>
    <xf numFmtId="4" fontId="103" fillId="0" borderId="81" xfId="8" applyNumberFormat="1" applyFont="1" applyBorder="1" applyAlignment="1">
      <alignment horizontal="right" vertical="center" indent="1"/>
    </xf>
    <xf numFmtId="4" fontId="104" fillId="0" borderId="27" xfId="8" applyNumberFormat="1" applyFont="1" applyBorder="1" applyAlignment="1">
      <alignment horizontal="right" vertical="center" indent="1"/>
    </xf>
    <xf numFmtId="4" fontId="104" fillId="0" borderId="28" xfId="8" applyNumberFormat="1" applyFont="1" applyBorder="1" applyAlignment="1">
      <alignment horizontal="right" vertical="center" indent="1"/>
    </xf>
    <xf numFmtId="4" fontId="104" fillId="0" borderId="81" xfId="8" applyNumberFormat="1" applyFont="1" applyBorder="1" applyAlignment="1">
      <alignment horizontal="right" vertical="center" indent="1"/>
    </xf>
    <xf numFmtId="0" fontId="20" fillId="0" borderId="33" xfId="8" applyBorder="1" applyAlignment="1">
      <alignment horizontal="right" indent="1"/>
    </xf>
    <xf numFmtId="0" fontId="20" fillId="0" borderId="78" xfId="8" applyBorder="1" applyAlignment="1">
      <alignment horizontal="right" indent="1"/>
    </xf>
    <xf numFmtId="0" fontId="94" fillId="0" borderId="33" xfId="8" applyFont="1" applyBorder="1" applyAlignment="1">
      <alignment vertical="center" wrapText="1"/>
    </xf>
    <xf numFmtId="0" fontId="20" fillId="0" borderId="33" xfId="8" applyBorder="1" applyAlignment="1">
      <alignment vertical="center" wrapText="1"/>
    </xf>
    <xf numFmtId="0" fontId="94" fillId="13" borderId="35" xfId="8" applyFont="1" applyFill="1" applyBorder="1" applyAlignment="1" applyProtection="1">
      <alignment horizontal="left" vertical="center"/>
      <protection locked="0"/>
    </xf>
    <xf numFmtId="0" fontId="94" fillId="13" borderId="0" xfId="8" applyFont="1" applyFill="1" applyAlignment="1" applyProtection="1">
      <alignment horizontal="left" vertical="center"/>
      <protection locked="0"/>
    </xf>
    <xf numFmtId="0" fontId="94" fillId="13" borderId="33" xfId="8" applyFont="1" applyFill="1" applyBorder="1" applyAlignment="1" applyProtection="1">
      <alignment horizontal="left" vertical="center"/>
      <protection locked="0"/>
    </xf>
    <xf numFmtId="0" fontId="20" fillId="13" borderId="33" xfId="8" applyFill="1" applyBorder="1" applyAlignment="1" applyProtection="1">
      <alignment horizontal="left" vertical="center"/>
      <protection locked="0"/>
    </xf>
    <xf numFmtId="1" fontId="20" fillId="0" borderId="33" xfId="8" applyNumberFormat="1" applyBorder="1" applyAlignment="1">
      <alignment horizontal="right" indent="1"/>
    </xf>
    <xf numFmtId="0" fontId="100" fillId="0" borderId="73" xfId="8" applyFont="1" applyBorder="1" applyAlignment="1">
      <alignment horizontal="center" vertical="center"/>
    </xf>
    <xf numFmtId="0" fontId="100" fillId="0" borderId="74" xfId="8" applyFont="1" applyBorder="1" applyAlignment="1">
      <alignment horizontal="center" vertical="center"/>
    </xf>
    <xf numFmtId="0" fontId="100" fillId="0" borderId="75" xfId="8" applyFont="1" applyBorder="1" applyAlignment="1">
      <alignment horizontal="center" vertical="center"/>
    </xf>
    <xf numFmtId="49" fontId="93" fillId="11" borderId="35" xfId="8" applyNumberFormat="1" applyFont="1" applyFill="1" applyBorder="1" applyAlignment="1">
      <alignment horizontal="left" vertical="center" wrapText="1"/>
    </xf>
    <xf numFmtId="0" fontId="20" fillId="11" borderId="35" xfId="8" applyFill="1" applyBorder="1" applyAlignment="1">
      <alignment wrapText="1"/>
    </xf>
    <xf numFmtId="0" fontId="20" fillId="11" borderId="76" xfId="8" applyFill="1" applyBorder="1" applyAlignment="1">
      <alignment wrapText="1"/>
    </xf>
    <xf numFmtId="0" fontId="94" fillId="11" borderId="0" xfId="8" applyFont="1" applyFill="1" applyAlignment="1">
      <alignment horizontal="left" vertical="center" wrapText="1"/>
    </xf>
    <xf numFmtId="0" fontId="20" fillId="11" borderId="0" xfId="8" applyFill="1" applyAlignment="1">
      <alignment wrapText="1"/>
    </xf>
    <xf numFmtId="0" fontId="20" fillId="11" borderId="48" xfId="8" applyFill="1" applyBorder="1" applyAlignment="1">
      <alignment wrapText="1"/>
    </xf>
    <xf numFmtId="0" fontId="94" fillId="11" borderId="33" xfId="8" applyFont="1" applyFill="1" applyBorder="1" applyAlignment="1">
      <alignment horizontal="left" vertical="center" wrapText="1"/>
    </xf>
    <xf numFmtId="0" fontId="94" fillId="11" borderId="78" xfId="8" applyFont="1" applyFill="1" applyBorder="1" applyAlignment="1">
      <alignment horizontal="left" vertical="center" wrapText="1"/>
    </xf>
    <xf numFmtId="0" fontId="94" fillId="0" borderId="35" xfId="8" applyFont="1" applyBorder="1" applyAlignment="1">
      <alignment horizontal="left" vertical="center" wrapText="1"/>
    </xf>
    <xf numFmtId="0" fontId="20" fillId="0" borderId="35" xfId="8" applyBorder="1" applyAlignment="1">
      <alignment vertical="center" wrapText="1"/>
    </xf>
    <xf numFmtId="0" fontId="94" fillId="0" borderId="0" xfId="8" applyFont="1" applyAlignment="1">
      <alignment horizontal="left" vertical="center" wrapText="1"/>
    </xf>
    <xf numFmtId="0" fontId="20" fillId="0" borderId="0" xfId="8" applyAlignment="1">
      <alignment vertical="center" wrapText="1"/>
    </xf>
    <xf numFmtId="0" fontId="98" fillId="0" borderId="35" xfId="8" applyNumberFormat="1" applyFont="1" applyBorder="1" applyAlignment="1">
      <alignment horizontal="left" vertical="top" wrapText="1"/>
    </xf>
    <xf numFmtId="0" fontId="98" fillId="0" borderId="35" xfId="8" applyNumberFormat="1" applyFont="1" applyBorder="1" applyAlignment="1">
      <alignment vertical="top" wrapText="1"/>
    </xf>
    <xf numFmtId="0" fontId="95" fillId="0" borderId="35" xfId="8" applyNumberFormat="1" applyFont="1" applyBorder="1" applyAlignment="1">
      <alignment horizontal="left" vertical="top" wrapText="1"/>
    </xf>
    <xf numFmtId="0" fontId="95" fillId="0" borderId="35" xfId="8" applyNumberFormat="1" applyFont="1" applyBorder="1" applyAlignment="1">
      <alignment vertical="top" wrapText="1"/>
    </xf>
    <xf numFmtId="0" fontId="98" fillId="0" borderId="0" xfId="8" applyNumberFormat="1" applyFont="1" applyBorder="1" applyAlignment="1">
      <alignment horizontal="left" vertical="top" wrapText="1"/>
    </xf>
    <xf numFmtId="0" fontId="98" fillId="0" borderId="0" xfId="8" applyNumberFormat="1" applyFont="1" applyBorder="1" applyAlignment="1">
      <alignment vertical="top" wrapText="1"/>
    </xf>
    <xf numFmtId="0" fontId="95" fillId="0" borderId="0" xfId="8" applyNumberFormat="1" applyFont="1" applyBorder="1" applyAlignment="1">
      <alignment horizontal="left" vertical="top" wrapText="1"/>
    </xf>
    <xf numFmtId="0" fontId="95" fillId="0" borderId="0" xfId="8" applyNumberFormat="1" applyFont="1" applyBorder="1" applyAlignment="1">
      <alignment vertical="top" wrapText="1"/>
    </xf>
    <xf numFmtId="0" fontId="93" fillId="0" borderId="0" xfId="8" applyFont="1" applyAlignment="1">
      <alignment horizontal="center"/>
    </xf>
    <xf numFmtId="49" fontId="20" fillId="0" borderId="32" xfId="8" applyNumberFormat="1" applyBorder="1" applyAlignment="1">
      <alignment vertical="center"/>
    </xf>
    <xf numFmtId="0" fontId="20" fillId="0" borderId="32" xfId="8" applyBorder="1" applyAlignment="1">
      <alignment vertical="center"/>
    </xf>
    <xf numFmtId="0" fontId="20" fillId="0" borderId="28" xfId="8" applyBorder="1" applyAlignment="1">
      <alignment vertical="center"/>
    </xf>
    <xf numFmtId="49" fontId="20" fillId="11" borderId="32" xfId="8" applyNumberFormat="1" applyFill="1" applyBorder="1" applyAlignment="1">
      <alignment vertical="center"/>
    </xf>
    <xf numFmtId="0" fontId="20" fillId="11" borderId="32" xfId="8" applyFill="1" applyBorder="1" applyAlignment="1">
      <alignment vertical="center"/>
    </xf>
    <xf numFmtId="0" fontId="20" fillId="11" borderId="28" xfId="8" applyFill="1" applyBorder="1" applyAlignment="1">
      <alignment vertical="center"/>
    </xf>
    <xf numFmtId="167" fontId="26" fillId="0" borderId="0" xfId="11" applyNumberFormat="1" applyFont="1" applyAlignment="1">
      <alignment horizontal="left" vertical="center"/>
    </xf>
    <xf numFmtId="0" fontId="26" fillId="0" borderId="0" xfId="11" applyFont="1" applyAlignment="1">
      <alignment vertical="center"/>
    </xf>
    <xf numFmtId="4" fontId="46" fillId="0" borderId="0" xfId="11" applyNumberFormat="1" applyFont="1" applyAlignment="1">
      <alignment vertical="center"/>
    </xf>
    <xf numFmtId="0" fontId="33" fillId="5" borderId="12" xfId="11" applyFont="1" applyFill="1" applyBorder="1" applyAlignment="1">
      <alignment horizontal="left" vertical="center"/>
    </xf>
    <xf numFmtId="0" fontId="23" fillId="5" borderId="12" xfId="11" applyFont="1" applyFill="1" applyBorder="1" applyAlignment="1">
      <alignment vertical="center"/>
    </xf>
    <xf numFmtId="4" fontId="33" fillId="5" borderId="12" xfId="11" applyNumberFormat="1" applyFont="1" applyFill="1" applyBorder="1" applyAlignment="1">
      <alignment vertical="center"/>
    </xf>
    <xf numFmtId="0" fontId="23" fillId="5" borderId="13" xfId="11" applyFont="1" applyFill="1" applyBorder="1" applyAlignment="1">
      <alignment vertical="center"/>
    </xf>
    <xf numFmtId="0" fontId="43" fillId="4" borderId="0" xfId="11" applyFont="1" applyFill="1" applyAlignment="1">
      <alignment horizontal="center" vertical="center"/>
    </xf>
    <xf numFmtId="0" fontId="23" fillId="0" borderId="0" xfId="11"/>
    <xf numFmtId="0" fontId="25" fillId="0" borderId="0" xfId="11" applyFont="1" applyAlignment="1">
      <alignment horizontal="left" vertical="center"/>
    </xf>
    <xf numFmtId="0" fontId="45" fillId="0" borderId="0" xfId="11" applyFont="1" applyAlignment="1">
      <alignment horizontal="left" vertical="top" wrapText="1"/>
    </xf>
    <xf numFmtId="0" fontId="45" fillId="0" borderId="0" xfId="11" applyFont="1" applyAlignment="1">
      <alignment horizontal="left" vertical="center"/>
    </xf>
    <xf numFmtId="0" fontId="46" fillId="0" borderId="0" xfId="11" applyFont="1" applyAlignment="1">
      <alignment horizontal="left" vertical="center"/>
    </xf>
    <xf numFmtId="0" fontId="27" fillId="0" borderId="0" xfId="11" applyFont="1" applyAlignment="1">
      <alignment horizontal="left" vertical="top" wrapText="1"/>
    </xf>
    <xf numFmtId="49" fontId="25" fillId="2" borderId="0" xfId="11" applyNumberFormat="1" applyFont="1" applyFill="1" applyAlignment="1" applyProtection="1">
      <alignment horizontal="left" vertical="center"/>
      <protection locked="0"/>
    </xf>
    <xf numFmtId="49" fontId="25" fillId="0" borderId="0" xfId="11" applyNumberFormat="1" applyFont="1" applyAlignment="1">
      <alignment horizontal="left" vertical="center"/>
    </xf>
    <xf numFmtId="0" fontId="25" fillId="0" borderId="0" xfId="11" applyFont="1" applyAlignment="1">
      <alignment horizontal="left" vertical="center" wrapText="1"/>
    </xf>
    <xf numFmtId="4" fontId="28" fillId="0" borderId="24" xfId="11" applyNumberFormat="1" applyFont="1" applyBorder="1" applyAlignment="1">
      <alignment vertical="center"/>
    </xf>
    <xf numFmtId="0" fontId="23" fillId="0" borderId="24" xfId="11" applyFont="1" applyBorder="1" applyAlignment="1">
      <alignment vertical="center"/>
    </xf>
    <xf numFmtId="0" fontId="26" fillId="0" borderId="0" xfId="11" applyFont="1" applyAlignment="1">
      <alignment horizontal="right" vertical="center"/>
    </xf>
    <xf numFmtId="0" fontId="23" fillId="0" borderId="0" xfId="11" applyFont="1" applyAlignment="1">
      <alignment vertical="center"/>
    </xf>
    <xf numFmtId="0" fontId="25" fillId="2" borderId="0" xfId="11" applyFont="1" applyFill="1" applyAlignment="1" applyProtection="1">
      <alignment horizontal="left" vertical="center"/>
      <protection locked="0"/>
    </xf>
    <xf numFmtId="0" fontId="57" fillId="6" borderId="32" xfId="1" applyFont="1" applyFill="1" applyBorder="1" applyAlignment="1">
      <alignment horizontal="left" vertical="top" wrapText="1"/>
    </xf>
    <xf numFmtId="0" fontId="57" fillId="6" borderId="28" xfId="1" applyFont="1" applyFill="1" applyBorder="1" applyAlignment="1">
      <alignment horizontal="left" vertical="top" wrapText="1"/>
    </xf>
    <xf numFmtId="0" fontId="57" fillId="0" borderId="26" xfId="1" applyFont="1" applyFill="1" applyBorder="1" applyAlignment="1">
      <alignment horizontal="center" wrapText="1"/>
    </xf>
    <xf numFmtId="0" fontId="58" fillId="0" borderId="29" xfId="1" applyFont="1" applyBorder="1" applyAlignment="1">
      <alignment wrapText="1"/>
    </xf>
    <xf numFmtId="0" fontId="64" fillId="6" borderId="32" xfId="0" applyFont="1" applyFill="1" applyBorder="1" applyAlignment="1">
      <alignment horizontal="left" vertical="top" wrapText="1"/>
    </xf>
    <xf numFmtId="0" fontId="64" fillId="0" borderId="26" xfId="0" applyFont="1" applyFill="1" applyBorder="1" applyAlignment="1">
      <alignment horizontal="center" wrapText="1"/>
    </xf>
    <xf numFmtId="0" fontId="0" fillId="0" borderId="29" xfId="0" applyBorder="1" applyAlignment="1">
      <alignment wrapText="1"/>
    </xf>
    <xf numFmtId="0" fontId="64" fillId="6" borderId="28" xfId="0" applyFont="1" applyFill="1" applyBorder="1" applyAlignment="1">
      <alignment horizontal="left" vertical="top" wrapText="1"/>
    </xf>
    <xf numFmtId="0" fontId="80" fillId="0" borderId="0" xfId="16" applyFont="1" applyBorder="1" applyAlignment="1">
      <alignment horizontal="left" wrapText="1"/>
    </xf>
    <xf numFmtId="0" fontId="26" fillId="0" borderId="0" xfId="11" applyFont="1" applyAlignment="1">
      <alignment horizontal="left" vertical="center" wrapText="1"/>
    </xf>
    <xf numFmtId="0" fontId="26" fillId="0" borderId="0" xfId="11" applyFont="1" applyAlignment="1">
      <alignment horizontal="left" vertical="center"/>
    </xf>
    <xf numFmtId="0" fontId="0" fillId="0" borderId="0" xfId="0" applyAlignment="1">
      <alignment wrapText="1"/>
    </xf>
  </cellXfs>
  <cellStyles count="17">
    <cellStyle name="Excel Built-in Normal" xfId="7"/>
    <cellStyle name="Hypertextový odkaz" xfId="12" builtinId="8"/>
    <cellStyle name="Hypertextový odkaz 2" xfId="13"/>
    <cellStyle name="Měna 2" xfId="6"/>
    <cellStyle name="Měna 3" xfId="10"/>
    <cellStyle name="Normální" xfId="0" builtinId="0"/>
    <cellStyle name="Normální 10" xfId="14"/>
    <cellStyle name="Normální 11" xfId="16"/>
    <cellStyle name="Normální 2" xfId="1"/>
    <cellStyle name="normální 2 2" xfId="4"/>
    <cellStyle name="Normální 3" xfId="2"/>
    <cellStyle name="Normální 4" xfId="3"/>
    <cellStyle name="Normální 5" xfId="5"/>
    <cellStyle name="Normální 6" xfId="8"/>
    <cellStyle name="Normální 7" xfId="9"/>
    <cellStyle name="Normální 8" xfId="15"/>
    <cellStyle name="Normální 9" xfId="11"/>
  </cellStyles>
  <dxfs count="0"/>
  <tableStyles count="0" defaultTableStyle="TableStyleMedium2" defaultPivotStyle="PivotStyleLight16"/>
  <colors>
    <mruColors>
      <color rgb="FFE30613"/>
      <color rgb="FFE5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648689</xdr:colOff>
      <xdr:row>0</xdr:row>
      <xdr:rowOff>45987</xdr:rowOff>
    </xdr:from>
    <xdr:to>
      <xdr:col>2</xdr:col>
      <xdr:colOff>1334490</xdr:colOff>
      <xdr:row>4</xdr:row>
      <xdr:rowOff>2160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xmlns="" id="{3ACA762D-7F18-4978-BACF-D103D0B5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499" y="45987"/>
          <a:ext cx="685801" cy="69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2" name="Line 1149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3" name="Line 1150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4" name="Line 1151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5" name="Line 1152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6" name="Line 1153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7" name="Line 1154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8" name="Line 1155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9" name="Line 1156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10" name="Line 1157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79</xdr:row>
      <xdr:rowOff>0</xdr:rowOff>
    </xdr:from>
    <xdr:to>
      <xdr:col>1</xdr:col>
      <xdr:colOff>209550</xdr:colOff>
      <xdr:row>79</xdr:row>
      <xdr:rowOff>0</xdr:rowOff>
    </xdr:to>
    <xdr:sp macro="" textlink="">
      <xdr:nvSpPr>
        <xdr:cNvPr id="11" name="Line 1158"/>
        <xdr:cNvSpPr>
          <a:spLocks noChangeShapeType="1"/>
        </xdr:cNvSpPr>
      </xdr:nvSpPr>
      <xdr:spPr bwMode="auto">
        <a:xfrm>
          <a:off x="1047750" y="1894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unda\Documents\HONZA\00%20HOTOV&#201;\2016\16-3478-01%20VZT%20DM&#352;J%20PARDUBICE\projekt\Rozpo&#269;et%20VZT%20titul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7;l&#269;&#237;/slepy%20-%20FN%20Brno%20-%20Rekonstrukce%20stravovac&#237;ho%20provoz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NZA/04%20PRACOVN&#205;/19-4503-01%20FN%20OSTRAVA%20-%20CENTR&#193;LN&#205;%20KUCHYN&#282;/06%20DPS%20-%20po%20oprav&#283;/Energokan&#225;ly%202PP%20-%20nov&#253;%20sta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lem\bkb-st\BUILDpowerS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NZA/04%20PRACOVN&#205;/22-5014-01%20FN%20BRNO/00%20DPS%20-%20FN%20Brno%20&#8211;%20Rekonstrukce%20stravovac&#237;ho%20provozu%20ROZPO&#268;TY_VV/D.1.4.1%20SM%20-%20ZT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NZA/04%20PRACOVN&#205;/22-5014-01%20FN%20BRNO/00%20DPS%20-%20FN%20Brno%20&#8211;%20Rekonstrukce%20stravovac&#237;ho%20provozu%20ROZPO&#268;TY_VV/IO%2002%20SM%20-%20LAP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i list"/>
      <sheetName val="BKB-SM-5034"/>
      <sheetName val="Pomocny"/>
    </sheetNames>
    <sheetDataSet>
      <sheetData sheetId="0" refreshError="1"/>
      <sheetData sheetId="1" refreshError="1"/>
      <sheetData sheetId="2" refreshError="1">
        <row r="2">
          <cell r="B2" t="str">
            <v>Statutární město Ostrava, Mestský obvod Ostrava-Jih</v>
          </cell>
        </row>
        <row r="5">
          <cell r="B5" t="str">
            <v>15-01-3208</v>
          </cell>
        </row>
        <row r="7">
          <cell r="B7" t="str">
            <v>Rekonstrukce vzduchotechniky ve školní kuchyni při ZŠ Dvorského, Ostrava – Bělský Les
1. Vzduchotechnika</v>
          </cell>
        </row>
        <row r="8">
          <cell r="B8" t="str">
            <v>Specifikace materiálu</v>
          </cell>
        </row>
        <row r="10">
          <cell r="B10" t="str">
            <v>Ing. Petra Stiborova</v>
          </cell>
        </row>
        <row r="11">
          <cell r="B11" t="str">
            <v>Ing. Jan Špunda</v>
          </cell>
        </row>
        <row r="12">
          <cell r="B12" t="str">
            <v>Ing. Aleš Koňařík</v>
          </cell>
        </row>
        <row r="13">
          <cell r="B13">
            <v>42089</v>
          </cell>
        </row>
        <row r="14">
          <cell r="B14" t="str">
            <v>DPS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1+D.1.2 etapa1"/>
      <sheetName val="D.1.1+D.1.2 etapa1a"/>
      <sheetName val="D.1.1+D.1.2 etapa2"/>
      <sheetName val="D.1.1+D.1.2 etapa2a"/>
      <sheetName val="D.1.1+D.1.2 etapa3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>
        <row r="8">
          <cell r="G8">
            <v>0</v>
          </cell>
        </row>
        <row r="29">
          <cell r="G29">
            <v>0</v>
          </cell>
        </row>
        <row r="47">
          <cell r="G47">
            <v>0</v>
          </cell>
        </row>
        <row r="73">
          <cell r="G73">
            <v>0</v>
          </cell>
        </row>
        <row r="77">
          <cell r="G77">
            <v>0</v>
          </cell>
        </row>
        <row r="85">
          <cell r="G85">
            <v>0</v>
          </cell>
        </row>
        <row r="129">
          <cell r="G129">
            <v>0</v>
          </cell>
        </row>
        <row r="132">
          <cell r="G132">
            <v>0</v>
          </cell>
        </row>
        <row r="158">
          <cell r="G158">
            <v>0</v>
          </cell>
        </row>
        <row r="190">
          <cell r="G190">
            <v>0</v>
          </cell>
        </row>
        <row r="220">
          <cell r="G220">
            <v>0</v>
          </cell>
        </row>
        <row r="225">
          <cell r="G225">
            <v>0</v>
          </cell>
        </row>
        <row r="248">
          <cell r="G248">
            <v>0</v>
          </cell>
        </row>
        <row r="259">
          <cell r="G259">
            <v>0</v>
          </cell>
        </row>
        <row r="275">
          <cell r="G275">
            <v>0</v>
          </cell>
        </row>
        <row r="277">
          <cell r="G277">
            <v>0</v>
          </cell>
        </row>
        <row r="287">
          <cell r="G287">
            <v>0</v>
          </cell>
        </row>
        <row r="293">
          <cell r="G293">
            <v>0</v>
          </cell>
        </row>
        <row r="302">
          <cell r="AE302">
            <v>0</v>
          </cell>
          <cell r="AF302">
            <v>0</v>
          </cell>
        </row>
      </sheetData>
      <sheetData sheetId="4">
        <row r="8">
          <cell r="G8">
            <v>0</v>
          </cell>
        </row>
        <row r="27">
          <cell r="G27">
            <v>0</v>
          </cell>
        </row>
        <row r="30">
          <cell r="G30">
            <v>0</v>
          </cell>
        </row>
        <row r="37">
          <cell r="AE37">
            <v>0</v>
          </cell>
          <cell r="AF37">
            <v>0</v>
          </cell>
        </row>
      </sheetData>
      <sheetData sheetId="5">
        <row r="8">
          <cell r="G8">
            <v>0</v>
          </cell>
        </row>
        <row r="43">
          <cell r="G43">
            <v>0</v>
          </cell>
        </row>
        <row r="59">
          <cell r="G59">
            <v>0</v>
          </cell>
        </row>
        <row r="185">
          <cell r="G185">
            <v>0</v>
          </cell>
        </row>
        <row r="208">
          <cell r="G208">
            <v>0</v>
          </cell>
        </row>
        <row r="286">
          <cell r="G286">
            <v>0</v>
          </cell>
        </row>
        <row r="371">
          <cell r="G371">
            <v>0</v>
          </cell>
        </row>
        <row r="403">
          <cell r="G403">
            <v>0</v>
          </cell>
        </row>
        <row r="408">
          <cell r="G408">
            <v>0</v>
          </cell>
        </row>
        <row r="421">
          <cell r="G421">
            <v>0</v>
          </cell>
        </row>
        <row r="538">
          <cell r="G538">
            <v>0</v>
          </cell>
        </row>
        <row r="541">
          <cell r="G541">
            <v>0</v>
          </cell>
        </row>
        <row r="586">
          <cell r="G586">
            <v>0</v>
          </cell>
        </row>
        <row r="598">
          <cell r="G598">
            <v>0</v>
          </cell>
        </row>
        <row r="651">
          <cell r="G651">
            <v>0</v>
          </cell>
        </row>
        <row r="671">
          <cell r="G671">
            <v>0</v>
          </cell>
        </row>
        <row r="681">
          <cell r="G681">
            <v>0</v>
          </cell>
        </row>
        <row r="768">
          <cell r="G768">
            <v>0</v>
          </cell>
        </row>
        <row r="792">
          <cell r="G792">
            <v>0</v>
          </cell>
        </row>
        <row r="816">
          <cell r="G816">
            <v>0</v>
          </cell>
        </row>
        <row r="848">
          <cell r="G848">
            <v>0</v>
          </cell>
        </row>
        <row r="877">
          <cell r="G877">
            <v>0</v>
          </cell>
        </row>
        <row r="887">
          <cell r="G887">
            <v>0</v>
          </cell>
        </row>
        <row r="905">
          <cell r="G905">
            <v>0</v>
          </cell>
        </row>
        <row r="907">
          <cell r="G907">
            <v>0</v>
          </cell>
        </row>
        <row r="919">
          <cell r="G919">
            <v>0</v>
          </cell>
        </row>
        <row r="927">
          <cell r="G927">
            <v>0</v>
          </cell>
        </row>
        <row r="935">
          <cell r="AE935">
            <v>0</v>
          </cell>
          <cell r="AF935">
            <v>0</v>
          </cell>
        </row>
      </sheetData>
      <sheetData sheetId="6">
        <row r="8">
          <cell r="G8">
            <v>0</v>
          </cell>
        </row>
        <row r="36">
          <cell r="G36">
            <v>0</v>
          </cell>
        </row>
        <row r="41">
          <cell r="G41">
            <v>0</v>
          </cell>
        </row>
        <row r="44">
          <cell r="G44">
            <v>0</v>
          </cell>
        </row>
        <row r="51">
          <cell r="AE51">
            <v>0</v>
          </cell>
          <cell r="AF51">
            <v>0</v>
          </cell>
        </row>
      </sheetData>
      <sheetData sheetId="7">
        <row r="8">
          <cell r="G8">
            <v>0</v>
          </cell>
        </row>
        <row r="34">
          <cell r="G34">
            <v>0</v>
          </cell>
        </row>
        <row r="56">
          <cell r="G56">
            <v>0</v>
          </cell>
        </row>
        <row r="100">
          <cell r="G100">
            <v>0</v>
          </cell>
        </row>
        <row r="106">
          <cell r="G106">
            <v>0</v>
          </cell>
        </row>
        <row r="111">
          <cell r="G111">
            <v>0</v>
          </cell>
        </row>
        <row r="121">
          <cell r="G121">
            <v>0</v>
          </cell>
        </row>
        <row r="151">
          <cell r="G151">
            <v>0</v>
          </cell>
        </row>
        <row r="154">
          <cell r="G154">
            <v>0</v>
          </cell>
        </row>
        <row r="172">
          <cell r="G172">
            <v>0</v>
          </cell>
        </row>
        <row r="198">
          <cell r="G198">
            <v>0</v>
          </cell>
        </row>
        <row r="212">
          <cell r="G212">
            <v>0</v>
          </cell>
        </row>
        <row r="240">
          <cell r="G240">
            <v>0</v>
          </cell>
        </row>
        <row r="246">
          <cell r="G246">
            <v>0</v>
          </cell>
        </row>
        <row r="254">
          <cell r="G254">
            <v>0</v>
          </cell>
        </row>
        <row r="276">
          <cell r="G276">
            <v>0</v>
          </cell>
        </row>
        <row r="293">
          <cell r="G293">
            <v>0</v>
          </cell>
        </row>
        <row r="297">
          <cell r="G297">
            <v>0</v>
          </cell>
        </row>
        <row r="308">
          <cell r="G308">
            <v>0</v>
          </cell>
        </row>
        <row r="310">
          <cell r="G310">
            <v>0</v>
          </cell>
        </row>
        <row r="320">
          <cell r="G320">
            <v>0</v>
          </cell>
        </row>
        <row r="325">
          <cell r="G325">
            <v>0</v>
          </cell>
        </row>
        <row r="334">
          <cell r="AE334">
            <v>0</v>
          </cell>
          <cell r="AF33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1- D.1.2 1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4602667.4999999991</v>
          </cell>
        </row>
        <row r="26">
          <cell r="G26">
            <v>966560.17499999981</v>
          </cell>
        </row>
        <row r="29">
          <cell r="G29">
            <v>5569227.6749999989</v>
          </cell>
          <cell r="J29" t="str">
            <v>CZK</v>
          </cell>
        </row>
      </sheetData>
      <sheetData sheetId="2"/>
      <sheetData sheetId="3">
        <row r="8">
          <cell r="G8">
            <v>44911.35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1.4.1 ZTI Rekapitulace"/>
      <sheetName val="D.1.4.1 ZTI"/>
    </sheetNames>
    <sheetDataSet>
      <sheetData sheetId="0">
        <row r="8">
          <cell r="AN8" t="str">
            <v>10. 10. 2022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>
        <row r="28">
          <cell r="J28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</row>
        <row r="119">
          <cell r="P11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02 Rekapitulace"/>
      <sheetName val="IO 02 - Venkovní kanaliza..."/>
    </sheetNames>
    <sheetDataSet>
      <sheetData sheetId="0">
        <row r="6">
          <cell r="K6" t="str">
            <v>FN Brno - Rekonstrukce stravovacího provozu</v>
          </cell>
        </row>
        <row r="8">
          <cell r="AN8" t="str">
            <v>2. 9. 2022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8">
          <cell r="P1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3" zoomScalePageLayoutView="115" workbookViewId="0">
      <selection activeCell="B43" sqref="B43"/>
    </sheetView>
  </sheetViews>
  <sheetFormatPr defaultColWidth="9" defaultRowHeight="15.75"/>
  <cols>
    <col min="1" max="1" width="14.28515625" style="10" customWidth="1"/>
    <col min="2" max="2" width="50.42578125" style="10" customWidth="1"/>
    <col min="3" max="3" width="20.140625" style="10" customWidth="1"/>
    <col min="4" max="16384" width="9" style="10"/>
  </cols>
  <sheetData>
    <row r="1" spans="1:3" ht="14.25" customHeight="1">
      <c r="A1" s="9"/>
      <c r="B1" s="899" t="s">
        <v>1</v>
      </c>
      <c r="C1" s="899"/>
    </row>
    <row r="2" spans="1:3" ht="14.25" customHeight="1">
      <c r="A2" s="11"/>
      <c r="B2" s="899" t="s">
        <v>2</v>
      </c>
      <c r="C2" s="899"/>
    </row>
    <row r="3" spans="1:3" ht="14.25" customHeight="1">
      <c r="A3" s="11"/>
      <c r="B3" s="899" t="s">
        <v>3</v>
      </c>
      <c r="C3" s="899"/>
    </row>
    <row r="4" spans="1:3" s="13" customFormat="1" ht="14.25" customHeight="1">
      <c r="A4" s="12"/>
      <c r="B4" s="899" t="s">
        <v>4</v>
      </c>
      <c r="C4" s="899"/>
    </row>
    <row r="5" spans="1:3">
      <c r="A5" s="14"/>
      <c r="B5" s="15"/>
      <c r="C5" s="16"/>
    </row>
    <row r="6" spans="1:3">
      <c r="A6" s="14"/>
      <c r="B6" s="15"/>
      <c r="C6" s="16"/>
    </row>
    <row r="7" spans="1:3">
      <c r="A7" s="37" t="s">
        <v>12</v>
      </c>
      <c r="B7" s="37"/>
      <c r="C7" s="37"/>
    </row>
    <row r="8" spans="1:3">
      <c r="A8" s="37" t="s">
        <v>11</v>
      </c>
      <c r="B8" s="37"/>
      <c r="C8" s="37"/>
    </row>
    <row r="9" spans="1:3">
      <c r="A9" s="37" t="s">
        <v>10</v>
      </c>
      <c r="B9" s="37"/>
      <c r="C9" s="37"/>
    </row>
    <row r="10" spans="1:3">
      <c r="A10" s="37" t="s">
        <v>7</v>
      </c>
      <c r="B10" s="37"/>
      <c r="C10" s="37"/>
    </row>
    <row r="11" spans="1:3">
      <c r="A11" s="37"/>
      <c r="B11" s="37"/>
      <c r="C11" s="37"/>
    </row>
    <row r="12" spans="1:3">
      <c r="A12" s="37"/>
      <c r="B12" s="37"/>
      <c r="C12" s="37"/>
    </row>
    <row r="13" spans="1:3">
      <c r="A13" s="37" t="s">
        <v>9</v>
      </c>
      <c r="B13" s="37"/>
      <c r="C13" s="37"/>
    </row>
    <row r="14" spans="1:3">
      <c r="A14" s="37" t="s">
        <v>8</v>
      </c>
      <c r="B14" s="37"/>
      <c r="C14" s="37"/>
    </row>
    <row r="15" spans="1:3">
      <c r="A15" s="37" t="s">
        <v>6</v>
      </c>
      <c r="B15" s="37"/>
      <c r="C15" s="37"/>
    </row>
    <row r="16" spans="1:3">
      <c r="A16" s="37" t="s">
        <v>5</v>
      </c>
      <c r="B16" s="37"/>
      <c r="C16" s="37"/>
    </row>
    <row r="17" spans="1:3" ht="31.5">
      <c r="A17" s="898" t="s">
        <v>5</v>
      </c>
      <c r="B17" s="898"/>
      <c r="C17" s="898"/>
    </row>
    <row r="18" spans="1:3" s="6" customFormat="1">
      <c r="A18" s="1"/>
      <c r="B18" s="1"/>
      <c r="C18" s="2"/>
    </row>
    <row r="19" spans="1:3" s="6" customFormat="1" ht="31.5">
      <c r="A19" s="898" t="s">
        <v>29</v>
      </c>
      <c r="B19" s="898"/>
      <c r="C19" s="898"/>
    </row>
    <row r="20" spans="1:3" s="6" customFormat="1">
      <c r="A20" s="3"/>
      <c r="B20" s="1"/>
      <c r="C20" s="2"/>
    </row>
    <row r="21" spans="1:3" s="6" customFormat="1">
      <c r="A21" s="3"/>
      <c r="B21" s="1"/>
      <c r="C21" s="2"/>
    </row>
    <row r="22" spans="1:3" s="6" customFormat="1">
      <c r="A22" s="3"/>
      <c r="B22" s="1"/>
      <c r="C22" s="2"/>
    </row>
    <row r="23" spans="1:3" s="6" customFormat="1">
      <c r="A23" s="3"/>
      <c r="B23" s="1"/>
      <c r="C23" s="2"/>
    </row>
    <row r="24" spans="1:3" s="6" customFormat="1">
      <c r="A24" s="3"/>
      <c r="B24" s="1"/>
      <c r="C24" s="2"/>
    </row>
    <row r="25" spans="1:3" s="6" customFormat="1">
      <c r="A25" s="3"/>
      <c r="B25" s="1"/>
      <c r="C25" s="2"/>
    </row>
    <row r="26" spans="1:3" s="6" customFormat="1">
      <c r="A26" s="3"/>
      <c r="B26" s="1"/>
      <c r="C26" s="2"/>
    </row>
    <row r="27" spans="1:3" s="6" customFormat="1">
      <c r="A27" s="3"/>
      <c r="B27" s="1"/>
      <c r="C27" s="2"/>
    </row>
    <row r="28" spans="1:3" s="6" customFormat="1">
      <c r="A28" s="3"/>
      <c r="B28" s="1"/>
      <c r="C28" s="2"/>
    </row>
    <row r="29" spans="1:3" s="20" customFormat="1" ht="11.25">
      <c r="A29" s="17"/>
      <c r="B29" s="18"/>
      <c r="C29" s="19"/>
    </row>
    <row r="30" spans="1:3">
      <c r="A30" s="38" t="s">
        <v>13</v>
      </c>
      <c r="B30" s="4" t="s">
        <v>23</v>
      </c>
      <c r="C30" s="9"/>
    </row>
    <row r="31" spans="1:3" s="20" customFormat="1" ht="10.15" customHeight="1">
      <c r="A31" s="21"/>
      <c r="B31" s="22"/>
      <c r="C31" s="23"/>
    </row>
    <row r="32" spans="1:3" ht="42">
      <c r="A32" s="38" t="s">
        <v>21</v>
      </c>
      <c r="B32" s="39" t="s">
        <v>24</v>
      </c>
      <c r="C32" s="24"/>
    </row>
    <row r="33" spans="1:3" s="20" customFormat="1" ht="11.25">
      <c r="A33" s="21"/>
      <c r="B33" s="22"/>
      <c r="C33" s="25"/>
    </row>
    <row r="34" spans="1:3" s="20" customFormat="1" ht="11.25">
      <c r="A34" s="21"/>
      <c r="B34" s="22"/>
      <c r="C34" s="23"/>
    </row>
    <row r="35" spans="1:3" s="20" customFormat="1">
      <c r="A35" s="38" t="s">
        <v>14</v>
      </c>
      <c r="B35" s="4" t="s">
        <v>28</v>
      </c>
      <c r="C35" s="9"/>
    </row>
    <row r="36" spans="1:3" s="20" customFormat="1" ht="11.25">
      <c r="A36" s="26"/>
      <c r="B36" s="27"/>
      <c r="C36" s="28"/>
    </row>
    <row r="37" spans="1:3" s="20" customFormat="1" ht="11.25">
      <c r="A37" s="21"/>
      <c r="B37" s="23"/>
      <c r="C37" s="23"/>
    </row>
    <row r="38" spans="1:3">
      <c r="A38" s="36" t="s">
        <v>15</v>
      </c>
      <c r="B38" s="41" t="s">
        <v>22</v>
      </c>
      <c r="C38" s="29"/>
    </row>
    <row r="39" spans="1:3" s="20" customFormat="1">
      <c r="A39" s="36" t="s">
        <v>16</v>
      </c>
      <c r="B39" s="41" t="s">
        <v>25</v>
      </c>
      <c r="C39" s="29"/>
    </row>
    <row r="40" spans="1:3" ht="15.75" customHeight="1">
      <c r="A40" s="36" t="s">
        <v>20</v>
      </c>
      <c r="B40" s="41" t="s">
        <v>26</v>
      </c>
      <c r="C40" s="29"/>
    </row>
    <row r="41" spans="1:3" s="20" customFormat="1" ht="11.25">
      <c r="A41" s="30"/>
      <c r="B41" s="23"/>
      <c r="C41" s="31"/>
    </row>
    <row r="42" spans="1:3">
      <c r="A42" s="36" t="s">
        <v>17</v>
      </c>
      <c r="B42" s="5">
        <v>44835</v>
      </c>
      <c r="C42" s="32"/>
    </row>
    <row r="43" spans="1:3">
      <c r="A43" s="36" t="s">
        <v>18</v>
      </c>
      <c r="B43" s="40"/>
      <c r="C43" s="32"/>
    </row>
    <row r="44" spans="1:3" s="20" customFormat="1">
      <c r="A44" s="36" t="s">
        <v>19</v>
      </c>
      <c r="B44" s="7" t="s">
        <v>27</v>
      </c>
      <c r="C44" s="33"/>
    </row>
    <row r="45" spans="1:3" s="20" customFormat="1" ht="11.25">
      <c r="A45" s="30"/>
      <c r="B45" s="34"/>
      <c r="C45" s="35" t="s">
        <v>0</v>
      </c>
    </row>
    <row r="46" spans="1:3" ht="21">
      <c r="A46" s="36"/>
      <c r="B46" s="36"/>
      <c r="C46" s="8" t="s">
        <v>30</v>
      </c>
    </row>
  </sheetData>
  <sheetProtection insertRows="0" deleteRows="0"/>
  <mergeCells count="6">
    <mergeCell ref="A19:C19"/>
    <mergeCell ref="A17:C17"/>
    <mergeCell ref="B1:C1"/>
    <mergeCell ref="B2:C2"/>
    <mergeCell ref="B3:C3"/>
    <mergeCell ref="B4:C4"/>
  </mergeCells>
  <dataValidations count="1">
    <dataValidation type="list" errorStyle="warning" allowBlank="1" showInputMessage="1" showErrorMessage="1" sqref="A17:C17 A19:C19">
      <formula1>$A$7:$A$16</formula1>
    </dataValidation>
  </dataValidations>
  <pageMargins left="0.98425196850393704" right="0.59055118110236227" top="0.47244094488188981" bottom="0.98425196850393704" header="0.51181102362204722" footer="0.51181102362204722"/>
  <pageSetup paperSize="9" orientation="portrait" r:id="rId1"/>
  <headerFooter>
    <oddFooter>&amp;C&amp;12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M27"/>
  <sheetViews>
    <sheetView showGridLines="0" workbookViewId="0">
      <selection activeCell="AC29" sqref="AC29"/>
    </sheetView>
  </sheetViews>
  <sheetFormatPr defaultRowHeight="11.25"/>
  <cols>
    <col min="1" max="1" width="7.140625" style="99" customWidth="1"/>
    <col min="2" max="2" width="1.42578125" style="99" customWidth="1"/>
    <col min="3" max="3" width="3.5703125" style="99" customWidth="1"/>
    <col min="4" max="33" width="2.28515625" style="99" customWidth="1"/>
    <col min="34" max="34" width="2.85546875" style="99" customWidth="1"/>
    <col min="35" max="35" width="27.140625" style="99" customWidth="1"/>
    <col min="36" max="37" width="2.140625" style="99" customWidth="1"/>
    <col min="38" max="38" width="7.140625" style="99" customWidth="1"/>
    <col min="39" max="39" width="2.85546875" style="99" customWidth="1"/>
    <col min="40" max="40" width="11.42578125" style="99" customWidth="1"/>
    <col min="41" max="41" width="6.42578125" style="99" customWidth="1"/>
    <col min="42" max="42" width="3.5703125" style="99" customWidth="1"/>
    <col min="43" max="43" width="13.42578125" style="99" hidden="1" customWidth="1"/>
    <col min="44" max="44" width="11.7109375" style="99" customWidth="1"/>
    <col min="45" max="47" width="22.140625" style="99" hidden="1" customWidth="1"/>
    <col min="48" max="49" width="18.5703125" style="99" hidden="1" customWidth="1"/>
    <col min="50" max="51" width="21.42578125" style="99" hidden="1" customWidth="1"/>
    <col min="52" max="52" width="18.5703125" style="99" hidden="1" customWidth="1"/>
    <col min="53" max="53" width="16.42578125" style="99" hidden="1" customWidth="1"/>
    <col min="54" max="54" width="21.42578125" style="99" hidden="1" customWidth="1"/>
    <col min="55" max="55" width="18.5703125" style="99" hidden="1" customWidth="1"/>
    <col min="56" max="56" width="16.42578125" style="99" hidden="1" customWidth="1"/>
    <col min="57" max="57" width="57" style="99" customWidth="1"/>
    <col min="58" max="16384" width="9.140625" style="99"/>
  </cols>
  <sheetData>
    <row r="2" spans="1:91" s="46" customFormat="1" ht="6.95" customHeigh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5"/>
      <c r="BE2" s="42"/>
    </row>
    <row r="3" spans="1:91" s="46" customFormat="1" ht="24.95" customHeight="1">
      <c r="A3" s="42"/>
      <c r="B3" s="45"/>
      <c r="C3" s="47" t="s">
        <v>31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5"/>
      <c r="BE3" s="42"/>
    </row>
    <row r="4" spans="1:91" s="46" customFormat="1" ht="6.95" customHeight="1">
      <c r="A4" s="42"/>
      <c r="B4" s="4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5"/>
      <c r="BE4" s="42"/>
    </row>
    <row r="5" spans="1:91" s="48" customFormat="1" ht="12" customHeight="1">
      <c r="B5" s="49"/>
      <c r="C5" s="50" t="s">
        <v>32</v>
      </c>
      <c r="L5" s="48" t="s">
        <v>33</v>
      </c>
      <c r="AR5" s="49"/>
    </row>
    <row r="6" spans="1:91" s="51" customFormat="1" ht="36.950000000000003" customHeight="1">
      <c r="B6" s="52"/>
      <c r="C6" s="53" t="s">
        <v>34</v>
      </c>
      <c r="L6" s="914" t="s">
        <v>24</v>
      </c>
      <c r="M6" s="915"/>
      <c r="N6" s="915"/>
      <c r="O6" s="915"/>
      <c r="P6" s="915"/>
      <c r="Q6" s="915"/>
      <c r="R6" s="915"/>
      <c r="S6" s="915"/>
      <c r="T6" s="915"/>
      <c r="U6" s="915"/>
      <c r="V6" s="915"/>
      <c r="W6" s="915"/>
      <c r="X6" s="915"/>
      <c r="Y6" s="915"/>
      <c r="Z6" s="915"/>
      <c r="AA6" s="915"/>
      <c r="AB6" s="915"/>
      <c r="AC6" s="915"/>
      <c r="AD6" s="915"/>
      <c r="AE6" s="915"/>
      <c r="AF6" s="915"/>
      <c r="AG6" s="915"/>
      <c r="AH6" s="915"/>
      <c r="AI6" s="915"/>
      <c r="AJ6" s="915"/>
      <c r="AK6" s="915"/>
      <c r="AL6" s="915"/>
      <c r="AM6" s="915"/>
      <c r="AN6" s="915"/>
      <c r="AO6" s="915"/>
      <c r="AR6" s="52"/>
    </row>
    <row r="7" spans="1:91" s="46" customFormat="1" ht="6.95" customHeight="1">
      <c r="A7" s="42"/>
      <c r="B7" s="45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5"/>
      <c r="BE7" s="42"/>
    </row>
    <row r="8" spans="1:91" s="46" customFormat="1" ht="12" customHeight="1">
      <c r="A8" s="42"/>
      <c r="B8" s="45"/>
      <c r="C8" s="50" t="s">
        <v>35</v>
      </c>
      <c r="D8" s="42"/>
      <c r="E8" s="42"/>
      <c r="F8" s="42"/>
      <c r="G8" s="42"/>
      <c r="H8" s="42"/>
      <c r="I8" s="42"/>
      <c r="J8" s="42"/>
      <c r="K8" s="42"/>
      <c r="L8" s="54" t="s">
        <v>23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50" t="s">
        <v>36</v>
      </c>
      <c r="AJ8" s="42"/>
      <c r="AK8" s="42"/>
      <c r="AL8" s="42"/>
      <c r="AM8" s="916">
        <v>44844</v>
      </c>
      <c r="AN8" s="916"/>
      <c r="AO8" s="42"/>
      <c r="AP8" s="42"/>
      <c r="AQ8" s="42"/>
      <c r="AR8" s="45"/>
      <c r="BE8" s="42"/>
    </row>
    <row r="9" spans="1:91" s="46" customFormat="1" ht="6.95" customHeight="1">
      <c r="A9" s="42"/>
      <c r="B9" s="45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5"/>
      <c r="BE9" s="42"/>
    </row>
    <row r="10" spans="1:91" s="46" customFormat="1" ht="15.2" customHeight="1">
      <c r="A10" s="42"/>
      <c r="B10" s="45"/>
      <c r="C10" s="50" t="s">
        <v>37</v>
      </c>
      <c r="D10" s="42"/>
      <c r="E10" s="42"/>
      <c r="F10" s="42"/>
      <c r="G10" s="42"/>
      <c r="H10" s="42"/>
      <c r="I10" s="42"/>
      <c r="J10" s="42"/>
      <c r="K10" s="42"/>
      <c r="L10" s="48" t="s">
        <v>23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50" t="s">
        <v>38</v>
      </c>
      <c r="AJ10" s="42"/>
      <c r="AK10" s="42"/>
      <c r="AL10" s="42"/>
      <c r="AM10" s="917" t="s">
        <v>22</v>
      </c>
      <c r="AN10" s="918"/>
      <c r="AO10" s="918"/>
      <c r="AP10" s="918"/>
      <c r="AQ10" s="42"/>
      <c r="AR10" s="45"/>
      <c r="AS10" s="919" t="s">
        <v>39</v>
      </c>
      <c r="AT10" s="920"/>
      <c r="AU10" s="55"/>
      <c r="AV10" s="55"/>
      <c r="AW10" s="55"/>
      <c r="AX10" s="55"/>
      <c r="AY10" s="55"/>
      <c r="AZ10" s="55"/>
      <c r="BA10" s="55"/>
      <c r="BB10" s="55"/>
      <c r="BC10" s="55"/>
      <c r="BD10" s="56"/>
      <c r="BE10" s="42"/>
    </row>
    <row r="11" spans="1:91" s="46" customFormat="1" ht="15.2" customHeight="1">
      <c r="A11" s="42"/>
      <c r="B11" s="45"/>
      <c r="C11" s="50" t="s">
        <v>40</v>
      </c>
      <c r="D11" s="42"/>
      <c r="E11" s="42"/>
      <c r="F11" s="42"/>
      <c r="G11" s="42"/>
      <c r="H11" s="42"/>
      <c r="I11" s="42"/>
      <c r="J11" s="42"/>
      <c r="K11" s="42"/>
      <c r="L11" s="48" t="s">
        <v>1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50" t="s">
        <v>41</v>
      </c>
      <c r="AJ11" s="42"/>
      <c r="AK11" s="42"/>
      <c r="AL11" s="42"/>
      <c r="AM11" s="917" t="s">
        <v>1</v>
      </c>
      <c r="AN11" s="918"/>
      <c r="AO11" s="918"/>
      <c r="AP11" s="918"/>
      <c r="AQ11" s="42"/>
      <c r="AR11" s="45"/>
      <c r="AS11" s="921"/>
      <c r="AT11" s="922"/>
      <c r="AU11" s="57"/>
      <c r="AV11" s="57"/>
      <c r="AW11" s="57"/>
      <c r="AX11" s="57"/>
      <c r="AY11" s="57"/>
      <c r="AZ11" s="57"/>
      <c r="BA11" s="57"/>
      <c r="BB11" s="57"/>
      <c r="BC11" s="57"/>
      <c r="BD11" s="58"/>
      <c r="BE11" s="42"/>
    </row>
    <row r="12" spans="1:91" s="46" customFormat="1" ht="10.9" customHeight="1">
      <c r="A12" s="42"/>
      <c r="B12" s="45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5"/>
      <c r="AS12" s="921"/>
      <c r="AT12" s="922"/>
      <c r="AU12" s="57"/>
      <c r="AV12" s="57"/>
      <c r="AW12" s="57"/>
      <c r="AX12" s="57"/>
      <c r="AY12" s="57"/>
      <c r="AZ12" s="57"/>
      <c r="BA12" s="57"/>
      <c r="BB12" s="57"/>
      <c r="BC12" s="57"/>
      <c r="BD12" s="58"/>
      <c r="BE12" s="42"/>
    </row>
    <row r="13" spans="1:91" s="46" customFormat="1" ht="29.25" customHeight="1">
      <c r="A13" s="42"/>
      <c r="B13" s="45"/>
      <c r="C13" s="908" t="s">
        <v>42</v>
      </c>
      <c r="D13" s="909"/>
      <c r="E13" s="909"/>
      <c r="F13" s="909"/>
      <c r="G13" s="909"/>
      <c r="H13" s="59"/>
      <c r="I13" s="910" t="s">
        <v>43</v>
      </c>
      <c r="J13" s="909"/>
      <c r="K13" s="909"/>
      <c r="L13" s="909"/>
      <c r="M13" s="909"/>
      <c r="N13" s="909"/>
      <c r="O13" s="909"/>
      <c r="P13" s="909"/>
      <c r="Q13" s="909"/>
      <c r="R13" s="909"/>
      <c r="S13" s="909"/>
      <c r="T13" s="909"/>
      <c r="U13" s="909"/>
      <c r="V13" s="909"/>
      <c r="W13" s="909"/>
      <c r="X13" s="909"/>
      <c r="Y13" s="909"/>
      <c r="Z13" s="909"/>
      <c r="AA13" s="909"/>
      <c r="AB13" s="909"/>
      <c r="AC13" s="909"/>
      <c r="AD13" s="909"/>
      <c r="AE13" s="909"/>
      <c r="AF13" s="909"/>
      <c r="AG13" s="911" t="s">
        <v>44</v>
      </c>
      <c r="AH13" s="909"/>
      <c r="AI13" s="909"/>
      <c r="AJ13" s="909"/>
      <c r="AK13" s="909"/>
      <c r="AL13" s="909"/>
      <c r="AM13" s="909"/>
      <c r="AN13" s="910" t="s">
        <v>45</v>
      </c>
      <c r="AO13" s="909"/>
      <c r="AP13" s="912"/>
      <c r="AQ13" s="60" t="s">
        <v>46</v>
      </c>
      <c r="AR13" s="45"/>
      <c r="AS13" s="61" t="s">
        <v>47</v>
      </c>
      <c r="AT13" s="62" t="s">
        <v>48</v>
      </c>
      <c r="AU13" s="62" t="s">
        <v>49</v>
      </c>
      <c r="AV13" s="62" t="s">
        <v>50</v>
      </c>
      <c r="AW13" s="62" t="s">
        <v>51</v>
      </c>
      <c r="AX13" s="62" t="s">
        <v>52</v>
      </c>
      <c r="AY13" s="62" t="s">
        <v>53</v>
      </c>
      <c r="AZ13" s="62" t="s">
        <v>54</v>
      </c>
      <c r="BA13" s="62" t="s">
        <v>55</v>
      </c>
      <c r="BB13" s="62" t="s">
        <v>56</v>
      </c>
      <c r="BC13" s="62" t="s">
        <v>57</v>
      </c>
      <c r="BD13" s="63" t="s">
        <v>58</v>
      </c>
      <c r="BE13" s="42"/>
    </row>
    <row r="14" spans="1:91" s="46" customFormat="1" ht="10.9" customHeight="1">
      <c r="A14" s="42"/>
      <c r="B14" s="45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5"/>
      <c r="AS14" s="64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6"/>
      <c r="BE14" s="42"/>
    </row>
    <row r="15" spans="1:91" s="67" customFormat="1" ht="32.450000000000003" customHeight="1">
      <c r="B15" s="68"/>
      <c r="C15" s="69" t="s">
        <v>59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913"/>
      <c r="AH15" s="913"/>
      <c r="AI15" s="913"/>
      <c r="AJ15" s="913"/>
      <c r="AK15" s="913"/>
      <c r="AL15" s="913"/>
      <c r="AM15" s="913"/>
      <c r="AN15" s="900"/>
      <c r="AO15" s="900"/>
      <c r="AP15" s="900"/>
      <c r="AQ15" s="71" t="s">
        <v>60</v>
      </c>
      <c r="AR15" s="68"/>
      <c r="AS15" s="72">
        <f>ROUND(AS16,2)</f>
        <v>0</v>
      </c>
      <c r="AT15" s="73" t="e">
        <f>ROUND(SUM(AV15:AW15),2)</f>
        <v>#REF!</v>
      </c>
      <c r="AU15" s="74" t="e">
        <f>ROUND(AU16,5)</f>
        <v>#REF!</v>
      </c>
      <c r="AV15" s="73" t="e">
        <f>ROUND(AZ15*#REF!,2)</f>
        <v>#REF!</v>
      </c>
      <c r="AW15" s="73" t="e">
        <f>ROUND(BA15*#REF!,2)</f>
        <v>#REF!</v>
      </c>
      <c r="AX15" s="73" t="e">
        <f>ROUND(BB15*#REF!,2)</f>
        <v>#REF!</v>
      </c>
      <c r="AY15" s="73" t="e">
        <f>ROUND(BC15*#REF!,2)</f>
        <v>#REF!</v>
      </c>
      <c r="AZ15" s="73" t="e">
        <f>ROUND(AZ16,2)</f>
        <v>#REF!</v>
      </c>
      <c r="BA15" s="73" t="e">
        <f>ROUND(BA16,2)</f>
        <v>#REF!</v>
      </c>
      <c r="BB15" s="73" t="e">
        <f>ROUND(BB16,2)</f>
        <v>#REF!</v>
      </c>
      <c r="BC15" s="73" t="e">
        <f>ROUND(BC16,2)</f>
        <v>#REF!</v>
      </c>
      <c r="BD15" s="75" t="e">
        <f>ROUND(BD16,2)</f>
        <v>#REF!</v>
      </c>
      <c r="BS15" s="76"/>
      <c r="BT15" s="76"/>
      <c r="BU15" s="77"/>
      <c r="BV15" s="76"/>
      <c r="BW15" s="76"/>
      <c r="BX15" s="76"/>
      <c r="CL15" s="76"/>
    </row>
    <row r="16" spans="1:91" s="87" customFormat="1" ht="24.75" customHeight="1">
      <c r="A16" s="78"/>
      <c r="B16" s="79"/>
      <c r="C16" s="80"/>
      <c r="D16" s="903" t="s">
        <v>66</v>
      </c>
      <c r="E16" s="903"/>
      <c r="F16" s="903"/>
      <c r="G16" s="903"/>
      <c r="H16" s="903"/>
      <c r="I16" s="81"/>
      <c r="J16" s="903" t="s">
        <v>67</v>
      </c>
      <c r="K16" s="903"/>
      <c r="L16" s="903"/>
      <c r="M16" s="903"/>
      <c r="N16" s="903"/>
      <c r="O16" s="903"/>
      <c r="P16" s="903"/>
      <c r="Q16" s="903"/>
      <c r="R16" s="903"/>
      <c r="S16" s="903"/>
      <c r="T16" s="903"/>
      <c r="U16" s="903"/>
      <c r="V16" s="903"/>
      <c r="W16" s="903"/>
      <c r="X16" s="903"/>
      <c r="Y16" s="903"/>
      <c r="Z16" s="903"/>
      <c r="AA16" s="903"/>
      <c r="AB16" s="903"/>
      <c r="AC16" s="903"/>
      <c r="AD16" s="903"/>
      <c r="AE16" s="903"/>
      <c r="AF16" s="903"/>
      <c r="AG16" s="904">
        <v>0</v>
      </c>
      <c r="AH16" s="905"/>
      <c r="AI16" s="905"/>
      <c r="AJ16" s="905"/>
      <c r="AK16" s="905"/>
      <c r="AL16" s="905"/>
      <c r="AM16" s="905"/>
      <c r="AN16" s="906">
        <f>AG16*1.21</f>
        <v>0</v>
      </c>
      <c r="AO16" s="907"/>
      <c r="AP16" s="907"/>
      <c r="AQ16" s="82" t="s">
        <v>68</v>
      </c>
      <c r="AR16" s="79"/>
      <c r="AS16" s="83">
        <v>0</v>
      </c>
      <c r="AT16" s="84" t="e">
        <f>ROUND(SUM(AV16:AW16),2)</f>
        <v>#REF!</v>
      </c>
      <c r="AU16" s="85" t="e">
        <f>#REF!</f>
        <v>#REF!</v>
      </c>
      <c r="AV16" s="84" t="e">
        <f>#REF!</f>
        <v>#REF!</v>
      </c>
      <c r="AW16" s="84" t="e">
        <f>#REF!</f>
        <v>#REF!</v>
      </c>
      <c r="AX16" s="84" t="e">
        <f>#REF!</f>
        <v>#REF!</v>
      </c>
      <c r="AY16" s="84" t="e">
        <f>#REF!</f>
        <v>#REF!</v>
      </c>
      <c r="AZ16" s="84" t="e">
        <f>#REF!</f>
        <v>#REF!</v>
      </c>
      <c r="BA16" s="84" t="e">
        <f>#REF!</f>
        <v>#REF!</v>
      </c>
      <c r="BB16" s="84" t="e">
        <f>#REF!</f>
        <v>#REF!</v>
      </c>
      <c r="BC16" s="84" t="e">
        <f>#REF!</f>
        <v>#REF!</v>
      </c>
      <c r="BD16" s="86" t="e">
        <f>#REF!</f>
        <v>#REF!</v>
      </c>
      <c r="BT16" s="88"/>
      <c r="BV16" s="88"/>
      <c r="BW16" s="88"/>
      <c r="BX16" s="88"/>
      <c r="CL16" s="88"/>
      <c r="CM16" s="88"/>
    </row>
    <row r="17" spans="1:91" s="87" customFormat="1" ht="24.75" customHeight="1">
      <c r="A17" s="78"/>
      <c r="B17" s="79"/>
      <c r="C17" s="80"/>
      <c r="D17" s="903">
        <v>2</v>
      </c>
      <c r="E17" s="903"/>
      <c r="F17" s="903"/>
      <c r="G17" s="903"/>
      <c r="H17" s="903"/>
      <c r="I17" s="81"/>
      <c r="J17" s="903" t="s">
        <v>70</v>
      </c>
      <c r="K17" s="903"/>
      <c r="L17" s="903"/>
      <c r="M17" s="903"/>
      <c r="N17" s="903"/>
      <c r="O17" s="903"/>
      <c r="P17" s="903"/>
      <c r="Q17" s="903"/>
      <c r="R17" s="903"/>
      <c r="S17" s="903"/>
      <c r="T17" s="903"/>
      <c r="U17" s="903"/>
      <c r="V17" s="903"/>
      <c r="W17" s="903"/>
      <c r="X17" s="903"/>
      <c r="Y17" s="903"/>
      <c r="Z17" s="903"/>
      <c r="AA17" s="903"/>
      <c r="AB17" s="903"/>
      <c r="AC17" s="903"/>
      <c r="AD17" s="903"/>
      <c r="AE17" s="903"/>
      <c r="AF17" s="903"/>
      <c r="AG17" s="904">
        <v>0</v>
      </c>
      <c r="AH17" s="905"/>
      <c r="AI17" s="905"/>
      <c r="AJ17" s="905"/>
      <c r="AK17" s="905"/>
      <c r="AL17" s="905"/>
      <c r="AM17" s="905"/>
      <c r="AN17" s="906">
        <f t="shared" ref="AN17:AN22" si="0">AG17*1.21</f>
        <v>0</v>
      </c>
      <c r="AO17" s="907"/>
      <c r="AP17" s="907"/>
      <c r="AQ17" s="82" t="s">
        <v>68</v>
      </c>
      <c r="AR17" s="79"/>
      <c r="AS17" s="83">
        <v>0</v>
      </c>
      <c r="AT17" s="84" t="e">
        <f>ROUND(SUM(AV17:AW17),2)</f>
        <v>#REF!</v>
      </c>
      <c r="AU17" s="85" t="e">
        <f>#REF!</f>
        <v>#REF!</v>
      </c>
      <c r="AV17" s="84" t="e">
        <f>#REF!</f>
        <v>#REF!</v>
      </c>
      <c r="AW17" s="84" t="e">
        <f>#REF!</f>
        <v>#REF!</v>
      </c>
      <c r="AX17" s="84" t="e">
        <f>#REF!</f>
        <v>#REF!</v>
      </c>
      <c r="AY17" s="84" t="e">
        <f>#REF!</f>
        <v>#REF!</v>
      </c>
      <c r="AZ17" s="84" t="e">
        <f>#REF!</f>
        <v>#REF!</v>
      </c>
      <c r="BA17" s="84" t="e">
        <f>#REF!</f>
        <v>#REF!</v>
      </c>
      <c r="BB17" s="84" t="e">
        <f>#REF!</f>
        <v>#REF!</v>
      </c>
      <c r="BC17" s="84" t="e">
        <f>#REF!</f>
        <v>#REF!</v>
      </c>
      <c r="BD17" s="86" t="e">
        <f>#REF!</f>
        <v>#REF!</v>
      </c>
      <c r="BT17" s="88"/>
      <c r="BV17" s="88"/>
      <c r="BW17" s="88"/>
      <c r="BX17" s="88"/>
      <c r="CL17" s="88"/>
      <c r="CM17" s="88"/>
    </row>
    <row r="18" spans="1:91" s="87" customFormat="1" ht="24.75" customHeight="1">
      <c r="A18" s="78"/>
      <c r="B18" s="79"/>
      <c r="C18" s="80"/>
      <c r="D18" s="903">
        <v>3</v>
      </c>
      <c r="E18" s="903"/>
      <c r="F18" s="903"/>
      <c r="G18" s="903"/>
      <c r="H18" s="903"/>
      <c r="I18" s="81"/>
      <c r="J18" s="903" t="s">
        <v>71</v>
      </c>
      <c r="K18" s="903"/>
      <c r="L18" s="903"/>
      <c r="M18" s="903"/>
      <c r="N18" s="903"/>
      <c r="O18" s="903"/>
      <c r="P18" s="903"/>
      <c r="Q18" s="903"/>
      <c r="R18" s="903"/>
      <c r="S18" s="903"/>
      <c r="T18" s="903"/>
      <c r="U18" s="903"/>
      <c r="V18" s="903"/>
      <c r="W18" s="903"/>
      <c r="X18" s="903"/>
      <c r="Y18" s="903"/>
      <c r="Z18" s="903"/>
      <c r="AA18" s="903"/>
      <c r="AB18" s="903"/>
      <c r="AC18" s="903"/>
      <c r="AD18" s="903"/>
      <c r="AE18" s="903"/>
      <c r="AF18" s="903"/>
      <c r="AG18" s="904">
        <v>0</v>
      </c>
      <c r="AH18" s="905"/>
      <c r="AI18" s="905"/>
      <c r="AJ18" s="905"/>
      <c r="AK18" s="905"/>
      <c r="AL18" s="905"/>
      <c r="AM18" s="905"/>
      <c r="AN18" s="906">
        <f t="shared" si="0"/>
        <v>0</v>
      </c>
      <c r="AO18" s="907"/>
      <c r="AP18" s="907"/>
      <c r="AQ18" s="82" t="s">
        <v>68</v>
      </c>
      <c r="AR18" s="79"/>
      <c r="AS18" s="83">
        <v>0</v>
      </c>
      <c r="AT18" s="84" t="e">
        <f>ROUND(SUM(AV18:AW18),2)</f>
        <v>#REF!</v>
      </c>
      <c r="AU18" s="85" t="e">
        <f>#REF!</f>
        <v>#REF!</v>
      </c>
      <c r="AV18" s="84" t="e">
        <f>#REF!</f>
        <v>#REF!</v>
      </c>
      <c r="AW18" s="84" t="e">
        <f>#REF!</f>
        <v>#REF!</v>
      </c>
      <c r="AX18" s="84" t="e">
        <f>#REF!</f>
        <v>#REF!</v>
      </c>
      <c r="AY18" s="84" t="e">
        <f>#REF!</f>
        <v>#REF!</v>
      </c>
      <c r="AZ18" s="84" t="e">
        <f>#REF!</f>
        <v>#REF!</v>
      </c>
      <c r="BA18" s="84" t="e">
        <f>#REF!</f>
        <v>#REF!</v>
      </c>
      <c r="BB18" s="84" t="e">
        <f>#REF!</f>
        <v>#REF!</v>
      </c>
      <c r="BC18" s="84" t="e">
        <f>#REF!</f>
        <v>#REF!</v>
      </c>
      <c r="BD18" s="86" t="e">
        <f>#REF!</f>
        <v>#REF!</v>
      </c>
      <c r="BT18" s="88"/>
      <c r="BV18" s="88"/>
      <c r="BW18" s="88"/>
      <c r="BX18" s="88"/>
      <c r="CL18" s="88"/>
      <c r="CM18" s="88"/>
    </row>
    <row r="19" spans="1:91" s="87" customFormat="1" ht="24.75" customHeight="1">
      <c r="A19" s="78"/>
      <c r="B19" s="79"/>
      <c r="C19" s="80"/>
      <c r="D19" s="89">
        <v>4</v>
      </c>
      <c r="E19" s="89"/>
      <c r="F19" s="89"/>
      <c r="G19" s="89"/>
      <c r="H19" s="89"/>
      <c r="I19" s="81"/>
      <c r="J19" s="903" t="s">
        <v>72</v>
      </c>
      <c r="K19" s="903"/>
      <c r="L19" s="903"/>
      <c r="M19" s="903"/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3"/>
      <c r="AF19" s="903"/>
      <c r="AG19" s="904">
        <v>0</v>
      </c>
      <c r="AH19" s="905"/>
      <c r="AI19" s="905"/>
      <c r="AJ19" s="905"/>
      <c r="AK19" s="905"/>
      <c r="AL19" s="905"/>
      <c r="AM19" s="905"/>
      <c r="AN19" s="906">
        <f t="shared" si="0"/>
        <v>0</v>
      </c>
      <c r="AO19" s="907"/>
      <c r="AP19" s="907"/>
      <c r="AQ19" s="82"/>
      <c r="AR19" s="79"/>
      <c r="AS19" s="83"/>
      <c r="AT19" s="84"/>
      <c r="AU19" s="85"/>
      <c r="AV19" s="84"/>
      <c r="AW19" s="84"/>
      <c r="AX19" s="84"/>
      <c r="AY19" s="84"/>
      <c r="AZ19" s="84"/>
      <c r="BA19" s="84"/>
      <c r="BB19" s="84"/>
      <c r="BC19" s="84"/>
      <c r="BD19" s="86"/>
      <c r="BT19" s="88"/>
      <c r="BV19" s="88"/>
      <c r="BW19" s="88"/>
      <c r="BX19" s="88"/>
      <c r="CL19" s="88"/>
      <c r="CM19" s="88"/>
    </row>
    <row r="20" spans="1:91" s="87" customFormat="1" ht="24.75" customHeight="1">
      <c r="A20" s="78"/>
      <c r="B20" s="79"/>
      <c r="C20" s="80"/>
      <c r="D20" s="903">
        <v>5</v>
      </c>
      <c r="E20" s="903"/>
      <c r="F20" s="903"/>
      <c r="G20" s="903"/>
      <c r="H20" s="903"/>
      <c r="I20" s="81"/>
      <c r="J20" s="903" t="s">
        <v>73</v>
      </c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3"/>
      <c r="AF20" s="903"/>
      <c r="AG20" s="904">
        <v>0</v>
      </c>
      <c r="AH20" s="905"/>
      <c r="AI20" s="905"/>
      <c r="AJ20" s="905"/>
      <c r="AK20" s="905"/>
      <c r="AL20" s="905"/>
      <c r="AM20" s="905"/>
      <c r="AN20" s="906">
        <f t="shared" si="0"/>
        <v>0</v>
      </c>
      <c r="AO20" s="907"/>
      <c r="AP20" s="907"/>
      <c r="AQ20" s="82" t="s">
        <v>68</v>
      </c>
      <c r="AR20" s="79"/>
      <c r="AS20" s="83">
        <v>0</v>
      </c>
      <c r="AT20" s="84" t="e">
        <f>ROUND(SUM(AV20:AW20),2)</f>
        <v>#REF!</v>
      </c>
      <c r="AU20" s="85" t="e">
        <f>#REF!</f>
        <v>#REF!</v>
      </c>
      <c r="AV20" s="84" t="e">
        <f>#REF!</f>
        <v>#REF!</v>
      </c>
      <c r="AW20" s="84" t="e">
        <f>#REF!</f>
        <v>#REF!</v>
      </c>
      <c r="AX20" s="84" t="e">
        <f>#REF!</f>
        <v>#REF!</v>
      </c>
      <c r="AY20" s="84" t="e">
        <f>#REF!</f>
        <v>#REF!</v>
      </c>
      <c r="AZ20" s="84" t="e">
        <f>#REF!</f>
        <v>#REF!</v>
      </c>
      <c r="BA20" s="84" t="e">
        <f>#REF!</f>
        <v>#REF!</v>
      </c>
      <c r="BB20" s="84" t="e">
        <f>#REF!</f>
        <v>#REF!</v>
      </c>
      <c r="BC20" s="84" t="e">
        <f>#REF!</f>
        <v>#REF!</v>
      </c>
      <c r="BD20" s="86" t="e">
        <f>#REF!</f>
        <v>#REF!</v>
      </c>
      <c r="BT20" s="88"/>
      <c r="BV20" s="88"/>
      <c r="BW20" s="88"/>
      <c r="BX20" s="88"/>
      <c r="CL20" s="88"/>
      <c r="CM20" s="88"/>
    </row>
    <row r="21" spans="1:91" s="87" customFormat="1" ht="24.75" customHeight="1">
      <c r="A21" s="78"/>
      <c r="B21" s="79"/>
      <c r="C21" s="80"/>
      <c r="D21" s="89">
        <v>6</v>
      </c>
      <c r="E21" s="89"/>
      <c r="F21" s="89"/>
      <c r="G21" s="89"/>
      <c r="H21" s="89"/>
      <c r="I21" s="81"/>
      <c r="J21" s="903" t="s">
        <v>2855</v>
      </c>
      <c r="K21" s="903"/>
      <c r="L21" s="903"/>
      <c r="M21" s="903"/>
      <c r="N21" s="903"/>
      <c r="O21" s="903"/>
      <c r="P21" s="903"/>
      <c r="Q21" s="903"/>
      <c r="R21" s="903"/>
      <c r="S21" s="903"/>
      <c r="T21" s="903"/>
      <c r="U21" s="903"/>
      <c r="V21" s="903"/>
      <c r="W21" s="903"/>
      <c r="X21" s="903"/>
      <c r="Y21" s="903"/>
      <c r="Z21" s="903"/>
      <c r="AA21" s="903"/>
      <c r="AB21" s="903"/>
      <c r="AC21" s="903"/>
      <c r="AD21" s="903"/>
      <c r="AE21" s="903"/>
      <c r="AF21" s="903"/>
      <c r="AG21" s="904">
        <v>0</v>
      </c>
      <c r="AH21" s="905"/>
      <c r="AI21" s="905"/>
      <c r="AJ21" s="905"/>
      <c r="AK21" s="905"/>
      <c r="AL21" s="905"/>
      <c r="AM21" s="905"/>
      <c r="AN21" s="906">
        <f t="shared" si="0"/>
        <v>0</v>
      </c>
      <c r="AO21" s="907"/>
      <c r="AP21" s="907"/>
      <c r="AQ21" s="82"/>
      <c r="AR21" s="79"/>
      <c r="AS21" s="83"/>
      <c r="AT21" s="84"/>
      <c r="AU21" s="85"/>
      <c r="AV21" s="84"/>
      <c r="AW21" s="84"/>
      <c r="AX21" s="84"/>
      <c r="AY21" s="84"/>
      <c r="AZ21" s="84"/>
      <c r="BA21" s="84"/>
      <c r="BB21" s="84"/>
      <c r="BC21" s="84"/>
      <c r="BD21" s="86"/>
      <c r="BT21" s="88"/>
      <c r="BV21" s="88"/>
      <c r="BW21" s="88"/>
      <c r="BX21" s="88"/>
      <c r="CL21" s="88"/>
      <c r="CM21" s="88"/>
    </row>
    <row r="22" spans="1:91" s="87" customFormat="1" ht="24.75" customHeight="1">
      <c r="A22" s="78"/>
      <c r="B22" s="79"/>
      <c r="C22" s="80"/>
      <c r="D22" s="903">
        <v>7</v>
      </c>
      <c r="E22" s="903"/>
      <c r="F22" s="903"/>
      <c r="G22" s="903"/>
      <c r="H22" s="903"/>
      <c r="I22" s="81"/>
      <c r="J22" s="903" t="s">
        <v>74</v>
      </c>
      <c r="K22" s="903"/>
      <c r="L22" s="903"/>
      <c r="M22" s="903"/>
      <c r="N22" s="903"/>
      <c r="O22" s="903"/>
      <c r="P22" s="903"/>
      <c r="Q22" s="903"/>
      <c r="R22" s="903"/>
      <c r="S22" s="903"/>
      <c r="T22" s="903"/>
      <c r="U22" s="903"/>
      <c r="V22" s="903"/>
      <c r="W22" s="903"/>
      <c r="X22" s="903"/>
      <c r="Y22" s="903"/>
      <c r="Z22" s="903"/>
      <c r="AA22" s="903"/>
      <c r="AB22" s="903"/>
      <c r="AC22" s="903"/>
      <c r="AD22" s="903"/>
      <c r="AE22" s="903"/>
      <c r="AF22" s="903"/>
      <c r="AG22" s="904">
        <v>0</v>
      </c>
      <c r="AH22" s="905"/>
      <c r="AI22" s="905"/>
      <c r="AJ22" s="905"/>
      <c r="AK22" s="905"/>
      <c r="AL22" s="905"/>
      <c r="AM22" s="905"/>
      <c r="AN22" s="906">
        <f t="shared" si="0"/>
        <v>0</v>
      </c>
      <c r="AO22" s="907"/>
      <c r="AP22" s="907"/>
      <c r="AQ22" s="82" t="s">
        <v>68</v>
      </c>
      <c r="AR22" s="79"/>
      <c r="AS22" s="83">
        <v>0</v>
      </c>
      <c r="AT22" s="84" t="e">
        <f>ROUND(SUM(AV22:AW22),2)</f>
        <v>#REF!</v>
      </c>
      <c r="AU22" s="85" t="e">
        <f>#REF!</f>
        <v>#REF!</v>
      </c>
      <c r="AV22" s="84" t="e">
        <f>#REF!</f>
        <v>#REF!</v>
      </c>
      <c r="AW22" s="84" t="e">
        <f>#REF!</f>
        <v>#REF!</v>
      </c>
      <c r="AX22" s="84" t="e">
        <f>#REF!</f>
        <v>#REF!</v>
      </c>
      <c r="AY22" s="84" t="e">
        <f>#REF!</f>
        <v>#REF!</v>
      </c>
      <c r="AZ22" s="84" t="e">
        <f>#REF!</f>
        <v>#REF!</v>
      </c>
      <c r="BA22" s="84" t="e">
        <f>#REF!</f>
        <v>#REF!</v>
      </c>
      <c r="BB22" s="84" t="e">
        <f>#REF!</f>
        <v>#REF!</v>
      </c>
      <c r="BC22" s="84" t="e">
        <f>#REF!</f>
        <v>#REF!</v>
      </c>
      <c r="BD22" s="86" t="e">
        <f>#REF!</f>
        <v>#REF!</v>
      </c>
      <c r="BT22" s="88"/>
      <c r="BV22" s="88"/>
      <c r="BW22" s="88"/>
      <c r="BX22" s="88"/>
      <c r="CL22" s="88"/>
      <c r="CM22" s="88"/>
    </row>
    <row r="23" spans="1:91" s="87" customFormat="1" ht="24.75" customHeight="1">
      <c r="A23" s="78"/>
      <c r="B23" s="79"/>
      <c r="C23" s="80"/>
      <c r="D23" s="89"/>
      <c r="E23" s="89"/>
      <c r="F23" s="89"/>
      <c r="G23" s="89"/>
      <c r="H23" s="89"/>
      <c r="I23" s="81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90"/>
      <c r="AH23" s="81"/>
      <c r="AI23" s="81"/>
      <c r="AJ23" s="81"/>
      <c r="AK23" s="81"/>
      <c r="AL23" s="81"/>
      <c r="AM23" s="81"/>
      <c r="AN23" s="91"/>
      <c r="AO23" s="92"/>
      <c r="AP23" s="92"/>
      <c r="AQ23" s="82"/>
      <c r="AR23" s="79"/>
      <c r="AS23" s="83"/>
      <c r="AT23" s="84"/>
      <c r="AU23" s="85"/>
      <c r="AV23" s="84"/>
      <c r="AW23" s="93"/>
      <c r="AX23" s="93"/>
      <c r="AY23" s="93"/>
      <c r="AZ23" s="93"/>
      <c r="BA23" s="93"/>
      <c r="BB23" s="93"/>
      <c r="BC23" s="93"/>
      <c r="BD23" s="93"/>
      <c r="BT23" s="88"/>
      <c r="BV23" s="88"/>
      <c r="BW23" s="88"/>
      <c r="BX23" s="88"/>
      <c r="CL23" s="88"/>
      <c r="CM23" s="88"/>
    </row>
    <row r="24" spans="1:91" s="46" customFormat="1" ht="30" customHeight="1">
      <c r="A24" s="42"/>
      <c r="B24" s="45"/>
      <c r="C24" s="69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900"/>
      <c r="AH24" s="900"/>
      <c r="AI24" s="900"/>
      <c r="AJ24" s="900"/>
      <c r="AK24" s="900"/>
      <c r="AL24" s="900"/>
      <c r="AM24" s="900"/>
      <c r="AN24" s="900"/>
      <c r="AO24" s="900"/>
      <c r="AP24" s="900"/>
      <c r="AQ24" s="94"/>
      <c r="AR24" s="45"/>
      <c r="AS24" s="61" t="s">
        <v>75</v>
      </c>
      <c r="AT24" s="62" t="s">
        <v>76</v>
      </c>
      <c r="AU24" s="62" t="s">
        <v>77</v>
      </c>
      <c r="AV24" s="63" t="s">
        <v>48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91" s="46" customFormat="1" ht="10.9" customHeight="1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5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91" s="46" customFormat="1" ht="30" customHeight="1">
      <c r="A26" s="42"/>
      <c r="B26" s="45"/>
      <c r="C26" s="95" t="s">
        <v>78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01">
        <f>SUM(AG15:AM25)</f>
        <v>0</v>
      </c>
      <c r="AH26" s="901"/>
      <c r="AI26" s="901"/>
      <c r="AJ26" s="901"/>
      <c r="AK26" s="901"/>
      <c r="AL26" s="901"/>
      <c r="AM26" s="901"/>
      <c r="AN26" s="902">
        <f>SUM(AN16:AP25)</f>
        <v>0</v>
      </c>
      <c r="AO26" s="902"/>
      <c r="AP26" s="902"/>
      <c r="AQ26" s="96"/>
      <c r="AR26" s="45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91" s="46" customFormat="1" ht="6.95" customHeight="1">
      <c r="A27" s="42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45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</row>
  </sheetData>
  <mergeCells count="41">
    <mergeCell ref="L6:AO6"/>
    <mergeCell ref="AM8:AN8"/>
    <mergeCell ref="AM10:AP10"/>
    <mergeCell ref="AS10:AT12"/>
    <mergeCell ref="AM11:AP11"/>
    <mergeCell ref="C13:G13"/>
    <mergeCell ref="I13:AF13"/>
    <mergeCell ref="AG13:AM13"/>
    <mergeCell ref="AN13:AP13"/>
    <mergeCell ref="D17:H17"/>
    <mergeCell ref="J17:AF17"/>
    <mergeCell ref="AG17:AM17"/>
    <mergeCell ref="AN17:AP17"/>
    <mergeCell ref="AG15:AM15"/>
    <mergeCell ref="AN15:AP15"/>
    <mergeCell ref="D16:H16"/>
    <mergeCell ref="J16:AF16"/>
    <mergeCell ref="AG16:AM16"/>
    <mergeCell ref="AN16:AP16"/>
    <mergeCell ref="D18:H18"/>
    <mergeCell ref="J18:AF18"/>
    <mergeCell ref="AG18:AM18"/>
    <mergeCell ref="AN18:AP18"/>
    <mergeCell ref="D22:H22"/>
    <mergeCell ref="J22:AF22"/>
    <mergeCell ref="AG22:AM22"/>
    <mergeCell ref="AN22:AP22"/>
    <mergeCell ref="J19:AF19"/>
    <mergeCell ref="AG19:AM19"/>
    <mergeCell ref="AN19:AP19"/>
    <mergeCell ref="D20:H20"/>
    <mergeCell ref="J20:AF20"/>
    <mergeCell ref="AG20:AM20"/>
    <mergeCell ref="AN20:AP20"/>
    <mergeCell ref="AG24:AM24"/>
    <mergeCell ref="AN24:AP24"/>
    <mergeCell ref="AG26:AM26"/>
    <mergeCell ref="AN26:AP26"/>
    <mergeCell ref="J21:AF21"/>
    <mergeCell ref="AG21:AM21"/>
    <mergeCell ref="AN21:AP21"/>
  </mergeCells>
  <pageMargins left="0.39370078740157483" right="0.39370078740157483" top="0.39370078740157483" bottom="0.39370078740157483" header="0" footer="0"/>
  <pageSetup paperSize="9" scale="65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  <pageSetUpPr fitToPage="1"/>
  </sheetPr>
  <dimension ref="A1:O92"/>
  <sheetViews>
    <sheetView showGridLines="0" topLeftCell="B1" zoomScaleNormal="100" zoomScaleSheetLayoutView="75" workbookViewId="0">
      <selection activeCell="D5" sqref="D5:G5"/>
    </sheetView>
  </sheetViews>
  <sheetFormatPr defaultColWidth="9" defaultRowHeight="12.75"/>
  <cols>
    <col min="1" max="1" width="8.42578125" style="493" hidden="1" customWidth="1"/>
    <col min="2" max="2" width="13.42578125" style="493" customWidth="1"/>
    <col min="3" max="3" width="7.42578125" style="567" customWidth="1"/>
    <col min="4" max="4" width="13" style="567" customWidth="1"/>
    <col min="5" max="5" width="9.7109375" style="567" customWidth="1"/>
    <col min="6" max="6" width="11.7109375" style="493" customWidth="1"/>
    <col min="7" max="9" width="13" style="493" customWidth="1"/>
    <col min="10" max="10" width="5.5703125" style="493" customWidth="1"/>
    <col min="11" max="11" width="4.28515625" style="493" customWidth="1"/>
    <col min="12" max="15" width="10.7109375" style="493" customWidth="1"/>
    <col min="16" max="16384" width="9" style="493"/>
  </cols>
  <sheetData>
    <row r="1" spans="1:15" ht="33.75" customHeight="1">
      <c r="A1" s="555" t="s">
        <v>2815</v>
      </c>
      <c r="B1" s="959" t="s">
        <v>2816</v>
      </c>
      <c r="C1" s="960"/>
      <c r="D1" s="960"/>
      <c r="E1" s="960"/>
      <c r="F1" s="960"/>
      <c r="G1" s="960"/>
      <c r="H1" s="960"/>
      <c r="I1" s="960"/>
      <c r="J1" s="961"/>
    </row>
    <row r="2" spans="1:15" ht="36" customHeight="1">
      <c r="A2" s="556"/>
      <c r="B2" s="557" t="s">
        <v>34</v>
      </c>
      <c r="C2" s="562"/>
      <c r="D2" s="558" t="s">
        <v>66</v>
      </c>
      <c r="E2" s="962" t="s">
        <v>1573</v>
      </c>
      <c r="F2" s="963"/>
      <c r="G2" s="963"/>
      <c r="H2" s="963"/>
      <c r="I2" s="963"/>
      <c r="J2" s="964"/>
      <c r="O2" s="559"/>
    </row>
    <row r="3" spans="1:15" ht="27" hidden="1" customHeight="1">
      <c r="A3" s="556"/>
      <c r="B3" s="560"/>
      <c r="C3" s="562"/>
      <c r="D3" s="561"/>
      <c r="E3" s="965"/>
      <c r="F3" s="966"/>
      <c r="G3" s="966"/>
      <c r="H3" s="966"/>
      <c r="I3" s="966"/>
      <c r="J3" s="967"/>
    </row>
    <row r="4" spans="1:15" ht="23.25" customHeight="1">
      <c r="A4" s="556"/>
      <c r="B4" s="563"/>
      <c r="C4" s="564"/>
      <c r="D4" s="565"/>
      <c r="E4" s="968" t="s">
        <v>24</v>
      </c>
      <c r="F4" s="968"/>
      <c r="G4" s="968"/>
      <c r="H4" s="968"/>
      <c r="I4" s="968"/>
      <c r="J4" s="969"/>
    </row>
    <row r="5" spans="1:15" ht="24" customHeight="1">
      <c r="A5" s="556"/>
      <c r="B5" s="566" t="s">
        <v>2817</v>
      </c>
      <c r="D5" s="970"/>
      <c r="E5" s="971"/>
      <c r="F5" s="971"/>
      <c r="G5" s="971"/>
      <c r="H5" s="568" t="s">
        <v>2818</v>
      </c>
      <c r="I5" s="569"/>
      <c r="J5" s="570"/>
    </row>
    <row r="6" spans="1:15" ht="15.75" customHeight="1">
      <c r="A6" s="556"/>
      <c r="B6" s="571"/>
      <c r="C6" s="572"/>
      <c r="D6" s="972"/>
      <c r="E6" s="973"/>
      <c r="F6" s="973"/>
      <c r="G6" s="973"/>
      <c r="H6" s="568" t="s">
        <v>100</v>
      </c>
      <c r="I6" s="569"/>
      <c r="J6" s="570"/>
    </row>
    <row r="7" spans="1:15" ht="15.75" customHeight="1">
      <c r="A7" s="556"/>
      <c r="B7" s="573"/>
      <c r="C7" s="574"/>
      <c r="D7" s="575"/>
      <c r="E7" s="952"/>
      <c r="F7" s="953"/>
      <c r="G7" s="953"/>
      <c r="H7" s="576"/>
      <c r="I7" s="577"/>
      <c r="J7" s="578"/>
    </row>
    <row r="8" spans="1:15" ht="24" hidden="1" customHeight="1">
      <c r="A8" s="556"/>
      <c r="B8" s="566" t="s">
        <v>38</v>
      </c>
      <c r="D8" s="579"/>
      <c r="H8" s="568" t="s">
        <v>2818</v>
      </c>
      <c r="I8" s="569"/>
      <c r="J8" s="570"/>
    </row>
    <row r="9" spans="1:15" ht="15.75" hidden="1" customHeight="1">
      <c r="A9" s="556"/>
      <c r="B9" s="556"/>
      <c r="D9" s="579"/>
      <c r="H9" s="568" t="s">
        <v>100</v>
      </c>
      <c r="I9" s="569"/>
      <c r="J9" s="570"/>
    </row>
    <row r="10" spans="1:15" ht="15.75" hidden="1" customHeight="1">
      <c r="A10" s="556"/>
      <c r="B10" s="580"/>
      <c r="C10" s="574"/>
      <c r="D10" s="575"/>
      <c r="E10" s="581"/>
      <c r="F10" s="576"/>
      <c r="G10" s="582"/>
      <c r="H10" s="582"/>
      <c r="I10" s="583"/>
      <c r="J10" s="578"/>
    </row>
    <row r="11" spans="1:15" ht="24" customHeight="1">
      <c r="A11" s="556"/>
      <c r="B11" s="566" t="s">
        <v>40</v>
      </c>
      <c r="D11" s="954"/>
      <c r="E11" s="954"/>
      <c r="F11" s="954"/>
      <c r="G11" s="954"/>
      <c r="H11" s="568" t="s">
        <v>2818</v>
      </c>
      <c r="I11" s="584"/>
      <c r="J11" s="570"/>
    </row>
    <row r="12" spans="1:15" ht="15.75" customHeight="1">
      <c r="A12" s="556"/>
      <c r="B12" s="571"/>
      <c r="C12" s="572"/>
      <c r="D12" s="955"/>
      <c r="E12" s="955"/>
      <c r="F12" s="955"/>
      <c r="G12" s="955"/>
      <c r="H12" s="568" t="s">
        <v>100</v>
      </c>
      <c r="I12" s="584"/>
      <c r="J12" s="570"/>
    </row>
    <row r="13" spans="1:15" ht="15.75" customHeight="1">
      <c r="A13" s="556"/>
      <c r="B13" s="573"/>
      <c r="C13" s="574"/>
      <c r="D13" s="585"/>
      <c r="E13" s="956"/>
      <c r="F13" s="957"/>
      <c r="G13" s="957"/>
      <c r="H13" s="586"/>
      <c r="I13" s="577"/>
      <c r="J13" s="578"/>
    </row>
    <row r="14" spans="1:15" ht="24" customHeight="1">
      <c r="A14" s="556"/>
      <c r="B14" s="587" t="s">
        <v>2819</v>
      </c>
      <c r="C14" s="588"/>
      <c r="D14" s="589"/>
      <c r="E14" s="590"/>
      <c r="F14" s="591"/>
      <c r="G14" s="591"/>
      <c r="H14" s="592"/>
      <c r="I14" s="591"/>
      <c r="J14" s="593"/>
    </row>
    <row r="15" spans="1:15" ht="32.25" customHeight="1">
      <c r="A15" s="556"/>
      <c r="B15" s="580" t="s">
        <v>2820</v>
      </c>
      <c r="C15" s="594"/>
      <c r="D15" s="595"/>
      <c r="E15" s="958"/>
      <c r="F15" s="958"/>
      <c r="G15" s="950"/>
      <c r="H15" s="950"/>
      <c r="I15" s="950" t="s">
        <v>1584</v>
      </c>
      <c r="J15" s="951"/>
    </row>
    <row r="16" spans="1:15" ht="23.25" customHeight="1">
      <c r="A16" s="596" t="s">
        <v>153</v>
      </c>
      <c r="B16" s="597" t="s">
        <v>153</v>
      </c>
      <c r="C16" s="598"/>
      <c r="D16" s="599"/>
      <c r="E16" s="944"/>
      <c r="F16" s="945"/>
      <c r="G16" s="944"/>
      <c r="H16" s="945"/>
      <c r="I16" s="944">
        <f>SUMIF(F61:F88,A16,I61:I88)+SUMIF(F61:F88,"PSU",I61:I88)</f>
        <v>0</v>
      </c>
      <c r="J16" s="946"/>
    </row>
    <row r="17" spans="1:10" ht="23.25" customHeight="1">
      <c r="A17" s="596" t="s">
        <v>174</v>
      </c>
      <c r="B17" s="597" t="s">
        <v>174</v>
      </c>
      <c r="C17" s="598"/>
      <c r="D17" s="599"/>
      <c r="E17" s="944"/>
      <c r="F17" s="945"/>
      <c r="G17" s="944"/>
      <c r="H17" s="945"/>
      <c r="I17" s="944">
        <f>SUMIF(F61:F88,A17,I61:I88)</f>
        <v>0</v>
      </c>
      <c r="J17" s="946"/>
    </row>
    <row r="18" spans="1:10" ht="23.25" customHeight="1">
      <c r="A18" s="596" t="s">
        <v>2821</v>
      </c>
      <c r="B18" s="597" t="s">
        <v>2821</v>
      </c>
      <c r="C18" s="598"/>
      <c r="D18" s="599"/>
      <c r="E18" s="944"/>
      <c r="F18" s="945"/>
      <c r="G18" s="944"/>
      <c r="H18" s="945"/>
      <c r="I18" s="944">
        <f>SUMIF(F61:F88,A18,I61:I88)</f>
        <v>0</v>
      </c>
      <c r="J18" s="946"/>
    </row>
    <row r="19" spans="1:10" ht="23.25" customHeight="1">
      <c r="A19" s="596" t="s">
        <v>1967</v>
      </c>
      <c r="B19" s="597" t="s">
        <v>1968</v>
      </c>
      <c r="C19" s="598"/>
      <c r="D19" s="599"/>
      <c r="E19" s="944"/>
      <c r="F19" s="945"/>
      <c r="G19" s="944"/>
      <c r="H19" s="945"/>
      <c r="I19" s="944">
        <f>SUMIF(F61:F88,A19,I61:I88)</f>
        <v>0</v>
      </c>
      <c r="J19" s="946"/>
    </row>
    <row r="20" spans="1:10" ht="23.25" customHeight="1">
      <c r="A20" s="596" t="s">
        <v>1979</v>
      </c>
      <c r="B20" s="597" t="s">
        <v>1980</v>
      </c>
      <c r="C20" s="598"/>
      <c r="D20" s="599"/>
      <c r="E20" s="944"/>
      <c r="F20" s="945"/>
      <c r="G20" s="944"/>
      <c r="H20" s="945"/>
      <c r="I20" s="944">
        <f>SUMIF(F61:F88,A20,I61:I88)</f>
        <v>0</v>
      </c>
      <c r="J20" s="946"/>
    </row>
    <row r="21" spans="1:10" ht="23.25" customHeight="1">
      <c r="A21" s="556"/>
      <c r="B21" s="600" t="s">
        <v>1584</v>
      </c>
      <c r="C21" s="601"/>
      <c r="D21" s="602"/>
      <c r="E21" s="947"/>
      <c r="F21" s="948"/>
      <c r="G21" s="947"/>
      <c r="H21" s="948"/>
      <c r="I21" s="947">
        <f>SUM(I16:J20)</f>
        <v>0</v>
      </c>
      <c r="J21" s="949"/>
    </row>
    <row r="22" spans="1:10" ht="33" customHeight="1">
      <c r="A22" s="556"/>
      <c r="B22" s="603" t="s">
        <v>2822</v>
      </c>
      <c r="C22" s="598"/>
      <c r="D22" s="599"/>
      <c r="E22" s="604"/>
      <c r="F22" s="605"/>
      <c r="G22" s="606"/>
      <c r="H22" s="606"/>
      <c r="I22" s="606"/>
      <c r="J22" s="607"/>
    </row>
    <row r="23" spans="1:10" ht="23.25" customHeight="1">
      <c r="A23" s="556">
        <f>ZakladDPHSni*SazbaDPH1/100</f>
        <v>0</v>
      </c>
      <c r="B23" s="597" t="s">
        <v>2823</v>
      </c>
      <c r="C23" s="598"/>
      <c r="D23" s="599"/>
      <c r="E23" s="608">
        <v>15</v>
      </c>
      <c r="F23" s="605" t="s">
        <v>255</v>
      </c>
      <c r="G23" s="936">
        <f>ZakladDPHSniVypocet</f>
        <v>0</v>
      </c>
      <c r="H23" s="937"/>
      <c r="I23" s="937"/>
      <c r="J23" s="607" t="str">
        <f t="shared" ref="J23:J28" si="0">Mena</f>
        <v>CZK</v>
      </c>
    </row>
    <row r="24" spans="1:10" ht="23.25" customHeight="1">
      <c r="A24" s="556">
        <f>(A23-INT(A23))*100</f>
        <v>0</v>
      </c>
      <c r="B24" s="597" t="s">
        <v>2824</v>
      </c>
      <c r="C24" s="598"/>
      <c r="D24" s="599"/>
      <c r="E24" s="608">
        <f>SazbaDPH1</f>
        <v>15</v>
      </c>
      <c r="F24" s="605" t="s">
        <v>255</v>
      </c>
      <c r="G24" s="938">
        <f>A23</f>
        <v>0</v>
      </c>
      <c r="H24" s="939"/>
      <c r="I24" s="939"/>
      <c r="J24" s="607" t="str">
        <f t="shared" si="0"/>
        <v>CZK</v>
      </c>
    </row>
    <row r="25" spans="1:10" ht="23.25" customHeight="1">
      <c r="A25" s="556">
        <f>ZakladDPHZakl*SazbaDPH2/100</f>
        <v>0</v>
      </c>
      <c r="B25" s="597" t="s">
        <v>2825</v>
      </c>
      <c r="C25" s="598"/>
      <c r="D25" s="599"/>
      <c r="E25" s="608">
        <v>21</v>
      </c>
      <c r="F25" s="605" t="s">
        <v>255</v>
      </c>
      <c r="G25" s="936">
        <f>ZakladDPHZaklVypocet</f>
        <v>0</v>
      </c>
      <c r="H25" s="937"/>
      <c r="I25" s="937"/>
      <c r="J25" s="607" t="str">
        <f t="shared" si="0"/>
        <v>CZK</v>
      </c>
    </row>
    <row r="26" spans="1:10" ht="23.25" customHeight="1">
      <c r="A26" s="556">
        <f>(A25-INT(A25))*100</f>
        <v>0</v>
      </c>
      <c r="B26" s="609" t="s">
        <v>2826</v>
      </c>
      <c r="C26" s="610"/>
      <c r="D26" s="595"/>
      <c r="E26" s="611">
        <f>SazbaDPH2</f>
        <v>21</v>
      </c>
      <c r="F26" s="612" t="s">
        <v>255</v>
      </c>
      <c r="G26" s="940">
        <f>A25</f>
        <v>0</v>
      </c>
      <c r="H26" s="941"/>
      <c r="I26" s="941"/>
      <c r="J26" s="613" t="str">
        <f t="shared" si="0"/>
        <v>CZK</v>
      </c>
    </row>
    <row r="27" spans="1:10" ht="23.25" customHeight="1" thickBot="1">
      <c r="A27" s="556">
        <f>ZakladDPHSni+DPHSni+ZakladDPHZakl+DPHZakl</f>
        <v>0</v>
      </c>
      <c r="B27" s="566" t="s">
        <v>2827</v>
      </c>
      <c r="C27" s="614"/>
      <c r="D27" s="615"/>
      <c r="E27" s="614"/>
      <c r="F27" s="616"/>
      <c r="G27" s="942">
        <f>CenaCelkem-(ZakladDPHSni+DPHSni+ZakladDPHZakl+DPHZakl)</f>
        <v>0</v>
      </c>
      <c r="H27" s="942"/>
      <c r="I27" s="942"/>
      <c r="J27" s="617" t="str">
        <f t="shared" si="0"/>
        <v>CZK</v>
      </c>
    </row>
    <row r="28" spans="1:10" ht="27.75" hidden="1" customHeight="1" thickBot="1">
      <c r="A28" s="556"/>
      <c r="B28" s="618" t="s">
        <v>2828</v>
      </c>
      <c r="C28" s="619"/>
      <c r="D28" s="619"/>
      <c r="E28" s="620"/>
      <c r="F28" s="621"/>
      <c r="G28" s="943">
        <f>ZakladDPHSniVypocet+ZakladDPHZaklVypocet</f>
        <v>0</v>
      </c>
      <c r="H28" s="943"/>
      <c r="I28" s="943"/>
      <c r="J28" s="622" t="str">
        <f t="shared" si="0"/>
        <v>CZK</v>
      </c>
    </row>
    <row r="29" spans="1:10" ht="27.75" customHeight="1" thickBot="1">
      <c r="A29" s="556">
        <f>(A27-INT(A27))*100</f>
        <v>0</v>
      </c>
      <c r="B29" s="618" t="s">
        <v>2829</v>
      </c>
      <c r="C29" s="623"/>
      <c r="D29" s="623"/>
      <c r="E29" s="623"/>
      <c r="F29" s="624"/>
      <c r="G29" s="930">
        <f>A27</f>
        <v>0</v>
      </c>
      <c r="H29" s="930"/>
      <c r="I29" s="930"/>
      <c r="J29" s="625" t="s">
        <v>117</v>
      </c>
    </row>
    <row r="30" spans="1:10" ht="12.75" customHeight="1">
      <c r="A30" s="556"/>
      <c r="B30" s="556"/>
      <c r="J30" s="626"/>
    </row>
    <row r="31" spans="1:10" ht="30" customHeight="1">
      <c r="A31" s="556"/>
      <c r="B31" s="556"/>
      <c r="J31" s="626"/>
    </row>
    <row r="32" spans="1:10" ht="18.75" customHeight="1">
      <c r="A32" s="556"/>
      <c r="B32" s="627"/>
      <c r="C32" s="628" t="s">
        <v>116</v>
      </c>
      <c r="D32" s="629"/>
      <c r="E32" s="629"/>
      <c r="F32" s="630" t="s">
        <v>2830</v>
      </c>
      <c r="G32" s="631"/>
      <c r="H32" s="632"/>
      <c r="I32" s="631"/>
      <c r="J32" s="626"/>
    </row>
    <row r="33" spans="1:10" ht="47.25" customHeight="1">
      <c r="A33" s="556"/>
      <c r="B33" s="556"/>
      <c r="J33" s="626"/>
    </row>
    <row r="34" spans="1:10" s="635" customFormat="1" ht="18.75" customHeight="1">
      <c r="A34" s="633"/>
      <c r="B34" s="633"/>
      <c r="C34" s="634"/>
      <c r="D34" s="931"/>
      <c r="E34" s="932"/>
      <c r="G34" s="933"/>
      <c r="H34" s="934"/>
      <c r="I34" s="934"/>
      <c r="J34" s="636"/>
    </row>
    <row r="35" spans="1:10" ht="12.75" customHeight="1">
      <c r="A35" s="556"/>
      <c r="B35" s="556"/>
      <c r="D35" s="935" t="s">
        <v>2831</v>
      </c>
      <c r="E35" s="935"/>
      <c r="H35" s="499" t="s">
        <v>2832</v>
      </c>
      <c r="J35" s="626"/>
    </row>
    <row r="36" spans="1:10" ht="13.5" customHeight="1" thickBot="1">
      <c r="A36" s="637"/>
      <c r="B36" s="637"/>
      <c r="C36" s="638"/>
      <c r="D36" s="638"/>
      <c r="E36" s="638"/>
      <c r="F36" s="639"/>
      <c r="G36" s="639"/>
      <c r="H36" s="639"/>
      <c r="I36" s="639"/>
      <c r="J36" s="640"/>
    </row>
    <row r="37" spans="1:10" ht="27" customHeight="1">
      <c r="B37" s="641" t="s">
        <v>2833</v>
      </c>
      <c r="C37" s="642"/>
      <c r="D37" s="642"/>
      <c r="E37" s="642"/>
      <c r="F37" s="643"/>
      <c r="G37" s="643"/>
      <c r="H37" s="643"/>
      <c r="I37" s="643"/>
      <c r="J37" s="644"/>
    </row>
    <row r="38" spans="1:10" ht="25.5" customHeight="1">
      <c r="A38" s="645" t="s">
        <v>2834</v>
      </c>
      <c r="B38" s="646" t="s">
        <v>2835</v>
      </c>
      <c r="C38" s="647" t="s">
        <v>2836</v>
      </c>
      <c r="D38" s="647"/>
      <c r="E38" s="647"/>
      <c r="F38" s="648" t="str">
        <f>B23</f>
        <v>Základ pro sníženou DPH</v>
      </c>
      <c r="G38" s="648" t="str">
        <f>B25</f>
        <v>Základ pro základní DPH</v>
      </c>
      <c r="H38" s="649" t="s">
        <v>2837</v>
      </c>
      <c r="I38" s="649" t="s">
        <v>2838</v>
      </c>
      <c r="J38" s="650" t="s">
        <v>255</v>
      </c>
    </row>
    <row r="39" spans="1:10" ht="25.5" hidden="1" customHeight="1">
      <c r="A39" s="645">
        <v>1</v>
      </c>
      <c r="B39" s="651" t="s">
        <v>2839</v>
      </c>
      <c r="C39" s="929"/>
      <c r="D39" s="929"/>
      <c r="E39" s="929"/>
      <c r="F39" s="652">
        <f>'[2]D.1.1+D.1.2 etapa1'!AE302+'[2]D.1.1+D.1.2 etapa1a'!AE37+'[2]D.1.1+D.1.2 etapa2'!AE935+'[2]D.1.1+D.1.2 etapa2a'!AE51+'[2]D.1.1+D.1.2 etapa3'!AE334</f>
        <v>0</v>
      </c>
      <c r="G39" s="653">
        <f>'[2]D.1.1+D.1.2 etapa1'!AF302+'[2]D.1.1+D.1.2 etapa1a'!AF37+'[2]D.1.1+D.1.2 etapa2'!AF935+'[2]D.1.1+D.1.2 etapa2a'!AF51+'[2]D.1.1+D.1.2 etapa3'!AF334</f>
        <v>0</v>
      </c>
      <c r="H39" s="654">
        <f t="shared" ref="H39:H46" si="1">(F39*SazbaDPH1/100)+(G39*SazbaDPH2/100)</f>
        <v>0</v>
      </c>
      <c r="I39" s="654">
        <f>F39+G39+H39</f>
        <v>0</v>
      </c>
      <c r="J39" s="655" t="str">
        <f>IF(CenaCelkemVypocet=0,"",I39/CenaCelkemVypocet*100)</f>
        <v/>
      </c>
    </row>
    <row r="40" spans="1:10" ht="25.5" customHeight="1">
      <c r="A40" s="645">
        <v>2</v>
      </c>
      <c r="B40" s="656"/>
      <c r="C40" s="928" t="s">
        <v>2840</v>
      </c>
      <c r="D40" s="928"/>
      <c r="E40" s="928"/>
      <c r="F40" s="657"/>
      <c r="G40" s="658"/>
      <c r="H40" s="658">
        <f t="shared" si="1"/>
        <v>0</v>
      </c>
      <c r="I40" s="658"/>
      <c r="J40" s="659"/>
    </row>
    <row r="41" spans="1:10" ht="25.5" customHeight="1">
      <c r="A41" s="645">
        <v>2</v>
      </c>
      <c r="B41" s="656" t="s">
        <v>829</v>
      </c>
      <c r="C41" s="928" t="s">
        <v>24</v>
      </c>
      <c r="D41" s="928"/>
      <c r="E41" s="928"/>
      <c r="F41" s="657">
        <f>'[2]D.1.1+D.1.2 etapa1'!AE302+'[2]D.1.1+D.1.2 etapa1a'!AE37+'[2]D.1.1+D.1.2 etapa2'!AE935+'[2]D.1.1+D.1.2 etapa2a'!AE51+'[2]D.1.1+D.1.2 etapa3'!AE334</f>
        <v>0</v>
      </c>
      <c r="G41" s="658">
        <f>'[2]D.1.1+D.1.2 etapa1'!AF302+'[2]D.1.1+D.1.2 etapa1a'!AF37+'[2]D.1.1+D.1.2 etapa2'!AF935+'[2]D.1.1+D.1.2 etapa2a'!AF51+'[2]D.1.1+D.1.2 etapa3'!AF334</f>
        <v>0</v>
      </c>
      <c r="H41" s="658">
        <f t="shared" si="1"/>
        <v>0</v>
      </c>
      <c r="I41" s="658">
        <f t="shared" ref="I41:I46" si="2">F41+G41+H41</f>
        <v>0</v>
      </c>
      <c r="J41" s="659" t="str">
        <f t="shared" ref="J41:J46" si="3">IF(CenaCelkemVypocet=0,"",I41/CenaCelkemVypocet*100)</f>
        <v/>
      </c>
    </row>
    <row r="42" spans="1:10" ht="25.5" customHeight="1">
      <c r="A42" s="645">
        <v>3</v>
      </c>
      <c r="B42" s="660" t="s">
        <v>2710</v>
      </c>
      <c r="C42" s="929" t="s">
        <v>2711</v>
      </c>
      <c r="D42" s="929"/>
      <c r="E42" s="929"/>
      <c r="F42" s="661">
        <f>'[2]D.1.1+D.1.2 etapa1'!AE302</f>
        <v>0</v>
      </c>
      <c r="G42" s="654">
        <f>'[2]D.1.1+D.1.2 etapa1'!AF302</f>
        <v>0</v>
      </c>
      <c r="H42" s="654">
        <f t="shared" si="1"/>
        <v>0</v>
      </c>
      <c r="I42" s="654">
        <f t="shared" si="2"/>
        <v>0</v>
      </c>
      <c r="J42" s="655" t="str">
        <f t="shared" si="3"/>
        <v/>
      </c>
    </row>
    <row r="43" spans="1:10" ht="25.5" customHeight="1">
      <c r="A43" s="645">
        <v>3</v>
      </c>
      <c r="B43" s="660" t="s">
        <v>2705</v>
      </c>
      <c r="C43" s="929" t="s">
        <v>2706</v>
      </c>
      <c r="D43" s="929"/>
      <c r="E43" s="929"/>
      <c r="F43" s="661">
        <f>'[2]D.1.1+D.1.2 etapa1a'!AE37</f>
        <v>0</v>
      </c>
      <c r="G43" s="654">
        <f>'[2]D.1.1+D.1.2 etapa1a'!AF37</f>
        <v>0</v>
      </c>
      <c r="H43" s="654">
        <f t="shared" si="1"/>
        <v>0</v>
      </c>
      <c r="I43" s="654">
        <f t="shared" si="2"/>
        <v>0</v>
      </c>
      <c r="J43" s="655" t="str">
        <f t="shared" si="3"/>
        <v/>
      </c>
    </row>
    <row r="44" spans="1:10" ht="25.5" customHeight="1">
      <c r="A44" s="645">
        <v>3</v>
      </c>
      <c r="B44" s="660" t="s">
        <v>2052</v>
      </c>
      <c r="C44" s="929" t="s">
        <v>2053</v>
      </c>
      <c r="D44" s="929"/>
      <c r="E44" s="929"/>
      <c r="F44" s="661">
        <f>'[2]D.1.1+D.1.2 etapa2'!AE935</f>
        <v>0</v>
      </c>
      <c r="G44" s="654">
        <f>'[2]D.1.1+D.1.2 etapa2'!AF935</f>
        <v>0</v>
      </c>
      <c r="H44" s="654">
        <f t="shared" si="1"/>
        <v>0</v>
      </c>
      <c r="I44" s="654">
        <f t="shared" si="2"/>
        <v>0</v>
      </c>
      <c r="J44" s="655" t="str">
        <f t="shared" si="3"/>
        <v/>
      </c>
    </row>
    <row r="45" spans="1:10" ht="25.5" customHeight="1">
      <c r="A45" s="645">
        <v>3</v>
      </c>
      <c r="B45" s="660" t="s">
        <v>1995</v>
      </c>
      <c r="C45" s="929" t="s">
        <v>1996</v>
      </c>
      <c r="D45" s="929"/>
      <c r="E45" s="929"/>
      <c r="F45" s="661">
        <f>'[2]D.1.1+D.1.2 etapa2a'!AE51</f>
        <v>0</v>
      </c>
      <c r="G45" s="654">
        <f>'[2]D.1.1+D.1.2 etapa2a'!AF51</f>
        <v>0</v>
      </c>
      <c r="H45" s="654">
        <f t="shared" si="1"/>
        <v>0</v>
      </c>
      <c r="I45" s="654">
        <f t="shared" si="2"/>
        <v>0</v>
      </c>
      <c r="J45" s="655" t="str">
        <f t="shared" si="3"/>
        <v/>
      </c>
    </row>
    <row r="46" spans="1:10" ht="25.5" customHeight="1">
      <c r="A46" s="645">
        <v>3</v>
      </c>
      <c r="B46" s="660" t="s">
        <v>1577</v>
      </c>
      <c r="C46" s="929" t="s">
        <v>1578</v>
      </c>
      <c r="D46" s="929"/>
      <c r="E46" s="929"/>
      <c r="F46" s="661">
        <f>'[2]D.1.1+D.1.2 etapa3'!AE334</f>
        <v>0</v>
      </c>
      <c r="G46" s="654">
        <f>'[2]D.1.1+D.1.2 etapa3'!AF334</f>
        <v>0</v>
      </c>
      <c r="H46" s="654">
        <f t="shared" si="1"/>
        <v>0</v>
      </c>
      <c r="I46" s="654">
        <f t="shared" si="2"/>
        <v>0</v>
      </c>
      <c r="J46" s="655" t="str">
        <f t="shared" si="3"/>
        <v/>
      </c>
    </row>
    <row r="47" spans="1:10" ht="25.5" customHeight="1">
      <c r="A47" s="645"/>
      <c r="B47" s="925" t="s">
        <v>2841</v>
      </c>
      <c r="C47" s="926"/>
      <c r="D47" s="926"/>
      <c r="E47" s="927"/>
      <c r="F47" s="662">
        <f>SUMIF(A39:A46,"=1",F39:F46)</f>
        <v>0</v>
      </c>
      <c r="G47" s="663">
        <f>SUMIF(A39:A46,"=1",G39:G46)</f>
        <v>0</v>
      </c>
      <c r="H47" s="663">
        <f>SUMIF(A39:A46,"=1",H39:H46)</f>
        <v>0</v>
      </c>
      <c r="I47" s="663">
        <f>SUMIF(A39:A46,"=1",I39:I46)</f>
        <v>0</v>
      </c>
      <c r="J47" s="664">
        <f>SUMIF(A39:A46,"=1",J39:J46)</f>
        <v>0</v>
      </c>
    </row>
    <row r="49" spans="1:10">
      <c r="A49" s="493" t="s">
        <v>2842</v>
      </c>
      <c r="B49" s="493" t="s">
        <v>2843</v>
      </c>
    </row>
    <row r="50" spans="1:10">
      <c r="A50" s="493" t="s">
        <v>2844</v>
      </c>
      <c r="B50" s="493" t="s">
        <v>2845</v>
      </c>
    </row>
    <row r="51" spans="1:10">
      <c r="A51" s="493" t="s">
        <v>2846</v>
      </c>
      <c r="B51" s="493" t="s">
        <v>2847</v>
      </c>
    </row>
    <row r="52" spans="1:10">
      <c r="A52" s="493" t="s">
        <v>2846</v>
      </c>
      <c r="B52" s="493" t="s">
        <v>2848</v>
      </c>
    </row>
    <row r="53" spans="1:10">
      <c r="A53" s="493" t="s">
        <v>2846</v>
      </c>
      <c r="B53" s="493" t="s">
        <v>2849</v>
      </c>
    </row>
    <row r="54" spans="1:10">
      <c r="A54" s="493" t="s">
        <v>2846</v>
      </c>
      <c r="B54" s="493" t="s">
        <v>2850</v>
      </c>
    </row>
    <row r="55" spans="1:10">
      <c r="A55" s="493" t="s">
        <v>2846</v>
      </c>
      <c r="B55" s="493" t="s">
        <v>2851</v>
      </c>
    </row>
    <row r="58" spans="1:10" ht="15.75">
      <c r="B58" s="665" t="s">
        <v>2852</v>
      </c>
    </row>
    <row r="60" spans="1:10" ht="25.5" customHeight="1">
      <c r="A60" s="666"/>
      <c r="B60" s="667" t="s">
        <v>2835</v>
      </c>
      <c r="C60" s="667" t="s">
        <v>2836</v>
      </c>
      <c r="D60" s="668"/>
      <c r="E60" s="668"/>
      <c r="F60" s="669" t="s">
        <v>2853</v>
      </c>
      <c r="G60" s="669"/>
      <c r="H60" s="669"/>
      <c r="I60" s="669" t="s">
        <v>1584</v>
      </c>
      <c r="J60" s="669" t="s">
        <v>255</v>
      </c>
    </row>
    <row r="61" spans="1:10" ht="36.75" customHeight="1">
      <c r="A61" s="670"/>
      <c r="B61" s="671" t="s">
        <v>66</v>
      </c>
      <c r="C61" s="923" t="s">
        <v>803</v>
      </c>
      <c r="D61" s="924"/>
      <c r="E61" s="924"/>
      <c r="F61" s="672" t="s">
        <v>153</v>
      </c>
      <c r="G61" s="673"/>
      <c r="H61" s="673"/>
      <c r="I61" s="673">
        <f>'[2]D.1.1+D.1.2 etapa1a'!G8+'[2]D.1.1+D.1.2 etapa2'!G8+'[2]D.1.1+D.1.2 etapa2a'!G8</f>
        <v>0</v>
      </c>
      <c r="J61" s="681" t="str">
        <f>IF(I89=0,"",I61/I89*100)</f>
        <v/>
      </c>
    </row>
    <row r="62" spans="1:10" ht="36.75" customHeight="1">
      <c r="A62" s="670"/>
      <c r="B62" s="671" t="s">
        <v>69</v>
      </c>
      <c r="C62" s="923" t="s">
        <v>2090</v>
      </c>
      <c r="D62" s="924"/>
      <c r="E62" s="924"/>
      <c r="F62" s="672" t="s">
        <v>153</v>
      </c>
      <c r="G62" s="673"/>
      <c r="H62" s="673"/>
      <c r="I62" s="673">
        <f>'[2]D.1.1+D.1.2 etapa2'!G43</f>
        <v>0</v>
      </c>
      <c r="J62" s="681" t="str">
        <f>IF(I89=0,"",I62/I89*100)</f>
        <v/>
      </c>
    </row>
    <row r="63" spans="1:10" ht="36.75" customHeight="1">
      <c r="A63" s="670"/>
      <c r="B63" s="671" t="s">
        <v>186</v>
      </c>
      <c r="C63" s="923" t="s">
        <v>1013</v>
      </c>
      <c r="D63" s="924"/>
      <c r="E63" s="924"/>
      <c r="F63" s="672" t="s">
        <v>153</v>
      </c>
      <c r="G63" s="673"/>
      <c r="H63" s="673"/>
      <c r="I63" s="673">
        <f>'[2]D.1.1+D.1.2 etapa1'!G8+'[2]D.1.1+D.1.2 etapa2'!G59+'[2]D.1.1+D.1.2 etapa3'!G8</f>
        <v>0</v>
      </c>
      <c r="J63" s="681" t="str">
        <f>IF(I89=0,"",I63/I89*100)</f>
        <v/>
      </c>
    </row>
    <row r="64" spans="1:10" ht="36.75" customHeight="1">
      <c r="A64" s="670"/>
      <c r="B64" s="671" t="s">
        <v>163</v>
      </c>
      <c r="C64" s="923" t="s">
        <v>1030</v>
      </c>
      <c r="D64" s="924"/>
      <c r="E64" s="924"/>
      <c r="F64" s="672" t="s">
        <v>153</v>
      </c>
      <c r="G64" s="673"/>
      <c r="H64" s="673"/>
      <c r="I64" s="673">
        <f>'[2]D.1.1+D.1.2 etapa2'!G185</f>
        <v>0</v>
      </c>
      <c r="J64" s="681" t="str">
        <f>IF(I89=0,"",I64/I89*100)</f>
        <v/>
      </c>
    </row>
    <row r="65" spans="1:10" ht="36.75" customHeight="1">
      <c r="A65" s="670"/>
      <c r="B65" s="671" t="s">
        <v>1119</v>
      </c>
      <c r="C65" s="923" t="s">
        <v>1642</v>
      </c>
      <c r="D65" s="924"/>
      <c r="E65" s="924"/>
      <c r="F65" s="672" t="s">
        <v>153</v>
      </c>
      <c r="G65" s="673"/>
      <c r="H65" s="673"/>
      <c r="I65" s="673">
        <f>'[2]D.1.1+D.1.2 etapa1'!G29+'[2]D.1.1+D.1.2 etapa2'!G208+'[2]D.1.1+D.1.2 etapa3'!G34</f>
        <v>0</v>
      </c>
      <c r="J65" s="681" t="str">
        <f>IF(I89=0,"",I65/I89*100)</f>
        <v/>
      </c>
    </row>
    <row r="66" spans="1:10" ht="36.75" customHeight="1">
      <c r="A66" s="670"/>
      <c r="B66" s="671" t="s">
        <v>1127</v>
      </c>
      <c r="C66" s="923" t="s">
        <v>1668</v>
      </c>
      <c r="D66" s="924"/>
      <c r="E66" s="924"/>
      <c r="F66" s="672" t="s">
        <v>153</v>
      </c>
      <c r="G66" s="673"/>
      <c r="H66" s="673"/>
      <c r="I66" s="673">
        <f>'[2]D.1.1+D.1.2 etapa1'!G47+'[2]D.1.1+D.1.2 etapa2'!G286+'[2]D.1.1+D.1.2 etapa3'!G56</f>
        <v>0</v>
      </c>
      <c r="J66" s="681" t="str">
        <f>IF(I89=0,"",I66/I89*100)</f>
        <v/>
      </c>
    </row>
    <row r="67" spans="1:10" ht="36.75" customHeight="1">
      <c r="A67" s="670"/>
      <c r="B67" s="671" t="s">
        <v>1131</v>
      </c>
      <c r="C67" s="923" t="s">
        <v>1709</v>
      </c>
      <c r="D67" s="924"/>
      <c r="E67" s="924"/>
      <c r="F67" s="672" t="s">
        <v>153</v>
      </c>
      <c r="G67" s="673"/>
      <c r="H67" s="673"/>
      <c r="I67" s="673">
        <f>'[2]D.1.1+D.1.2 etapa2'!G371+'[2]D.1.1+D.1.2 etapa3'!G100</f>
        <v>0</v>
      </c>
      <c r="J67" s="681" t="str">
        <f>IF(I89=0,"",I67/I89*100)</f>
        <v/>
      </c>
    </row>
    <row r="68" spans="1:10" ht="36.75" customHeight="1">
      <c r="A68" s="670"/>
      <c r="B68" s="671" t="s">
        <v>1261</v>
      </c>
      <c r="C68" s="923" t="s">
        <v>2037</v>
      </c>
      <c r="D68" s="924"/>
      <c r="E68" s="924"/>
      <c r="F68" s="672" t="s">
        <v>153</v>
      </c>
      <c r="G68" s="673"/>
      <c r="H68" s="673"/>
      <c r="I68" s="673">
        <f>'[2]D.1.1+D.1.2 etapa2a'!G36</f>
        <v>0</v>
      </c>
      <c r="J68" s="681" t="str">
        <f>IF(I89=0,"",I68/I89*100)</f>
        <v/>
      </c>
    </row>
    <row r="69" spans="1:10" ht="36.75" customHeight="1">
      <c r="A69" s="670"/>
      <c r="B69" s="671" t="s">
        <v>444</v>
      </c>
      <c r="C69" s="923" t="s">
        <v>1717</v>
      </c>
      <c r="D69" s="924"/>
      <c r="E69" s="924"/>
      <c r="F69" s="672" t="s">
        <v>153</v>
      </c>
      <c r="G69" s="673"/>
      <c r="H69" s="673"/>
      <c r="I69" s="673">
        <f>'[2]D.1.1+D.1.2 etapa1'!G73+'[2]D.1.1+D.1.2 etapa2'!G403+'[2]D.1.1+D.1.2 etapa3'!G106</f>
        <v>0</v>
      </c>
      <c r="J69" s="681" t="str">
        <f>IF(I89=0,"",I69/I89*100)</f>
        <v/>
      </c>
    </row>
    <row r="70" spans="1:10" ht="36.75" customHeight="1">
      <c r="A70" s="670"/>
      <c r="B70" s="671" t="s">
        <v>472</v>
      </c>
      <c r="C70" s="923" t="s">
        <v>1721</v>
      </c>
      <c r="D70" s="924"/>
      <c r="E70" s="924"/>
      <c r="F70" s="672" t="s">
        <v>153</v>
      </c>
      <c r="G70" s="673"/>
      <c r="H70" s="673"/>
      <c r="I70" s="673">
        <f>'[2]D.1.1+D.1.2 etapa1'!G77+'[2]D.1.1+D.1.2 etapa2'!G408+'[2]D.1.1+D.1.2 etapa3'!G111</f>
        <v>0</v>
      </c>
      <c r="J70" s="681" t="str">
        <f>IF(I89=0,"",I70/I89*100)</f>
        <v/>
      </c>
    </row>
    <row r="71" spans="1:10" ht="36.75" customHeight="1">
      <c r="A71" s="670"/>
      <c r="B71" s="671" t="s">
        <v>476</v>
      </c>
      <c r="C71" s="923" t="s">
        <v>1728</v>
      </c>
      <c r="D71" s="924"/>
      <c r="E71" s="924"/>
      <c r="F71" s="672" t="s">
        <v>153</v>
      </c>
      <c r="G71" s="673"/>
      <c r="H71" s="673"/>
      <c r="I71" s="673">
        <f>'[2]D.1.1+D.1.2 etapa1'!G85+'[2]D.1.1+D.1.2 etapa2'!G421+'[2]D.1.1+D.1.2 etapa3'!G121</f>
        <v>0</v>
      </c>
      <c r="J71" s="681" t="str">
        <f>IF(I89=0,"",I71/I89*100)</f>
        <v/>
      </c>
    </row>
    <row r="72" spans="1:10" ht="36.75" customHeight="1">
      <c r="A72" s="670"/>
      <c r="B72" s="671" t="s">
        <v>499</v>
      </c>
      <c r="C72" s="923" t="s">
        <v>1766</v>
      </c>
      <c r="D72" s="924"/>
      <c r="E72" s="924"/>
      <c r="F72" s="672" t="s">
        <v>153</v>
      </c>
      <c r="G72" s="673"/>
      <c r="H72" s="673"/>
      <c r="I72" s="673">
        <f>'[2]D.1.1+D.1.2 etapa1'!G129+'[2]D.1.1+D.1.2 etapa1a'!G27+'[2]D.1.1+D.1.2 etapa2'!G538+'[2]D.1.1+D.1.2 etapa2a'!G41+'[2]D.1.1+D.1.2 etapa3'!G151</f>
        <v>0</v>
      </c>
      <c r="J72" s="681" t="str">
        <f>IF(I89=0,"",I72/I89*100)</f>
        <v/>
      </c>
    </row>
    <row r="73" spans="1:10" ht="36.75" customHeight="1">
      <c r="A73" s="670"/>
      <c r="B73" s="671" t="s">
        <v>1247</v>
      </c>
      <c r="C73" s="923" t="s">
        <v>1771</v>
      </c>
      <c r="D73" s="924"/>
      <c r="E73" s="924"/>
      <c r="F73" s="672" t="s">
        <v>174</v>
      </c>
      <c r="G73" s="673"/>
      <c r="H73" s="673"/>
      <c r="I73" s="673">
        <f>'[2]D.1.1+D.1.2 etapa2'!G541+'[2]D.1.1+D.1.2 etapa3'!G154</f>
        <v>0</v>
      </c>
      <c r="J73" s="681" t="str">
        <f>IF(I89=0,"",I73/I89*100)</f>
        <v/>
      </c>
    </row>
    <row r="74" spans="1:10" ht="36.75" customHeight="1">
      <c r="A74" s="670"/>
      <c r="B74" s="671" t="s">
        <v>2506</v>
      </c>
      <c r="C74" s="923" t="s">
        <v>2507</v>
      </c>
      <c r="D74" s="924"/>
      <c r="E74" s="924"/>
      <c r="F74" s="672" t="s">
        <v>174</v>
      </c>
      <c r="G74" s="673"/>
      <c r="H74" s="673"/>
      <c r="I74" s="673">
        <f>'[2]D.1.1+D.1.2 etapa2'!G586</f>
        <v>0</v>
      </c>
      <c r="J74" s="681" t="str">
        <f>IF(I89=0,"",I74/I89*100)</f>
        <v/>
      </c>
    </row>
    <row r="75" spans="1:10" ht="36.75" customHeight="1">
      <c r="A75" s="670"/>
      <c r="B75" s="671" t="s">
        <v>1792</v>
      </c>
      <c r="C75" s="923" t="s">
        <v>1793</v>
      </c>
      <c r="D75" s="924"/>
      <c r="E75" s="924"/>
      <c r="F75" s="672" t="s">
        <v>174</v>
      </c>
      <c r="G75" s="673"/>
      <c r="H75" s="673"/>
      <c r="I75" s="673">
        <f>'[2]D.1.1+D.1.2 etapa1'!G132+'[2]D.1.1+D.1.2 etapa2'!G598+'[2]D.1.1+D.1.2 etapa3'!G172</f>
        <v>0</v>
      </c>
      <c r="J75" s="681" t="str">
        <f>IF(I89=0,"",I75/I89*100)</f>
        <v/>
      </c>
    </row>
    <row r="76" spans="1:10" ht="36.75" customHeight="1">
      <c r="A76" s="670"/>
      <c r="B76" s="671" t="s">
        <v>1822</v>
      </c>
      <c r="C76" s="923" t="s">
        <v>1823</v>
      </c>
      <c r="D76" s="924"/>
      <c r="E76" s="924"/>
      <c r="F76" s="672" t="s">
        <v>174</v>
      </c>
      <c r="G76" s="673"/>
      <c r="H76" s="673"/>
      <c r="I76" s="673">
        <f>'[2]D.1.1+D.1.2 etapa1'!G158+'[2]D.1.1+D.1.2 etapa2'!G651+'[2]D.1.1+D.1.2 etapa3'!G198</f>
        <v>0</v>
      </c>
      <c r="J76" s="681" t="str">
        <f>IF(I89=0,"",I76/I89*100)</f>
        <v/>
      </c>
    </row>
    <row r="77" spans="1:10" ht="36.75" customHeight="1">
      <c r="A77" s="670"/>
      <c r="B77" s="671" t="s">
        <v>2562</v>
      </c>
      <c r="C77" s="923" t="s">
        <v>2563</v>
      </c>
      <c r="D77" s="924"/>
      <c r="E77" s="924"/>
      <c r="F77" s="672" t="s">
        <v>174</v>
      </c>
      <c r="G77" s="673"/>
      <c r="H77" s="673"/>
      <c r="I77" s="673">
        <f>'[2]D.1.1+D.1.2 etapa2'!G671</f>
        <v>0</v>
      </c>
      <c r="J77" s="681" t="str">
        <f>IF(I89=0,"",I77/I89*100)</f>
        <v/>
      </c>
    </row>
    <row r="78" spans="1:10" ht="36.75" customHeight="1">
      <c r="A78" s="670"/>
      <c r="B78" s="671" t="s">
        <v>1840</v>
      </c>
      <c r="C78" s="923" t="s">
        <v>1841</v>
      </c>
      <c r="D78" s="924"/>
      <c r="E78" s="924"/>
      <c r="F78" s="672" t="s">
        <v>174</v>
      </c>
      <c r="G78" s="673"/>
      <c r="H78" s="673"/>
      <c r="I78" s="673">
        <f>'[2]D.1.1+D.1.2 etapa1'!G190+'[2]D.1.1+D.1.2 etapa2'!G681+'[2]D.1.1+D.1.2 etapa3'!G212</f>
        <v>0</v>
      </c>
      <c r="J78" s="681" t="str">
        <f>IF(I89=0,"",I78/I89*100)</f>
        <v/>
      </c>
    </row>
    <row r="79" spans="1:10" ht="36.75" customHeight="1">
      <c r="A79" s="670"/>
      <c r="B79" s="671" t="s">
        <v>1868</v>
      </c>
      <c r="C79" s="923" t="s">
        <v>1869</v>
      </c>
      <c r="D79" s="924"/>
      <c r="E79" s="924"/>
      <c r="F79" s="672" t="s">
        <v>174</v>
      </c>
      <c r="G79" s="673"/>
      <c r="H79" s="673"/>
      <c r="I79" s="673">
        <f>'[2]D.1.1+D.1.2 etapa1'!G220+'[2]D.1.1+D.1.2 etapa2'!G768+'[2]D.1.1+D.1.2 etapa3'!G240</f>
        <v>0</v>
      </c>
      <c r="J79" s="681" t="str">
        <f>IF(I89=0,"",I79/I89*100)</f>
        <v/>
      </c>
    </row>
    <row r="80" spans="1:10" ht="36.75" customHeight="1">
      <c r="A80" s="670"/>
      <c r="B80" s="671" t="s">
        <v>1878</v>
      </c>
      <c r="C80" s="923" t="s">
        <v>1879</v>
      </c>
      <c r="D80" s="924"/>
      <c r="E80" s="924"/>
      <c r="F80" s="672" t="s">
        <v>174</v>
      </c>
      <c r="G80" s="673"/>
      <c r="H80" s="673"/>
      <c r="I80" s="673">
        <f>'[2]D.1.1+D.1.2 etapa1'!G225+'[2]D.1.1+D.1.2 etapa2'!G792+'[2]D.1.1+D.1.2 etapa3'!G246</f>
        <v>0</v>
      </c>
      <c r="J80" s="681" t="str">
        <f>IF(I89=0,"",I80/I89*100)</f>
        <v/>
      </c>
    </row>
    <row r="81" spans="1:10" ht="36.75" customHeight="1">
      <c r="A81" s="670"/>
      <c r="B81" s="671" t="s">
        <v>1889</v>
      </c>
      <c r="C81" s="923" t="s">
        <v>1890</v>
      </c>
      <c r="D81" s="924"/>
      <c r="E81" s="924"/>
      <c r="F81" s="672" t="s">
        <v>174</v>
      </c>
      <c r="G81" s="673"/>
      <c r="H81" s="673"/>
      <c r="I81" s="673">
        <f>'[2]D.1.1+D.1.2 etapa2'!G816+'[2]D.1.1+D.1.2 etapa3'!G254</f>
        <v>0</v>
      </c>
      <c r="J81" s="681" t="str">
        <f>IF(I89=0,"",I81/I89*100)</f>
        <v/>
      </c>
    </row>
    <row r="82" spans="1:10" ht="36.75" customHeight="1">
      <c r="A82" s="670"/>
      <c r="B82" s="671" t="s">
        <v>1910</v>
      </c>
      <c r="C82" s="923" t="s">
        <v>1911</v>
      </c>
      <c r="D82" s="924"/>
      <c r="E82" s="924"/>
      <c r="F82" s="672" t="s">
        <v>174</v>
      </c>
      <c r="G82" s="673"/>
      <c r="H82" s="673"/>
      <c r="I82" s="673">
        <f>'[2]D.1.1+D.1.2 etapa1'!G248+'[2]D.1.1+D.1.2 etapa2'!G848+'[2]D.1.1+D.1.2 etapa3'!G276</f>
        <v>0</v>
      </c>
      <c r="J82" s="681" t="str">
        <f>IF(I89=0,"",I82/I89*100)</f>
        <v/>
      </c>
    </row>
    <row r="83" spans="1:10" ht="36.75" customHeight="1">
      <c r="A83" s="670"/>
      <c r="B83" s="671" t="s">
        <v>517</v>
      </c>
      <c r="C83" s="923" t="s">
        <v>1928</v>
      </c>
      <c r="D83" s="924"/>
      <c r="E83" s="924"/>
      <c r="F83" s="672" t="s">
        <v>174</v>
      </c>
      <c r="G83" s="673"/>
      <c r="H83" s="673"/>
      <c r="I83" s="673">
        <f>'[2]D.1.1+D.1.2 etapa2'!G877+'[2]D.1.1+D.1.2 etapa3'!G293</f>
        <v>0</v>
      </c>
      <c r="J83" s="681" t="str">
        <f>IF(I89=0,"",I83/I89*100)</f>
        <v/>
      </c>
    </row>
    <row r="84" spans="1:10" ht="36.75" customHeight="1">
      <c r="A84" s="670"/>
      <c r="B84" s="671" t="s">
        <v>1931</v>
      </c>
      <c r="C84" s="923" t="s">
        <v>1932</v>
      </c>
      <c r="D84" s="924"/>
      <c r="E84" s="924"/>
      <c r="F84" s="672" t="s">
        <v>174</v>
      </c>
      <c r="G84" s="673"/>
      <c r="H84" s="673"/>
      <c r="I84" s="673">
        <f>'[2]D.1.1+D.1.2 etapa1'!G259+'[2]D.1.1+D.1.2 etapa2'!G887+'[2]D.1.1+D.1.2 etapa3'!G297</f>
        <v>0</v>
      </c>
      <c r="J84" s="681" t="str">
        <f>IF(I89=0,"",I84/I89*100)</f>
        <v/>
      </c>
    </row>
    <row r="85" spans="1:10" ht="36.75" customHeight="1">
      <c r="A85" s="670"/>
      <c r="B85" s="671" t="s">
        <v>1947</v>
      </c>
      <c r="C85" s="923" t="s">
        <v>687</v>
      </c>
      <c r="D85" s="924"/>
      <c r="E85" s="924"/>
      <c r="F85" s="672" t="s">
        <v>174</v>
      </c>
      <c r="G85" s="673"/>
      <c r="H85" s="673"/>
      <c r="I85" s="673">
        <f>'[2]D.1.1+D.1.2 etapa1'!G275+'[2]D.1.1+D.1.2 etapa2'!G905+'[2]D.1.1+D.1.2 etapa3'!G308</f>
        <v>0</v>
      </c>
      <c r="J85" s="681" t="str">
        <f>IF(I89=0,"",I85/I89*100)</f>
        <v/>
      </c>
    </row>
    <row r="86" spans="1:10" ht="36.75" customHeight="1">
      <c r="A86" s="670"/>
      <c r="B86" s="671" t="s">
        <v>1949</v>
      </c>
      <c r="C86" s="923" t="s">
        <v>1950</v>
      </c>
      <c r="D86" s="924"/>
      <c r="E86" s="924"/>
      <c r="F86" s="672" t="s">
        <v>2854</v>
      </c>
      <c r="G86" s="673"/>
      <c r="H86" s="673"/>
      <c r="I86" s="673">
        <f>'[2]D.1.1+D.1.2 etapa1'!G277+'[2]D.1.1+D.1.2 etapa2'!G907+'[2]D.1.1+D.1.2 etapa3'!G310</f>
        <v>0</v>
      </c>
      <c r="J86" s="681" t="str">
        <f>IF(I89=0,"",I86/I89*100)</f>
        <v/>
      </c>
    </row>
    <row r="87" spans="1:10" ht="36.75" customHeight="1">
      <c r="A87" s="670"/>
      <c r="B87" s="671" t="s">
        <v>1967</v>
      </c>
      <c r="C87" s="923" t="s">
        <v>1968</v>
      </c>
      <c r="D87" s="924"/>
      <c r="E87" s="924"/>
      <c r="F87" s="672" t="s">
        <v>1967</v>
      </c>
      <c r="G87" s="673"/>
      <c r="H87" s="673"/>
      <c r="I87" s="673">
        <f>'[2]D.1.1+D.1.2 etapa1'!G287+'[2]D.1.1+D.1.2 etapa1a'!G30+'[2]D.1.1+D.1.2 etapa2'!G919+'[2]D.1.1+D.1.2 etapa2a'!G44+'[2]D.1.1+D.1.2 etapa3'!G320</f>
        <v>0</v>
      </c>
      <c r="J87" s="681" t="str">
        <f>IF(I89=0,"",I87/I89*100)</f>
        <v/>
      </c>
    </row>
    <row r="88" spans="1:10" ht="36.75" customHeight="1">
      <c r="A88" s="670"/>
      <c r="B88" s="671" t="s">
        <v>1979</v>
      </c>
      <c r="C88" s="923" t="s">
        <v>1980</v>
      </c>
      <c r="D88" s="924"/>
      <c r="E88" s="924"/>
      <c r="F88" s="672" t="s">
        <v>1979</v>
      </c>
      <c r="G88" s="673"/>
      <c r="H88" s="673"/>
      <c r="I88" s="673">
        <f>'[2]D.1.1+D.1.2 etapa1'!G293+'[2]D.1.1+D.1.2 etapa2'!G927+'[2]D.1.1+D.1.2 etapa3'!G325</f>
        <v>0</v>
      </c>
      <c r="J88" s="681" t="str">
        <f>IF(I89=0,"",I88/I89*100)</f>
        <v/>
      </c>
    </row>
    <row r="89" spans="1:10" ht="25.5" customHeight="1">
      <c r="A89" s="674"/>
      <c r="B89" s="675" t="s">
        <v>2838</v>
      </c>
      <c r="C89" s="676"/>
      <c r="D89" s="677"/>
      <c r="E89" s="677"/>
      <c r="F89" s="678"/>
      <c r="G89" s="679"/>
      <c r="H89" s="679"/>
      <c r="I89" s="679">
        <f>SUM(I61:I88)</f>
        <v>0</v>
      </c>
      <c r="J89" s="682">
        <f>SUM(J61:J88)</f>
        <v>0</v>
      </c>
    </row>
    <row r="90" spans="1:10">
      <c r="F90" s="680"/>
      <c r="G90" s="680"/>
      <c r="H90" s="680"/>
      <c r="I90" s="680"/>
      <c r="J90" s="683"/>
    </row>
    <row r="91" spans="1:10">
      <c r="F91" s="680"/>
      <c r="G91" s="680"/>
      <c r="H91" s="680"/>
      <c r="I91" s="680"/>
      <c r="J91" s="683"/>
    </row>
    <row r="92" spans="1:10">
      <c r="F92" s="680"/>
      <c r="G92" s="680"/>
      <c r="H92" s="680"/>
      <c r="I92" s="680"/>
      <c r="J92" s="683"/>
    </row>
  </sheetData>
  <sheetProtection formatRows="0"/>
  <mergeCells count="78">
    <mergeCell ref="D6:G6"/>
    <mergeCell ref="B1:J1"/>
    <mergeCell ref="E2:J2"/>
    <mergeCell ref="E3:J3"/>
    <mergeCell ref="E4:J4"/>
    <mergeCell ref="D5:G5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C46:E46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71:E71"/>
    <mergeCell ref="B47:E47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83:E83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4:E84"/>
    <mergeCell ref="C85:E85"/>
    <mergeCell ref="C86:E86"/>
    <mergeCell ref="C87:E87"/>
    <mergeCell ref="C88:E88"/>
  </mergeCells>
  <pageMargins left="0.39370078740157483" right="0.19685039370078741" top="0.59055118110236227" bottom="0.39370078740157483" header="0" footer="0.19685039370078741"/>
  <pageSetup paperSize="9" scale="97" fitToHeight="0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style="493" customWidth="1"/>
    <col min="2" max="2" width="12.5703125" style="496" customWidth="1"/>
    <col min="3" max="3" width="63.28515625" style="496" customWidth="1"/>
    <col min="4" max="4" width="4.85546875" style="493" customWidth="1"/>
    <col min="5" max="5" width="10.5703125" style="493" customWidth="1"/>
    <col min="6" max="6" width="9.85546875" style="493" customWidth="1"/>
    <col min="7" max="7" width="12.7109375" style="493" customWidth="1"/>
    <col min="8" max="17" width="0" style="493" hidden="1" customWidth="1"/>
    <col min="18" max="18" width="6.85546875" style="493" customWidth="1"/>
    <col min="19" max="19" width="9.140625" style="493"/>
    <col min="20" max="25" width="0" style="493" hidden="1" customWidth="1"/>
    <col min="26" max="28" width="9.140625" style="493"/>
    <col min="29" max="29" width="0" style="493" hidden="1" customWidth="1"/>
    <col min="30" max="30" width="9.140625" style="493"/>
    <col min="31" max="41" width="0" style="493" hidden="1" customWidth="1"/>
    <col min="42" max="52" width="9.140625" style="493"/>
    <col min="53" max="53" width="98.7109375" style="493" customWidth="1"/>
    <col min="54" max="16384" width="9.140625" style="493"/>
  </cols>
  <sheetData>
    <row r="1" spans="1:60" ht="15.75" customHeight="1">
      <c r="A1" s="982" t="s">
        <v>1570</v>
      </c>
      <c r="B1" s="982"/>
      <c r="C1" s="982"/>
      <c r="D1" s="982"/>
      <c r="E1" s="982"/>
      <c r="F1" s="982"/>
      <c r="G1" s="982"/>
      <c r="AG1" s="493" t="s">
        <v>1571</v>
      </c>
    </row>
    <row r="2" spans="1:60" ht="24.95" customHeight="1">
      <c r="A2" s="494" t="s">
        <v>1572</v>
      </c>
      <c r="B2" s="495" t="s">
        <v>66</v>
      </c>
      <c r="C2" s="983" t="s">
        <v>1573</v>
      </c>
      <c r="D2" s="984"/>
      <c r="E2" s="984"/>
      <c r="F2" s="984"/>
      <c r="G2" s="985"/>
      <c r="AG2" s="493" t="s">
        <v>68</v>
      </c>
    </row>
    <row r="3" spans="1:60" ht="24.95" customHeight="1">
      <c r="A3" s="494" t="s">
        <v>1574</v>
      </c>
      <c r="B3" s="495" t="s">
        <v>829</v>
      </c>
      <c r="C3" s="983" t="s">
        <v>24</v>
      </c>
      <c r="D3" s="984"/>
      <c r="E3" s="984"/>
      <c r="F3" s="984"/>
      <c r="G3" s="985"/>
      <c r="AC3" s="496" t="s">
        <v>68</v>
      </c>
      <c r="AG3" s="493" t="s">
        <v>1575</v>
      </c>
    </row>
    <row r="4" spans="1:60" ht="24.95" customHeight="1">
      <c r="A4" s="497" t="s">
        <v>1576</v>
      </c>
      <c r="B4" s="498" t="s">
        <v>2710</v>
      </c>
      <c r="C4" s="986" t="s">
        <v>2711</v>
      </c>
      <c r="D4" s="987"/>
      <c r="E4" s="987"/>
      <c r="F4" s="987"/>
      <c r="G4" s="988"/>
      <c r="AG4" s="493" t="s">
        <v>1579</v>
      </c>
    </row>
    <row r="5" spans="1:60">
      <c r="D5" s="499"/>
    </row>
    <row r="6" spans="1:60" ht="38.25">
      <c r="A6" s="500" t="s">
        <v>1580</v>
      </c>
      <c r="B6" s="501" t="s">
        <v>1581</v>
      </c>
      <c r="C6" s="501" t="s">
        <v>1582</v>
      </c>
      <c r="D6" s="502" t="s">
        <v>142</v>
      </c>
      <c r="E6" s="500" t="s">
        <v>143</v>
      </c>
      <c r="F6" s="503" t="s">
        <v>1583</v>
      </c>
      <c r="G6" s="500" t="s">
        <v>1584</v>
      </c>
      <c r="H6" s="504" t="s">
        <v>1585</v>
      </c>
      <c r="I6" s="504" t="s">
        <v>1586</v>
      </c>
      <c r="J6" s="504" t="s">
        <v>1587</v>
      </c>
      <c r="K6" s="504" t="s">
        <v>1588</v>
      </c>
      <c r="L6" s="504" t="s">
        <v>77</v>
      </c>
      <c r="M6" s="504" t="s">
        <v>115</v>
      </c>
      <c r="N6" s="504" t="s">
        <v>1589</v>
      </c>
      <c r="O6" s="504" t="s">
        <v>1590</v>
      </c>
      <c r="P6" s="504" t="s">
        <v>1591</v>
      </c>
      <c r="Q6" s="504" t="s">
        <v>1592</v>
      </c>
      <c r="R6" s="504" t="s">
        <v>1593</v>
      </c>
      <c r="S6" s="504" t="s">
        <v>1594</v>
      </c>
      <c r="T6" s="504" t="s">
        <v>1595</v>
      </c>
      <c r="U6" s="504" t="s">
        <v>1596</v>
      </c>
      <c r="V6" s="504" t="s">
        <v>1597</v>
      </c>
      <c r="W6" s="504" t="s">
        <v>1598</v>
      </c>
      <c r="X6" s="504" t="s">
        <v>1599</v>
      </c>
      <c r="Y6" s="504" t="s">
        <v>2856</v>
      </c>
    </row>
    <row r="7" spans="1:60" hidden="1">
      <c r="A7" s="505"/>
      <c r="B7" s="506"/>
      <c r="C7" s="506"/>
      <c r="D7" s="507"/>
      <c r="E7" s="508"/>
      <c r="F7" s="509"/>
      <c r="G7" s="509"/>
      <c r="H7" s="509"/>
      <c r="I7" s="509"/>
      <c r="J7" s="509"/>
      <c r="K7" s="509"/>
      <c r="L7" s="509"/>
      <c r="M7" s="509"/>
      <c r="N7" s="508"/>
      <c r="O7" s="508"/>
      <c r="P7" s="508"/>
      <c r="Q7" s="508"/>
      <c r="R7" s="509"/>
      <c r="S7" s="509"/>
      <c r="T7" s="509"/>
      <c r="U7" s="509"/>
      <c r="V7" s="509"/>
      <c r="W7" s="509"/>
      <c r="X7" s="509"/>
      <c r="Y7" s="509"/>
    </row>
    <row r="8" spans="1:60">
      <c r="A8" s="510" t="s">
        <v>1600</v>
      </c>
      <c r="B8" s="511" t="s">
        <v>186</v>
      </c>
      <c r="C8" s="512" t="s">
        <v>1013</v>
      </c>
      <c r="D8" s="513"/>
      <c r="E8" s="514"/>
      <c r="F8" s="515"/>
      <c r="G8" s="515">
        <f>SUMIF(AG9:AG28,"&lt;&gt;NOR",G9:G28)</f>
        <v>0</v>
      </c>
      <c r="H8" s="515"/>
      <c r="I8" s="515">
        <f>SUM(I9:I28)</f>
        <v>0</v>
      </c>
      <c r="J8" s="515"/>
      <c r="K8" s="515">
        <f>SUM(K9:K28)</f>
        <v>0</v>
      </c>
      <c r="L8" s="515"/>
      <c r="M8" s="515">
        <f>SUM(M9:M28)</f>
        <v>0</v>
      </c>
      <c r="N8" s="514"/>
      <c r="O8" s="514">
        <f>SUM(O9:O28)</f>
        <v>2.9099999999999997</v>
      </c>
      <c r="P8" s="514"/>
      <c r="Q8" s="514">
        <f>SUM(Q9:Q28)</f>
        <v>0</v>
      </c>
      <c r="R8" s="515"/>
      <c r="S8" s="515"/>
      <c r="T8" s="516"/>
      <c r="U8" s="517"/>
      <c r="V8" s="517">
        <f>SUM(V9:V28)</f>
        <v>34.83</v>
      </c>
      <c r="W8" s="517"/>
      <c r="X8" s="517"/>
      <c r="Y8" s="517"/>
      <c r="AG8" s="493" t="s">
        <v>1601</v>
      </c>
    </row>
    <row r="9" spans="1:60" ht="22.5" outlineLevel="1">
      <c r="A9" s="518">
        <v>1</v>
      </c>
      <c r="B9" s="519" t="s">
        <v>2117</v>
      </c>
      <c r="C9" s="520" t="s">
        <v>2118</v>
      </c>
      <c r="D9" s="521" t="s">
        <v>898</v>
      </c>
      <c r="E9" s="522">
        <v>9.1800000000000007E-3</v>
      </c>
      <c r="F9" s="523"/>
      <c r="G9" s="524">
        <f>ROUND(E9*F9,2)</f>
        <v>0</v>
      </c>
      <c r="H9" s="523"/>
      <c r="I9" s="524">
        <f>ROUND(E9*H9,2)</f>
        <v>0</v>
      </c>
      <c r="J9" s="523"/>
      <c r="K9" s="524">
        <f>ROUND(E9*J9,2)</f>
        <v>0</v>
      </c>
      <c r="L9" s="524">
        <v>21</v>
      </c>
      <c r="M9" s="524">
        <f>G9*(1+L9/100)</f>
        <v>0</v>
      </c>
      <c r="N9" s="522">
        <v>1.0202899999999999</v>
      </c>
      <c r="O9" s="522">
        <f>ROUND(E9*N9,2)</f>
        <v>0.01</v>
      </c>
      <c r="P9" s="522">
        <v>0</v>
      </c>
      <c r="Q9" s="522">
        <f>ROUND(E9*P9,2)</f>
        <v>0</v>
      </c>
      <c r="R9" s="524" t="s">
        <v>1604</v>
      </c>
      <c r="S9" s="524" t="s">
        <v>1605</v>
      </c>
      <c r="T9" s="525" t="s">
        <v>1605</v>
      </c>
      <c r="U9" s="526">
        <v>25.271000000000001</v>
      </c>
      <c r="V9" s="526">
        <f>ROUND(E9*U9,2)</f>
        <v>0.23</v>
      </c>
      <c r="W9" s="526"/>
      <c r="X9" s="526" t="s">
        <v>1606</v>
      </c>
      <c r="Y9" s="526" t="s">
        <v>2857</v>
      </c>
      <c r="Z9" s="527"/>
      <c r="AA9" s="527"/>
      <c r="AB9" s="527"/>
      <c r="AC9" s="527"/>
      <c r="AD9" s="527"/>
      <c r="AE9" s="527"/>
      <c r="AF9" s="527"/>
      <c r="AG9" s="527" t="s">
        <v>1607</v>
      </c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</row>
    <row r="10" spans="1:60" outlineLevel="2">
      <c r="A10" s="528"/>
      <c r="B10" s="529"/>
      <c r="C10" s="976" t="s">
        <v>1690</v>
      </c>
      <c r="D10" s="977"/>
      <c r="E10" s="977"/>
      <c r="F10" s="977"/>
      <c r="G10" s="977"/>
      <c r="H10" s="526"/>
      <c r="I10" s="526"/>
      <c r="J10" s="526"/>
      <c r="K10" s="526"/>
      <c r="L10" s="526"/>
      <c r="M10" s="526"/>
      <c r="N10" s="533"/>
      <c r="O10" s="533"/>
      <c r="P10" s="533"/>
      <c r="Q10" s="533"/>
      <c r="R10" s="526"/>
      <c r="S10" s="526"/>
      <c r="T10" s="526"/>
      <c r="U10" s="526"/>
      <c r="V10" s="526"/>
      <c r="W10" s="526"/>
      <c r="X10" s="526"/>
      <c r="Y10" s="526"/>
      <c r="Z10" s="527"/>
      <c r="AA10" s="527"/>
      <c r="AB10" s="527"/>
      <c r="AC10" s="527"/>
      <c r="AD10" s="527"/>
      <c r="AE10" s="527"/>
      <c r="AF10" s="527"/>
      <c r="AG10" s="527" t="s">
        <v>1621</v>
      </c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</row>
    <row r="11" spans="1:60" outlineLevel="2">
      <c r="A11" s="528"/>
      <c r="B11" s="529"/>
      <c r="C11" s="530" t="s">
        <v>2712</v>
      </c>
      <c r="D11" s="531"/>
      <c r="E11" s="532">
        <v>9.1800000000000007E-3</v>
      </c>
      <c r="F11" s="526"/>
      <c r="G11" s="526"/>
      <c r="H11" s="526"/>
      <c r="I11" s="526"/>
      <c r="J11" s="526"/>
      <c r="K11" s="526"/>
      <c r="L11" s="526"/>
      <c r="M11" s="526"/>
      <c r="N11" s="533"/>
      <c r="O11" s="533"/>
      <c r="P11" s="533"/>
      <c r="Q11" s="533"/>
      <c r="R11" s="526"/>
      <c r="S11" s="526"/>
      <c r="T11" s="526"/>
      <c r="U11" s="526"/>
      <c r="V11" s="526"/>
      <c r="W11" s="526"/>
      <c r="X11" s="526"/>
      <c r="Y11" s="526"/>
      <c r="Z11" s="527"/>
      <c r="AA11" s="527"/>
      <c r="AB11" s="527"/>
      <c r="AC11" s="527"/>
      <c r="AD11" s="527"/>
      <c r="AE11" s="527"/>
      <c r="AF11" s="527"/>
      <c r="AG11" s="527" t="s">
        <v>814</v>
      </c>
      <c r="AH11" s="527">
        <v>0</v>
      </c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</row>
    <row r="12" spans="1:60" ht="22.5" outlineLevel="1">
      <c r="A12" s="518">
        <v>2</v>
      </c>
      <c r="B12" s="519" t="s">
        <v>1618</v>
      </c>
      <c r="C12" s="520" t="s">
        <v>1619</v>
      </c>
      <c r="D12" s="521" t="s">
        <v>162</v>
      </c>
      <c r="E12" s="522">
        <v>16.367999999999999</v>
      </c>
      <c r="F12" s="523"/>
      <c r="G12" s="524">
        <f>ROUND(E12*F12,2)</f>
        <v>0</v>
      </c>
      <c r="H12" s="523"/>
      <c r="I12" s="524">
        <f>ROUND(E12*H12,2)</f>
        <v>0</v>
      </c>
      <c r="J12" s="523"/>
      <c r="K12" s="524">
        <f>ROUND(E12*J12,2)</f>
        <v>0</v>
      </c>
      <c r="L12" s="524">
        <v>21</v>
      </c>
      <c r="M12" s="524">
        <f>G12*(1+L12/100)</f>
        <v>0</v>
      </c>
      <c r="N12" s="522">
        <v>2.231E-2</v>
      </c>
      <c r="O12" s="522">
        <f>ROUND(E12*N12,2)</f>
        <v>0.37</v>
      </c>
      <c r="P12" s="522">
        <v>0</v>
      </c>
      <c r="Q12" s="522">
        <f>ROUND(E12*P12,2)</f>
        <v>0</v>
      </c>
      <c r="R12" s="524" t="s">
        <v>1604</v>
      </c>
      <c r="S12" s="524" t="s">
        <v>1605</v>
      </c>
      <c r="T12" s="525" t="s">
        <v>1605</v>
      </c>
      <c r="U12" s="526">
        <v>0.88</v>
      </c>
      <c r="V12" s="526">
        <f>ROUND(E12*U12,2)</f>
        <v>14.4</v>
      </c>
      <c r="W12" s="526"/>
      <c r="X12" s="526" t="s">
        <v>1606</v>
      </c>
      <c r="Y12" s="526" t="s">
        <v>2857</v>
      </c>
      <c r="Z12" s="527"/>
      <c r="AA12" s="527"/>
      <c r="AB12" s="527"/>
      <c r="AC12" s="527"/>
      <c r="AD12" s="527"/>
      <c r="AE12" s="527"/>
      <c r="AF12" s="527"/>
      <c r="AG12" s="527" t="s">
        <v>1607</v>
      </c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</row>
    <row r="13" spans="1:60" ht="22.5" outlineLevel="2">
      <c r="A13" s="528"/>
      <c r="B13" s="529"/>
      <c r="C13" s="976" t="s">
        <v>1620</v>
      </c>
      <c r="D13" s="977"/>
      <c r="E13" s="977"/>
      <c r="F13" s="977"/>
      <c r="G13" s="977"/>
      <c r="H13" s="526"/>
      <c r="I13" s="526"/>
      <c r="J13" s="526"/>
      <c r="K13" s="526"/>
      <c r="L13" s="526"/>
      <c r="M13" s="526"/>
      <c r="N13" s="533"/>
      <c r="O13" s="533"/>
      <c r="P13" s="533"/>
      <c r="Q13" s="533"/>
      <c r="R13" s="526"/>
      <c r="S13" s="526"/>
      <c r="T13" s="526"/>
      <c r="U13" s="526"/>
      <c r="V13" s="526"/>
      <c r="W13" s="526"/>
      <c r="X13" s="526"/>
      <c r="Y13" s="526"/>
      <c r="Z13" s="527"/>
      <c r="AA13" s="527"/>
      <c r="AB13" s="527"/>
      <c r="AC13" s="527"/>
      <c r="AD13" s="527"/>
      <c r="AE13" s="527"/>
      <c r="AF13" s="527"/>
      <c r="AG13" s="527" t="s">
        <v>1621</v>
      </c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34" t="str">
        <f>C13</f>
        <v>zřízení nosné konstrukce příčky, vložení tepelné izolace tl. do 5 cm, montáž desek, tmelení spár Q2 a úprava rohů. Včetně dodávek materiálu.</v>
      </c>
      <c r="BB13" s="527"/>
      <c r="BC13" s="527"/>
      <c r="BD13" s="527"/>
      <c r="BE13" s="527"/>
      <c r="BF13" s="527"/>
      <c r="BG13" s="527"/>
      <c r="BH13" s="527"/>
    </row>
    <row r="14" spans="1:60" outlineLevel="2">
      <c r="A14" s="528"/>
      <c r="B14" s="529"/>
      <c r="C14" s="530" t="s">
        <v>2713</v>
      </c>
      <c r="D14" s="531"/>
      <c r="E14" s="532">
        <v>16.367999999999999</v>
      </c>
      <c r="F14" s="526"/>
      <c r="G14" s="526"/>
      <c r="H14" s="526"/>
      <c r="I14" s="526"/>
      <c r="J14" s="526"/>
      <c r="K14" s="526"/>
      <c r="L14" s="526"/>
      <c r="M14" s="526"/>
      <c r="N14" s="533"/>
      <c r="O14" s="533"/>
      <c r="P14" s="533"/>
      <c r="Q14" s="533"/>
      <c r="R14" s="526"/>
      <c r="S14" s="526"/>
      <c r="T14" s="526"/>
      <c r="U14" s="526"/>
      <c r="V14" s="526"/>
      <c r="W14" s="526"/>
      <c r="X14" s="526"/>
      <c r="Y14" s="526"/>
      <c r="Z14" s="527"/>
      <c r="AA14" s="527"/>
      <c r="AB14" s="527"/>
      <c r="AC14" s="527"/>
      <c r="AD14" s="527"/>
      <c r="AE14" s="527"/>
      <c r="AF14" s="527"/>
      <c r="AG14" s="527" t="s">
        <v>814</v>
      </c>
      <c r="AH14" s="527">
        <v>0</v>
      </c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</row>
    <row r="15" spans="1:60" ht="45" outlineLevel="1">
      <c r="A15" s="518">
        <v>3</v>
      </c>
      <c r="B15" s="519" t="s">
        <v>2153</v>
      </c>
      <c r="C15" s="520" t="s">
        <v>2154</v>
      </c>
      <c r="D15" s="521" t="s">
        <v>162</v>
      </c>
      <c r="E15" s="522">
        <v>7.6079999999999997</v>
      </c>
      <c r="F15" s="523"/>
      <c r="G15" s="524">
        <f>ROUND(E15*F15,2)</f>
        <v>0</v>
      </c>
      <c r="H15" s="523"/>
      <c r="I15" s="524">
        <f>ROUND(E15*H15,2)</f>
        <v>0</v>
      </c>
      <c r="J15" s="523"/>
      <c r="K15" s="524">
        <f>ROUND(E15*J15,2)</f>
        <v>0</v>
      </c>
      <c r="L15" s="524">
        <v>21</v>
      </c>
      <c r="M15" s="524">
        <f>G15*(1+L15/100)</f>
        <v>0</v>
      </c>
      <c r="N15" s="522">
        <v>4.5569999999999999E-2</v>
      </c>
      <c r="O15" s="522">
        <f>ROUND(E15*N15,2)</f>
        <v>0.35</v>
      </c>
      <c r="P15" s="522">
        <v>0</v>
      </c>
      <c r="Q15" s="522">
        <f>ROUND(E15*P15,2)</f>
        <v>0</v>
      </c>
      <c r="R15" s="524" t="s">
        <v>1604</v>
      </c>
      <c r="S15" s="524" t="s">
        <v>1605</v>
      </c>
      <c r="T15" s="525" t="s">
        <v>1605</v>
      </c>
      <c r="U15" s="526">
        <v>1.2869999999999999</v>
      </c>
      <c r="V15" s="526">
        <f>ROUND(E15*U15,2)</f>
        <v>9.7899999999999991</v>
      </c>
      <c r="W15" s="526"/>
      <c r="X15" s="526" t="s">
        <v>1606</v>
      </c>
      <c r="Y15" s="526" t="s">
        <v>2857</v>
      </c>
      <c r="Z15" s="527"/>
      <c r="AA15" s="527"/>
      <c r="AB15" s="527"/>
      <c r="AC15" s="527"/>
      <c r="AD15" s="527"/>
      <c r="AE15" s="527"/>
      <c r="AF15" s="527"/>
      <c r="AG15" s="527" t="s">
        <v>1607</v>
      </c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  <c r="AU15" s="527"/>
      <c r="AV15" s="527"/>
      <c r="AW15" s="527"/>
      <c r="AX15" s="527"/>
      <c r="AY15" s="527"/>
      <c r="AZ15" s="527"/>
      <c r="BA15" s="527"/>
      <c r="BB15" s="527"/>
      <c r="BC15" s="527"/>
      <c r="BD15" s="527"/>
      <c r="BE15" s="527"/>
      <c r="BF15" s="527"/>
      <c r="BG15" s="527"/>
      <c r="BH15" s="527"/>
    </row>
    <row r="16" spans="1:60" ht="22.5" outlineLevel="2">
      <c r="A16" s="528"/>
      <c r="B16" s="529"/>
      <c r="C16" s="976" t="s">
        <v>1620</v>
      </c>
      <c r="D16" s="977"/>
      <c r="E16" s="977"/>
      <c r="F16" s="977"/>
      <c r="G16" s="977"/>
      <c r="H16" s="526"/>
      <c r="I16" s="526"/>
      <c r="J16" s="526"/>
      <c r="K16" s="526"/>
      <c r="L16" s="526"/>
      <c r="M16" s="526"/>
      <c r="N16" s="533"/>
      <c r="O16" s="533"/>
      <c r="P16" s="533"/>
      <c r="Q16" s="533"/>
      <c r="R16" s="526"/>
      <c r="S16" s="526"/>
      <c r="T16" s="526"/>
      <c r="U16" s="526"/>
      <c r="V16" s="526"/>
      <c r="W16" s="526"/>
      <c r="X16" s="526"/>
      <c r="Y16" s="526"/>
      <c r="Z16" s="527"/>
      <c r="AA16" s="527"/>
      <c r="AB16" s="527"/>
      <c r="AC16" s="527"/>
      <c r="AD16" s="527"/>
      <c r="AE16" s="527"/>
      <c r="AF16" s="527"/>
      <c r="AG16" s="527" t="s">
        <v>1621</v>
      </c>
      <c r="AH16" s="527"/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  <c r="AU16" s="527"/>
      <c r="AV16" s="527"/>
      <c r="AW16" s="527"/>
      <c r="AX16" s="527"/>
      <c r="AY16" s="527"/>
      <c r="AZ16" s="527"/>
      <c r="BA16" s="534" t="str">
        <f>C16</f>
        <v>zřízení nosné konstrukce příčky, vložení tepelné izolace tl. do 5 cm, montáž desek, tmelení spár Q2 a úprava rohů. Včetně dodávek materiálu.</v>
      </c>
      <c r="BB16" s="527"/>
      <c r="BC16" s="527"/>
      <c r="BD16" s="527"/>
      <c r="BE16" s="527"/>
      <c r="BF16" s="527"/>
      <c r="BG16" s="527"/>
      <c r="BH16" s="527"/>
    </row>
    <row r="17" spans="1:60" outlineLevel="2">
      <c r="A17" s="528"/>
      <c r="B17" s="529"/>
      <c r="C17" s="530" t="s">
        <v>2995</v>
      </c>
      <c r="D17" s="531"/>
      <c r="E17" s="532">
        <v>7.6079999999999997</v>
      </c>
      <c r="F17" s="526"/>
      <c r="G17" s="526"/>
      <c r="H17" s="526"/>
      <c r="I17" s="526"/>
      <c r="J17" s="526"/>
      <c r="K17" s="526"/>
      <c r="L17" s="526"/>
      <c r="M17" s="526"/>
      <c r="N17" s="533"/>
      <c r="O17" s="533"/>
      <c r="P17" s="533"/>
      <c r="Q17" s="533"/>
      <c r="R17" s="526"/>
      <c r="S17" s="526"/>
      <c r="T17" s="526"/>
      <c r="U17" s="526"/>
      <c r="V17" s="526"/>
      <c r="W17" s="526"/>
      <c r="X17" s="526"/>
      <c r="Y17" s="526"/>
      <c r="Z17" s="527"/>
      <c r="AA17" s="527"/>
      <c r="AB17" s="527"/>
      <c r="AC17" s="527"/>
      <c r="AD17" s="527"/>
      <c r="AE17" s="527"/>
      <c r="AF17" s="527"/>
      <c r="AG17" s="527" t="s">
        <v>814</v>
      </c>
      <c r="AH17" s="527">
        <v>0</v>
      </c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</row>
    <row r="18" spans="1:60" ht="33.75" outlineLevel="1">
      <c r="A18" s="518">
        <v>4</v>
      </c>
      <c r="B18" s="519" t="s">
        <v>2156</v>
      </c>
      <c r="C18" s="520" t="s">
        <v>2157</v>
      </c>
      <c r="D18" s="521" t="s">
        <v>189</v>
      </c>
      <c r="E18" s="522">
        <v>1</v>
      </c>
      <c r="F18" s="523"/>
      <c r="G18" s="524">
        <f>ROUND(E18*F18,2)</f>
        <v>0</v>
      </c>
      <c r="H18" s="523"/>
      <c r="I18" s="524">
        <f>ROUND(E18*H18,2)</f>
        <v>0</v>
      </c>
      <c r="J18" s="523"/>
      <c r="K18" s="524">
        <f>ROUND(E18*J18,2)</f>
        <v>0</v>
      </c>
      <c r="L18" s="524">
        <v>21</v>
      </c>
      <c r="M18" s="524">
        <f>G18*(1+L18/100)</f>
        <v>0</v>
      </c>
      <c r="N18" s="522">
        <v>6.3200000000000001E-3</v>
      </c>
      <c r="O18" s="522">
        <f>ROUND(E18*N18,2)</f>
        <v>0.01</v>
      </c>
      <c r="P18" s="522">
        <v>0</v>
      </c>
      <c r="Q18" s="522">
        <f>ROUND(E18*P18,2)</f>
        <v>0</v>
      </c>
      <c r="R18" s="524" t="s">
        <v>1604</v>
      </c>
      <c r="S18" s="524" t="s">
        <v>1605</v>
      </c>
      <c r="T18" s="525" t="s">
        <v>1605</v>
      </c>
      <c r="U18" s="526">
        <v>0.95699999999999996</v>
      </c>
      <c r="V18" s="526">
        <f>ROUND(E18*U18,2)</f>
        <v>0.96</v>
      </c>
      <c r="W18" s="526"/>
      <c r="X18" s="526" t="s">
        <v>1606</v>
      </c>
      <c r="Y18" s="526" t="s">
        <v>2857</v>
      </c>
      <c r="Z18" s="527"/>
      <c r="AA18" s="527"/>
      <c r="AB18" s="527"/>
      <c r="AC18" s="527"/>
      <c r="AD18" s="527"/>
      <c r="AE18" s="527"/>
      <c r="AF18" s="527"/>
      <c r="AG18" s="527" t="s">
        <v>1607</v>
      </c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</row>
    <row r="19" spans="1:60" outlineLevel="2">
      <c r="A19" s="528"/>
      <c r="B19" s="529"/>
      <c r="C19" s="530" t="s">
        <v>2996</v>
      </c>
      <c r="D19" s="531"/>
      <c r="E19" s="532">
        <v>1</v>
      </c>
      <c r="F19" s="526"/>
      <c r="G19" s="526"/>
      <c r="H19" s="526"/>
      <c r="I19" s="526"/>
      <c r="J19" s="526"/>
      <c r="K19" s="526"/>
      <c r="L19" s="526"/>
      <c r="M19" s="526"/>
      <c r="N19" s="533"/>
      <c r="O19" s="533"/>
      <c r="P19" s="533"/>
      <c r="Q19" s="533"/>
      <c r="R19" s="526"/>
      <c r="S19" s="526"/>
      <c r="T19" s="526"/>
      <c r="U19" s="526"/>
      <c r="V19" s="526"/>
      <c r="W19" s="526"/>
      <c r="X19" s="526"/>
      <c r="Y19" s="526"/>
      <c r="Z19" s="527"/>
      <c r="AA19" s="527"/>
      <c r="AB19" s="527"/>
      <c r="AC19" s="527"/>
      <c r="AD19" s="527"/>
      <c r="AE19" s="527"/>
      <c r="AF19" s="527"/>
      <c r="AG19" s="527" t="s">
        <v>814</v>
      </c>
      <c r="AH19" s="527">
        <v>0</v>
      </c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</row>
    <row r="20" spans="1:60" outlineLevel="1">
      <c r="A20" s="518">
        <v>5</v>
      </c>
      <c r="B20" s="519" t="s">
        <v>1623</v>
      </c>
      <c r="C20" s="520" t="s">
        <v>1624</v>
      </c>
      <c r="D20" s="521" t="s">
        <v>162</v>
      </c>
      <c r="E20" s="522">
        <v>13.16</v>
      </c>
      <c r="F20" s="523"/>
      <c r="G20" s="524">
        <f>ROUND(E20*F20,2)</f>
        <v>0</v>
      </c>
      <c r="H20" s="523"/>
      <c r="I20" s="524">
        <f>ROUND(E20*H20,2)</f>
        <v>0</v>
      </c>
      <c r="J20" s="523"/>
      <c r="K20" s="524">
        <f>ROUND(E20*J20,2)</f>
        <v>0</v>
      </c>
      <c r="L20" s="524">
        <v>21</v>
      </c>
      <c r="M20" s="524">
        <f>G20*(1+L20/100)</f>
        <v>0</v>
      </c>
      <c r="N20" s="522">
        <v>0.11219</v>
      </c>
      <c r="O20" s="522">
        <f>ROUND(E20*N20,2)</f>
        <v>1.48</v>
      </c>
      <c r="P20" s="522">
        <v>0</v>
      </c>
      <c r="Q20" s="522">
        <f>ROUND(E20*P20,2)</f>
        <v>0</v>
      </c>
      <c r="R20" s="524" t="s">
        <v>1604</v>
      </c>
      <c r="S20" s="524" t="s">
        <v>1605</v>
      </c>
      <c r="T20" s="525" t="s">
        <v>1605</v>
      </c>
      <c r="U20" s="526">
        <v>0.55488999999999999</v>
      </c>
      <c r="V20" s="526">
        <f>ROUND(E20*U20,2)</f>
        <v>7.3</v>
      </c>
      <c r="W20" s="526"/>
      <c r="X20" s="526" t="s">
        <v>1606</v>
      </c>
      <c r="Y20" s="526" t="s">
        <v>2857</v>
      </c>
      <c r="Z20" s="527"/>
      <c r="AA20" s="527"/>
      <c r="AB20" s="527"/>
      <c r="AC20" s="527"/>
      <c r="AD20" s="527"/>
      <c r="AE20" s="527"/>
      <c r="AF20" s="527"/>
      <c r="AG20" s="527" t="s">
        <v>1607</v>
      </c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</row>
    <row r="21" spans="1:60" outlineLevel="2">
      <c r="A21" s="528"/>
      <c r="B21" s="529"/>
      <c r="C21" s="976" t="s">
        <v>1625</v>
      </c>
      <c r="D21" s="977"/>
      <c r="E21" s="977"/>
      <c r="F21" s="977"/>
      <c r="G21" s="977"/>
      <c r="H21" s="526"/>
      <c r="I21" s="526"/>
      <c r="J21" s="526"/>
      <c r="K21" s="526"/>
      <c r="L21" s="526"/>
      <c r="M21" s="526"/>
      <c r="N21" s="533"/>
      <c r="O21" s="533"/>
      <c r="P21" s="533"/>
      <c r="Q21" s="533"/>
      <c r="R21" s="526"/>
      <c r="S21" s="526"/>
      <c r="T21" s="526"/>
      <c r="U21" s="526"/>
      <c r="V21" s="526"/>
      <c r="W21" s="526"/>
      <c r="X21" s="526"/>
      <c r="Y21" s="526"/>
      <c r="Z21" s="527"/>
      <c r="AA21" s="527"/>
      <c r="AB21" s="527"/>
      <c r="AC21" s="527"/>
      <c r="AD21" s="527"/>
      <c r="AE21" s="527"/>
      <c r="AF21" s="527"/>
      <c r="AG21" s="527" t="s">
        <v>1621</v>
      </c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</row>
    <row r="22" spans="1:60" outlineLevel="2">
      <c r="A22" s="528"/>
      <c r="B22" s="529"/>
      <c r="C22" s="530" t="s">
        <v>2714</v>
      </c>
      <c r="D22" s="531"/>
      <c r="E22" s="532">
        <v>13.16</v>
      </c>
      <c r="F22" s="526"/>
      <c r="G22" s="526"/>
      <c r="H22" s="526"/>
      <c r="I22" s="526"/>
      <c r="J22" s="526"/>
      <c r="K22" s="526"/>
      <c r="L22" s="526"/>
      <c r="M22" s="526"/>
      <c r="N22" s="533"/>
      <c r="O22" s="533"/>
      <c r="P22" s="533"/>
      <c r="Q22" s="533"/>
      <c r="R22" s="526"/>
      <c r="S22" s="526"/>
      <c r="T22" s="526"/>
      <c r="U22" s="526"/>
      <c r="V22" s="526"/>
      <c r="W22" s="526"/>
      <c r="X22" s="526"/>
      <c r="Y22" s="526"/>
      <c r="Z22" s="527"/>
      <c r="AA22" s="527"/>
      <c r="AB22" s="527"/>
      <c r="AC22" s="527"/>
      <c r="AD22" s="527"/>
      <c r="AE22" s="527"/>
      <c r="AF22" s="527"/>
      <c r="AG22" s="527" t="s">
        <v>814</v>
      </c>
      <c r="AH22" s="527">
        <v>0</v>
      </c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</row>
    <row r="23" spans="1:60" outlineLevel="1">
      <c r="A23" s="518">
        <v>6</v>
      </c>
      <c r="B23" s="519" t="s">
        <v>1628</v>
      </c>
      <c r="C23" s="520" t="s">
        <v>1629</v>
      </c>
      <c r="D23" s="521" t="s">
        <v>180</v>
      </c>
      <c r="E23" s="522">
        <v>4.7</v>
      </c>
      <c r="F23" s="523"/>
      <c r="G23" s="524">
        <f>ROUND(E23*F23,2)</f>
        <v>0</v>
      </c>
      <c r="H23" s="523"/>
      <c r="I23" s="524">
        <f>ROUND(E23*H23,2)</f>
        <v>0</v>
      </c>
      <c r="J23" s="523"/>
      <c r="K23" s="524">
        <f>ROUND(E23*J23,2)</f>
        <v>0</v>
      </c>
      <c r="L23" s="524">
        <v>21</v>
      </c>
      <c r="M23" s="524">
        <f>G23*(1+L23/100)</f>
        <v>0</v>
      </c>
      <c r="N23" s="522">
        <v>1.0200000000000001E-3</v>
      </c>
      <c r="O23" s="522">
        <f>ROUND(E23*N23,2)</f>
        <v>0</v>
      </c>
      <c r="P23" s="522">
        <v>0</v>
      </c>
      <c r="Q23" s="522">
        <f>ROUND(E23*P23,2)</f>
        <v>0</v>
      </c>
      <c r="R23" s="524" t="s">
        <v>1604</v>
      </c>
      <c r="S23" s="524" t="s">
        <v>1605</v>
      </c>
      <c r="T23" s="525" t="s">
        <v>1605</v>
      </c>
      <c r="U23" s="526">
        <v>0.223</v>
      </c>
      <c r="V23" s="526">
        <f>ROUND(E23*U23,2)</f>
        <v>1.05</v>
      </c>
      <c r="W23" s="526"/>
      <c r="X23" s="526" t="s">
        <v>1606</v>
      </c>
      <c r="Y23" s="526" t="s">
        <v>2857</v>
      </c>
      <c r="Z23" s="527"/>
      <c r="AA23" s="527"/>
      <c r="AB23" s="527"/>
      <c r="AC23" s="527"/>
      <c r="AD23" s="527"/>
      <c r="AE23" s="527"/>
      <c r="AF23" s="527"/>
      <c r="AG23" s="527" t="s">
        <v>1607</v>
      </c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</row>
    <row r="24" spans="1:60" outlineLevel="2">
      <c r="A24" s="528"/>
      <c r="B24" s="529"/>
      <c r="C24" s="976" t="s">
        <v>1630</v>
      </c>
      <c r="D24" s="977"/>
      <c r="E24" s="977"/>
      <c r="F24" s="977"/>
      <c r="G24" s="977"/>
      <c r="H24" s="526"/>
      <c r="I24" s="526"/>
      <c r="J24" s="526"/>
      <c r="K24" s="526"/>
      <c r="L24" s="526"/>
      <c r="M24" s="526"/>
      <c r="N24" s="533"/>
      <c r="O24" s="533"/>
      <c r="P24" s="533"/>
      <c r="Q24" s="533"/>
      <c r="R24" s="526"/>
      <c r="S24" s="526"/>
      <c r="T24" s="526"/>
      <c r="U24" s="526"/>
      <c r="V24" s="526"/>
      <c r="W24" s="526"/>
      <c r="X24" s="526"/>
      <c r="Y24" s="526"/>
      <c r="Z24" s="527"/>
      <c r="AA24" s="527"/>
      <c r="AB24" s="527"/>
      <c r="AC24" s="527"/>
      <c r="AD24" s="527"/>
      <c r="AE24" s="527"/>
      <c r="AF24" s="527"/>
      <c r="AG24" s="527" t="s">
        <v>1621</v>
      </c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</row>
    <row r="25" spans="1:60" outlineLevel="2">
      <c r="A25" s="528"/>
      <c r="B25" s="529"/>
      <c r="C25" s="978" t="s">
        <v>1631</v>
      </c>
      <c r="D25" s="979"/>
      <c r="E25" s="979"/>
      <c r="F25" s="979"/>
      <c r="G25" s="979"/>
      <c r="H25" s="526"/>
      <c r="I25" s="526"/>
      <c r="J25" s="526"/>
      <c r="K25" s="526"/>
      <c r="L25" s="526"/>
      <c r="M25" s="526"/>
      <c r="N25" s="533"/>
      <c r="O25" s="533"/>
      <c r="P25" s="533"/>
      <c r="Q25" s="533"/>
      <c r="R25" s="526"/>
      <c r="S25" s="526"/>
      <c r="T25" s="526"/>
      <c r="U25" s="526"/>
      <c r="V25" s="526"/>
      <c r="W25" s="526"/>
      <c r="X25" s="526"/>
      <c r="Y25" s="526"/>
      <c r="Z25" s="527"/>
      <c r="AA25" s="527"/>
      <c r="AB25" s="527"/>
      <c r="AC25" s="527"/>
      <c r="AD25" s="527"/>
      <c r="AE25" s="527"/>
      <c r="AF25" s="527"/>
      <c r="AG25" s="527" t="s">
        <v>1632</v>
      </c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</row>
    <row r="26" spans="1:60" outlineLevel="2">
      <c r="A26" s="528"/>
      <c r="B26" s="529"/>
      <c r="C26" s="530" t="s">
        <v>2715</v>
      </c>
      <c r="D26" s="531"/>
      <c r="E26" s="532">
        <v>4.7</v>
      </c>
      <c r="F26" s="526"/>
      <c r="G26" s="526"/>
      <c r="H26" s="526"/>
      <c r="I26" s="526"/>
      <c r="J26" s="526"/>
      <c r="K26" s="526"/>
      <c r="L26" s="526"/>
      <c r="M26" s="526"/>
      <c r="N26" s="533"/>
      <c r="O26" s="533"/>
      <c r="P26" s="533"/>
      <c r="Q26" s="533"/>
      <c r="R26" s="526"/>
      <c r="S26" s="526"/>
      <c r="T26" s="526"/>
      <c r="U26" s="526"/>
      <c r="V26" s="526"/>
      <c r="W26" s="526"/>
      <c r="X26" s="526"/>
      <c r="Y26" s="526"/>
      <c r="Z26" s="527"/>
      <c r="AA26" s="527"/>
      <c r="AB26" s="527"/>
      <c r="AC26" s="527"/>
      <c r="AD26" s="527"/>
      <c r="AE26" s="527"/>
      <c r="AF26" s="527"/>
      <c r="AG26" s="527" t="s">
        <v>814</v>
      </c>
      <c r="AH26" s="527">
        <v>0</v>
      </c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</row>
    <row r="27" spans="1:60" outlineLevel="1">
      <c r="A27" s="518">
        <v>7</v>
      </c>
      <c r="B27" s="519" t="s">
        <v>2200</v>
      </c>
      <c r="C27" s="520" t="s">
        <v>2716</v>
      </c>
      <c r="D27" s="521" t="s">
        <v>162</v>
      </c>
      <c r="E27" s="522">
        <v>1.8360000000000001</v>
      </c>
      <c r="F27" s="523"/>
      <c r="G27" s="524">
        <f>ROUND(E27*F27,2)</f>
        <v>0</v>
      </c>
      <c r="H27" s="523"/>
      <c r="I27" s="524">
        <f>ROUND(E27*H27,2)</f>
        <v>0</v>
      </c>
      <c r="J27" s="523"/>
      <c r="K27" s="524">
        <f>ROUND(E27*J27,2)</f>
        <v>0</v>
      </c>
      <c r="L27" s="524">
        <v>21</v>
      </c>
      <c r="M27" s="524">
        <f>G27*(1+L27/100)</f>
        <v>0</v>
      </c>
      <c r="N27" s="522">
        <v>0.37564999999999998</v>
      </c>
      <c r="O27" s="522">
        <f>ROUND(E27*N27,2)</f>
        <v>0.69</v>
      </c>
      <c r="P27" s="522">
        <v>0</v>
      </c>
      <c r="Q27" s="522">
        <f>ROUND(E27*P27,2)</f>
        <v>0</v>
      </c>
      <c r="R27" s="524"/>
      <c r="S27" s="524" t="s">
        <v>1707</v>
      </c>
      <c r="T27" s="525" t="s">
        <v>1605</v>
      </c>
      <c r="U27" s="526">
        <v>0.6</v>
      </c>
      <c r="V27" s="526">
        <f>ROUND(E27*U27,2)</f>
        <v>1.1000000000000001</v>
      </c>
      <c r="W27" s="526"/>
      <c r="X27" s="526" t="s">
        <v>1606</v>
      </c>
      <c r="Y27" s="526" t="s">
        <v>2857</v>
      </c>
      <c r="Z27" s="527"/>
      <c r="AA27" s="527"/>
      <c r="AB27" s="527"/>
      <c r="AC27" s="527"/>
      <c r="AD27" s="527"/>
      <c r="AE27" s="527"/>
      <c r="AF27" s="527"/>
      <c r="AG27" s="527" t="s">
        <v>1607</v>
      </c>
      <c r="AH27" s="527"/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</row>
    <row r="28" spans="1:60" outlineLevel="2">
      <c r="A28" s="528"/>
      <c r="B28" s="529"/>
      <c r="C28" s="530" t="s">
        <v>2717</v>
      </c>
      <c r="D28" s="531"/>
      <c r="E28" s="532">
        <v>1.8360000000000001</v>
      </c>
      <c r="F28" s="526"/>
      <c r="G28" s="526"/>
      <c r="H28" s="526"/>
      <c r="I28" s="526"/>
      <c r="J28" s="526"/>
      <c r="K28" s="526"/>
      <c r="L28" s="526"/>
      <c r="M28" s="526"/>
      <c r="N28" s="533"/>
      <c r="O28" s="533"/>
      <c r="P28" s="533"/>
      <c r="Q28" s="533"/>
      <c r="R28" s="526"/>
      <c r="S28" s="526"/>
      <c r="T28" s="526"/>
      <c r="U28" s="526"/>
      <c r="V28" s="526"/>
      <c r="W28" s="526"/>
      <c r="X28" s="526"/>
      <c r="Y28" s="526"/>
      <c r="Z28" s="527"/>
      <c r="AA28" s="527"/>
      <c r="AB28" s="527"/>
      <c r="AC28" s="527"/>
      <c r="AD28" s="527"/>
      <c r="AE28" s="527"/>
      <c r="AF28" s="527"/>
      <c r="AG28" s="527" t="s">
        <v>814</v>
      </c>
      <c r="AH28" s="527">
        <v>0</v>
      </c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</row>
    <row r="29" spans="1:60">
      <c r="A29" s="510" t="s">
        <v>1600</v>
      </c>
      <c r="B29" s="511" t="s">
        <v>1119</v>
      </c>
      <c r="C29" s="512" t="s">
        <v>1642</v>
      </c>
      <c r="D29" s="513"/>
      <c r="E29" s="514"/>
      <c r="F29" s="515"/>
      <c r="G29" s="515">
        <f>SUMIF(AG30:AG46,"&lt;&gt;NOR",G30:G46)</f>
        <v>0</v>
      </c>
      <c r="H29" s="515"/>
      <c r="I29" s="515">
        <f>SUM(I30:I46)</f>
        <v>0</v>
      </c>
      <c r="J29" s="515"/>
      <c r="K29" s="515">
        <f>SUM(K30:K46)</f>
        <v>0</v>
      </c>
      <c r="L29" s="515"/>
      <c r="M29" s="515">
        <f>SUM(M30:M46)</f>
        <v>0</v>
      </c>
      <c r="N29" s="514"/>
      <c r="O29" s="514">
        <f>SUM(O30:O46)</f>
        <v>6.06</v>
      </c>
      <c r="P29" s="514"/>
      <c r="Q29" s="514">
        <f>SUM(Q30:Q46)</f>
        <v>0</v>
      </c>
      <c r="R29" s="515"/>
      <c r="S29" s="515"/>
      <c r="T29" s="516"/>
      <c r="U29" s="517"/>
      <c r="V29" s="517">
        <f>SUM(V30:V46)</f>
        <v>132.81</v>
      </c>
      <c r="W29" s="517"/>
      <c r="X29" s="517"/>
      <c r="Y29" s="517"/>
      <c r="AG29" s="493" t="s">
        <v>1601</v>
      </c>
    </row>
    <row r="30" spans="1:60" ht="22.5" outlineLevel="1">
      <c r="A30" s="518">
        <v>8</v>
      </c>
      <c r="B30" s="519" t="s">
        <v>2718</v>
      </c>
      <c r="C30" s="520" t="s">
        <v>2719</v>
      </c>
      <c r="D30" s="521" t="s">
        <v>162</v>
      </c>
      <c r="E30" s="522">
        <v>1.8360000000000001</v>
      </c>
      <c r="F30" s="523"/>
      <c r="G30" s="524">
        <f>ROUND(E30*F30,2)</f>
        <v>0</v>
      </c>
      <c r="H30" s="523"/>
      <c r="I30" s="524">
        <f>ROUND(E30*H30,2)</f>
        <v>0</v>
      </c>
      <c r="J30" s="523"/>
      <c r="K30" s="524">
        <f>ROUND(E30*J30,2)</f>
        <v>0</v>
      </c>
      <c r="L30" s="524">
        <v>21</v>
      </c>
      <c r="M30" s="524">
        <f>G30*(1+L30/100)</f>
        <v>0</v>
      </c>
      <c r="N30" s="522">
        <v>3.5000000000000003E-2</v>
      </c>
      <c r="O30" s="522">
        <f>ROUND(E30*N30,2)</f>
        <v>0.06</v>
      </c>
      <c r="P30" s="522">
        <v>0</v>
      </c>
      <c r="Q30" s="522">
        <f>ROUND(E30*P30,2)</f>
        <v>0</v>
      </c>
      <c r="R30" s="524" t="s">
        <v>1604</v>
      </c>
      <c r="S30" s="524" t="s">
        <v>1605</v>
      </c>
      <c r="T30" s="525" t="s">
        <v>1605</v>
      </c>
      <c r="U30" s="526">
        <v>0.48</v>
      </c>
      <c r="V30" s="526">
        <f>ROUND(E30*U30,2)</f>
        <v>0.88</v>
      </c>
      <c r="W30" s="526"/>
      <c r="X30" s="526" t="s">
        <v>1606</v>
      </c>
      <c r="Y30" s="526" t="s">
        <v>2857</v>
      </c>
      <c r="Z30" s="527"/>
      <c r="AA30" s="527"/>
      <c r="AB30" s="527"/>
      <c r="AC30" s="527"/>
      <c r="AD30" s="527"/>
      <c r="AE30" s="527"/>
      <c r="AF30" s="527"/>
      <c r="AG30" s="527" t="s">
        <v>1607</v>
      </c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</row>
    <row r="31" spans="1:60" outlineLevel="2">
      <c r="A31" s="528"/>
      <c r="B31" s="529"/>
      <c r="C31" s="976" t="s">
        <v>1645</v>
      </c>
      <c r="D31" s="977"/>
      <c r="E31" s="977"/>
      <c r="F31" s="977"/>
      <c r="G31" s="977"/>
      <c r="H31" s="526"/>
      <c r="I31" s="526"/>
      <c r="J31" s="526"/>
      <c r="K31" s="526"/>
      <c r="L31" s="526"/>
      <c r="M31" s="526"/>
      <c r="N31" s="533"/>
      <c r="O31" s="533"/>
      <c r="P31" s="533"/>
      <c r="Q31" s="533"/>
      <c r="R31" s="526"/>
      <c r="S31" s="526"/>
      <c r="T31" s="526"/>
      <c r="U31" s="526"/>
      <c r="V31" s="526"/>
      <c r="W31" s="526"/>
      <c r="X31" s="526"/>
      <c r="Y31" s="526"/>
      <c r="Z31" s="527"/>
      <c r="AA31" s="527"/>
      <c r="AB31" s="527"/>
      <c r="AC31" s="527"/>
      <c r="AD31" s="527"/>
      <c r="AE31" s="527"/>
      <c r="AF31" s="527"/>
      <c r="AG31" s="527" t="s">
        <v>1621</v>
      </c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</row>
    <row r="32" spans="1:60" outlineLevel="2">
      <c r="A32" s="528"/>
      <c r="B32" s="529"/>
      <c r="C32" s="530" t="s">
        <v>2717</v>
      </c>
      <c r="D32" s="531"/>
      <c r="E32" s="532">
        <v>1.8360000000000001</v>
      </c>
      <c r="F32" s="526"/>
      <c r="G32" s="526"/>
      <c r="H32" s="526"/>
      <c r="I32" s="526"/>
      <c r="J32" s="526"/>
      <c r="K32" s="526"/>
      <c r="L32" s="526"/>
      <c r="M32" s="526"/>
      <c r="N32" s="533"/>
      <c r="O32" s="533"/>
      <c r="P32" s="533"/>
      <c r="Q32" s="533"/>
      <c r="R32" s="526"/>
      <c r="S32" s="526"/>
      <c r="T32" s="526"/>
      <c r="U32" s="526"/>
      <c r="V32" s="526"/>
      <c r="W32" s="526"/>
      <c r="X32" s="526"/>
      <c r="Y32" s="526"/>
      <c r="Z32" s="527"/>
      <c r="AA32" s="527"/>
      <c r="AB32" s="527"/>
      <c r="AC32" s="527"/>
      <c r="AD32" s="527"/>
      <c r="AE32" s="527"/>
      <c r="AF32" s="527"/>
      <c r="AG32" s="527" t="s">
        <v>814</v>
      </c>
      <c r="AH32" s="527">
        <v>0</v>
      </c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</row>
    <row r="33" spans="1:60" outlineLevel="1">
      <c r="A33" s="518">
        <v>9</v>
      </c>
      <c r="B33" s="519" t="s">
        <v>2997</v>
      </c>
      <c r="C33" s="520" t="s">
        <v>2998</v>
      </c>
      <c r="D33" s="521" t="s">
        <v>162</v>
      </c>
      <c r="E33" s="522">
        <v>92.96</v>
      </c>
      <c r="F33" s="523"/>
      <c r="G33" s="524">
        <f>ROUND(E33*F33,2)</f>
        <v>0</v>
      </c>
      <c r="H33" s="523"/>
      <c r="I33" s="524">
        <f>ROUND(E33*H33,2)</f>
        <v>0</v>
      </c>
      <c r="J33" s="523"/>
      <c r="K33" s="524">
        <f>ROUND(E33*J33,2)</f>
        <v>0</v>
      </c>
      <c r="L33" s="524">
        <v>21</v>
      </c>
      <c r="M33" s="524">
        <f>G33*(1+L33/100)</f>
        <v>0</v>
      </c>
      <c r="N33" s="522">
        <v>4.8999999999999998E-3</v>
      </c>
      <c r="O33" s="522">
        <f>ROUND(E33*N33,2)</f>
        <v>0.46</v>
      </c>
      <c r="P33" s="522">
        <v>0</v>
      </c>
      <c r="Q33" s="522">
        <f>ROUND(E33*P33,2)</f>
        <v>0</v>
      </c>
      <c r="R33" s="524" t="s">
        <v>1604</v>
      </c>
      <c r="S33" s="524" t="s">
        <v>1605</v>
      </c>
      <c r="T33" s="525" t="s">
        <v>1605</v>
      </c>
      <c r="U33" s="526">
        <v>0.25</v>
      </c>
      <c r="V33" s="526">
        <f>ROUND(E33*U33,2)</f>
        <v>23.24</v>
      </c>
      <c r="W33" s="526"/>
      <c r="X33" s="526" t="s">
        <v>1606</v>
      </c>
      <c r="Y33" s="526" t="s">
        <v>2857</v>
      </c>
      <c r="Z33" s="527"/>
      <c r="AA33" s="527"/>
      <c r="AB33" s="527"/>
      <c r="AC33" s="527"/>
      <c r="AD33" s="527"/>
      <c r="AE33" s="527"/>
      <c r="AF33" s="527"/>
      <c r="AG33" s="527" t="s">
        <v>1607</v>
      </c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</row>
    <row r="34" spans="1:60" outlineLevel="2">
      <c r="A34" s="528"/>
      <c r="B34" s="529"/>
      <c r="C34" s="976" t="s">
        <v>1645</v>
      </c>
      <c r="D34" s="977"/>
      <c r="E34" s="977"/>
      <c r="F34" s="977"/>
      <c r="G34" s="977"/>
      <c r="H34" s="526"/>
      <c r="I34" s="526"/>
      <c r="J34" s="526"/>
      <c r="K34" s="526"/>
      <c r="L34" s="526"/>
      <c r="M34" s="526"/>
      <c r="N34" s="533"/>
      <c r="O34" s="533"/>
      <c r="P34" s="533"/>
      <c r="Q34" s="533"/>
      <c r="R34" s="526"/>
      <c r="S34" s="526"/>
      <c r="T34" s="526"/>
      <c r="U34" s="526"/>
      <c r="V34" s="526"/>
      <c r="W34" s="526"/>
      <c r="X34" s="526"/>
      <c r="Y34" s="526"/>
      <c r="Z34" s="527"/>
      <c r="AA34" s="527"/>
      <c r="AB34" s="527"/>
      <c r="AC34" s="527"/>
      <c r="AD34" s="527"/>
      <c r="AE34" s="527"/>
      <c r="AF34" s="527"/>
      <c r="AG34" s="527" t="s">
        <v>1621</v>
      </c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7"/>
      <c r="BG34" s="527"/>
      <c r="BH34" s="527"/>
    </row>
    <row r="35" spans="1:60" outlineLevel="2">
      <c r="A35" s="528"/>
      <c r="B35" s="529"/>
      <c r="C35" s="530" t="s">
        <v>2999</v>
      </c>
      <c r="D35" s="531"/>
      <c r="E35" s="532">
        <v>92.96</v>
      </c>
      <c r="F35" s="526"/>
      <c r="G35" s="526"/>
      <c r="H35" s="526"/>
      <c r="I35" s="526"/>
      <c r="J35" s="526"/>
      <c r="K35" s="526"/>
      <c r="L35" s="526"/>
      <c r="M35" s="526"/>
      <c r="N35" s="533"/>
      <c r="O35" s="533"/>
      <c r="P35" s="533"/>
      <c r="Q35" s="533"/>
      <c r="R35" s="526"/>
      <c r="S35" s="526"/>
      <c r="T35" s="526"/>
      <c r="U35" s="526"/>
      <c r="V35" s="526"/>
      <c r="W35" s="526"/>
      <c r="X35" s="526"/>
      <c r="Y35" s="526"/>
      <c r="Z35" s="527"/>
      <c r="AA35" s="527"/>
      <c r="AB35" s="527"/>
      <c r="AC35" s="527"/>
      <c r="AD35" s="527"/>
      <c r="AE35" s="527"/>
      <c r="AF35" s="527"/>
      <c r="AG35" s="527" t="s">
        <v>814</v>
      </c>
      <c r="AH35" s="527">
        <v>5</v>
      </c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7"/>
      <c r="BD35" s="527"/>
      <c r="BE35" s="527"/>
      <c r="BF35" s="527"/>
      <c r="BG35" s="527"/>
      <c r="BH35" s="527"/>
    </row>
    <row r="36" spans="1:60" outlineLevel="1">
      <c r="A36" s="518">
        <v>10</v>
      </c>
      <c r="B36" s="519" t="s">
        <v>2255</v>
      </c>
      <c r="C36" s="520" t="s">
        <v>2256</v>
      </c>
      <c r="D36" s="521" t="s">
        <v>162</v>
      </c>
      <c r="E36" s="522">
        <v>87.645250000000004</v>
      </c>
      <c r="F36" s="523"/>
      <c r="G36" s="524">
        <f>ROUND(E36*F36,2)</f>
        <v>0</v>
      </c>
      <c r="H36" s="523"/>
      <c r="I36" s="524">
        <f>ROUND(E36*H36,2)</f>
        <v>0</v>
      </c>
      <c r="J36" s="523"/>
      <c r="K36" s="524">
        <f>ROUND(E36*J36,2)</f>
        <v>0</v>
      </c>
      <c r="L36" s="524">
        <v>21</v>
      </c>
      <c r="M36" s="524">
        <f>G36*(1+L36/100)</f>
        <v>0</v>
      </c>
      <c r="N36" s="522">
        <v>4.7660000000000001E-2</v>
      </c>
      <c r="O36" s="522">
        <f>ROUND(E36*N36,2)</f>
        <v>4.18</v>
      </c>
      <c r="P36" s="522">
        <v>0</v>
      </c>
      <c r="Q36" s="522">
        <f>ROUND(E36*P36,2)</f>
        <v>0</v>
      </c>
      <c r="R36" s="524" t="s">
        <v>1604</v>
      </c>
      <c r="S36" s="524" t="s">
        <v>1605</v>
      </c>
      <c r="T36" s="525" t="s">
        <v>1605</v>
      </c>
      <c r="U36" s="526">
        <v>0.84</v>
      </c>
      <c r="V36" s="526">
        <f>ROUND(E36*U36,2)</f>
        <v>73.62</v>
      </c>
      <c r="W36" s="526"/>
      <c r="X36" s="526" t="s">
        <v>1606</v>
      </c>
      <c r="Y36" s="526" t="s">
        <v>2857</v>
      </c>
      <c r="Z36" s="527"/>
      <c r="AA36" s="527"/>
      <c r="AB36" s="527"/>
      <c r="AC36" s="527"/>
      <c r="AD36" s="527"/>
      <c r="AE36" s="527"/>
      <c r="AF36" s="527"/>
      <c r="AG36" s="527" t="s">
        <v>1607</v>
      </c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7"/>
      <c r="BG36" s="527"/>
      <c r="BH36" s="527"/>
    </row>
    <row r="37" spans="1:60" outlineLevel="2">
      <c r="A37" s="528"/>
      <c r="B37" s="529"/>
      <c r="C37" s="530" t="s">
        <v>2720</v>
      </c>
      <c r="D37" s="531"/>
      <c r="E37" s="532">
        <v>89.845249999999993</v>
      </c>
      <c r="F37" s="526"/>
      <c r="G37" s="526"/>
      <c r="H37" s="526"/>
      <c r="I37" s="526"/>
      <c r="J37" s="526"/>
      <c r="K37" s="526"/>
      <c r="L37" s="526"/>
      <c r="M37" s="526"/>
      <c r="N37" s="533"/>
      <c r="O37" s="533"/>
      <c r="P37" s="533"/>
      <c r="Q37" s="533"/>
      <c r="R37" s="526"/>
      <c r="S37" s="526"/>
      <c r="T37" s="526"/>
      <c r="U37" s="526"/>
      <c r="V37" s="526"/>
      <c r="W37" s="526"/>
      <c r="X37" s="526"/>
      <c r="Y37" s="526"/>
      <c r="Z37" s="527"/>
      <c r="AA37" s="527"/>
      <c r="AB37" s="527"/>
      <c r="AC37" s="527"/>
      <c r="AD37" s="527"/>
      <c r="AE37" s="527"/>
      <c r="AF37" s="527"/>
      <c r="AG37" s="527" t="s">
        <v>814</v>
      </c>
      <c r="AH37" s="527">
        <v>0</v>
      </c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</row>
    <row r="38" spans="1:60" outlineLevel="3">
      <c r="A38" s="528"/>
      <c r="B38" s="529"/>
      <c r="C38" s="530" t="s">
        <v>2721</v>
      </c>
      <c r="D38" s="531"/>
      <c r="E38" s="532">
        <v>-2.2000000000000002</v>
      </c>
      <c r="F38" s="526"/>
      <c r="G38" s="526"/>
      <c r="H38" s="526"/>
      <c r="I38" s="526"/>
      <c r="J38" s="526"/>
      <c r="K38" s="526"/>
      <c r="L38" s="526"/>
      <c r="M38" s="526"/>
      <c r="N38" s="533"/>
      <c r="O38" s="533"/>
      <c r="P38" s="533"/>
      <c r="Q38" s="533"/>
      <c r="R38" s="526"/>
      <c r="S38" s="526"/>
      <c r="T38" s="526"/>
      <c r="U38" s="526"/>
      <c r="V38" s="526"/>
      <c r="W38" s="526"/>
      <c r="X38" s="526"/>
      <c r="Y38" s="526"/>
      <c r="Z38" s="527"/>
      <c r="AA38" s="527"/>
      <c r="AB38" s="527"/>
      <c r="AC38" s="527"/>
      <c r="AD38" s="527"/>
      <c r="AE38" s="527"/>
      <c r="AF38" s="527"/>
      <c r="AG38" s="527" t="s">
        <v>814</v>
      </c>
      <c r="AH38" s="527">
        <v>0</v>
      </c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7"/>
      <c r="BG38" s="527"/>
      <c r="BH38" s="527"/>
    </row>
    <row r="39" spans="1:60" ht="22.5" outlineLevel="1">
      <c r="A39" s="518">
        <v>11</v>
      </c>
      <c r="B39" s="519" t="s">
        <v>3000</v>
      </c>
      <c r="C39" s="520" t="s">
        <v>3001</v>
      </c>
      <c r="D39" s="521" t="s">
        <v>162</v>
      </c>
      <c r="E39" s="522">
        <v>92.96</v>
      </c>
      <c r="F39" s="523"/>
      <c r="G39" s="524">
        <f>ROUND(E39*F39,2)</f>
        <v>0</v>
      </c>
      <c r="H39" s="523"/>
      <c r="I39" s="524">
        <f>ROUND(E39*H39,2)</f>
        <v>0</v>
      </c>
      <c r="J39" s="523"/>
      <c r="K39" s="524">
        <f>ROUND(E39*J39,2)</f>
        <v>0</v>
      </c>
      <c r="L39" s="524">
        <v>21</v>
      </c>
      <c r="M39" s="524">
        <f>G39*(1+L39/100)</f>
        <v>0</v>
      </c>
      <c r="N39" s="522">
        <v>4.5399999999999998E-3</v>
      </c>
      <c r="O39" s="522">
        <f>ROUND(E39*N39,2)</f>
        <v>0.42</v>
      </c>
      <c r="P39" s="522">
        <v>0</v>
      </c>
      <c r="Q39" s="522">
        <f>ROUND(E39*P39,2)</f>
        <v>0</v>
      </c>
      <c r="R39" s="524" t="s">
        <v>1614</v>
      </c>
      <c r="S39" s="524" t="s">
        <v>1605</v>
      </c>
      <c r="T39" s="525" t="s">
        <v>1605</v>
      </c>
      <c r="U39" s="526">
        <v>8.3250000000000005E-2</v>
      </c>
      <c r="V39" s="526">
        <f>ROUND(E39*U39,2)</f>
        <v>7.74</v>
      </c>
      <c r="W39" s="526"/>
      <c r="X39" s="526" t="s">
        <v>1606</v>
      </c>
      <c r="Y39" s="526" t="s">
        <v>2857</v>
      </c>
      <c r="Z39" s="527"/>
      <c r="AA39" s="527"/>
      <c r="AB39" s="527"/>
      <c r="AC39" s="527"/>
      <c r="AD39" s="527"/>
      <c r="AE39" s="527"/>
      <c r="AF39" s="527"/>
      <c r="AG39" s="527" t="s">
        <v>1607</v>
      </c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</row>
    <row r="40" spans="1:60" ht="22.5" outlineLevel="2">
      <c r="A40" s="528"/>
      <c r="B40" s="529"/>
      <c r="C40" s="530" t="s">
        <v>2722</v>
      </c>
      <c r="D40" s="531"/>
      <c r="E40" s="532">
        <v>98</v>
      </c>
      <c r="F40" s="526"/>
      <c r="G40" s="526"/>
      <c r="H40" s="526"/>
      <c r="I40" s="526"/>
      <c r="J40" s="526"/>
      <c r="K40" s="526"/>
      <c r="L40" s="526"/>
      <c r="M40" s="526"/>
      <c r="N40" s="533"/>
      <c r="O40" s="533"/>
      <c r="P40" s="533"/>
      <c r="Q40" s="533"/>
      <c r="R40" s="526"/>
      <c r="S40" s="526"/>
      <c r="T40" s="526"/>
      <c r="U40" s="526"/>
      <c r="V40" s="526"/>
      <c r="W40" s="526"/>
      <c r="X40" s="526"/>
      <c r="Y40" s="526"/>
      <c r="Z40" s="527"/>
      <c r="AA40" s="527"/>
      <c r="AB40" s="527"/>
      <c r="AC40" s="527"/>
      <c r="AD40" s="527"/>
      <c r="AE40" s="527"/>
      <c r="AF40" s="527"/>
      <c r="AG40" s="527" t="s">
        <v>814</v>
      </c>
      <c r="AH40" s="527">
        <v>0</v>
      </c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  <c r="AU40" s="527"/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7"/>
      <c r="BG40" s="527"/>
      <c r="BH40" s="527"/>
    </row>
    <row r="41" spans="1:60" outlineLevel="3">
      <c r="A41" s="528"/>
      <c r="B41" s="529"/>
      <c r="C41" s="530" t="s">
        <v>2723</v>
      </c>
      <c r="D41" s="531"/>
      <c r="E41" s="532">
        <v>-5.04</v>
      </c>
      <c r="F41" s="526"/>
      <c r="G41" s="526"/>
      <c r="H41" s="526"/>
      <c r="I41" s="526"/>
      <c r="J41" s="526"/>
      <c r="K41" s="526"/>
      <c r="L41" s="526"/>
      <c r="M41" s="526"/>
      <c r="N41" s="533"/>
      <c r="O41" s="533"/>
      <c r="P41" s="533"/>
      <c r="Q41" s="533"/>
      <c r="R41" s="526"/>
      <c r="S41" s="526"/>
      <c r="T41" s="526"/>
      <c r="U41" s="526"/>
      <c r="V41" s="526"/>
      <c r="W41" s="526"/>
      <c r="X41" s="526"/>
      <c r="Y41" s="526"/>
      <c r="Z41" s="527"/>
      <c r="AA41" s="527"/>
      <c r="AB41" s="527"/>
      <c r="AC41" s="527"/>
      <c r="AD41" s="527"/>
      <c r="AE41" s="527"/>
      <c r="AF41" s="527"/>
      <c r="AG41" s="527" t="s">
        <v>814</v>
      </c>
      <c r="AH41" s="527">
        <v>0</v>
      </c>
      <c r="AI41" s="527"/>
      <c r="AJ41" s="527"/>
      <c r="AK41" s="527"/>
      <c r="AL41" s="527"/>
      <c r="AM41" s="527"/>
      <c r="AN41" s="527"/>
      <c r="AO41" s="527"/>
      <c r="AP41" s="527"/>
      <c r="AQ41" s="527"/>
      <c r="AR41" s="527"/>
      <c r="AS41" s="527"/>
      <c r="AT41" s="527"/>
      <c r="AU41" s="527"/>
      <c r="AV41" s="527"/>
      <c r="AW41" s="527"/>
      <c r="AX41" s="527"/>
      <c r="AY41" s="527"/>
      <c r="AZ41" s="527"/>
      <c r="BA41" s="527"/>
      <c r="BB41" s="527"/>
      <c r="BC41" s="527"/>
      <c r="BD41" s="527"/>
      <c r="BE41" s="527"/>
      <c r="BF41" s="527"/>
      <c r="BG41" s="527"/>
      <c r="BH41" s="527"/>
    </row>
    <row r="42" spans="1:60" outlineLevel="1">
      <c r="A42" s="518">
        <v>12</v>
      </c>
      <c r="B42" s="519" t="s">
        <v>2267</v>
      </c>
      <c r="C42" s="520" t="s">
        <v>2268</v>
      </c>
      <c r="D42" s="521" t="s">
        <v>162</v>
      </c>
      <c r="E42" s="522">
        <v>15.12</v>
      </c>
      <c r="F42" s="523"/>
      <c r="G42" s="524">
        <f>ROUND(E42*F42,2)</f>
        <v>0</v>
      </c>
      <c r="H42" s="523"/>
      <c r="I42" s="524">
        <f>ROUND(E42*H42,2)</f>
        <v>0</v>
      </c>
      <c r="J42" s="523"/>
      <c r="K42" s="524">
        <f>ROUND(E42*J42,2)</f>
        <v>0</v>
      </c>
      <c r="L42" s="524">
        <v>21</v>
      </c>
      <c r="M42" s="524">
        <f>G42*(1+L42/100)</f>
        <v>0</v>
      </c>
      <c r="N42" s="522">
        <v>5.3690000000000002E-2</v>
      </c>
      <c r="O42" s="522">
        <f>ROUND(E42*N42,2)</f>
        <v>0.81</v>
      </c>
      <c r="P42" s="522">
        <v>0</v>
      </c>
      <c r="Q42" s="522">
        <f>ROUND(E42*P42,2)</f>
        <v>0</v>
      </c>
      <c r="R42" s="524" t="s">
        <v>1614</v>
      </c>
      <c r="S42" s="524" t="s">
        <v>1605</v>
      </c>
      <c r="T42" s="525" t="s">
        <v>1605</v>
      </c>
      <c r="U42" s="526">
        <v>1.17717</v>
      </c>
      <c r="V42" s="526">
        <f>ROUND(E42*U42,2)</f>
        <v>17.8</v>
      </c>
      <c r="W42" s="526"/>
      <c r="X42" s="526" t="s">
        <v>1606</v>
      </c>
      <c r="Y42" s="526" t="s">
        <v>2857</v>
      </c>
      <c r="Z42" s="527"/>
      <c r="AA42" s="527"/>
      <c r="AB42" s="527"/>
      <c r="AC42" s="527"/>
      <c r="AD42" s="527"/>
      <c r="AE42" s="527"/>
      <c r="AF42" s="527"/>
      <c r="AG42" s="527" t="s">
        <v>1607</v>
      </c>
      <c r="AH42" s="527"/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/>
      <c r="AU42" s="527"/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7"/>
      <c r="BG42" s="527"/>
      <c r="BH42" s="527"/>
    </row>
    <row r="43" spans="1:60" outlineLevel="2">
      <c r="A43" s="528"/>
      <c r="B43" s="529"/>
      <c r="C43" s="976" t="s">
        <v>2269</v>
      </c>
      <c r="D43" s="977"/>
      <c r="E43" s="977"/>
      <c r="F43" s="977"/>
      <c r="G43" s="977"/>
      <c r="H43" s="526"/>
      <c r="I43" s="526"/>
      <c r="J43" s="526"/>
      <c r="K43" s="526"/>
      <c r="L43" s="526"/>
      <c r="M43" s="526"/>
      <c r="N43" s="533"/>
      <c r="O43" s="533"/>
      <c r="P43" s="533"/>
      <c r="Q43" s="533"/>
      <c r="R43" s="526"/>
      <c r="S43" s="526"/>
      <c r="T43" s="526"/>
      <c r="U43" s="526"/>
      <c r="V43" s="526"/>
      <c r="W43" s="526"/>
      <c r="X43" s="526"/>
      <c r="Y43" s="526"/>
      <c r="Z43" s="527"/>
      <c r="AA43" s="527"/>
      <c r="AB43" s="527"/>
      <c r="AC43" s="527"/>
      <c r="AD43" s="527"/>
      <c r="AE43" s="527"/>
      <c r="AF43" s="527"/>
      <c r="AG43" s="527" t="s">
        <v>1621</v>
      </c>
      <c r="AH43" s="527"/>
      <c r="AI43" s="527"/>
      <c r="AJ43" s="527"/>
      <c r="AK43" s="527"/>
      <c r="AL43" s="527"/>
      <c r="AM43" s="527"/>
      <c r="AN43" s="527"/>
      <c r="AO43" s="527"/>
      <c r="AP43" s="527"/>
      <c r="AQ43" s="527"/>
      <c r="AR43" s="527"/>
      <c r="AS43" s="527"/>
      <c r="AT43" s="527"/>
      <c r="AU43" s="527"/>
      <c r="AV43" s="527"/>
      <c r="AW43" s="527"/>
      <c r="AX43" s="527"/>
      <c r="AY43" s="527"/>
      <c r="AZ43" s="527"/>
      <c r="BA43" s="534" t="str">
        <f>C43</f>
        <v>okenního nebo dveřního, z pomocného pracovního lešení o výšce podlahy do 1900 mm a pro zatížení do 1,5 kPa,</v>
      </c>
      <c r="BB43" s="527"/>
      <c r="BC43" s="527"/>
      <c r="BD43" s="527"/>
      <c r="BE43" s="527"/>
      <c r="BF43" s="527"/>
      <c r="BG43" s="527"/>
      <c r="BH43" s="527"/>
    </row>
    <row r="44" spans="1:60" outlineLevel="2">
      <c r="A44" s="528"/>
      <c r="B44" s="529"/>
      <c r="C44" s="530" t="s">
        <v>2724</v>
      </c>
      <c r="D44" s="531"/>
      <c r="E44" s="532">
        <v>15.12</v>
      </c>
      <c r="F44" s="526"/>
      <c r="G44" s="526"/>
      <c r="H44" s="526"/>
      <c r="I44" s="526"/>
      <c r="J44" s="526"/>
      <c r="K44" s="526"/>
      <c r="L44" s="526"/>
      <c r="M44" s="526"/>
      <c r="N44" s="533"/>
      <c r="O44" s="533"/>
      <c r="P44" s="533"/>
      <c r="Q44" s="533"/>
      <c r="R44" s="526"/>
      <c r="S44" s="526"/>
      <c r="T44" s="526"/>
      <c r="U44" s="526"/>
      <c r="V44" s="526"/>
      <c r="W44" s="526"/>
      <c r="X44" s="526"/>
      <c r="Y44" s="526"/>
      <c r="Z44" s="527"/>
      <c r="AA44" s="527"/>
      <c r="AB44" s="527"/>
      <c r="AC44" s="527"/>
      <c r="AD44" s="527"/>
      <c r="AE44" s="527"/>
      <c r="AF44" s="527"/>
      <c r="AG44" s="527" t="s">
        <v>814</v>
      </c>
      <c r="AH44" s="527">
        <v>0</v>
      </c>
      <c r="AI44" s="527"/>
      <c r="AJ44" s="527"/>
      <c r="AK44" s="527"/>
      <c r="AL44" s="527"/>
      <c r="AM44" s="527"/>
      <c r="AN44" s="527"/>
      <c r="AO44" s="527"/>
      <c r="AP44" s="527"/>
      <c r="AQ44" s="527"/>
      <c r="AR44" s="527"/>
      <c r="AS44" s="527"/>
      <c r="AT44" s="527"/>
      <c r="AU44" s="527"/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7"/>
      <c r="BG44" s="527"/>
      <c r="BH44" s="527"/>
    </row>
    <row r="45" spans="1:60" ht="22.5" outlineLevel="1">
      <c r="A45" s="518">
        <v>13</v>
      </c>
      <c r="B45" s="519" t="s">
        <v>1659</v>
      </c>
      <c r="C45" s="520" t="s">
        <v>1660</v>
      </c>
      <c r="D45" s="521" t="s">
        <v>162</v>
      </c>
      <c r="E45" s="522">
        <v>26.32</v>
      </c>
      <c r="F45" s="523"/>
      <c r="G45" s="524">
        <f>ROUND(E45*F45,2)</f>
        <v>0</v>
      </c>
      <c r="H45" s="523"/>
      <c r="I45" s="524">
        <f>ROUND(E45*H45,2)</f>
        <v>0</v>
      </c>
      <c r="J45" s="523"/>
      <c r="K45" s="524">
        <f>ROUND(E45*J45,2)</f>
        <v>0</v>
      </c>
      <c r="L45" s="524">
        <v>21</v>
      </c>
      <c r="M45" s="524">
        <f>G45*(1+L45/100)</f>
        <v>0</v>
      </c>
      <c r="N45" s="522">
        <v>4.9100000000000003E-3</v>
      </c>
      <c r="O45" s="522">
        <f>ROUND(E45*N45,2)</f>
        <v>0.13</v>
      </c>
      <c r="P45" s="522">
        <v>0</v>
      </c>
      <c r="Q45" s="522">
        <f>ROUND(E45*P45,2)</f>
        <v>0</v>
      </c>
      <c r="R45" s="524" t="s">
        <v>1604</v>
      </c>
      <c r="S45" s="524" t="s">
        <v>1605</v>
      </c>
      <c r="T45" s="525" t="s">
        <v>1605</v>
      </c>
      <c r="U45" s="526">
        <v>0.36199999999999999</v>
      </c>
      <c r="V45" s="526">
        <f>ROUND(E45*U45,2)</f>
        <v>9.5299999999999994</v>
      </c>
      <c r="W45" s="526"/>
      <c r="X45" s="526" t="s">
        <v>1606</v>
      </c>
      <c r="Y45" s="526" t="s">
        <v>2857</v>
      </c>
      <c r="Z45" s="527"/>
      <c r="AA45" s="527"/>
      <c r="AB45" s="527"/>
      <c r="AC45" s="527"/>
      <c r="AD45" s="527"/>
      <c r="AE45" s="527"/>
      <c r="AF45" s="527"/>
      <c r="AG45" s="527" t="s">
        <v>1607</v>
      </c>
      <c r="AH45" s="527"/>
      <c r="AI45" s="527"/>
      <c r="AJ45" s="527"/>
      <c r="AK45" s="527"/>
      <c r="AL45" s="527"/>
      <c r="AM45" s="527"/>
      <c r="AN45" s="527"/>
      <c r="AO45" s="527"/>
      <c r="AP45" s="527"/>
      <c r="AQ45" s="527"/>
      <c r="AR45" s="527"/>
      <c r="AS45" s="527"/>
      <c r="AT45" s="527"/>
      <c r="AU45" s="527"/>
      <c r="AV45" s="527"/>
      <c r="AW45" s="527"/>
      <c r="AX45" s="527"/>
      <c r="AY45" s="527"/>
      <c r="AZ45" s="527"/>
      <c r="BA45" s="527"/>
      <c r="BB45" s="527"/>
      <c r="BC45" s="527"/>
      <c r="BD45" s="527"/>
      <c r="BE45" s="527"/>
      <c r="BF45" s="527"/>
      <c r="BG45" s="527"/>
      <c r="BH45" s="527"/>
    </row>
    <row r="46" spans="1:60" outlineLevel="2">
      <c r="A46" s="528"/>
      <c r="B46" s="529"/>
      <c r="C46" s="530" t="s">
        <v>2725</v>
      </c>
      <c r="D46" s="531"/>
      <c r="E46" s="532">
        <v>26.32</v>
      </c>
      <c r="F46" s="526"/>
      <c r="G46" s="526"/>
      <c r="H46" s="526"/>
      <c r="I46" s="526"/>
      <c r="J46" s="526"/>
      <c r="K46" s="526"/>
      <c r="L46" s="526"/>
      <c r="M46" s="526"/>
      <c r="N46" s="533"/>
      <c r="O46" s="533"/>
      <c r="P46" s="533"/>
      <c r="Q46" s="533"/>
      <c r="R46" s="526"/>
      <c r="S46" s="526"/>
      <c r="T46" s="526"/>
      <c r="U46" s="526"/>
      <c r="V46" s="526"/>
      <c r="W46" s="526"/>
      <c r="X46" s="526"/>
      <c r="Y46" s="526"/>
      <c r="Z46" s="527"/>
      <c r="AA46" s="527"/>
      <c r="AB46" s="527"/>
      <c r="AC46" s="527"/>
      <c r="AD46" s="527"/>
      <c r="AE46" s="527"/>
      <c r="AF46" s="527"/>
      <c r="AG46" s="527" t="s">
        <v>814</v>
      </c>
      <c r="AH46" s="527">
        <v>0</v>
      </c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7"/>
      <c r="BG46" s="527"/>
      <c r="BH46" s="527"/>
    </row>
    <row r="47" spans="1:60">
      <c r="A47" s="510" t="s">
        <v>1600</v>
      </c>
      <c r="B47" s="511" t="s">
        <v>1127</v>
      </c>
      <c r="C47" s="512" t="s">
        <v>1668</v>
      </c>
      <c r="D47" s="513"/>
      <c r="E47" s="514"/>
      <c r="F47" s="515"/>
      <c r="G47" s="515">
        <f>SUMIF(AG48:AG72,"&lt;&gt;NOR",G48:G72)</f>
        <v>0</v>
      </c>
      <c r="H47" s="515"/>
      <c r="I47" s="515">
        <f>SUM(I48:I72)</f>
        <v>0</v>
      </c>
      <c r="J47" s="515"/>
      <c r="K47" s="515">
        <f>SUM(K48:K72)</f>
        <v>0</v>
      </c>
      <c r="L47" s="515"/>
      <c r="M47" s="515">
        <f>SUM(M48:M72)</f>
        <v>0</v>
      </c>
      <c r="N47" s="514"/>
      <c r="O47" s="514">
        <f>SUM(O48:O72)</f>
        <v>28.09</v>
      </c>
      <c r="P47" s="514"/>
      <c r="Q47" s="514">
        <f>SUM(Q48:Q72)</f>
        <v>0</v>
      </c>
      <c r="R47" s="515"/>
      <c r="S47" s="515"/>
      <c r="T47" s="516"/>
      <c r="U47" s="517"/>
      <c r="V47" s="517">
        <f>SUM(V48:V72)</f>
        <v>64.27000000000001</v>
      </c>
      <c r="W47" s="517"/>
      <c r="X47" s="517"/>
      <c r="Y47" s="517"/>
      <c r="AG47" s="493" t="s">
        <v>1601</v>
      </c>
    </row>
    <row r="48" spans="1:60" ht="22.5" outlineLevel="1">
      <c r="A48" s="518">
        <v>14</v>
      </c>
      <c r="B48" s="519" t="s">
        <v>1669</v>
      </c>
      <c r="C48" s="520" t="s">
        <v>1670</v>
      </c>
      <c r="D48" s="521" t="s">
        <v>832</v>
      </c>
      <c r="E48" s="522">
        <v>9.6029999999999998</v>
      </c>
      <c r="F48" s="523"/>
      <c r="G48" s="524">
        <f>ROUND(E48*F48,2)</f>
        <v>0</v>
      </c>
      <c r="H48" s="523"/>
      <c r="I48" s="524">
        <f>ROUND(E48*H48,2)</f>
        <v>0</v>
      </c>
      <c r="J48" s="523"/>
      <c r="K48" s="524">
        <f>ROUND(E48*J48,2)</f>
        <v>0</v>
      </c>
      <c r="L48" s="524">
        <v>21</v>
      </c>
      <c r="M48" s="524">
        <f>G48*(1+L48/100)</f>
        <v>0</v>
      </c>
      <c r="N48" s="522">
        <v>2.5249999999999999</v>
      </c>
      <c r="O48" s="522">
        <f>ROUND(E48*N48,2)</f>
        <v>24.25</v>
      </c>
      <c r="P48" s="522">
        <v>0</v>
      </c>
      <c r="Q48" s="522">
        <f>ROUND(E48*P48,2)</f>
        <v>0</v>
      </c>
      <c r="R48" s="524" t="s">
        <v>1604</v>
      </c>
      <c r="S48" s="524" t="s">
        <v>1605</v>
      </c>
      <c r="T48" s="525" t="s">
        <v>1605</v>
      </c>
      <c r="U48" s="526">
        <v>2.58</v>
      </c>
      <c r="V48" s="526">
        <f>ROUND(E48*U48,2)</f>
        <v>24.78</v>
      </c>
      <c r="W48" s="526"/>
      <c r="X48" s="526" t="s">
        <v>1606</v>
      </c>
      <c r="Y48" s="526" t="s">
        <v>2857</v>
      </c>
      <c r="Z48" s="527"/>
      <c r="AA48" s="527"/>
      <c r="AB48" s="527"/>
      <c r="AC48" s="527"/>
      <c r="AD48" s="527"/>
      <c r="AE48" s="527"/>
      <c r="AF48" s="527"/>
      <c r="AG48" s="527" t="s">
        <v>1607</v>
      </c>
      <c r="AH48" s="527"/>
      <c r="AI48" s="527"/>
      <c r="AJ48" s="527"/>
      <c r="AK48" s="527"/>
      <c r="AL48" s="527"/>
      <c r="AM48" s="527"/>
      <c r="AN48" s="527"/>
      <c r="AO48" s="527"/>
      <c r="AP48" s="527"/>
      <c r="AQ48" s="527"/>
      <c r="AR48" s="527"/>
      <c r="AS48" s="527"/>
      <c r="AT48" s="527"/>
      <c r="AU48" s="527"/>
      <c r="AV48" s="527"/>
      <c r="AW48" s="527"/>
      <c r="AX48" s="527"/>
      <c r="AY48" s="527"/>
      <c r="AZ48" s="527"/>
      <c r="BA48" s="527"/>
      <c r="BB48" s="527"/>
      <c r="BC48" s="527"/>
      <c r="BD48" s="527"/>
      <c r="BE48" s="527"/>
      <c r="BF48" s="527"/>
      <c r="BG48" s="527"/>
      <c r="BH48" s="527"/>
    </row>
    <row r="49" spans="1:60" outlineLevel="2">
      <c r="A49" s="528"/>
      <c r="B49" s="529"/>
      <c r="C49" s="976" t="s">
        <v>1671</v>
      </c>
      <c r="D49" s="977"/>
      <c r="E49" s="977"/>
      <c r="F49" s="977"/>
      <c r="G49" s="977"/>
      <c r="H49" s="526"/>
      <c r="I49" s="526"/>
      <c r="J49" s="526"/>
      <c r="K49" s="526"/>
      <c r="L49" s="526"/>
      <c r="M49" s="526"/>
      <c r="N49" s="533"/>
      <c r="O49" s="533"/>
      <c r="P49" s="533"/>
      <c r="Q49" s="533"/>
      <c r="R49" s="526"/>
      <c r="S49" s="526"/>
      <c r="T49" s="526"/>
      <c r="U49" s="526"/>
      <c r="V49" s="526"/>
      <c r="W49" s="526"/>
      <c r="X49" s="526"/>
      <c r="Y49" s="526"/>
      <c r="Z49" s="527"/>
      <c r="AA49" s="527"/>
      <c r="AB49" s="527"/>
      <c r="AC49" s="527"/>
      <c r="AD49" s="527"/>
      <c r="AE49" s="527"/>
      <c r="AF49" s="527"/>
      <c r="AG49" s="527" t="s">
        <v>1621</v>
      </c>
      <c r="AH49" s="527"/>
      <c r="AI49" s="527"/>
      <c r="AJ49" s="527"/>
      <c r="AK49" s="527"/>
      <c r="AL49" s="527"/>
      <c r="AM49" s="527"/>
      <c r="AN49" s="527"/>
      <c r="AO49" s="527"/>
      <c r="AP49" s="527"/>
      <c r="AQ49" s="527"/>
      <c r="AR49" s="527"/>
      <c r="AS49" s="527"/>
      <c r="AT49" s="527"/>
      <c r="AU49" s="527"/>
      <c r="AV49" s="527"/>
      <c r="AW49" s="527"/>
      <c r="AX49" s="527"/>
      <c r="AY49" s="527"/>
      <c r="AZ49" s="527"/>
      <c r="BA49" s="527"/>
      <c r="BB49" s="527"/>
      <c r="BC49" s="527"/>
      <c r="BD49" s="527"/>
      <c r="BE49" s="527"/>
      <c r="BF49" s="527"/>
      <c r="BG49" s="527"/>
      <c r="BH49" s="527"/>
    </row>
    <row r="50" spans="1:60" outlineLevel="2">
      <c r="A50" s="528"/>
      <c r="B50" s="529"/>
      <c r="C50" s="978" t="s">
        <v>1672</v>
      </c>
      <c r="D50" s="979"/>
      <c r="E50" s="979"/>
      <c r="F50" s="979"/>
      <c r="G50" s="979"/>
      <c r="H50" s="526"/>
      <c r="I50" s="526"/>
      <c r="J50" s="526"/>
      <c r="K50" s="526"/>
      <c r="L50" s="526"/>
      <c r="M50" s="526"/>
      <c r="N50" s="533"/>
      <c r="O50" s="533"/>
      <c r="P50" s="533"/>
      <c r="Q50" s="533"/>
      <c r="R50" s="526"/>
      <c r="S50" s="526"/>
      <c r="T50" s="526"/>
      <c r="U50" s="526"/>
      <c r="V50" s="526"/>
      <c r="W50" s="526"/>
      <c r="X50" s="526"/>
      <c r="Y50" s="526"/>
      <c r="Z50" s="527"/>
      <c r="AA50" s="527"/>
      <c r="AB50" s="527"/>
      <c r="AC50" s="527"/>
      <c r="AD50" s="527"/>
      <c r="AE50" s="527"/>
      <c r="AF50" s="527"/>
      <c r="AG50" s="527" t="s">
        <v>1632</v>
      </c>
      <c r="AH50" s="527"/>
      <c r="AI50" s="527"/>
      <c r="AJ50" s="527"/>
      <c r="AK50" s="527"/>
      <c r="AL50" s="527"/>
      <c r="AM50" s="527"/>
      <c r="AN50" s="527"/>
      <c r="AO50" s="527"/>
      <c r="AP50" s="527"/>
      <c r="AQ50" s="527"/>
      <c r="AR50" s="527"/>
      <c r="AS50" s="527"/>
      <c r="AT50" s="527"/>
      <c r="AU50" s="527"/>
      <c r="AV50" s="527"/>
      <c r="AW50" s="527"/>
      <c r="AX50" s="527"/>
      <c r="AY50" s="527"/>
      <c r="AZ50" s="527"/>
      <c r="BA50" s="527"/>
      <c r="BB50" s="527"/>
      <c r="BC50" s="527"/>
      <c r="BD50" s="527"/>
      <c r="BE50" s="527"/>
      <c r="BF50" s="527"/>
      <c r="BG50" s="527"/>
      <c r="BH50" s="527"/>
    </row>
    <row r="51" spans="1:60" outlineLevel="2">
      <c r="A51" s="528"/>
      <c r="B51" s="529"/>
      <c r="C51" s="530" t="s">
        <v>2726</v>
      </c>
      <c r="D51" s="531"/>
      <c r="E51" s="532">
        <v>9.6029999999999998</v>
      </c>
      <c r="F51" s="526"/>
      <c r="G51" s="526"/>
      <c r="H51" s="526"/>
      <c r="I51" s="526"/>
      <c r="J51" s="526"/>
      <c r="K51" s="526"/>
      <c r="L51" s="526"/>
      <c r="M51" s="526"/>
      <c r="N51" s="533"/>
      <c r="O51" s="533"/>
      <c r="P51" s="533"/>
      <c r="Q51" s="533"/>
      <c r="R51" s="526"/>
      <c r="S51" s="526"/>
      <c r="T51" s="526"/>
      <c r="U51" s="526"/>
      <c r="V51" s="526"/>
      <c r="W51" s="526"/>
      <c r="X51" s="526"/>
      <c r="Y51" s="526"/>
      <c r="Z51" s="527"/>
      <c r="AA51" s="527"/>
      <c r="AB51" s="527"/>
      <c r="AC51" s="527"/>
      <c r="AD51" s="527"/>
      <c r="AE51" s="527"/>
      <c r="AF51" s="527"/>
      <c r="AG51" s="527" t="s">
        <v>814</v>
      </c>
      <c r="AH51" s="527">
        <v>0</v>
      </c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7"/>
      <c r="BA51" s="527"/>
      <c r="BB51" s="527"/>
      <c r="BC51" s="527"/>
      <c r="BD51" s="527"/>
      <c r="BE51" s="527"/>
      <c r="BF51" s="527"/>
      <c r="BG51" s="527"/>
      <c r="BH51" s="527"/>
    </row>
    <row r="52" spans="1:60" ht="22.5" outlineLevel="1">
      <c r="A52" s="518">
        <v>15</v>
      </c>
      <c r="B52" s="519" t="s">
        <v>2727</v>
      </c>
      <c r="C52" s="520" t="s">
        <v>2286</v>
      </c>
      <c r="D52" s="521" t="s">
        <v>832</v>
      </c>
      <c r="E52" s="522">
        <v>0.98128000000000004</v>
      </c>
      <c r="F52" s="523"/>
      <c r="G52" s="524">
        <f>ROUND(E52*F52,2)</f>
        <v>0</v>
      </c>
      <c r="H52" s="523"/>
      <c r="I52" s="524">
        <f>ROUND(E52*H52,2)</f>
        <v>0</v>
      </c>
      <c r="J52" s="523"/>
      <c r="K52" s="524">
        <f>ROUND(E52*J52,2)</f>
        <v>0</v>
      </c>
      <c r="L52" s="524">
        <v>21</v>
      </c>
      <c r="M52" s="524">
        <f>G52*(1+L52/100)</f>
        <v>0</v>
      </c>
      <c r="N52" s="522">
        <v>2.5249999999999999</v>
      </c>
      <c r="O52" s="522">
        <f>ROUND(E52*N52,2)</f>
        <v>2.48</v>
      </c>
      <c r="P52" s="522">
        <v>0</v>
      </c>
      <c r="Q52" s="522">
        <f>ROUND(E52*P52,2)</f>
        <v>0</v>
      </c>
      <c r="R52" s="524" t="s">
        <v>1604</v>
      </c>
      <c r="S52" s="524" t="s">
        <v>1605</v>
      </c>
      <c r="T52" s="525" t="s">
        <v>1605</v>
      </c>
      <c r="U52" s="526">
        <v>2.3170000000000002</v>
      </c>
      <c r="V52" s="526">
        <f>ROUND(E52*U52,2)</f>
        <v>2.27</v>
      </c>
      <c r="W52" s="526"/>
      <c r="X52" s="526" t="s">
        <v>1606</v>
      </c>
      <c r="Y52" s="526" t="s">
        <v>2857</v>
      </c>
      <c r="Z52" s="527"/>
      <c r="AA52" s="527"/>
      <c r="AB52" s="527"/>
      <c r="AC52" s="527"/>
      <c r="AD52" s="527"/>
      <c r="AE52" s="527"/>
      <c r="AF52" s="527"/>
      <c r="AG52" s="527" t="s">
        <v>1607</v>
      </c>
      <c r="AH52" s="527"/>
      <c r="AI52" s="527"/>
      <c r="AJ52" s="527"/>
      <c r="AK52" s="527"/>
      <c r="AL52" s="527"/>
      <c r="AM52" s="527"/>
      <c r="AN52" s="527"/>
      <c r="AO52" s="527"/>
      <c r="AP52" s="527"/>
      <c r="AQ52" s="527"/>
      <c r="AR52" s="527"/>
      <c r="AS52" s="527"/>
      <c r="AT52" s="527"/>
      <c r="AU52" s="527"/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7"/>
      <c r="BG52" s="527"/>
      <c r="BH52" s="527"/>
    </row>
    <row r="53" spans="1:60" outlineLevel="2">
      <c r="A53" s="528"/>
      <c r="B53" s="529"/>
      <c r="C53" s="976" t="s">
        <v>1671</v>
      </c>
      <c r="D53" s="977"/>
      <c r="E53" s="977"/>
      <c r="F53" s="977"/>
      <c r="G53" s="977"/>
      <c r="H53" s="526"/>
      <c r="I53" s="526"/>
      <c r="J53" s="526"/>
      <c r="K53" s="526"/>
      <c r="L53" s="526"/>
      <c r="M53" s="526"/>
      <c r="N53" s="533"/>
      <c r="O53" s="533"/>
      <c r="P53" s="533"/>
      <c r="Q53" s="533"/>
      <c r="R53" s="526"/>
      <c r="S53" s="526"/>
      <c r="T53" s="526"/>
      <c r="U53" s="526"/>
      <c r="V53" s="526"/>
      <c r="W53" s="526"/>
      <c r="X53" s="526"/>
      <c r="Y53" s="526"/>
      <c r="Z53" s="527"/>
      <c r="AA53" s="527"/>
      <c r="AB53" s="527"/>
      <c r="AC53" s="527"/>
      <c r="AD53" s="527"/>
      <c r="AE53" s="527"/>
      <c r="AF53" s="527"/>
      <c r="AG53" s="527" t="s">
        <v>1621</v>
      </c>
      <c r="AH53" s="527"/>
      <c r="AI53" s="527"/>
      <c r="AJ53" s="527"/>
      <c r="AK53" s="527"/>
      <c r="AL53" s="527"/>
      <c r="AM53" s="527"/>
      <c r="AN53" s="527"/>
      <c r="AO53" s="527"/>
      <c r="AP53" s="527"/>
      <c r="AQ53" s="527"/>
      <c r="AR53" s="527"/>
      <c r="AS53" s="527"/>
      <c r="AT53" s="527"/>
      <c r="AU53" s="527"/>
      <c r="AV53" s="527"/>
      <c r="AW53" s="527"/>
      <c r="AX53" s="527"/>
      <c r="AY53" s="527"/>
      <c r="AZ53" s="527"/>
      <c r="BA53" s="527"/>
      <c r="BB53" s="527"/>
      <c r="BC53" s="527"/>
      <c r="BD53" s="527"/>
      <c r="BE53" s="527"/>
      <c r="BF53" s="527"/>
      <c r="BG53" s="527"/>
      <c r="BH53" s="527"/>
    </row>
    <row r="54" spans="1:60" outlineLevel="2">
      <c r="A54" s="528"/>
      <c r="B54" s="529"/>
      <c r="C54" s="978" t="s">
        <v>1672</v>
      </c>
      <c r="D54" s="979"/>
      <c r="E54" s="979"/>
      <c r="F54" s="979"/>
      <c r="G54" s="979"/>
      <c r="H54" s="526"/>
      <c r="I54" s="526"/>
      <c r="J54" s="526"/>
      <c r="K54" s="526"/>
      <c r="L54" s="526"/>
      <c r="M54" s="526"/>
      <c r="N54" s="533"/>
      <c r="O54" s="533"/>
      <c r="P54" s="533"/>
      <c r="Q54" s="533"/>
      <c r="R54" s="526"/>
      <c r="S54" s="526"/>
      <c r="T54" s="526"/>
      <c r="U54" s="526"/>
      <c r="V54" s="526"/>
      <c r="W54" s="526"/>
      <c r="X54" s="526"/>
      <c r="Y54" s="526"/>
      <c r="Z54" s="527"/>
      <c r="AA54" s="527"/>
      <c r="AB54" s="527"/>
      <c r="AC54" s="527"/>
      <c r="AD54" s="527"/>
      <c r="AE54" s="527"/>
      <c r="AF54" s="527"/>
      <c r="AG54" s="527" t="s">
        <v>1632</v>
      </c>
      <c r="AH54" s="527"/>
      <c r="AI54" s="527"/>
      <c r="AJ54" s="527"/>
      <c r="AK54" s="527"/>
      <c r="AL54" s="527"/>
      <c r="AM54" s="527"/>
      <c r="AN54" s="527"/>
      <c r="AO54" s="527"/>
      <c r="AP54" s="527"/>
      <c r="AQ54" s="527"/>
      <c r="AR54" s="527"/>
      <c r="AS54" s="527"/>
      <c r="AT54" s="527"/>
      <c r="AU54" s="527"/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7"/>
      <c r="BG54" s="527"/>
      <c r="BH54" s="527"/>
    </row>
    <row r="55" spans="1:60" outlineLevel="2">
      <c r="A55" s="528"/>
      <c r="B55" s="529"/>
      <c r="C55" s="530" t="s">
        <v>2728</v>
      </c>
      <c r="D55" s="531"/>
      <c r="E55" s="532">
        <v>0.17000999999999999</v>
      </c>
      <c r="F55" s="526"/>
      <c r="G55" s="526"/>
      <c r="H55" s="526"/>
      <c r="I55" s="526"/>
      <c r="J55" s="526"/>
      <c r="K55" s="526"/>
      <c r="L55" s="526"/>
      <c r="M55" s="526"/>
      <c r="N55" s="533"/>
      <c r="O55" s="533"/>
      <c r="P55" s="533"/>
      <c r="Q55" s="533"/>
      <c r="R55" s="526"/>
      <c r="S55" s="526"/>
      <c r="T55" s="526"/>
      <c r="U55" s="526"/>
      <c r="V55" s="526"/>
      <c r="W55" s="526"/>
      <c r="X55" s="526"/>
      <c r="Y55" s="526"/>
      <c r="Z55" s="527"/>
      <c r="AA55" s="527"/>
      <c r="AB55" s="527"/>
      <c r="AC55" s="527"/>
      <c r="AD55" s="527"/>
      <c r="AE55" s="527"/>
      <c r="AF55" s="527"/>
      <c r="AG55" s="527" t="s">
        <v>814</v>
      </c>
      <c r="AH55" s="527">
        <v>0</v>
      </c>
      <c r="AI55" s="527"/>
      <c r="AJ55" s="527"/>
      <c r="AK55" s="527"/>
      <c r="AL55" s="527"/>
      <c r="AM55" s="527"/>
      <c r="AN55" s="527"/>
      <c r="AO55" s="527"/>
      <c r="AP55" s="527"/>
      <c r="AQ55" s="527"/>
      <c r="AR55" s="527"/>
      <c r="AS55" s="527"/>
      <c r="AT55" s="527"/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</row>
    <row r="56" spans="1:60" outlineLevel="3">
      <c r="A56" s="528"/>
      <c r="B56" s="529"/>
      <c r="C56" s="530" t="s">
        <v>2729</v>
      </c>
      <c r="D56" s="531"/>
      <c r="E56" s="532">
        <v>0.81127000000000005</v>
      </c>
      <c r="F56" s="526"/>
      <c r="G56" s="526"/>
      <c r="H56" s="526"/>
      <c r="I56" s="526"/>
      <c r="J56" s="526"/>
      <c r="K56" s="526"/>
      <c r="L56" s="526"/>
      <c r="M56" s="526"/>
      <c r="N56" s="533"/>
      <c r="O56" s="533"/>
      <c r="P56" s="533"/>
      <c r="Q56" s="533"/>
      <c r="R56" s="526"/>
      <c r="S56" s="526"/>
      <c r="T56" s="526"/>
      <c r="U56" s="526"/>
      <c r="V56" s="526"/>
      <c r="W56" s="526"/>
      <c r="X56" s="526"/>
      <c r="Y56" s="526"/>
      <c r="Z56" s="527"/>
      <c r="AA56" s="527"/>
      <c r="AB56" s="527"/>
      <c r="AC56" s="527"/>
      <c r="AD56" s="527"/>
      <c r="AE56" s="527"/>
      <c r="AF56" s="527"/>
      <c r="AG56" s="527" t="s">
        <v>814</v>
      </c>
      <c r="AH56" s="527">
        <v>0</v>
      </c>
      <c r="AI56" s="527"/>
      <c r="AJ56" s="527"/>
      <c r="AK56" s="527"/>
      <c r="AL56" s="527"/>
      <c r="AM56" s="527"/>
      <c r="AN56" s="527"/>
      <c r="AO56" s="527"/>
      <c r="AP56" s="527"/>
      <c r="AQ56" s="527"/>
      <c r="AR56" s="527"/>
      <c r="AS56" s="527"/>
      <c r="AT56" s="527"/>
      <c r="AU56" s="527"/>
      <c r="AV56" s="527"/>
      <c r="AW56" s="527"/>
      <c r="AX56" s="527"/>
      <c r="AY56" s="527"/>
      <c r="AZ56" s="527"/>
      <c r="BA56" s="527"/>
      <c r="BB56" s="527"/>
      <c r="BC56" s="527"/>
      <c r="BD56" s="527"/>
      <c r="BE56" s="527"/>
      <c r="BF56" s="527"/>
      <c r="BG56" s="527"/>
      <c r="BH56" s="527"/>
    </row>
    <row r="57" spans="1:60" outlineLevel="1">
      <c r="A57" s="518">
        <v>16</v>
      </c>
      <c r="B57" s="519" t="s">
        <v>1681</v>
      </c>
      <c r="C57" s="520" t="s">
        <v>1682</v>
      </c>
      <c r="D57" s="521" t="s">
        <v>832</v>
      </c>
      <c r="E57" s="522">
        <v>9.6029999999999998</v>
      </c>
      <c r="F57" s="523"/>
      <c r="G57" s="524">
        <f>ROUND(E57*F57,2)</f>
        <v>0</v>
      </c>
      <c r="H57" s="523"/>
      <c r="I57" s="524">
        <f>ROUND(E57*H57,2)</f>
        <v>0</v>
      </c>
      <c r="J57" s="523"/>
      <c r="K57" s="524">
        <f>ROUND(E57*J57,2)</f>
        <v>0</v>
      </c>
      <c r="L57" s="524">
        <v>21</v>
      </c>
      <c r="M57" s="524">
        <f>G57*(1+L57/100)</f>
        <v>0</v>
      </c>
      <c r="N57" s="522">
        <v>0</v>
      </c>
      <c r="O57" s="522">
        <f>ROUND(E57*N57,2)</f>
        <v>0</v>
      </c>
      <c r="P57" s="522">
        <v>0</v>
      </c>
      <c r="Q57" s="522">
        <f>ROUND(E57*P57,2)</f>
        <v>0</v>
      </c>
      <c r="R57" s="524" t="s">
        <v>1604</v>
      </c>
      <c r="S57" s="524" t="s">
        <v>1605</v>
      </c>
      <c r="T57" s="525" t="s">
        <v>1605</v>
      </c>
      <c r="U57" s="526">
        <v>1.35</v>
      </c>
      <c r="V57" s="526">
        <f>ROUND(E57*U57,2)</f>
        <v>12.96</v>
      </c>
      <c r="W57" s="526"/>
      <c r="X57" s="526" t="s">
        <v>1606</v>
      </c>
      <c r="Y57" s="526" t="s">
        <v>2857</v>
      </c>
      <c r="Z57" s="527"/>
      <c r="AA57" s="527"/>
      <c r="AB57" s="527"/>
      <c r="AC57" s="527"/>
      <c r="AD57" s="527"/>
      <c r="AE57" s="527"/>
      <c r="AF57" s="527"/>
      <c r="AG57" s="527" t="s">
        <v>1607</v>
      </c>
      <c r="AH57" s="527"/>
      <c r="AI57" s="527"/>
      <c r="AJ57" s="527"/>
      <c r="AK57" s="527"/>
      <c r="AL57" s="527"/>
      <c r="AM57" s="527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527"/>
      <c r="BB57" s="527"/>
      <c r="BC57" s="527"/>
      <c r="BD57" s="527"/>
      <c r="BE57" s="527"/>
      <c r="BF57" s="527"/>
      <c r="BG57" s="527"/>
      <c r="BH57" s="527"/>
    </row>
    <row r="58" spans="1:60" outlineLevel="2">
      <c r="A58" s="528"/>
      <c r="B58" s="529"/>
      <c r="C58" s="976" t="s">
        <v>1683</v>
      </c>
      <c r="D58" s="977"/>
      <c r="E58" s="977"/>
      <c r="F58" s="977"/>
      <c r="G58" s="977"/>
      <c r="H58" s="526"/>
      <c r="I58" s="526"/>
      <c r="J58" s="526"/>
      <c r="K58" s="526"/>
      <c r="L58" s="526"/>
      <c r="M58" s="526"/>
      <c r="N58" s="533"/>
      <c r="O58" s="533"/>
      <c r="P58" s="533"/>
      <c r="Q58" s="533"/>
      <c r="R58" s="526"/>
      <c r="S58" s="526"/>
      <c r="T58" s="526"/>
      <c r="U58" s="526"/>
      <c r="V58" s="526"/>
      <c r="W58" s="526"/>
      <c r="X58" s="526"/>
      <c r="Y58" s="526"/>
      <c r="Z58" s="527"/>
      <c r="AA58" s="527"/>
      <c r="AB58" s="527"/>
      <c r="AC58" s="527"/>
      <c r="AD58" s="527"/>
      <c r="AE58" s="527"/>
      <c r="AF58" s="527"/>
      <c r="AG58" s="527" t="s">
        <v>1621</v>
      </c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7"/>
      <c r="AW58" s="527"/>
      <c r="AX58" s="527"/>
      <c r="AY58" s="527"/>
      <c r="AZ58" s="527"/>
      <c r="BA58" s="527"/>
      <c r="BB58" s="527"/>
      <c r="BC58" s="527"/>
      <c r="BD58" s="527"/>
      <c r="BE58" s="527"/>
      <c r="BF58" s="527"/>
      <c r="BG58" s="527"/>
      <c r="BH58" s="527"/>
    </row>
    <row r="59" spans="1:60" outlineLevel="2">
      <c r="A59" s="528"/>
      <c r="B59" s="529"/>
      <c r="C59" s="530" t="s">
        <v>3002</v>
      </c>
      <c r="D59" s="531"/>
      <c r="E59" s="532">
        <v>9.6029999999999998</v>
      </c>
      <c r="F59" s="526"/>
      <c r="G59" s="526"/>
      <c r="H59" s="526"/>
      <c r="I59" s="526"/>
      <c r="J59" s="526"/>
      <c r="K59" s="526"/>
      <c r="L59" s="526"/>
      <c r="M59" s="526"/>
      <c r="N59" s="533"/>
      <c r="O59" s="533"/>
      <c r="P59" s="533"/>
      <c r="Q59" s="533"/>
      <c r="R59" s="526"/>
      <c r="S59" s="526"/>
      <c r="T59" s="526"/>
      <c r="U59" s="526"/>
      <c r="V59" s="526"/>
      <c r="W59" s="526"/>
      <c r="X59" s="526"/>
      <c r="Y59" s="526"/>
      <c r="Z59" s="527"/>
      <c r="AA59" s="527"/>
      <c r="AB59" s="527"/>
      <c r="AC59" s="527"/>
      <c r="AD59" s="527"/>
      <c r="AE59" s="527"/>
      <c r="AF59" s="527"/>
      <c r="AG59" s="527" t="s">
        <v>814</v>
      </c>
      <c r="AH59" s="527">
        <v>5</v>
      </c>
      <c r="AI59" s="527"/>
      <c r="AJ59" s="527"/>
      <c r="AK59" s="527"/>
      <c r="AL59" s="527"/>
      <c r="AM59" s="527"/>
      <c r="AN59" s="527"/>
      <c r="AO59" s="527"/>
      <c r="AP59" s="527"/>
      <c r="AQ59" s="527"/>
      <c r="AR59" s="527"/>
      <c r="AS59" s="527"/>
      <c r="AT59" s="527"/>
      <c r="AU59" s="527"/>
      <c r="AV59" s="527"/>
      <c r="AW59" s="527"/>
      <c r="AX59" s="527"/>
      <c r="AY59" s="527"/>
      <c r="AZ59" s="527"/>
      <c r="BA59" s="527"/>
      <c r="BB59" s="527"/>
      <c r="BC59" s="527"/>
      <c r="BD59" s="527"/>
      <c r="BE59" s="527"/>
      <c r="BF59" s="527"/>
      <c r="BG59" s="527"/>
      <c r="BH59" s="527"/>
    </row>
    <row r="60" spans="1:60" outlineLevel="1">
      <c r="A60" s="518">
        <v>17</v>
      </c>
      <c r="B60" s="519" t="s">
        <v>2290</v>
      </c>
      <c r="C60" s="520" t="s">
        <v>2291</v>
      </c>
      <c r="D60" s="521" t="s">
        <v>832</v>
      </c>
      <c r="E60" s="522">
        <v>0.98128000000000004</v>
      </c>
      <c r="F60" s="523"/>
      <c r="G60" s="524">
        <f>ROUND(E60*F60,2)</f>
        <v>0</v>
      </c>
      <c r="H60" s="523"/>
      <c r="I60" s="524">
        <f>ROUND(E60*H60,2)</f>
        <v>0</v>
      </c>
      <c r="J60" s="523"/>
      <c r="K60" s="524">
        <f>ROUND(E60*J60,2)</f>
        <v>0</v>
      </c>
      <c r="L60" s="524">
        <v>21</v>
      </c>
      <c r="M60" s="524">
        <f>G60*(1+L60/100)</f>
        <v>0</v>
      </c>
      <c r="N60" s="522">
        <v>0</v>
      </c>
      <c r="O60" s="522">
        <f>ROUND(E60*N60,2)</f>
        <v>0</v>
      </c>
      <c r="P60" s="522">
        <v>0</v>
      </c>
      <c r="Q60" s="522">
        <f>ROUND(E60*P60,2)</f>
        <v>0</v>
      </c>
      <c r="R60" s="524" t="s">
        <v>1604</v>
      </c>
      <c r="S60" s="524" t="s">
        <v>1605</v>
      </c>
      <c r="T60" s="525" t="s">
        <v>1605</v>
      </c>
      <c r="U60" s="526">
        <v>0.67500000000000004</v>
      </c>
      <c r="V60" s="526">
        <f>ROUND(E60*U60,2)</f>
        <v>0.66</v>
      </c>
      <c r="W60" s="526"/>
      <c r="X60" s="526" t="s">
        <v>1606</v>
      </c>
      <c r="Y60" s="526" t="s">
        <v>2857</v>
      </c>
      <c r="Z60" s="527"/>
      <c r="AA60" s="527"/>
      <c r="AB60" s="527"/>
      <c r="AC60" s="527"/>
      <c r="AD60" s="527"/>
      <c r="AE60" s="527"/>
      <c r="AF60" s="527"/>
      <c r="AG60" s="527" t="s">
        <v>1607</v>
      </c>
      <c r="AH60" s="527"/>
      <c r="AI60" s="527"/>
      <c r="AJ60" s="527"/>
      <c r="AK60" s="527"/>
      <c r="AL60" s="527"/>
      <c r="AM60" s="527"/>
      <c r="AN60" s="527"/>
      <c r="AO60" s="527"/>
      <c r="AP60" s="527"/>
      <c r="AQ60" s="527"/>
      <c r="AR60" s="527"/>
      <c r="AS60" s="527"/>
      <c r="AT60" s="527"/>
      <c r="AU60" s="527"/>
      <c r="AV60" s="527"/>
      <c r="AW60" s="527"/>
      <c r="AX60" s="527"/>
      <c r="AY60" s="527"/>
      <c r="AZ60" s="527"/>
      <c r="BA60" s="527"/>
      <c r="BB60" s="527"/>
      <c r="BC60" s="527"/>
      <c r="BD60" s="527"/>
      <c r="BE60" s="527"/>
      <c r="BF60" s="527"/>
      <c r="BG60" s="527"/>
      <c r="BH60" s="527"/>
    </row>
    <row r="61" spans="1:60" outlineLevel="2">
      <c r="A61" s="528"/>
      <c r="B61" s="529"/>
      <c r="C61" s="976" t="s">
        <v>1683</v>
      </c>
      <c r="D61" s="977"/>
      <c r="E61" s="977"/>
      <c r="F61" s="977"/>
      <c r="G61" s="977"/>
      <c r="H61" s="526"/>
      <c r="I61" s="526"/>
      <c r="J61" s="526"/>
      <c r="K61" s="526"/>
      <c r="L61" s="526"/>
      <c r="M61" s="526"/>
      <c r="N61" s="533"/>
      <c r="O61" s="533"/>
      <c r="P61" s="533"/>
      <c r="Q61" s="533"/>
      <c r="R61" s="526"/>
      <c r="S61" s="526"/>
      <c r="T61" s="526"/>
      <c r="U61" s="526"/>
      <c r="V61" s="526"/>
      <c r="W61" s="526"/>
      <c r="X61" s="526"/>
      <c r="Y61" s="526"/>
      <c r="Z61" s="527"/>
      <c r="AA61" s="527"/>
      <c r="AB61" s="527"/>
      <c r="AC61" s="527"/>
      <c r="AD61" s="527"/>
      <c r="AE61" s="527"/>
      <c r="AF61" s="527"/>
      <c r="AG61" s="527" t="s">
        <v>1621</v>
      </c>
      <c r="AH61" s="527"/>
      <c r="AI61" s="527"/>
      <c r="AJ61" s="527"/>
      <c r="AK61" s="527"/>
      <c r="AL61" s="527"/>
      <c r="AM61" s="527"/>
      <c r="AN61" s="527"/>
      <c r="AO61" s="527"/>
      <c r="AP61" s="527"/>
      <c r="AQ61" s="527"/>
      <c r="AR61" s="527"/>
      <c r="AS61" s="527"/>
      <c r="AT61" s="527"/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</row>
    <row r="62" spans="1:60" outlineLevel="2">
      <c r="A62" s="528"/>
      <c r="B62" s="529"/>
      <c r="C62" s="530" t="s">
        <v>3003</v>
      </c>
      <c r="D62" s="531"/>
      <c r="E62" s="532">
        <v>0.98128000000000004</v>
      </c>
      <c r="F62" s="526"/>
      <c r="G62" s="526"/>
      <c r="H62" s="526"/>
      <c r="I62" s="526"/>
      <c r="J62" s="526"/>
      <c r="K62" s="526"/>
      <c r="L62" s="526"/>
      <c r="M62" s="526"/>
      <c r="N62" s="533"/>
      <c r="O62" s="533"/>
      <c r="P62" s="533"/>
      <c r="Q62" s="533"/>
      <c r="R62" s="526"/>
      <c r="S62" s="526"/>
      <c r="T62" s="526"/>
      <c r="U62" s="526"/>
      <c r="V62" s="526"/>
      <c r="W62" s="526"/>
      <c r="X62" s="526"/>
      <c r="Y62" s="526"/>
      <c r="Z62" s="527"/>
      <c r="AA62" s="527"/>
      <c r="AB62" s="527"/>
      <c r="AC62" s="527"/>
      <c r="AD62" s="527"/>
      <c r="AE62" s="527"/>
      <c r="AF62" s="527"/>
      <c r="AG62" s="527" t="s">
        <v>814</v>
      </c>
      <c r="AH62" s="527">
        <v>5</v>
      </c>
      <c r="AI62" s="527"/>
      <c r="AJ62" s="527"/>
      <c r="AK62" s="527"/>
      <c r="AL62" s="527"/>
      <c r="AM62" s="527"/>
      <c r="AN62" s="527"/>
      <c r="AO62" s="527"/>
      <c r="AP62" s="527"/>
      <c r="AQ62" s="527"/>
      <c r="AR62" s="527"/>
      <c r="AS62" s="527"/>
      <c r="AT62" s="527"/>
      <c r="AU62" s="527"/>
      <c r="AV62" s="527"/>
      <c r="AW62" s="527"/>
      <c r="AX62" s="527"/>
      <c r="AY62" s="527"/>
      <c r="AZ62" s="527"/>
      <c r="BA62" s="527"/>
      <c r="BB62" s="527"/>
      <c r="BC62" s="527"/>
      <c r="BD62" s="527"/>
      <c r="BE62" s="527"/>
      <c r="BF62" s="527"/>
      <c r="BG62" s="527"/>
      <c r="BH62" s="527"/>
    </row>
    <row r="63" spans="1:60" outlineLevel="1">
      <c r="A63" s="518">
        <v>18</v>
      </c>
      <c r="B63" s="519" t="s">
        <v>1685</v>
      </c>
      <c r="C63" s="520" t="s">
        <v>1686</v>
      </c>
      <c r="D63" s="521" t="s">
        <v>832</v>
      </c>
      <c r="E63" s="522">
        <v>9.6029999999999998</v>
      </c>
      <c r="F63" s="523"/>
      <c r="G63" s="524">
        <f>ROUND(E63*F63,2)</f>
        <v>0</v>
      </c>
      <c r="H63" s="523"/>
      <c r="I63" s="524">
        <f>ROUND(E63*H63,2)</f>
        <v>0</v>
      </c>
      <c r="J63" s="523"/>
      <c r="K63" s="524">
        <f>ROUND(E63*J63,2)</f>
        <v>0</v>
      </c>
      <c r="L63" s="524">
        <v>21</v>
      </c>
      <c r="M63" s="524">
        <f>G63*(1+L63/100)</f>
        <v>0</v>
      </c>
      <c r="N63" s="522">
        <v>0</v>
      </c>
      <c r="O63" s="522">
        <f>ROUND(E63*N63,2)</f>
        <v>0</v>
      </c>
      <c r="P63" s="522">
        <v>0</v>
      </c>
      <c r="Q63" s="522">
        <f>ROUND(E63*P63,2)</f>
        <v>0</v>
      </c>
      <c r="R63" s="524" t="s">
        <v>1604</v>
      </c>
      <c r="S63" s="524" t="s">
        <v>1605</v>
      </c>
      <c r="T63" s="525" t="s">
        <v>1605</v>
      </c>
      <c r="U63" s="526">
        <v>0.41</v>
      </c>
      <c r="V63" s="526">
        <f>ROUND(E63*U63,2)</f>
        <v>3.94</v>
      </c>
      <c r="W63" s="526"/>
      <c r="X63" s="526" t="s">
        <v>1606</v>
      </c>
      <c r="Y63" s="526" t="s">
        <v>2857</v>
      </c>
      <c r="Z63" s="527"/>
      <c r="AA63" s="527"/>
      <c r="AB63" s="527"/>
      <c r="AC63" s="527"/>
      <c r="AD63" s="527"/>
      <c r="AE63" s="527"/>
      <c r="AF63" s="527"/>
      <c r="AG63" s="527" t="s">
        <v>1607</v>
      </c>
      <c r="AH63" s="527"/>
      <c r="AI63" s="527"/>
      <c r="AJ63" s="527"/>
      <c r="AK63" s="527"/>
      <c r="AL63" s="527"/>
      <c r="AM63" s="527"/>
      <c r="AN63" s="527"/>
      <c r="AO63" s="527"/>
      <c r="AP63" s="527"/>
      <c r="AQ63" s="527"/>
      <c r="AR63" s="527"/>
      <c r="AS63" s="527"/>
      <c r="AT63" s="527"/>
      <c r="AU63" s="527"/>
      <c r="AV63" s="527"/>
      <c r="AW63" s="527"/>
      <c r="AX63" s="527"/>
      <c r="AY63" s="527"/>
      <c r="AZ63" s="527"/>
      <c r="BA63" s="527"/>
      <c r="BB63" s="527"/>
      <c r="BC63" s="527"/>
      <c r="BD63" s="527"/>
      <c r="BE63" s="527"/>
      <c r="BF63" s="527"/>
      <c r="BG63" s="527"/>
      <c r="BH63" s="527"/>
    </row>
    <row r="64" spans="1:60" outlineLevel="2">
      <c r="A64" s="528"/>
      <c r="B64" s="529"/>
      <c r="C64" s="976" t="s">
        <v>1687</v>
      </c>
      <c r="D64" s="977"/>
      <c r="E64" s="977"/>
      <c r="F64" s="977"/>
      <c r="G64" s="977"/>
      <c r="H64" s="526"/>
      <c r="I64" s="526"/>
      <c r="J64" s="526"/>
      <c r="K64" s="526"/>
      <c r="L64" s="526"/>
      <c r="M64" s="526"/>
      <c r="N64" s="533"/>
      <c r="O64" s="533"/>
      <c r="P64" s="533"/>
      <c r="Q64" s="533"/>
      <c r="R64" s="526"/>
      <c r="S64" s="526"/>
      <c r="T64" s="526"/>
      <c r="U64" s="526"/>
      <c r="V64" s="526"/>
      <c r="W64" s="526"/>
      <c r="X64" s="526"/>
      <c r="Y64" s="526"/>
      <c r="Z64" s="527"/>
      <c r="AA64" s="527"/>
      <c r="AB64" s="527"/>
      <c r="AC64" s="527"/>
      <c r="AD64" s="527"/>
      <c r="AE64" s="527"/>
      <c r="AF64" s="527"/>
      <c r="AG64" s="527" t="s">
        <v>1621</v>
      </c>
      <c r="AH64" s="527"/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  <c r="AU64" s="527"/>
      <c r="AV64" s="527"/>
      <c r="AW64" s="527"/>
      <c r="AX64" s="527"/>
      <c r="AY64" s="527"/>
      <c r="AZ64" s="527"/>
      <c r="BA64" s="527"/>
      <c r="BB64" s="527"/>
      <c r="BC64" s="527"/>
      <c r="BD64" s="527"/>
      <c r="BE64" s="527"/>
      <c r="BF64" s="527"/>
      <c r="BG64" s="527"/>
      <c r="BH64" s="527"/>
    </row>
    <row r="65" spans="1:60" outlineLevel="2">
      <c r="A65" s="528"/>
      <c r="B65" s="529"/>
      <c r="C65" s="530" t="s">
        <v>3002</v>
      </c>
      <c r="D65" s="531"/>
      <c r="E65" s="532">
        <v>9.6029999999999998</v>
      </c>
      <c r="F65" s="526"/>
      <c r="G65" s="526"/>
      <c r="H65" s="526"/>
      <c r="I65" s="526"/>
      <c r="J65" s="526"/>
      <c r="K65" s="526"/>
      <c r="L65" s="526"/>
      <c r="M65" s="526"/>
      <c r="N65" s="533"/>
      <c r="O65" s="533"/>
      <c r="P65" s="533"/>
      <c r="Q65" s="533"/>
      <c r="R65" s="526"/>
      <c r="S65" s="526"/>
      <c r="T65" s="526"/>
      <c r="U65" s="526"/>
      <c r="V65" s="526"/>
      <c r="W65" s="526"/>
      <c r="X65" s="526"/>
      <c r="Y65" s="526"/>
      <c r="Z65" s="527"/>
      <c r="AA65" s="527"/>
      <c r="AB65" s="527"/>
      <c r="AC65" s="527"/>
      <c r="AD65" s="527"/>
      <c r="AE65" s="527"/>
      <c r="AF65" s="527"/>
      <c r="AG65" s="527" t="s">
        <v>814</v>
      </c>
      <c r="AH65" s="527">
        <v>5</v>
      </c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  <c r="AU65" s="527"/>
      <c r="AV65" s="527"/>
      <c r="AW65" s="527"/>
      <c r="AX65" s="527"/>
      <c r="AY65" s="527"/>
      <c r="AZ65" s="527"/>
      <c r="BA65" s="527"/>
      <c r="BB65" s="527"/>
      <c r="BC65" s="527"/>
      <c r="BD65" s="527"/>
      <c r="BE65" s="527"/>
      <c r="BF65" s="527"/>
      <c r="BG65" s="527"/>
      <c r="BH65" s="527"/>
    </row>
    <row r="66" spans="1:60" outlineLevel="1">
      <c r="A66" s="518">
        <v>19</v>
      </c>
      <c r="B66" s="519" t="s">
        <v>2294</v>
      </c>
      <c r="C66" s="520" t="s">
        <v>2295</v>
      </c>
      <c r="D66" s="521" t="s">
        <v>832</v>
      </c>
      <c r="E66" s="522">
        <v>0.98128000000000004</v>
      </c>
      <c r="F66" s="523"/>
      <c r="G66" s="524">
        <f>ROUND(E66*F66,2)</f>
        <v>0</v>
      </c>
      <c r="H66" s="523"/>
      <c r="I66" s="524">
        <f>ROUND(E66*H66,2)</f>
        <v>0</v>
      </c>
      <c r="J66" s="523"/>
      <c r="K66" s="524">
        <f>ROUND(E66*J66,2)</f>
        <v>0</v>
      </c>
      <c r="L66" s="524">
        <v>21</v>
      </c>
      <c r="M66" s="524">
        <f>G66*(1+L66/100)</f>
        <v>0</v>
      </c>
      <c r="N66" s="522">
        <v>0</v>
      </c>
      <c r="O66" s="522">
        <f>ROUND(E66*N66,2)</f>
        <v>0</v>
      </c>
      <c r="P66" s="522">
        <v>0</v>
      </c>
      <c r="Q66" s="522">
        <f>ROUND(E66*P66,2)</f>
        <v>0</v>
      </c>
      <c r="R66" s="524" t="s">
        <v>1604</v>
      </c>
      <c r="S66" s="524" t="s">
        <v>1605</v>
      </c>
      <c r="T66" s="525" t="s">
        <v>1605</v>
      </c>
      <c r="U66" s="526">
        <v>0.20499999999999999</v>
      </c>
      <c r="V66" s="526">
        <f>ROUND(E66*U66,2)</f>
        <v>0.2</v>
      </c>
      <c r="W66" s="526"/>
      <c r="X66" s="526" t="s">
        <v>1606</v>
      </c>
      <c r="Y66" s="526" t="s">
        <v>2857</v>
      </c>
      <c r="Z66" s="527"/>
      <c r="AA66" s="527"/>
      <c r="AB66" s="527"/>
      <c r="AC66" s="527"/>
      <c r="AD66" s="527"/>
      <c r="AE66" s="527"/>
      <c r="AF66" s="527"/>
      <c r="AG66" s="527" t="s">
        <v>1607</v>
      </c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  <c r="AU66" s="527"/>
      <c r="AV66" s="527"/>
      <c r="AW66" s="527"/>
      <c r="AX66" s="527"/>
      <c r="AY66" s="527"/>
      <c r="AZ66" s="527"/>
      <c r="BA66" s="527"/>
      <c r="BB66" s="527"/>
      <c r="BC66" s="527"/>
      <c r="BD66" s="527"/>
      <c r="BE66" s="527"/>
      <c r="BF66" s="527"/>
      <c r="BG66" s="527"/>
      <c r="BH66" s="527"/>
    </row>
    <row r="67" spans="1:60" outlineLevel="2">
      <c r="A67" s="528"/>
      <c r="B67" s="529"/>
      <c r="C67" s="976" t="s">
        <v>1687</v>
      </c>
      <c r="D67" s="977"/>
      <c r="E67" s="977"/>
      <c r="F67" s="977"/>
      <c r="G67" s="977"/>
      <c r="H67" s="526"/>
      <c r="I67" s="526"/>
      <c r="J67" s="526"/>
      <c r="K67" s="526"/>
      <c r="L67" s="526"/>
      <c r="M67" s="526"/>
      <c r="N67" s="533"/>
      <c r="O67" s="533"/>
      <c r="P67" s="533"/>
      <c r="Q67" s="533"/>
      <c r="R67" s="526"/>
      <c r="S67" s="526"/>
      <c r="T67" s="526"/>
      <c r="U67" s="526"/>
      <c r="V67" s="526"/>
      <c r="W67" s="526"/>
      <c r="X67" s="526"/>
      <c r="Y67" s="526"/>
      <c r="Z67" s="527"/>
      <c r="AA67" s="527"/>
      <c r="AB67" s="527"/>
      <c r="AC67" s="527"/>
      <c r="AD67" s="527"/>
      <c r="AE67" s="527"/>
      <c r="AF67" s="527"/>
      <c r="AG67" s="527" t="s">
        <v>1621</v>
      </c>
      <c r="AH67" s="527"/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  <c r="AU67" s="527"/>
      <c r="AV67" s="527"/>
      <c r="AW67" s="527"/>
      <c r="AX67" s="527"/>
      <c r="AY67" s="527"/>
      <c r="AZ67" s="527"/>
      <c r="BA67" s="527"/>
      <c r="BB67" s="527"/>
      <c r="BC67" s="527"/>
      <c r="BD67" s="527"/>
      <c r="BE67" s="527"/>
      <c r="BF67" s="527"/>
      <c r="BG67" s="527"/>
      <c r="BH67" s="527"/>
    </row>
    <row r="68" spans="1:60" outlineLevel="2">
      <c r="A68" s="528"/>
      <c r="B68" s="529"/>
      <c r="C68" s="530" t="s">
        <v>3003</v>
      </c>
      <c r="D68" s="531"/>
      <c r="E68" s="532">
        <v>0.98128000000000004</v>
      </c>
      <c r="F68" s="526"/>
      <c r="G68" s="526"/>
      <c r="H68" s="526"/>
      <c r="I68" s="526"/>
      <c r="J68" s="526"/>
      <c r="K68" s="526"/>
      <c r="L68" s="526"/>
      <c r="M68" s="526"/>
      <c r="N68" s="533"/>
      <c r="O68" s="533"/>
      <c r="P68" s="533"/>
      <c r="Q68" s="533"/>
      <c r="R68" s="526"/>
      <c r="S68" s="526"/>
      <c r="T68" s="526"/>
      <c r="U68" s="526"/>
      <c r="V68" s="526"/>
      <c r="W68" s="526"/>
      <c r="X68" s="526"/>
      <c r="Y68" s="526"/>
      <c r="Z68" s="527"/>
      <c r="AA68" s="527"/>
      <c r="AB68" s="527"/>
      <c r="AC68" s="527"/>
      <c r="AD68" s="527"/>
      <c r="AE68" s="527"/>
      <c r="AF68" s="527"/>
      <c r="AG68" s="527" t="s">
        <v>814</v>
      </c>
      <c r="AH68" s="527">
        <v>5</v>
      </c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  <c r="AU68" s="527"/>
      <c r="AV68" s="527"/>
      <c r="AW68" s="527"/>
      <c r="AX68" s="527"/>
      <c r="AY68" s="527"/>
      <c r="AZ68" s="527"/>
      <c r="BA68" s="527"/>
      <c r="BB68" s="527"/>
      <c r="BC68" s="527"/>
      <c r="BD68" s="527"/>
      <c r="BE68" s="527"/>
      <c r="BF68" s="527"/>
      <c r="BG68" s="527"/>
      <c r="BH68" s="527"/>
    </row>
    <row r="69" spans="1:60" ht="22.5" outlineLevel="1">
      <c r="A69" s="518">
        <v>20</v>
      </c>
      <c r="B69" s="519" t="s">
        <v>1688</v>
      </c>
      <c r="C69" s="520" t="s">
        <v>1689</v>
      </c>
      <c r="D69" s="521" t="s">
        <v>898</v>
      </c>
      <c r="E69" s="522">
        <v>1.2776400000000001</v>
      </c>
      <c r="F69" s="523"/>
      <c r="G69" s="524">
        <f>ROUND(E69*F69,2)</f>
        <v>0</v>
      </c>
      <c r="H69" s="523"/>
      <c r="I69" s="524">
        <f>ROUND(E69*H69,2)</f>
        <v>0</v>
      </c>
      <c r="J69" s="523"/>
      <c r="K69" s="524">
        <f>ROUND(E69*J69,2)</f>
        <v>0</v>
      </c>
      <c r="L69" s="524">
        <v>21</v>
      </c>
      <c r="M69" s="524">
        <f>G69*(1+L69/100)</f>
        <v>0</v>
      </c>
      <c r="N69" s="522">
        <v>1.0662499999999999</v>
      </c>
      <c r="O69" s="522">
        <f>ROUND(E69*N69,2)</f>
        <v>1.36</v>
      </c>
      <c r="P69" s="522">
        <v>0</v>
      </c>
      <c r="Q69" s="522">
        <f>ROUND(E69*P69,2)</f>
        <v>0</v>
      </c>
      <c r="R69" s="524" t="s">
        <v>1604</v>
      </c>
      <c r="S69" s="524" t="s">
        <v>1605</v>
      </c>
      <c r="T69" s="525" t="s">
        <v>1605</v>
      </c>
      <c r="U69" s="526">
        <v>15.231</v>
      </c>
      <c r="V69" s="526">
        <f>ROUND(E69*U69,2)</f>
        <v>19.46</v>
      </c>
      <c r="W69" s="526"/>
      <c r="X69" s="526" t="s">
        <v>1606</v>
      </c>
      <c r="Y69" s="526" t="s">
        <v>2857</v>
      </c>
      <c r="Z69" s="527"/>
      <c r="AA69" s="527"/>
      <c r="AB69" s="527"/>
      <c r="AC69" s="527"/>
      <c r="AD69" s="527"/>
      <c r="AE69" s="527"/>
      <c r="AF69" s="527"/>
      <c r="AG69" s="527" t="s">
        <v>1607</v>
      </c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  <c r="AU69" s="527"/>
      <c r="AV69" s="527"/>
      <c r="AW69" s="527"/>
      <c r="AX69" s="527"/>
      <c r="AY69" s="527"/>
      <c r="AZ69" s="527"/>
      <c r="BA69" s="527"/>
      <c r="BB69" s="527"/>
      <c r="BC69" s="527"/>
      <c r="BD69" s="527"/>
      <c r="BE69" s="527"/>
      <c r="BF69" s="527"/>
      <c r="BG69" s="527"/>
      <c r="BH69" s="527"/>
    </row>
    <row r="70" spans="1:60" outlineLevel="2">
      <c r="A70" s="528"/>
      <c r="B70" s="529"/>
      <c r="C70" s="976" t="s">
        <v>1690</v>
      </c>
      <c r="D70" s="977"/>
      <c r="E70" s="977"/>
      <c r="F70" s="977"/>
      <c r="G70" s="977"/>
      <c r="H70" s="526"/>
      <c r="I70" s="526"/>
      <c r="J70" s="526"/>
      <c r="K70" s="526"/>
      <c r="L70" s="526"/>
      <c r="M70" s="526"/>
      <c r="N70" s="533"/>
      <c r="O70" s="533"/>
      <c r="P70" s="533"/>
      <c r="Q70" s="533"/>
      <c r="R70" s="526"/>
      <c r="S70" s="526"/>
      <c r="T70" s="526"/>
      <c r="U70" s="526"/>
      <c r="V70" s="526"/>
      <c r="W70" s="526"/>
      <c r="X70" s="526"/>
      <c r="Y70" s="526"/>
      <c r="Z70" s="527"/>
      <c r="AA70" s="527"/>
      <c r="AB70" s="527"/>
      <c r="AC70" s="527"/>
      <c r="AD70" s="527"/>
      <c r="AE70" s="527"/>
      <c r="AF70" s="527"/>
      <c r="AG70" s="527" t="s">
        <v>1621</v>
      </c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  <c r="AU70" s="527"/>
      <c r="AV70" s="527"/>
      <c r="AW70" s="527"/>
      <c r="AX70" s="527"/>
      <c r="AY70" s="527"/>
      <c r="AZ70" s="527"/>
      <c r="BA70" s="527"/>
      <c r="BB70" s="527"/>
      <c r="BC70" s="527"/>
      <c r="BD70" s="527"/>
      <c r="BE70" s="527"/>
      <c r="BF70" s="527"/>
      <c r="BG70" s="527"/>
      <c r="BH70" s="527"/>
    </row>
    <row r="71" spans="1:60" outlineLevel="2">
      <c r="A71" s="528"/>
      <c r="B71" s="529"/>
      <c r="C71" s="530" t="s">
        <v>2730</v>
      </c>
      <c r="D71" s="531"/>
      <c r="E71" s="532">
        <v>1.2776400000000001</v>
      </c>
      <c r="F71" s="526"/>
      <c r="G71" s="526"/>
      <c r="H71" s="526"/>
      <c r="I71" s="526"/>
      <c r="J71" s="526"/>
      <c r="K71" s="526"/>
      <c r="L71" s="526"/>
      <c r="M71" s="526"/>
      <c r="N71" s="533"/>
      <c r="O71" s="533"/>
      <c r="P71" s="533"/>
      <c r="Q71" s="533"/>
      <c r="R71" s="526"/>
      <c r="S71" s="526"/>
      <c r="T71" s="526"/>
      <c r="U71" s="526"/>
      <c r="V71" s="526"/>
      <c r="W71" s="526"/>
      <c r="X71" s="526"/>
      <c r="Y71" s="526"/>
      <c r="Z71" s="527"/>
      <c r="AA71" s="527"/>
      <c r="AB71" s="527"/>
      <c r="AC71" s="527"/>
      <c r="AD71" s="527"/>
      <c r="AE71" s="527"/>
      <c r="AF71" s="527"/>
      <c r="AG71" s="527" t="s">
        <v>814</v>
      </c>
      <c r="AH71" s="527">
        <v>0</v>
      </c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  <c r="AU71" s="527"/>
      <c r="AV71" s="527"/>
      <c r="AW71" s="527"/>
      <c r="AX71" s="527"/>
      <c r="AY71" s="527"/>
      <c r="AZ71" s="527"/>
      <c r="BA71" s="527"/>
      <c r="BB71" s="527"/>
      <c r="BC71" s="527"/>
      <c r="BD71" s="527"/>
      <c r="BE71" s="527"/>
      <c r="BF71" s="527"/>
      <c r="BG71" s="527"/>
      <c r="BH71" s="527"/>
    </row>
    <row r="72" spans="1:60" outlineLevel="1">
      <c r="A72" s="535">
        <v>21</v>
      </c>
      <c r="B72" s="536" t="s">
        <v>1705</v>
      </c>
      <c r="C72" s="537" t="s">
        <v>1706</v>
      </c>
      <c r="D72" s="538" t="s">
        <v>690</v>
      </c>
      <c r="E72" s="539">
        <v>8</v>
      </c>
      <c r="F72" s="540"/>
      <c r="G72" s="541">
        <f>ROUND(E72*F72,2)</f>
        <v>0</v>
      </c>
      <c r="H72" s="540"/>
      <c r="I72" s="541">
        <f>ROUND(E72*H72,2)</f>
        <v>0</v>
      </c>
      <c r="J72" s="540"/>
      <c r="K72" s="541">
        <f>ROUND(E72*J72,2)</f>
        <v>0</v>
      </c>
      <c r="L72" s="541">
        <v>21</v>
      </c>
      <c r="M72" s="541">
        <f>G72*(1+L72/100)</f>
        <v>0</v>
      </c>
      <c r="N72" s="539">
        <v>0</v>
      </c>
      <c r="O72" s="539">
        <f>ROUND(E72*N72,2)</f>
        <v>0</v>
      </c>
      <c r="P72" s="539">
        <v>0</v>
      </c>
      <c r="Q72" s="539">
        <f>ROUND(E72*P72,2)</f>
        <v>0</v>
      </c>
      <c r="R72" s="541"/>
      <c r="S72" s="541" t="s">
        <v>1707</v>
      </c>
      <c r="T72" s="542" t="s">
        <v>1708</v>
      </c>
      <c r="U72" s="526">
        <v>0</v>
      </c>
      <c r="V72" s="526">
        <f>ROUND(E72*U72,2)</f>
        <v>0</v>
      </c>
      <c r="W72" s="526"/>
      <c r="X72" s="526" t="s">
        <v>1606</v>
      </c>
      <c r="Y72" s="526" t="s">
        <v>2857</v>
      </c>
      <c r="Z72" s="527"/>
      <c r="AA72" s="527"/>
      <c r="AB72" s="527"/>
      <c r="AC72" s="527"/>
      <c r="AD72" s="527"/>
      <c r="AE72" s="527"/>
      <c r="AF72" s="527"/>
      <c r="AG72" s="527" t="s">
        <v>1697</v>
      </c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27"/>
      <c r="BC72" s="527"/>
      <c r="BD72" s="527"/>
      <c r="BE72" s="527"/>
      <c r="BF72" s="527"/>
      <c r="BG72" s="527"/>
      <c r="BH72" s="527"/>
    </row>
    <row r="73" spans="1:60">
      <c r="A73" s="510" t="s">
        <v>1600</v>
      </c>
      <c r="B73" s="511" t="s">
        <v>444</v>
      </c>
      <c r="C73" s="512" t="s">
        <v>1717</v>
      </c>
      <c r="D73" s="513"/>
      <c r="E73" s="514"/>
      <c r="F73" s="515"/>
      <c r="G73" s="515">
        <f>SUMIF(AG74:AG76,"&lt;&gt;NOR",G74:G76)</f>
        <v>0</v>
      </c>
      <c r="H73" s="515"/>
      <c r="I73" s="515">
        <f>SUM(I74:I76)</f>
        <v>0</v>
      </c>
      <c r="J73" s="515"/>
      <c r="K73" s="515">
        <f>SUM(K74:K76)</f>
        <v>0</v>
      </c>
      <c r="L73" s="515"/>
      <c r="M73" s="515">
        <f>SUM(M74:M76)</f>
        <v>0</v>
      </c>
      <c r="N73" s="514"/>
      <c r="O73" s="514">
        <f>SUM(O74:O76)</f>
        <v>2.75</v>
      </c>
      <c r="P73" s="514"/>
      <c r="Q73" s="514">
        <f>SUM(Q74:Q76)</f>
        <v>0</v>
      </c>
      <c r="R73" s="515"/>
      <c r="S73" s="515"/>
      <c r="T73" s="516"/>
      <c r="U73" s="517"/>
      <c r="V73" s="517">
        <f>SUM(V74:V76)</f>
        <v>112.76</v>
      </c>
      <c r="W73" s="517"/>
      <c r="X73" s="517"/>
      <c r="Y73" s="517"/>
      <c r="AG73" s="493" t="s">
        <v>1601</v>
      </c>
    </row>
    <row r="74" spans="1:60" outlineLevel="1">
      <c r="A74" s="518">
        <v>22</v>
      </c>
      <c r="B74" s="519" t="s">
        <v>1718</v>
      </c>
      <c r="C74" s="520" t="s">
        <v>1719</v>
      </c>
      <c r="D74" s="521" t="s">
        <v>162</v>
      </c>
      <c r="E74" s="522">
        <v>433.7</v>
      </c>
      <c r="F74" s="523"/>
      <c r="G74" s="524">
        <f>ROUND(E74*F74,2)</f>
        <v>0</v>
      </c>
      <c r="H74" s="523"/>
      <c r="I74" s="524">
        <f>ROUND(E74*H74,2)</f>
        <v>0</v>
      </c>
      <c r="J74" s="523"/>
      <c r="K74" s="524">
        <f>ROUND(E74*J74,2)</f>
        <v>0</v>
      </c>
      <c r="L74" s="524">
        <v>21</v>
      </c>
      <c r="M74" s="524">
        <f>G74*(1+L74/100)</f>
        <v>0</v>
      </c>
      <c r="N74" s="522">
        <v>6.3499999999999997E-3</v>
      </c>
      <c r="O74" s="522">
        <f>ROUND(E74*N74,2)</f>
        <v>2.75</v>
      </c>
      <c r="P74" s="522">
        <v>0</v>
      </c>
      <c r="Q74" s="522">
        <f>ROUND(E74*P74,2)</f>
        <v>0</v>
      </c>
      <c r="R74" s="524" t="s">
        <v>1720</v>
      </c>
      <c r="S74" s="524" t="s">
        <v>1605</v>
      </c>
      <c r="T74" s="525" t="s">
        <v>1605</v>
      </c>
      <c r="U74" s="526">
        <v>0.26</v>
      </c>
      <c r="V74" s="526">
        <f>ROUND(E74*U74,2)</f>
        <v>112.76</v>
      </c>
      <c r="W74" s="526"/>
      <c r="X74" s="526" t="s">
        <v>1606</v>
      </c>
      <c r="Y74" s="526" t="s">
        <v>2857</v>
      </c>
      <c r="Z74" s="527"/>
      <c r="AA74" s="527"/>
      <c r="AB74" s="527"/>
      <c r="AC74" s="527"/>
      <c r="AD74" s="527"/>
      <c r="AE74" s="527"/>
      <c r="AF74" s="527"/>
      <c r="AG74" s="527" t="s">
        <v>1697</v>
      </c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  <c r="AU74" s="527"/>
      <c r="AV74" s="527"/>
      <c r="AW74" s="527"/>
      <c r="AX74" s="527"/>
      <c r="AY74" s="527"/>
      <c r="AZ74" s="527"/>
      <c r="BA74" s="527"/>
      <c r="BB74" s="527"/>
      <c r="BC74" s="527"/>
      <c r="BD74" s="527"/>
      <c r="BE74" s="527"/>
      <c r="BF74" s="527"/>
      <c r="BG74" s="527"/>
      <c r="BH74" s="527"/>
    </row>
    <row r="75" spans="1:60" outlineLevel="2">
      <c r="A75" s="528"/>
      <c r="B75" s="529"/>
      <c r="C75" s="530" t="s">
        <v>2732</v>
      </c>
      <c r="D75" s="531"/>
      <c r="E75" s="532">
        <v>414.2</v>
      </c>
      <c r="F75" s="526"/>
      <c r="G75" s="526"/>
      <c r="H75" s="526"/>
      <c r="I75" s="526"/>
      <c r="J75" s="526"/>
      <c r="K75" s="526"/>
      <c r="L75" s="526"/>
      <c r="M75" s="526"/>
      <c r="N75" s="533"/>
      <c r="O75" s="533"/>
      <c r="P75" s="533"/>
      <c r="Q75" s="533"/>
      <c r="R75" s="526"/>
      <c r="S75" s="526"/>
      <c r="T75" s="526"/>
      <c r="U75" s="526"/>
      <c r="V75" s="526"/>
      <c r="W75" s="526"/>
      <c r="X75" s="526"/>
      <c r="Y75" s="526"/>
      <c r="Z75" s="527"/>
      <c r="AA75" s="527"/>
      <c r="AB75" s="527"/>
      <c r="AC75" s="527"/>
      <c r="AD75" s="527"/>
      <c r="AE75" s="527"/>
      <c r="AF75" s="527"/>
      <c r="AG75" s="527" t="s">
        <v>814</v>
      </c>
      <c r="AH75" s="527">
        <v>0</v>
      </c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  <c r="AU75" s="527"/>
      <c r="AV75" s="527"/>
      <c r="AW75" s="527"/>
      <c r="AX75" s="527"/>
      <c r="AY75" s="527"/>
      <c r="AZ75" s="527"/>
      <c r="BA75" s="527"/>
      <c r="BB75" s="527"/>
      <c r="BC75" s="527"/>
      <c r="BD75" s="527"/>
      <c r="BE75" s="527"/>
      <c r="BF75" s="527"/>
      <c r="BG75" s="527"/>
      <c r="BH75" s="527"/>
    </row>
    <row r="76" spans="1:60" outlineLevel="3">
      <c r="A76" s="528"/>
      <c r="B76" s="529"/>
      <c r="C76" s="530" t="s">
        <v>2733</v>
      </c>
      <c r="D76" s="531"/>
      <c r="E76" s="532">
        <v>19.5</v>
      </c>
      <c r="F76" s="526"/>
      <c r="G76" s="526"/>
      <c r="H76" s="526"/>
      <c r="I76" s="526"/>
      <c r="J76" s="526"/>
      <c r="K76" s="526"/>
      <c r="L76" s="526"/>
      <c r="M76" s="526"/>
      <c r="N76" s="533"/>
      <c r="O76" s="533"/>
      <c r="P76" s="533"/>
      <c r="Q76" s="533"/>
      <c r="R76" s="526"/>
      <c r="S76" s="526"/>
      <c r="T76" s="526"/>
      <c r="U76" s="526"/>
      <c r="V76" s="526"/>
      <c r="W76" s="526"/>
      <c r="X76" s="526"/>
      <c r="Y76" s="526"/>
      <c r="Z76" s="527"/>
      <c r="AA76" s="527"/>
      <c r="AB76" s="527"/>
      <c r="AC76" s="527"/>
      <c r="AD76" s="527"/>
      <c r="AE76" s="527"/>
      <c r="AF76" s="527"/>
      <c r="AG76" s="527" t="s">
        <v>814</v>
      </c>
      <c r="AH76" s="527">
        <v>0</v>
      </c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U76" s="527"/>
      <c r="AV76" s="527"/>
      <c r="AW76" s="527"/>
      <c r="AX76" s="527"/>
      <c r="AY76" s="527"/>
      <c r="AZ76" s="527"/>
      <c r="BA76" s="527"/>
      <c r="BB76" s="527"/>
      <c r="BC76" s="527"/>
      <c r="BD76" s="527"/>
      <c r="BE76" s="527"/>
      <c r="BF76" s="527"/>
      <c r="BG76" s="527"/>
      <c r="BH76" s="527"/>
    </row>
    <row r="77" spans="1:60">
      <c r="A77" s="510" t="s">
        <v>1600</v>
      </c>
      <c r="B77" s="511" t="s">
        <v>472</v>
      </c>
      <c r="C77" s="512" t="s">
        <v>1721</v>
      </c>
      <c r="D77" s="513"/>
      <c r="E77" s="514"/>
      <c r="F77" s="515"/>
      <c r="G77" s="515">
        <f>SUMIF(AG78:AG84,"&lt;&gt;NOR",G78:G84)</f>
        <v>0</v>
      </c>
      <c r="H77" s="515"/>
      <c r="I77" s="515">
        <f>SUM(I78:I84)</f>
        <v>0</v>
      </c>
      <c r="J77" s="515"/>
      <c r="K77" s="515">
        <f>SUM(K78:K84)</f>
        <v>0</v>
      </c>
      <c r="L77" s="515"/>
      <c r="M77" s="515">
        <f>SUM(M78:M84)</f>
        <v>0</v>
      </c>
      <c r="N77" s="514"/>
      <c r="O77" s="514">
        <f>SUM(O78:O84)</f>
        <v>0.02</v>
      </c>
      <c r="P77" s="514"/>
      <c r="Q77" s="514">
        <f>SUM(Q78:Q84)</f>
        <v>0</v>
      </c>
      <c r="R77" s="515"/>
      <c r="S77" s="515"/>
      <c r="T77" s="516"/>
      <c r="U77" s="517"/>
      <c r="V77" s="517">
        <f>SUM(V78:V84)</f>
        <v>172.49</v>
      </c>
      <c r="W77" s="517"/>
      <c r="X77" s="517"/>
      <c r="Y77" s="517"/>
      <c r="AG77" s="493" t="s">
        <v>1601</v>
      </c>
    </row>
    <row r="78" spans="1:60" ht="56.25" outlineLevel="1">
      <c r="A78" s="518">
        <v>23</v>
      </c>
      <c r="B78" s="519" t="s">
        <v>1722</v>
      </c>
      <c r="C78" s="520" t="s">
        <v>1723</v>
      </c>
      <c r="D78" s="521" t="s">
        <v>162</v>
      </c>
      <c r="E78" s="522">
        <v>550.1</v>
      </c>
      <c r="F78" s="523"/>
      <c r="G78" s="524">
        <f>ROUND(E78*F78,2)</f>
        <v>0</v>
      </c>
      <c r="H78" s="523"/>
      <c r="I78" s="524">
        <f>ROUND(E78*H78,2)</f>
        <v>0</v>
      </c>
      <c r="J78" s="523"/>
      <c r="K78" s="524">
        <f>ROUND(E78*J78,2)</f>
        <v>0</v>
      </c>
      <c r="L78" s="524">
        <v>21</v>
      </c>
      <c r="M78" s="524">
        <f>G78*(1+L78/100)</f>
        <v>0</v>
      </c>
      <c r="N78" s="522">
        <v>4.0000000000000003E-5</v>
      </c>
      <c r="O78" s="522">
        <f>ROUND(E78*N78,2)</f>
        <v>0.02</v>
      </c>
      <c r="P78" s="522">
        <v>0</v>
      </c>
      <c r="Q78" s="522">
        <f>ROUND(E78*P78,2)</f>
        <v>0</v>
      </c>
      <c r="R78" s="524" t="s">
        <v>1604</v>
      </c>
      <c r="S78" s="524" t="s">
        <v>1605</v>
      </c>
      <c r="T78" s="525" t="s">
        <v>1605</v>
      </c>
      <c r="U78" s="526">
        <v>0.308</v>
      </c>
      <c r="V78" s="526">
        <f>ROUND(E78*U78,2)</f>
        <v>169.43</v>
      </c>
      <c r="W78" s="526"/>
      <c r="X78" s="526" t="s">
        <v>1606</v>
      </c>
      <c r="Y78" s="526" t="s">
        <v>2857</v>
      </c>
      <c r="Z78" s="527"/>
      <c r="AA78" s="527"/>
      <c r="AB78" s="527"/>
      <c r="AC78" s="527"/>
      <c r="AD78" s="527"/>
      <c r="AE78" s="527"/>
      <c r="AF78" s="527"/>
      <c r="AG78" s="527" t="s">
        <v>1697</v>
      </c>
      <c r="AH78" s="527"/>
      <c r="AI78" s="527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7"/>
      <c r="AU78" s="527"/>
      <c r="AV78" s="527"/>
      <c r="AW78" s="527"/>
      <c r="AX78" s="527"/>
      <c r="AY78" s="527"/>
      <c r="AZ78" s="527"/>
      <c r="BA78" s="527"/>
      <c r="BB78" s="527"/>
      <c r="BC78" s="527"/>
      <c r="BD78" s="527"/>
      <c r="BE78" s="527"/>
      <c r="BF78" s="527"/>
      <c r="BG78" s="527"/>
      <c r="BH78" s="527"/>
    </row>
    <row r="79" spans="1:60" outlineLevel="2">
      <c r="A79" s="528"/>
      <c r="B79" s="529"/>
      <c r="C79" s="530" t="s">
        <v>2732</v>
      </c>
      <c r="D79" s="531"/>
      <c r="E79" s="532">
        <v>414.2</v>
      </c>
      <c r="F79" s="526"/>
      <c r="G79" s="526"/>
      <c r="H79" s="526"/>
      <c r="I79" s="526"/>
      <c r="J79" s="526"/>
      <c r="K79" s="526"/>
      <c r="L79" s="526"/>
      <c r="M79" s="526"/>
      <c r="N79" s="533"/>
      <c r="O79" s="533"/>
      <c r="P79" s="533"/>
      <c r="Q79" s="533"/>
      <c r="R79" s="526"/>
      <c r="S79" s="526"/>
      <c r="T79" s="526"/>
      <c r="U79" s="526"/>
      <c r="V79" s="526"/>
      <c r="W79" s="526"/>
      <c r="X79" s="526"/>
      <c r="Y79" s="526"/>
      <c r="Z79" s="527"/>
      <c r="AA79" s="527"/>
      <c r="AB79" s="527"/>
      <c r="AC79" s="527"/>
      <c r="AD79" s="527"/>
      <c r="AE79" s="527"/>
      <c r="AF79" s="527"/>
      <c r="AG79" s="527" t="s">
        <v>814</v>
      </c>
      <c r="AH79" s="527">
        <v>0</v>
      </c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  <c r="AU79" s="527"/>
      <c r="AV79" s="527"/>
      <c r="AW79" s="527"/>
      <c r="AX79" s="527"/>
      <c r="AY79" s="527"/>
      <c r="AZ79" s="527"/>
      <c r="BA79" s="527"/>
      <c r="BB79" s="527"/>
      <c r="BC79" s="527"/>
      <c r="BD79" s="527"/>
      <c r="BE79" s="527"/>
      <c r="BF79" s="527"/>
      <c r="BG79" s="527"/>
      <c r="BH79" s="527"/>
    </row>
    <row r="80" spans="1:60" outlineLevel="3">
      <c r="A80" s="528"/>
      <c r="B80" s="529"/>
      <c r="C80" s="530" t="s">
        <v>2734</v>
      </c>
      <c r="D80" s="531"/>
      <c r="E80" s="532">
        <v>135.9</v>
      </c>
      <c r="F80" s="526"/>
      <c r="G80" s="526"/>
      <c r="H80" s="526"/>
      <c r="I80" s="526"/>
      <c r="J80" s="526"/>
      <c r="K80" s="526"/>
      <c r="L80" s="526"/>
      <c r="M80" s="526"/>
      <c r="N80" s="533"/>
      <c r="O80" s="533"/>
      <c r="P80" s="533"/>
      <c r="Q80" s="533"/>
      <c r="R80" s="526"/>
      <c r="S80" s="526"/>
      <c r="T80" s="526"/>
      <c r="U80" s="526"/>
      <c r="V80" s="526"/>
      <c r="W80" s="526"/>
      <c r="X80" s="526"/>
      <c r="Y80" s="526"/>
      <c r="Z80" s="527"/>
      <c r="AA80" s="527"/>
      <c r="AB80" s="527"/>
      <c r="AC80" s="527"/>
      <c r="AD80" s="527"/>
      <c r="AE80" s="527"/>
      <c r="AF80" s="527"/>
      <c r="AG80" s="527" t="s">
        <v>814</v>
      </c>
      <c r="AH80" s="527">
        <v>0</v>
      </c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  <c r="AU80" s="527"/>
      <c r="AV80" s="527"/>
      <c r="AW80" s="527"/>
      <c r="AX80" s="527"/>
      <c r="AY80" s="527"/>
      <c r="AZ80" s="527"/>
      <c r="BA80" s="527"/>
      <c r="BB80" s="527"/>
      <c r="BC80" s="527"/>
      <c r="BD80" s="527"/>
      <c r="BE80" s="527"/>
      <c r="BF80" s="527"/>
      <c r="BG80" s="527"/>
      <c r="BH80" s="527"/>
    </row>
    <row r="81" spans="1:60" ht="22.5" outlineLevel="1">
      <c r="A81" s="518">
        <v>24</v>
      </c>
      <c r="B81" s="519" t="s">
        <v>2359</v>
      </c>
      <c r="C81" s="520" t="s">
        <v>2360</v>
      </c>
      <c r="D81" s="521" t="s">
        <v>189</v>
      </c>
      <c r="E81" s="522">
        <v>24.48</v>
      </c>
      <c r="F81" s="523"/>
      <c r="G81" s="524">
        <f>ROUND(E81*F81,2)</f>
        <v>0</v>
      </c>
      <c r="H81" s="523"/>
      <c r="I81" s="524">
        <f>ROUND(E81*H81,2)</f>
        <v>0</v>
      </c>
      <c r="J81" s="523"/>
      <c r="K81" s="524">
        <f>ROUND(E81*J81,2)</f>
        <v>0</v>
      </c>
      <c r="L81" s="524">
        <v>21</v>
      </c>
      <c r="M81" s="524">
        <f>G81*(1+L81/100)</f>
        <v>0</v>
      </c>
      <c r="N81" s="522">
        <v>0</v>
      </c>
      <c r="O81" s="522">
        <f>ROUND(E81*N81,2)</f>
        <v>0</v>
      </c>
      <c r="P81" s="522">
        <v>0</v>
      </c>
      <c r="Q81" s="522">
        <f>ROUND(E81*P81,2)</f>
        <v>0</v>
      </c>
      <c r="R81" s="524" t="s">
        <v>1614</v>
      </c>
      <c r="S81" s="524" t="s">
        <v>1605</v>
      </c>
      <c r="T81" s="525" t="s">
        <v>1605</v>
      </c>
      <c r="U81" s="526">
        <v>0.125</v>
      </c>
      <c r="V81" s="526">
        <f>ROUND(E81*U81,2)</f>
        <v>3.06</v>
      </c>
      <c r="W81" s="526"/>
      <c r="X81" s="526" t="s">
        <v>1606</v>
      </c>
      <c r="Y81" s="526" t="s">
        <v>2857</v>
      </c>
      <c r="Z81" s="527"/>
      <c r="AA81" s="527"/>
      <c r="AB81" s="527"/>
      <c r="AC81" s="527"/>
      <c r="AD81" s="527"/>
      <c r="AE81" s="527"/>
      <c r="AF81" s="527"/>
      <c r="AG81" s="527" t="s">
        <v>1607</v>
      </c>
      <c r="AH81" s="527"/>
      <c r="AI81" s="527"/>
      <c r="AJ81" s="527"/>
      <c r="AK81" s="527"/>
      <c r="AL81" s="527"/>
      <c r="AM81" s="527"/>
      <c r="AN81" s="527"/>
      <c r="AO81" s="527"/>
      <c r="AP81" s="527"/>
      <c r="AQ81" s="527"/>
      <c r="AR81" s="527"/>
      <c r="AS81" s="527"/>
      <c r="AT81" s="527"/>
      <c r="AU81" s="527"/>
      <c r="AV81" s="527"/>
      <c r="AW81" s="527"/>
      <c r="AX81" s="527"/>
      <c r="AY81" s="527"/>
      <c r="AZ81" s="527"/>
      <c r="BA81" s="527"/>
      <c r="BB81" s="527"/>
      <c r="BC81" s="527"/>
      <c r="BD81" s="527"/>
      <c r="BE81" s="527"/>
      <c r="BF81" s="527"/>
      <c r="BG81" s="527"/>
      <c r="BH81" s="527"/>
    </row>
    <row r="82" spans="1:60" outlineLevel="2">
      <c r="A82" s="528"/>
      <c r="B82" s="529"/>
      <c r="C82" s="530" t="s">
        <v>2735</v>
      </c>
      <c r="D82" s="531"/>
      <c r="E82" s="532">
        <v>24.48</v>
      </c>
      <c r="F82" s="526"/>
      <c r="G82" s="526"/>
      <c r="H82" s="526"/>
      <c r="I82" s="526"/>
      <c r="J82" s="526"/>
      <c r="K82" s="526"/>
      <c r="L82" s="526"/>
      <c r="M82" s="526"/>
      <c r="N82" s="533"/>
      <c r="O82" s="533"/>
      <c r="P82" s="533"/>
      <c r="Q82" s="533"/>
      <c r="R82" s="526"/>
      <c r="S82" s="526"/>
      <c r="T82" s="526"/>
      <c r="U82" s="526"/>
      <c r="V82" s="526"/>
      <c r="W82" s="526"/>
      <c r="X82" s="526"/>
      <c r="Y82" s="526"/>
      <c r="Z82" s="527"/>
      <c r="AA82" s="527"/>
      <c r="AB82" s="527"/>
      <c r="AC82" s="527"/>
      <c r="AD82" s="527"/>
      <c r="AE82" s="527"/>
      <c r="AF82" s="527"/>
      <c r="AG82" s="527" t="s">
        <v>814</v>
      </c>
      <c r="AH82" s="527">
        <v>0</v>
      </c>
      <c r="AI82" s="527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7"/>
      <c r="AZ82" s="527"/>
      <c r="BA82" s="527"/>
      <c r="BB82" s="527"/>
      <c r="BC82" s="527"/>
      <c r="BD82" s="527"/>
      <c r="BE82" s="527"/>
      <c r="BF82" s="527"/>
      <c r="BG82" s="527"/>
      <c r="BH82" s="527"/>
    </row>
    <row r="83" spans="1:60" ht="22.5" outlineLevel="1">
      <c r="A83" s="518">
        <v>25</v>
      </c>
      <c r="B83" s="519" t="s">
        <v>1726</v>
      </c>
      <c r="C83" s="520" t="s">
        <v>1727</v>
      </c>
      <c r="D83" s="521" t="s">
        <v>162</v>
      </c>
      <c r="E83" s="522">
        <v>200</v>
      </c>
      <c r="F83" s="523"/>
      <c r="G83" s="524">
        <f>ROUND(E83*F83,2)</f>
        <v>0</v>
      </c>
      <c r="H83" s="523"/>
      <c r="I83" s="524">
        <f>ROUND(E83*H83,2)</f>
        <v>0</v>
      </c>
      <c r="J83" s="523"/>
      <c r="K83" s="524">
        <f>ROUND(E83*J83,2)</f>
        <v>0</v>
      </c>
      <c r="L83" s="524">
        <v>21</v>
      </c>
      <c r="M83" s="524">
        <f>G83*(1+L83/100)</f>
        <v>0</v>
      </c>
      <c r="N83" s="522">
        <v>0</v>
      </c>
      <c r="O83" s="522">
        <f>ROUND(E83*N83,2)</f>
        <v>0</v>
      </c>
      <c r="P83" s="522">
        <v>0</v>
      </c>
      <c r="Q83" s="522">
        <f>ROUND(E83*P83,2)</f>
        <v>0</v>
      </c>
      <c r="R83" s="524"/>
      <c r="S83" s="524" t="s">
        <v>1707</v>
      </c>
      <c r="T83" s="525" t="s">
        <v>1708</v>
      </c>
      <c r="U83" s="526">
        <v>0</v>
      </c>
      <c r="V83" s="526">
        <f>ROUND(E83*U83,2)</f>
        <v>0</v>
      </c>
      <c r="W83" s="526"/>
      <c r="X83" s="526" t="s">
        <v>1606</v>
      </c>
      <c r="Y83" s="526" t="s">
        <v>2857</v>
      </c>
      <c r="Z83" s="527"/>
      <c r="AA83" s="527"/>
      <c r="AB83" s="527"/>
      <c r="AC83" s="527"/>
      <c r="AD83" s="527"/>
      <c r="AE83" s="527"/>
      <c r="AF83" s="527"/>
      <c r="AG83" s="527" t="s">
        <v>1607</v>
      </c>
      <c r="AH83" s="527"/>
      <c r="AI83" s="527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27"/>
      <c r="AW83" s="527"/>
      <c r="AX83" s="527"/>
      <c r="AY83" s="527"/>
      <c r="AZ83" s="527"/>
      <c r="BA83" s="527"/>
      <c r="BB83" s="527"/>
      <c r="BC83" s="527"/>
      <c r="BD83" s="527"/>
      <c r="BE83" s="527"/>
      <c r="BF83" s="527"/>
      <c r="BG83" s="527"/>
      <c r="BH83" s="527"/>
    </row>
    <row r="84" spans="1:60" outlineLevel="2">
      <c r="A84" s="528"/>
      <c r="B84" s="529"/>
      <c r="C84" s="530" t="s">
        <v>2736</v>
      </c>
      <c r="D84" s="531"/>
      <c r="E84" s="532">
        <v>200</v>
      </c>
      <c r="F84" s="526"/>
      <c r="G84" s="526"/>
      <c r="H84" s="526"/>
      <c r="I84" s="526"/>
      <c r="J84" s="526"/>
      <c r="K84" s="526"/>
      <c r="L84" s="526"/>
      <c r="M84" s="526"/>
      <c r="N84" s="533"/>
      <c r="O84" s="533"/>
      <c r="P84" s="533"/>
      <c r="Q84" s="533"/>
      <c r="R84" s="526"/>
      <c r="S84" s="526"/>
      <c r="T84" s="526"/>
      <c r="U84" s="526"/>
      <c r="V84" s="526"/>
      <c r="W84" s="526"/>
      <c r="X84" s="526"/>
      <c r="Y84" s="526"/>
      <c r="Z84" s="527"/>
      <c r="AA84" s="527"/>
      <c r="AB84" s="527"/>
      <c r="AC84" s="527"/>
      <c r="AD84" s="527"/>
      <c r="AE84" s="527"/>
      <c r="AF84" s="527"/>
      <c r="AG84" s="527" t="s">
        <v>814</v>
      </c>
      <c r="AH84" s="527">
        <v>0</v>
      </c>
      <c r="AI84" s="527"/>
      <c r="AJ84" s="527"/>
      <c r="AK84" s="527"/>
      <c r="AL84" s="527"/>
      <c r="AM84" s="527"/>
      <c r="AN84" s="527"/>
      <c r="AO84" s="527"/>
      <c r="AP84" s="527"/>
      <c r="AQ84" s="527"/>
      <c r="AR84" s="527"/>
      <c r="AS84" s="527"/>
      <c r="AT84" s="527"/>
      <c r="AU84" s="527"/>
      <c r="AV84" s="527"/>
      <c r="AW84" s="527"/>
      <c r="AX84" s="527"/>
      <c r="AY84" s="527"/>
      <c r="AZ84" s="527"/>
      <c r="BA84" s="527"/>
      <c r="BB84" s="527"/>
      <c r="BC84" s="527"/>
      <c r="BD84" s="527"/>
      <c r="BE84" s="527"/>
      <c r="BF84" s="527"/>
      <c r="BG84" s="527"/>
      <c r="BH84" s="527"/>
    </row>
    <row r="85" spans="1:60">
      <c r="A85" s="510" t="s">
        <v>1600</v>
      </c>
      <c r="B85" s="511" t="s">
        <v>476</v>
      </c>
      <c r="C85" s="512" t="s">
        <v>1728</v>
      </c>
      <c r="D85" s="513"/>
      <c r="E85" s="514"/>
      <c r="F85" s="515"/>
      <c r="G85" s="515">
        <f>SUMIF(AG86:AG128,"&lt;&gt;NOR",G86:G128)</f>
        <v>0</v>
      </c>
      <c r="H85" s="515"/>
      <c r="I85" s="515">
        <f>SUM(I86:I128)</f>
        <v>0</v>
      </c>
      <c r="J85" s="515"/>
      <c r="K85" s="515">
        <f>SUM(K86:K128)</f>
        <v>0</v>
      </c>
      <c r="L85" s="515"/>
      <c r="M85" s="515">
        <f>SUM(M86:M128)</f>
        <v>0</v>
      </c>
      <c r="N85" s="514"/>
      <c r="O85" s="514">
        <f>SUM(O86:O128)</f>
        <v>0.28000000000000003</v>
      </c>
      <c r="P85" s="514"/>
      <c r="Q85" s="514">
        <f>SUM(Q86:Q128)</f>
        <v>197.53</v>
      </c>
      <c r="R85" s="515"/>
      <c r="S85" s="515"/>
      <c r="T85" s="516"/>
      <c r="U85" s="517"/>
      <c r="V85" s="517">
        <f>SUM(V86:V128)</f>
        <v>621.49</v>
      </c>
      <c r="W85" s="517"/>
      <c r="X85" s="517"/>
      <c r="Y85" s="517"/>
      <c r="AG85" s="493" t="s">
        <v>1601</v>
      </c>
    </row>
    <row r="86" spans="1:60" ht="22.5" outlineLevel="1">
      <c r="A86" s="518">
        <v>26</v>
      </c>
      <c r="B86" s="519" t="s">
        <v>1729</v>
      </c>
      <c r="C86" s="520" t="s">
        <v>1730</v>
      </c>
      <c r="D86" s="521" t="s">
        <v>832</v>
      </c>
      <c r="E86" s="522">
        <v>65.354179999999999</v>
      </c>
      <c r="F86" s="523"/>
      <c r="G86" s="524">
        <f>ROUND(E86*F86,2)</f>
        <v>0</v>
      </c>
      <c r="H86" s="523"/>
      <c r="I86" s="524">
        <f>ROUND(E86*H86,2)</f>
        <v>0</v>
      </c>
      <c r="J86" s="523"/>
      <c r="K86" s="524">
        <f>ROUND(E86*J86,2)</f>
        <v>0</v>
      </c>
      <c r="L86" s="524">
        <v>21</v>
      </c>
      <c r="M86" s="524">
        <f>G86*(1+L86/100)</f>
        <v>0</v>
      </c>
      <c r="N86" s="522">
        <v>1.2800000000000001E-3</v>
      </c>
      <c r="O86" s="522">
        <f>ROUND(E86*N86,2)</f>
        <v>0.08</v>
      </c>
      <c r="P86" s="522">
        <v>1.8</v>
      </c>
      <c r="Q86" s="522">
        <f>ROUND(E86*P86,2)</f>
        <v>117.64</v>
      </c>
      <c r="R86" s="524" t="s">
        <v>1731</v>
      </c>
      <c r="S86" s="524" t="s">
        <v>1605</v>
      </c>
      <c r="T86" s="525" t="s">
        <v>1605</v>
      </c>
      <c r="U86" s="526">
        <v>1.52</v>
      </c>
      <c r="V86" s="526">
        <f>ROUND(E86*U86,2)</f>
        <v>99.34</v>
      </c>
      <c r="W86" s="526"/>
      <c r="X86" s="526" t="s">
        <v>1606</v>
      </c>
      <c r="Y86" s="526" t="s">
        <v>2857</v>
      </c>
      <c r="Z86" s="527"/>
      <c r="AA86" s="527"/>
      <c r="AB86" s="527"/>
      <c r="AC86" s="527"/>
      <c r="AD86" s="527"/>
      <c r="AE86" s="527"/>
      <c r="AF86" s="527"/>
      <c r="AG86" s="527" t="s">
        <v>1607</v>
      </c>
      <c r="AH86" s="527"/>
      <c r="AI86" s="527"/>
      <c r="AJ86" s="527"/>
      <c r="AK86" s="527"/>
      <c r="AL86" s="527"/>
      <c r="AM86" s="527"/>
      <c r="AN86" s="527"/>
      <c r="AO86" s="527"/>
      <c r="AP86" s="527"/>
      <c r="AQ86" s="527"/>
      <c r="AR86" s="527"/>
      <c r="AS86" s="527"/>
      <c r="AT86" s="527"/>
      <c r="AU86" s="527"/>
      <c r="AV86" s="527"/>
      <c r="AW86" s="527"/>
      <c r="AX86" s="527"/>
      <c r="AY86" s="527"/>
      <c r="AZ86" s="527"/>
      <c r="BA86" s="527"/>
      <c r="BB86" s="527"/>
      <c r="BC86" s="527"/>
      <c r="BD86" s="527"/>
      <c r="BE86" s="527"/>
      <c r="BF86" s="527"/>
      <c r="BG86" s="527"/>
      <c r="BH86" s="527"/>
    </row>
    <row r="87" spans="1:60" ht="22.5" outlineLevel="2">
      <c r="A87" s="528"/>
      <c r="B87" s="529"/>
      <c r="C87" s="976" t="s">
        <v>1732</v>
      </c>
      <c r="D87" s="977"/>
      <c r="E87" s="977"/>
      <c r="F87" s="977"/>
      <c r="G87" s="977"/>
      <c r="H87" s="526"/>
      <c r="I87" s="526"/>
      <c r="J87" s="526"/>
      <c r="K87" s="526"/>
      <c r="L87" s="526"/>
      <c r="M87" s="526"/>
      <c r="N87" s="533"/>
      <c r="O87" s="533"/>
      <c r="P87" s="533"/>
      <c r="Q87" s="533"/>
      <c r="R87" s="526"/>
      <c r="S87" s="526"/>
      <c r="T87" s="526"/>
      <c r="U87" s="526"/>
      <c r="V87" s="526"/>
      <c r="W87" s="526"/>
      <c r="X87" s="526"/>
      <c r="Y87" s="526"/>
      <c r="Z87" s="527"/>
      <c r="AA87" s="527"/>
      <c r="AB87" s="527"/>
      <c r="AC87" s="527"/>
      <c r="AD87" s="527"/>
      <c r="AE87" s="527"/>
      <c r="AF87" s="527"/>
      <c r="AG87" s="527" t="s">
        <v>1621</v>
      </c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7"/>
      <c r="AV87" s="527"/>
      <c r="AW87" s="527"/>
      <c r="AX87" s="527"/>
      <c r="AY87" s="527"/>
      <c r="AZ87" s="527"/>
      <c r="BA87" s="534" t="str">
        <f>C87</f>
        <v>nebo vybourání otvorů průřezové plochy přes 4 m2 ve zdivu nadzákladovém, včetně pomocného lešení o výšce podlahy do 1900 mm a pro zatížení do 1,5 kPa  (150 kg/m2)</v>
      </c>
      <c r="BB87" s="527"/>
      <c r="BC87" s="527"/>
      <c r="BD87" s="527"/>
      <c r="BE87" s="527"/>
      <c r="BF87" s="527"/>
      <c r="BG87" s="527"/>
      <c r="BH87" s="527"/>
    </row>
    <row r="88" spans="1:60" outlineLevel="2">
      <c r="A88" s="528"/>
      <c r="B88" s="529"/>
      <c r="C88" s="530" t="s">
        <v>2737</v>
      </c>
      <c r="D88" s="531"/>
      <c r="E88" s="532">
        <v>2.1840000000000002</v>
      </c>
      <c r="F88" s="526"/>
      <c r="G88" s="526"/>
      <c r="H88" s="526"/>
      <c r="I88" s="526"/>
      <c r="J88" s="526"/>
      <c r="K88" s="526"/>
      <c r="L88" s="526"/>
      <c r="M88" s="526"/>
      <c r="N88" s="533"/>
      <c r="O88" s="533"/>
      <c r="P88" s="533"/>
      <c r="Q88" s="533"/>
      <c r="R88" s="526"/>
      <c r="S88" s="526"/>
      <c r="T88" s="526"/>
      <c r="U88" s="526"/>
      <c r="V88" s="526"/>
      <c r="W88" s="526"/>
      <c r="X88" s="526"/>
      <c r="Y88" s="526"/>
      <c r="Z88" s="527"/>
      <c r="AA88" s="527"/>
      <c r="AB88" s="527"/>
      <c r="AC88" s="527"/>
      <c r="AD88" s="527"/>
      <c r="AE88" s="527"/>
      <c r="AF88" s="527"/>
      <c r="AG88" s="527" t="s">
        <v>814</v>
      </c>
      <c r="AH88" s="527">
        <v>0</v>
      </c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527"/>
      <c r="BB88" s="527"/>
      <c r="BC88" s="527"/>
      <c r="BD88" s="527"/>
      <c r="BE88" s="527"/>
      <c r="BF88" s="527"/>
      <c r="BG88" s="527"/>
      <c r="BH88" s="527"/>
    </row>
    <row r="89" spans="1:60" outlineLevel="3">
      <c r="A89" s="528"/>
      <c r="B89" s="529"/>
      <c r="C89" s="530" t="s">
        <v>2738</v>
      </c>
      <c r="D89" s="531"/>
      <c r="E89" s="532">
        <v>70.421180000000007</v>
      </c>
      <c r="F89" s="526"/>
      <c r="G89" s="526"/>
      <c r="H89" s="526"/>
      <c r="I89" s="526"/>
      <c r="J89" s="526"/>
      <c r="K89" s="526"/>
      <c r="L89" s="526"/>
      <c r="M89" s="526"/>
      <c r="N89" s="533"/>
      <c r="O89" s="533"/>
      <c r="P89" s="533"/>
      <c r="Q89" s="533"/>
      <c r="R89" s="526"/>
      <c r="S89" s="526"/>
      <c r="T89" s="526"/>
      <c r="U89" s="526"/>
      <c r="V89" s="526"/>
      <c r="W89" s="526"/>
      <c r="X89" s="526"/>
      <c r="Y89" s="526"/>
      <c r="Z89" s="527"/>
      <c r="AA89" s="527"/>
      <c r="AB89" s="527"/>
      <c r="AC89" s="527"/>
      <c r="AD89" s="527"/>
      <c r="AE89" s="527"/>
      <c r="AF89" s="527"/>
      <c r="AG89" s="527" t="s">
        <v>814</v>
      </c>
      <c r="AH89" s="527">
        <v>0</v>
      </c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</row>
    <row r="90" spans="1:60" outlineLevel="3">
      <c r="A90" s="528"/>
      <c r="B90" s="529"/>
      <c r="C90" s="530" t="s">
        <v>2739</v>
      </c>
      <c r="D90" s="531"/>
      <c r="E90" s="532">
        <v>-7.2510000000000003</v>
      </c>
      <c r="F90" s="526"/>
      <c r="G90" s="526"/>
      <c r="H90" s="526"/>
      <c r="I90" s="526"/>
      <c r="J90" s="526"/>
      <c r="K90" s="526"/>
      <c r="L90" s="526"/>
      <c r="M90" s="526"/>
      <c r="N90" s="533"/>
      <c r="O90" s="533"/>
      <c r="P90" s="533"/>
      <c r="Q90" s="533"/>
      <c r="R90" s="526"/>
      <c r="S90" s="526"/>
      <c r="T90" s="526"/>
      <c r="U90" s="526"/>
      <c r="V90" s="526"/>
      <c r="W90" s="526"/>
      <c r="X90" s="526"/>
      <c r="Y90" s="526"/>
      <c r="Z90" s="527"/>
      <c r="AA90" s="527"/>
      <c r="AB90" s="527"/>
      <c r="AC90" s="527"/>
      <c r="AD90" s="527"/>
      <c r="AE90" s="527"/>
      <c r="AF90" s="527"/>
      <c r="AG90" s="527" t="s">
        <v>814</v>
      </c>
      <c r="AH90" s="527">
        <v>0</v>
      </c>
      <c r="AI90" s="527"/>
      <c r="AJ90" s="527"/>
      <c r="AK90" s="527"/>
      <c r="AL90" s="527"/>
      <c r="AM90" s="527"/>
      <c r="AN90" s="527"/>
      <c r="AO90" s="527"/>
      <c r="AP90" s="527"/>
      <c r="AQ90" s="527"/>
      <c r="AR90" s="527"/>
      <c r="AS90" s="527"/>
      <c r="AT90" s="527"/>
      <c r="AU90" s="527"/>
      <c r="AV90" s="527"/>
      <c r="AW90" s="527"/>
      <c r="AX90" s="527"/>
      <c r="AY90" s="527"/>
      <c r="AZ90" s="527"/>
      <c r="BA90" s="527"/>
      <c r="BB90" s="527"/>
      <c r="BC90" s="527"/>
      <c r="BD90" s="527"/>
      <c r="BE90" s="527"/>
      <c r="BF90" s="527"/>
      <c r="BG90" s="527"/>
      <c r="BH90" s="527"/>
    </row>
    <row r="91" spans="1:60" ht="22.5" outlineLevel="1">
      <c r="A91" s="518">
        <v>27</v>
      </c>
      <c r="B91" s="519" t="s">
        <v>2740</v>
      </c>
      <c r="C91" s="520" t="s">
        <v>2741</v>
      </c>
      <c r="D91" s="521" t="s">
        <v>832</v>
      </c>
      <c r="E91" s="522">
        <v>17.423999999999999</v>
      </c>
      <c r="F91" s="523"/>
      <c r="G91" s="524">
        <f>ROUND(E91*F91,2)</f>
        <v>0</v>
      </c>
      <c r="H91" s="523"/>
      <c r="I91" s="524">
        <f>ROUND(E91*H91,2)</f>
        <v>0</v>
      </c>
      <c r="J91" s="523"/>
      <c r="K91" s="524">
        <f>ROUND(E91*J91,2)</f>
        <v>0</v>
      </c>
      <c r="L91" s="524">
        <v>21</v>
      </c>
      <c r="M91" s="524">
        <f>G91*(1+L91/100)</f>
        <v>0</v>
      </c>
      <c r="N91" s="522">
        <v>3.0999999999999999E-3</v>
      </c>
      <c r="O91" s="522">
        <f>ROUND(E91*N91,2)</f>
        <v>0.05</v>
      </c>
      <c r="P91" s="522">
        <v>1.6</v>
      </c>
      <c r="Q91" s="522">
        <f>ROUND(E91*P91,2)</f>
        <v>27.88</v>
      </c>
      <c r="R91" s="524" t="s">
        <v>1731</v>
      </c>
      <c r="S91" s="524" t="s">
        <v>1605</v>
      </c>
      <c r="T91" s="525" t="s">
        <v>1605</v>
      </c>
      <c r="U91" s="526">
        <v>5.2439999999999998</v>
      </c>
      <c r="V91" s="526">
        <f>ROUND(E91*U91,2)</f>
        <v>91.37</v>
      </c>
      <c r="W91" s="526"/>
      <c r="X91" s="526" t="s">
        <v>1606</v>
      </c>
      <c r="Y91" s="526" t="s">
        <v>2857</v>
      </c>
      <c r="Z91" s="527"/>
      <c r="AA91" s="527"/>
      <c r="AB91" s="527"/>
      <c r="AC91" s="527"/>
      <c r="AD91" s="527"/>
      <c r="AE91" s="527"/>
      <c r="AF91" s="527"/>
      <c r="AG91" s="527" t="s">
        <v>1607</v>
      </c>
      <c r="AH91" s="527"/>
      <c r="AI91" s="527"/>
      <c r="AJ91" s="527"/>
      <c r="AK91" s="527"/>
      <c r="AL91" s="527"/>
      <c r="AM91" s="527"/>
      <c r="AN91" s="527"/>
      <c r="AO91" s="527"/>
      <c r="AP91" s="527"/>
      <c r="AQ91" s="527"/>
      <c r="AR91" s="527"/>
      <c r="AS91" s="527"/>
      <c r="AT91" s="527"/>
      <c r="AU91" s="527"/>
      <c r="AV91" s="527"/>
      <c r="AW91" s="527"/>
      <c r="AX91" s="527"/>
      <c r="AY91" s="527"/>
      <c r="AZ91" s="527"/>
      <c r="BA91" s="527"/>
      <c r="BB91" s="527"/>
      <c r="BC91" s="527"/>
      <c r="BD91" s="527"/>
      <c r="BE91" s="527"/>
      <c r="BF91" s="527"/>
      <c r="BG91" s="527"/>
      <c r="BH91" s="527"/>
    </row>
    <row r="92" spans="1:60" ht="22.5" outlineLevel="2">
      <c r="A92" s="528"/>
      <c r="B92" s="529"/>
      <c r="C92" s="976" t="s">
        <v>2742</v>
      </c>
      <c r="D92" s="977"/>
      <c r="E92" s="977"/>
      <c r="F92" s="977"/>
      <c r="G92" s="977"/>
      <c r="H92" s="526"/>
      <c r="I92" s="526"/>
      <c r="J92" s="526"/>
      <c r="K92" s="526"/>
      <c r="L92" s="526"/>
      <c r="M92" s="526"/>
      <c r="N92" s="533"/>
      <c r="O92" s="533"/>
      <c r="P92" s="533"/>
      <c r="Q92" s="533"/>
      <c r="R92" s="526"/>
      <c r="S92" s="526"/>
      <c r="T92" s="526"/>
      <c r="U92" s="526"/>
      <c r="V92" s="526"/>
      <c r="W92" s="526"/>
      <c r="X92" s="526"/>
      <c r="Y92" s="526"/>
      <c r="Z92" s="527"/>
      <c r="AA92" s="527"/>
      <c r="AB92" s="527"/>
      <c r="AC92" s="527"/>
      <c r="AD92" s="527"/>
      <c r="AE92" s="527"/>
      <c r="AF92" s="527"/>
      <c r="AG92" s="527" t="s">
        <v>1621</v>
      </c>
      <c r="AH92" s="527"/>
      <c r="AI92" s="527"/>
      <c r="AJ92" s="527"/>
      <c r="AK92" s="527"/>
      <c r="AL92" s="527"/>
      <c r="AM92" s="527"/>
      <c r="AN92" s="527"/>
      <c r="AO92" s="527"/>
      <c r="AP92" s="527"/>
      <c r="AQ92" s="527"/>
      <c r="AR92" s="527"/>
      <c r="AS92" s="527"/>
      <c r="AT92" s="527"/>
      <c r="AU92" s="527"/>
      <c r="AV92" s="527"/>
      <c r="AW92" s="527"/>
      <c r="AX92" s="527"/>
      <c r="AY92" s="527"/>
      <c r="AZ92" s="527"/>
      <c r="BA92" s="534" t="str">
        <f>C92</f>
        <v>nebo panelů železobetonových prefabrikovaných s dutinami, včetně pomocného lešení o výšce podlahy do 1900 mm a pro zatížení do 1,5 kPa  (150 kg/m2),</v>
      </c>
      <c r="BB92" s="527"/>
      <c r="BC92" s="527"/>
      <c r="BD92" s="527"/>
      <c r="BE92" s="527"/>
      <c r="BF92" s="527"/>
      <c r="BG92" s="527"/>
      <c r="BH92" s="527"/>
    </row>
    <row r="93" spans="1:60" outlineLevel="2">
      <c r="A93" s="528"/>
      <c r="B93" s="529"/>
      <c r="C93" s="530" t="s">
        <v>2743</v>
      </c>
      <c r="D93" s="531"/>
      <c r="E93" s="532">
        <v>17.423999999999999</v>
      </c>
      <c r="F93" s="526"/>
      <c r="G93" s="526"/>
      <c r="H93" s="526"/>
      <c r="I93" s="526"/>
      <c r="J93" s="526"/>
      <c r="K93" s="526"/>
      <c r="L93" s="526"/>
      <c r="M93" s="526"/>
      <c r="N93" s="533"/>
      <c r="O93" s="533"/>
      <c r="P93" s="533"/>
      <c r="Q93" s="533"/>
      <c r="R93" s="526"/>
      <c r="S93" s="526"/>
      <c r="T93" s="526"/>
      <c r="U93" s="526"/>
      <c r="V93" s="526"/>
      <c r="W93" s="526"/>
      <c r="X93" s="526"/>
      <c r="Y93" s="526"/>
      <c r="Z93" s="527"/>
      <c r="AA93" s="527"/>
      <c r="AB93" s="527"/>
      <c r="AC93" s="527"/>
      <c r="AD93" s="527"/>
      <c r="AE93" s="527"/>
      <c r="AF93" s="527"/>
      <c r="AG93" s="527" t="s">
        <v>814</v>
      </c>
      <c r="AH93" s="527">
        <v>0</v>
      </c>
      <c r="AI93" s="527"/>
      <c r="AJ93" s="527"/>
      <c r="AK93" s="527"/>
      <c r="AL93" s="527"/>
      <c r="AM93" s="527"/>
      <c r="AN93" s="527"/>
      <c r="AO93" s="527"/>
      <c r="AP93" s="527"/>
      <c r="AQ93" s="527"/>
      <c r="AR93" s="527"/>
      <c r="AS93" s="527"/>
      <c r="AT93" s="527"/>
      <c r="AU93" s="527"/>
      <c r="AV93" s="527"/>
      <c r="AW93" s="527"/>
      <c r="AX93" s="527"/>
      <c r="AY93" s="527"/>
      <c r="AZ93" s="527"/>
      <c r="BA93" s="527"/>
      <c r="BB93" s="527"/>
      <c r="BC93" s="527"/>
      <c r="BD93" s="527"/>
      <c r="BE93" s="527"/>
      <c r="BF93" s="527"/>
      <c r="BG93" s="527"/>
      <c r="BH93" s="527"/>
    </row>
    <row r="94" spans="1:60" ht="22.5" outlineLevel="1">
      <c r="A94" s="518">
        <v>28</v>
      </c>
      <c r="B94" s="519" t="s">
        <v>2372</v>
      </c>
      <c r="C94" s="520" t="s">
        <v>2373</v>
      </c>
      <c r="D94" s="521" t="s">
        <v>162</v>
      </c>
      <c r="E94" s="522">
        <v>3.5</v>
      </c>
      <c r="F94" s="523"/>
      <c r="G94" s="524">
        <f>ROUND(E94*F94,2)</f>
        <v>0</v>
      </c>
      <c r="H94" s="523"/>
      <c r="I94" s="524">
        <f>ROUND(E94*H94,2)</f>
        <v>0</v>
      </c>
      <c r="J94" s="523"/>
      <c r="K94" s="524">
        <f>ROUND(E94*J94,2)</f>
        <v>0</v>
      </c>
      <c r="L94" s="524">
        <v>21</v>
      </c>
      <c r="M94" s="524">
        <f>G94*(1+L94/100)</f>
        <v>0</v>
      </c>
      <c r="N94" s="522">
        <v>3.3E-4</v>
      </c>
      <c r="O94" s="522">
        <f>ROUND(E94*N94,2)</f>
        <v>0</v>
      </c>
      <c r="P94" s="522">
        <v>1.183E-2</v>
      </c>
      <c r="Q94" s="522">
        <f>ROUND(E94*P94,2)</f>
        <v>0.04</v>
      </c>
      <c r="R94" s="524" t="s">
        <v>1731</v>
      </c>
      <c r="S94" s="524" t="s">
        <v>1605</v>
      </c>
      <c r="T94" s="525" t="s">
        <v>1605</v>
      </c>
      <c r="U94" s="526">
        <v>0.34599999999999997</v>
      </c>
      <c r="V94" s="526">
        <f>ROUND(E94*U94,2)</f>
        <v>1.21</v>
      </c>
      <c r="W94" s="526"/>
      <c r="X94" s="526" t="s">
        <v>1606</v>
      </c>
      <c r="Y94" s="526" t="s">
        <v>2857</v>
      </c>
      <c r="Z94" s="527"/>
      <c r="AA94" s="527"/>
      <c r="AB94" s="527"/>
      <c r="AC94" s="527"/>
      <c r="AD94" s="527"/>
      <c r="AE94" s="527"/>
      <c r="AF94" s="527"/>
      <c r="AG94" s="527" t="s">
        <v>1607</v>
      </c>
      <c r="AH94" s="527"/>
      <c r="AI94" s="527"/>
      <c r="AJ94" s="527"/>
      <c r="AK94" s="527"/>
      <c r="AL94" s="527"/>
      <c r="AM94" s="527"/>
      <c r="AN94" s="527"/>
      <c r="AO94" s="527"/>
      <c r="AP94" s="527"/>
      <c r="AQ94" s="527"/>
      <c r="AR94" s="527"/>
      <c r="AS94" s="527"/>
      <c r="AT94" s="527"/>
      <c r="AU94" s="527"/>
      <c r="AV94" s="527"/>
      <c r="AW94" s="527"/>
      <c r="AX94" s="527"/>
      <c r="AY94" s="527"/>
      <c r="AZ94" s="527"/>
      <c r="BA94" s="527"/>
      <c r="BB94" s="527"/>
      <c r="BC94" s="527"/>
      <c r="BD94" s="527"/>
      <c r="BE94" s="527"/>
      <c r="BF94" s="527"/>
      <c r="BG94" s="527"/>
      <c r="BH94" s="527"/>
    </row>
    <row r="95" spans="1:60" outlineLevel="2">
      <c r="A95" s="528"/>
      <c r="B95" s="529"/>
      <c r="C95" s="530" t="s">
        <v>2744</v>
      </c>
      <c r="D95" s="531"/>
      <c r="E95" s="532">
        <v>3.5</v>
      </c>
      <c r="F95" s="526"/>
      <c r="G95" s="526"/>
      <c r="H95" s="526"/>
      <c r="I95" s="526"/>
      <c r="J95" s="526"/>
      <c r="K95" s="526"/>
      <c r="L95" s="526"/>
      <c r="M95" s="526"/>
      <c r="N95" s="533"/>
      <c r="O95" s="533"/>
      <c r="P95" s="533"/>
      <c r="Q95" s="533"/>
      <c r="R95" s="526"/>
      <c r="S95" s="526"/>
      <c r="T95" s="526"/>
      <c r="U95" s="526"/>
      <c r="V95" s="526"/>
      <c r="W95" s="526"/>
      <c r="X95" s="526"/>
      <c r="Y95" s="526"/>
      <c r="Z95" s="527"/>
      <c r="AA95" s="527"/>
      <c r="AB95" s="527"/>
      <c r="AC95" s="527"/>
      <c r="AD95" s="527"/>
      <c r="AE95" s="527"/>
      <c r="AF95" s="527"/>
      <c r="AG95" s="527" t="s">
        <v>814</v>
      </c>
      <c r="AH95" s="527">
        <v>0</v>
      </c>
      <c r="AI95" s="527"/>
      <c r="AJ95" s="527"/>
      <c r="AK95" s="527"/>
      <c r="AL95" s="527"/>
      <c r="AM95" s="527"/>
      <c r="AN95" s="527"/>
      <c r="AO95" s="527"/>
      <c r="AP95" s="527"/>
      <c r="AQ95" s="527"/>
      <c r="AR95" s="527"/>
      <c r="AS95" s="527"/>
      <c r="AT95" s="527"/>
      <c r="AU95" s="527"/>
      <c r="AV95" s="527"/>
      <c r="AW95" s="527"/>
      <c r="AX95" s="527"/>
      <c r="AY95" s="527"/>
      <c r="AZ95" s="527"/>
      <c r="BA95" s="527"/>
      <c r="BB95" s="527"/>
      <c r="BC95" s="527"/>
      <c r="BD95" s="527"/>
      <c r="BE95" s="527"/>
      <c r="BF95" s="527"/>
      <c r="BG95" s="527"/>
      <c r="BH95" s="527"/>
    </row>
    <row r="96" spans="1:60" outlineLevel="1">
      <c r="A96" s="518">
        <v>29</v>
      </c>
      <c r="B96" s="519" t="s">
        <v>3004</v>
      </c>
      <c r="C96" s="520" t="s">
        <v>3005</v>
      </c>
      <c r="D96" s="521" t="s">
        <v>189</v>
      </c>
      <c r="E96" s="522">
        <v>40</v>
      </c>
      <c r="F96" s="523"/>
      <c r="G96" s="524">
        <f>ROUND(E96*F96,2)</f>
        <v>0</v>
      </c>
      <c r="H96" s="523"/>
      <c r="I96" s="524">
        <f>ROUND(E96*H96,2)</f>
        <v>0</v>
      </c>
      <c r="J96" s="523"/>
      <c r="K96" s="524">
        <f>ROUND(E96*J96,2)</f>
        <v>0</v>
      </c>
      <c r="L96" s="524">
        <v>21</v>
      </c>
      <c r="M96" s="524">
        <f>G96*(1+L96/100)</f>
        <v>0</v>
      </c>
      <c r="N96" s="522">
        <v>1.6199999999999999E-3</v>
      </c>
      <c r="O96" s="522">
        <f>ROUND(E96*N96,2)</f>
        <v>0.06</v>
      </c>
      <c r="P96" s="522">
        <v>3.9E-2</v>
      </c>
      <c r="Q96" s="522">
        <f>ROUND(E96*P96,2)</f>
        <v>1.56</v>
      </c>
      <c r="R96" s="524" t="s">
        <v>1731</v>
      </c>
      <c r="S96" s="524" t="s">
        <v>1605</v>
      </c>
      <c r="T96" s="525" t="s">
        <v>1605</v>
      </c>
      <c r="U96" s="526">
        <v>1.012</v>
      </c>
      <c r="V96" s="526">
        <f>ROUND(E96*U96,2)</f>
        <v>40.479999999999997</v>
      </c>
      <c r="W96" s="526"/>
      <c r="X96" s="526" t="s">
        <v>1606</v>
      </c>
      <c r="Y96" s="526" t="s">
        <v>2857</v>
      </c>
      <c r="Z96" s="527"/>
      <c r="AA96" s="527"/>
      <c r="AB96" s="527"/>
      <c r="AC96" s="527"/>
      <c r="AD96" s="527"/>
      <c r="AE96" s="527"/>
      <c r="AF96" s="527"/>
      <c r="AG96" s="527" t="s">
        <v>1607</v>
      </c>
      <c r="AH96" s="527"/>
      <c r="AI96" s="527"/>
      <c r="AJ96" s="527"/>
      <c r="AK96" s="527"/>
      <c r="AL96" s="527"/>
      <c r="AM96" s="527"/>
      <c r="AN96" s="527"/>
      <c r="AO96" s="527"/>
      <c r="AP96" s="527"/>
      <c r="AQ96" s="527"/>
      <c r="AR96" s="527"/>
      <c r="AS96" s="527"/>
      <c r="AT96" s="527"/>
      <c r="AU96" s="527"/>
      <c r="AV96" s="527"/>
      <c r="AW96" s="527"/>
      <c r="AX96" s="527"/>
      <c r="AY96" s="527"/>
      <c r="AZ96" s="527"/>
      <c r="BA96" s="527"/>
      <c r="BB96" s="527"/>
      <c r="BC96" s="527"/>
      <c r="BD96" s="527"/>
      <c r="BE96" s="527"/>
      <c r="BF96" s="527"/>
      <c r="BG96" s="527"/>
      <c r="BH96" s="527"/>
    </row>
    <row r="97" spans="1:60" ht="22.5" outlineLevel="2">
      <c r="A97" s="528"/>
      <c r="B97" s="529"/>
      <c r="C97" s="976" t="s">
        <v>3006</v>
      </c>
      <c r="D97" s="977"/>
      <c r="E97" s="977"/>
      <c r="F97" s="977"/>
      <c r="G97" s="977"/>
      <c r="H97" s="526"/>
      <c r="I97" s="526"/>
      <c r="J97" s="526"/>
      <c r="K97" s="526"/>
      <c r="L97" s="526"/>
      <c r="M97" s="526"/>
      <c r="N97" s="533"/>
      <c r="O97" s="533"/>
      <c r="P97" s="533"/>
      <c r="Q97" s="533"/>
      <c r="R97" s="526"/>
      <c r="S97" s="526"/>
      <c r="T97" s="526"/>
      <c r="U97" s="526"/>
      <c r="V97" s="526"/>
      <c r="W97" s="526"/>
      <c r="X97" s="526"/>
      <c r="Y97" s="526"/>
      <c r="Z97" s="527"/>
      <c r="AA97" s="527"/>
      <c r="AB97" s="527"/>
      <c r="AC97" s="527"/>
      <c r="AD97" s="527"/>
      <c r="AE97" s="527"/>
      <c r="AF97" s="527"/>
      <c r="AG97" s="527" t="s">
        <v>1621</v>
      </c>
      <c r="AH97" s="527"/>
      <c r="AI97" s="527"/>
      <c r="AJ97" s="527"/>
      <c r="AK97" s="527"/>
      <c r="AL97" s="527"/>
      <c r="AM97" s="527"/>
      <c r="AN97" s="527"/>
      <c r="AO97" s="527"/>
      <c r="AP97" s="527"/>
      <c r="AQ97" s="527"/>
      <c r="AR97" s="527"/>
      <c r="AS97" s="527"/>
      <c r="AT97" s="527"/>
      <c r="AU97" s="527"/>
      <c r="AV97" s="527"/>
      <c r="AW97" s="527"/>
      <c r="AX97" s="527"/>
      <c r="AY97" s="527"/>
      <c r="AZ97" s="527"/>
      <c r="BA97" s="534" t="str">
        <f>C97</f>
        <v>při jeho výměně pro jakoukoliv délku uložení, včetně pomocného lešení o výšce podlahy do 1900 mm a pro zatížení do 1,5 kPa  (150 kg/m2),</v>
      </c>
      <c r="BB97" s="527"/>
      <c r="BC97" s="527"/>
      <c r="BD97" s="527"/>
      <c r="BE97" s="527"/>
      <c r="BF97" s="527"/>
      <c r="BG97" s="527"/>
      <c r="BH97" s="527"/>
    </row>
    <row r="98" spans="1:60" outlineLevel="2">
      <c r="A98" s="528"/>
      <c r="B98" s="529"/>
      <c r="C98" s="530" t="s">
        <v>3007</v>
      </c>
      <c r="D98" s="531"/>
      <c r="E98" s="532">
        <v>40</v>
      </c>
      <c r="F98" s="526"/>
      <c r="G98" s="526"/>
      <c r="H98" s="526"/>
      <c r="I98" s="526"/>
      <c r="J98" s="526"/>
      <c r="K98" s="526"/>
      <c r="L98" s="526"/>
      <c r="M98" s="526"/>
      <c r="N98" s="533"/>
      <c r="O98" s="533"/>
      <c r="P98" s="533"/>
      <c r="Q98" s="533"/>
      <c r="R98" s="526"/>
      <c r="S98" s="526"/>
      <c r="T98" s="526"/>
      <c r="U98" s="526"/>
      <c r="V98" s="526"/>
      <c r="W98" s="526"/>
      <c r="X98" s="526"/>
      <c r="Y98" s="526"/>
      <c r="Z98" s="527"/>
      <c r="AA98" s="527"/>
      <c r="AB98" s="527"/>
      <c r="AC98" s="527"/>
      <c r="AD98" s="527"/>
      <c r="AE98" s="527"/>
      <c r="AF98" s="527"/>
      <c r="AG98" s="527" t="s">
        <v>814</v>
      </c>
      <c r="AH98" s="527">
        <v>0</v>
      </c>
      <c r="AI98" s="527"/>
      <c r="AJ98" s="527"/>
      <c r="AK98" s="527"/>
      <c r="AL98" s="527"/>
      <c r="AM98" s="527"/>
      <c r="AN98" s="527"/>
      <c r="AO98" s="527"/>
      <c r="AP98" s="527"/>
      <c r="AQ98" s="527"/>
      <c r="AR98" s="527"/>
      <c r="AS98" s="527"/>
      <c r="AT98" s="527"/>
      <c r="AU98" s="527"/>
      <c r="AV98" s="527"/>
      <c r="AW98" s="527"/>
      <c r="AX98" s="527"/>
      <c r="AY98" s="527"/>
      <c r="AZ98" s="527"/>
      <c r="BA98" s="527"/>
      <c r="BB98" s="527"/>
      <c r="BC98" s="527"/>
      <c r="BD98" s="527"/>
      <c r="BE98" s="527"/>
      <c r="BF98" s="527"/>
      <c r="BG98" s="527"/>
      <c r="BH98" s="527"/>
    </row>
    <row r="99" spans="1:60" ht="22.5" outlineLevel="1">
      <c r="A99" s="518">
        <v>30</v>
      </c>
      <c r="B99" s="519" t="s">
        <v>3008</v>
      </c>
      <c r="C99" s="520" t="s">
        <v>3009</v>
      </c>
      <c r="D99" s="521" t="s">
        <v>898</v>
      </c>
      <c r="E99" s="522">
        <v>2.6515399999999998</v>
      </c>
      <c r="F99" s="523"/>
      <c r="G99" s="524">
        <f>ROUND(E99*F99,2)</f>
        <v>0</v>
      </c>
      <c r="H99" s="523"/>
      <c r="I99" s="524">
        <f>ROUND(E99*H99,2)</f>
        <v>0</v>
      </c>
      <c r="J99" s="523"/>
      <c r="K99" s="524">
        <f>ROUND(E99*J99,2)</f>
        <v>0</v>
      </c>
      <c r="L99" s="524">
        <v>21</v>
      </c>
      <c r="M99" s="524">
        <f>G99*(1+L99/100)</f>
        <v>0</v>
      </c>
      <c r="N99" s="522">
        <v>1.8270000000000002E-2</v>
      </c>
      <c r="O99" s="522">
        <f>ROUND(E99*N99,2)</f>
        <v>0.05</v>
      </c>
      <c r="P99" s="522">
        <v>1.2609999999999999</v>
      </c>
      <c r="Q99" s="522">
        <f>ROUND(E99*P99,2)</f>
        <v>3.34</v>
      </c>
      <c r="R99" s="524" t="s">
        <v>1731</v>
      </c>
      <c r="S99" s="524" t="s">
        <v>1605</v>
      </c>
      <c r="T99" s="525" t="s">
        <v>1605</v>
      </c>
      <c r="U99" s="526">
        <v>15.3</v>
      </c>
      <c r="V99" s="526">
        <f>ROUND(E99*U99,2)</f>
        <v>40.57</v>
      </c>
      <c r="W99" s="526"/>
      <c r="X99" s="526" t="s">
        <v>1606</v>
      </c>
      <c r="Y99" s="526" t="s">
        <v>2857</v>
      </c>
      <c r="Z99" s="527"/>
      <c r="AA99" s="527"/>
      <c r="AB99" s="527"/>
      <c r="AC99" s="527"/>
      <c r="AD99" s="527"/>
      <c r="AE99" s="527"/>
      <c r="AF99" s="527"/>
      <c r="AG99" s="527" t="s">
        <v>1607</v>
      </c>
      <c r="AH99" s="527"/>
      <c r="AI99" s="527"/>
      <c r="AJ99" s="527"/>
      <c r="AK99" s="527"/>
      <c r="AL99" s="527"/>
      <c r="AM99" s="527"/>
      <c r="AN99" s="527"/>
      <c r="AO99" s="527"/>
      <c r="AP99" s="527"/>
      <c r="AQ99" s="527"/>
      <c r="AR99" s="527"/>
      <c r="AS99" s="527"/>
      <c r="AT99" s="527"/>
      <c r="AU99" s="527"/>
      <c r="AV99" s="527"/>
      <c r="AW99" s="527"/>
      <c r="AX99" s="527"/>
      <c r="AY99" s="527"/>
      <c r="AZ99" s="527"/>
      <c r="BA99" s="527"/>
      <c r="BB99" s="527"/>
      <c r="BC99" s="527"/>
      <c r="BD99" s="527"/>
      <c r="BE99" s="527"/>
      <c r="BF99" s="527"/>
      <c r="BG99" s="527"/>
      <c r="BH99" s="527"/>
    </row>
    <row r="100" spans="1:60" outlineLevel="2">
      <c r="A100" s="528"/>
      <c r="B100" s="529"/>
      <c r="C100" s="976" t="s">
        <v>3010</v>
      </c>
      <c r="D100" s="977"/>
      <c r="E100" s="977"/>
      <c r="F100" s="977"/>
      <c r="G100" s="977"/>
      <c r="H100" s="526"/>
      <c r="I100" s="526"/>
      <c r="J100" s="526"/>
      <c r="K100" s="526"/>
      <c r="L100" s="526"/>
      <c r="M100" s="526"/>
      <c r="N100" s="533"/>
      <c r="O100" s="533"/>
      <c r="P100" s="533"/>
      <c r="Q100" s="533"/>
      <c r="R100" s="526"/>
      <c r="S100" s="526"/>
      <c r="T100" s="526"/>
      <c r="U100" s="526"/>
      <c r="V100" s="526"/>
      <c r="W100" s="526"/>
      <c r="X100" s="526"/>
      <c r="Y100" s="526"/>
      <c r="Z100" s="527"/>
      <c r="AA100" s="527"/>
      <c r="AB100" s="527"/>
      <c r="AC100" s="527"/>
      <c r="AD100" s="527"/>
      <c r="AE100" s="527"/>
      <c r="AF100" s="527"/>
      <c r="AG100" s="527" t="s">
        <v>1621</v>
      </c>
      <c r="AH100" s="527"/>
      <c r="AI100" s="527"/>
      <c r="AJ100" s="527"/>
      <c r="AK100" s="527"/>
      <c r="AL100" s="527"/>
      <c r="AM100" s="527"/>
      <c r="AN100" s="527"/>
      <c r="AO100" s="527"/>
      <c r="AP100" s="527"/>
      <c r="AQ100" s="527"/>
      <c r="AR100" s="527"/>
      <c r="AS100" s="527"/>
      <c r="AT100" s="527"/>
      <c r="AU100" s="527"/>
      <c r="AV100" s="527"/>
      <c r="AW100" s="527"/>
      <c r="AX100" s="527"/>
      <c r="AY100" s="527"/>
      <c r="AZ100" s="527"/>
      <c r="BA100" s="527"/>
      <c r="BB100" s="527"/>
      <c r="BC100" s="527"/>
      <c r="BD100" s="527"/>
      <c r="BE100" s="527"/>
      <c r="BF100" s="527"/>
      <c r="BG100" s="527"/>
      <c r="BH100" s="527"/>
    </row>
    <row r="101" spans="1:60" outlineLevel="2">
      <c r="A101" s="528"/>
      <c r="B101" s="529"/>
      <c r="C101" s="530" t="s">
        <v>3011</v>
      </c>
      <c r="D101" s="531"/>
      <c r="E101" s="532">
        <v>2.6515399999999998</v>
      </c>
      <c r="F101" s="526"/>
      <c r="G101" s="526"/>
      <c r="H101" s="526"/>
      <c r="I101" s="526"/>
      <c r="J101" s="526"/>
      <c r="K101" s="526"/>
      <c r="L101" s="526"/>
      <c r="M101" s="526"/>
      <c r="N101" s="533"/>
      <c r="O101" s="533"/>
      <c r="P101" s="533"/>
      <c r="Q101" s="533"/>
      <c r="R101" s="526"/>
      <c r="S101" s="526"/>
      <c r="T101" s="526"/>
      <c r="U101" s="526"/>
      <c r="V101" s="526"/>
      <c r="W101" s="526"/>
      <c r="X101" s="526"/>
      <c r="Y101" s="526"/>
      <c r="Z101" s="527"/>
      <c r="AA101" s="527"/>
      <c r="AB101" s="527"/>
      <c r="AC101" s="527"/>
      <c r="AD101" s="527"/>
      <c r="AE101" s="527"/>
      <c r="AF101" s="527"/>
      <c r="AG101" s="527" t="s">
        <v>814</v>
      </c>
      <c r="AH101" s="527">
        <v>0</v>
      </c>
      <c r="AI101" s="527"/>
      <c r="AJ101" s="527"/>
      <c r="AK101" s="527"/>
      <c r="AL101" s="527"/>
      <c r="AM101" s="527"/>
      <c r="AN101" s="527"/>
      <c r="AO101" s="527"/>
      <c r="AP101" s="527"/>
      <c r="AQ101" s="527"/>
      <c r="AR101" s="527"/>
      <c r="AS101" s="527"/>
      <c r="AT101" s="527"/>
      <c r="AU101" s="527"/>
      <c r="AV101" s="527"/>
      <c r="AW101" s="527"/>
      <c r="AX101" s="527"/>
      <c r="AY101" s="527"/>
      <c r="AZ101" s="527"/>
      <c r="BA101" s="527"/>
      <c r="BB101" s="527"/>
      <c r="BC101" s="527"/>
      <c r="BD101" s="527"/>
      <c r="BE101" s="527"/>
      <c r="BF101" s="527"/>
      <c r="BG101" s="527"/>
      <c r="BH101" s="527"/>
    </row>
    <row r="102" spans="1:60" ht="22.5" outlineLevel="1">
      <c r="A102" s="518">
        <v>31</v>
      </c>
      <c r="B102" s="519" t="s">
        <v>2745</v>
      </c>
      <c r="C102" s="520" t="s">
        <v>2395</v>
      </c>
      <c r="D102" s="521" t="s">
        <v>832</v>
      </c>
      <c r="E102" s="522">
        <v>9.68</v>
      </c>
      <c r="F102" s="523"/>
      <c r="G102" s="524">
        <f>ROUND(E102*F102,2)</f>
        <v>0</v>
      </c>
      <c r="H102" s="523"/>
      <c r="I102" s="524">
        <f>ROUND(E102*H102,2)</f>
        <v>0</v>
      </c>
      <c r="J102" s="523"/>
      <c r="K102" s="524">
        <f>ROUND(E102*J102,2)</f>
        <v>0</v>
      </c>
      <c r="L102" s="524">
        <v>21</v>
      </c>
      <c r="M102" s="524">
        <f>G102*(1+L102/100)</f>
        <v>0</v>
      </c>
      <c r="N102" s="522">
        <v>0</v>
      </c>
      <c r="O102" s="522">
        <f>ROUND(E102*N102,2)</f>
        <v>0</v>
      </c>
      <c r="P102" s="522">
        <v>2.2000000000000002</v>
      </c>
      <c r="Q102" s="522">
        <f>ROUND(E102*P102,2)</f>
        <v>21.3</v>
      </c>
      <c r="R102" s="524" t="s">
        <v>1731</v>
      </c>
      <c r="S102" s="524" t="s">
        <v>1605</v>
      </c>
      <c r="T102" s="525" t="s">
        <v>1605</v>
      </c>
      <c r="U102" s="526">
        <v>9.07</v>
      </c>
      <c r="V102" s="526">
        <f>ROUND(E102*U102,2)</f>
        <v>87.8</v>
      </c>
      <c r="W102" s="526"/>
      <c r="X102" s="526" t="s">
        <v>1606</v>
      </c>
      <c r="Y102" s="526" t="s">
        <v>2857</v>
      </c>
      <c r="Z102" s="527"/>
      <c r="AA102" s="527"/>
      <c r="AB102" s="527"/>
      <c r="AC102" s="527"/>
      <c r="AD102" s="527"/>
      <c r="AE102" s="527"/>
      <c r="AF102" s="527"/>
      <c r="AG102" s="527" t="s">
        <v>1607</v>
      </c>
      <c r="AH102" s="527"/>
      <c r="AI102" s="527"/>
      <c r="AJ102" s="527"/>
      <c r="AK102" s="527"/>
      <c r="AL102" s="527"/>
      <c r="AM102" s="527"/>
      <c r="AN102" s="527"/>
      <c r="AO102" s="527"/>
      <c r="AP102" s="527"/>
      <c r="AQ102" s="527"/>
      <c r="AR102" s="527"/>
      <c r="AS102" s="527"/>
      <c r="AT102" s="527"/>
      <c r="AU102" s="527"/>
      <c r="AV102" s="527"/>
      <c r="AW102" s="527"/>
      <c r="AX102" s="527"/>
      <c r="AY102" s="527"/>
      <c r="AZ102" s="527"/>
      <c r="BA102" s="527"/>
      <c r="BB102" s="527"/>
      <c r="BC102" s="527"/>
      <c r="BD102" s="527"/>
      <c r="BE102" s="527"/>
      <c r="BF102" s="527"/>
      <c r="BG102" s="527"/>
      <c r="BH102" s="527"/>
    </row>
    <row r="103" spans="1:60" outlineLevel="2">
      <c r="A103" s="528"/>
      <c r="B103" s="529"/>
      <c r="C103" s="530" t="s">
        <v>2746</v>
      </c>
      <c r="D103" s="531"/>
      <c r="E103" s="532">
        <v>9.68</v>
      </c>
      <c r="F103" s="526"/>
      <c r="G103" s="526"/>
      <c r="H103" s="526"/>
      <c r="I103" s="526"/>
      <c r="J103" s="526"/>
      <c r="K103" s="526"/>
      <c r="L103" s="526"/>
      <c r="M103" s="526"/>
      <c r="N103" s="533"/>
      <c r="O103" s="533"/>
      <c r="P103" s="533"/>
      <c r="Q103" s="533"/>
      <c r="R103" s="526"/>
      <c r="S103" s="526"/>
      <c r="T103" s="526"/>
      <c r="U103" s="526"/>
      <c r="V103" s="526"/>
      <c r="W103" s="526"/>
      <c r="X103" s="526"/>
      <c r="Y103" s="526"/>
      <c r="Z103" s="527"/>
      <c r="AA103" s="527"/>
      <c r="AB103" s="527"/>
      <c r="AC103" s="527"/>
      <c r="AD103" s="527"/>
      <c r="AE103" s="527"/>
      <c r="AF103" s="527"/>
      <c r="AG103" s="527" t="s">
        <v>814</v>
      </c>
      <c r="AH103" s="527">
        <v>0</v>
      </c>
      <c r="AI103" s="527"/>
      <c r="AJ103" s="527"/>
      <c r="AK103" s="527"/>
      <c r="AL103" s="527"/>
      <c r="AM103" s="527"/>
      <c r="AN103" s="527"/>
      <c r="AO103" s="527"/>
      <c r="AP103" s="527"/>
      <c r="AQ103" s="527"/>
      <c r="AR103" s="527"/>
      <c r="AS103" s="527"/>
      <c r="AT103" s="527"/>
      <c r="AU103" s="527"/>
      <c r="AV103" s="527"/>
      <c r="AW103" s="527"/>
      <c r="AX103" s="527"/>
      <c r="AY103" s="527"/>
      <c r="AZ103" s="527"/>
      <c r="BA103" s="527"/>
      <c r="BB103" s="527"/>
      <c r="BC103" s="527"/>
      <c r="BD103" s="527"/>
      <c r="BE103" s="527"/>
      <c r="BF103" s="527"/>
      <c r="BG103" s="527"/>
      <c r="BH103" s="527"/>
    </row>
    <row r="104" spans="1:60" outlineLevel="1">
      <c r="A104" s="518">
        <v>32</v>
      </c>
      <c r="B104" s="519" t="s">
        <v>1747</v>
      </c>
      <c r="C104" s="520" t="s">
        <v>1748</v>
      </c>
      <c r="D104" s="521" t="s">
        <v>162</v>
      </c>
      <c r="E104" s="522">
        <v>96.8</v>
      </c>
      <c r="F104" s="523"/>
      <c r="G104" s="524">
        <f>ROUND(E104*F104,2)</f>
        <v>0</v>
      </c>
      <c r="H104" s="523"/>
      <c r="I104" s="524">
        <f>ROUND(E104*H104,2)</f>
        <v>0</v>
      </c>
      <c r="J104" s="523"/>
      <c r="K104" s="524">
        <f>ROUND(E104*J104,2)</f>
        <v>0</v>
      </c>
      <c r="L104" s="524">
        <v>21</v>
      </c>
      <c r="M104" s="524">
        <f>G104*(1+L104/100)</f>
        <v>0</v>
      </c>
      <c r="N104" s="522">
        <v>0</v>
      </c>
      <c r="O104" s="522">
        <f>ROUND(E104*N104,2)</f>
        <v>0</v>
      </c>
      <c r="P104" s="522">
        <v>0.02</v>
      </c>
      <c r="Q104" s="522">
        <f>ROUND(E104*P104,2)</f>
        <v>1.94</v>
      </c>
      <c r="R104" s="524" t="s">
        <v>1731</v>
      </c>
      <c r="S104" s="524" t="s">
        <v>1605</v>
      </c>
      <c r="T104" s="525" t="s">
        <v>1605</v>
      </c>
      <c r="U104" s="526">
        <v>0.14699999999999999</v>
      </c>
      <c r="V104" s="526">
        <f>ROUND(E104*U104,2)</f>
        <v>14.23</v>
      </c>
      <c r="W104" s="526"/>
      <c r="X104" s="526" t="s">
        <v>1606</v>
      </c>
      <c r="Y104" s="526" t="s">
        <v>2857</v>
      </c>
      <c r="Z104" s="527"/>
      <c r="AA104" s="527"/>
      <c r="AB104" s="527"/>
      <c r="AC104" s="527"/>
      <c r="AD104" s="527"/>
      <c r="AE104" s="527"/>
      <c r="AF104" s="527"/>
      <c r="AG104" s="527" t="s">
        <v>1697</v>
      </c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7"/>
      <c r="AS104" s="527"/>
      <c r="AT104" s="527"/>
      <c r="AU104" s="527"/>
      <c r="AV104" s="527"/>
      <c r="AW104" s="527"/>
      <c r="AX104" s="527"/>
      <c r="AY104" s="527"/>
      <c r="AZ104" s="527"/>
      <c r="BA104" s="527"/>
      <c r="BB104" s="527"/>
      <c r="BC104" s="527"/>
      <c r="BD104" s="527"/>
      <c r="BE104" s="527"/>
      <c r="BF104" s="527"/>
      <c r="BG104" s="527"/>
      <c r="BH104" s="527"/>
    </row>
    <row r="105" spans="1:60" outlineLevel="2">
      <c r="A105" s="528"/>
      <c r="B105" s="529"/>
      <c r="C105" s="976" t="s">
        <v>1749</v>
      </c>
      <c r="D105" s="977"/>
      <c r="E105" s="977"/>
      <c r="F105" s="977"/>
      <c r="G105" s="977"/>
      <c r="H105" s="526"/>
      <c r="I105" s="526"/>
      <c r="J105" s="526"/>
      <c r="K105" s="526"/>
      <c r="L105" s="526"/>
      <c r="M105" s="526"/>
      <c r="N105" s="533"/>
      <c r="O105" s="533"/>
      <c r="P105" s="533"/>
      <c r="Q105" s="533"/>
      <c r="R105" s="526"/>
      <c r="S105" s="526"/>
      <c r="T105" s="526"/>
      <c r="U105" s="526"/>
      <c r="V105" s="526"/>
      <c r="W105" s="526"/>
      <c r="X105" s="526"/>
      <c r="Y105" s="526"/>
      <c r="Z105" s="527"/>
      <c r="AA105" s="527"/>
      <c r="AB105" s="527"/>
      <c r="AC105" s="527"/>
      <c r="AD105" s="527"/>
      <c r="AE105" s="527"/>
      <c r="AF105" s="527"/>
      <c r="AG105" s="527" t="s">
        <v>1621</v>
      </c>
      <c r="AH105" s="527"/>
      <c r="AI105" s="527"/>
      <c r="AJ105" s="527"/>
      <c r="AK105" s="527"/>
      <c r="AL105" s="527"/>
      <c r="AM105" s="527"/>
      <c r="AN105" s="527"/>
      <c r="AO105" s="527"/>
      <c r="AP105" s="527"/>
      <c r="AQ105" s="527"/>
      <c r="AR105" s="527"/>
      <c r="AS105" s="527"/>
      <c r="AT105" s="527"/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</row>
    <row r="106" spans="1:60" outlineLevel="2">
      <c r="A106" s="528"/>
      <c r="B106" s="529"/>
      <c r="C106" s="530" t="s">
        <v>2747</v>
      </c>
      <c r="D106" s="531"/>
      <c r="E106" s="532">
        <v>96.8</v>
      </c>
      <c r="F106" s="526"/>
      <c r="G106" s="526"/>
      <c r="H106" s="526"/>
      <c r="I106" s="526"/>
      <c r="J106" s="526"/>
      <c r="K106" s="526"/>
      <c r="L106" s="526"/>
      <c r="M106" s="526"/>
      <c r="N106" s="533"/>
      <c r="O106" s="533"/>
      <c r="P106" s="533"/>
      <c r="Q106" s="533"/>
      <c r="R106" s="526"/>
      <c r="S106" s="526"/>
      <c r="T106" s="526"/>
      <c r="U106" s="526"/>
      <c r="V106" s="526"/>
      <c r="W106" s="526"/>
      <c r="X106" s="526"/>
      <c r="Y106" s="526"/>
      <c r="Z106" s="527"/>
      <c r="AA106" s="527"/>
      <c r="AB106" s="527"/>
      <c r="AC106" s="527"/>
      <c r="AD106" s="527"/>
      <c r="AE106" s="527"/>
      <c r="AF106" s="527"/>
      <c r="AG106" s="527" t="s">
        <v>814</v>
      </c>
      <c r="AH106" s="527">
        <v>0</v>
      </c>
      <c r="AI106" s="527"/>
      <c r="AJ106" s="527"/>
      <c r="AK106" s="527"/>
      <c r="AL106" s="527"/>
      <c r="AM106" s="527"/>
      <c r="AN106" s="527"/>
      <c r="AO106" s="527"/>
      <c r="AP106" s="527"/>
      <c r="AQ106" s="527"/>
      <c r="AR106" s="527"/>
      <c r="AS106" s="527"/>
      <c r="AT106" s="527"/>
      <c r="AU106" s="527"/>
      <c r="AV106" s="527"/>
      <c r="AW106" s="527"/>
      <c r="AX106" s="527"/>
      <c r="AY106" s="527"/>
      <c r="AZ106" s="527"/>
      <c r="BA106" s="527"/>
      <c r="BB106" s="527"/>
      <c r="BC106" s="527"/>
      <c r="BD106" s="527"/>
      <c r="BE106" s="527"/>
      <c r="BF106" s="527"/>
      <c r="BG106" s="527"/>
      <c r="BH106" s="527"/>
    </row>
    <row r="107" spans="1:60" outlineLevel="1">
      <c r="A107" s="518">
        <v>33</v>
      </c>
      <c r="B107" s="519" t="s">
        <v>2748</v>
      </c>
      <c r="C107" s="520" t="s">
        <v>2749</v>
      </c>
      <c r="D107" s="521" t="s">
        <v>189</v>
      </c>
      <c r="E107" s="522">
        <v>4</v>
      </c>
      <c r="F107" s="523"/>
      <c r="G107" s="524">
        <f>ROUND(E107*F107,2)</f>
        <v>0</v>
      </c>
      <c r="H107" s="523"/>
      <c r="I107" s="524">
        <f>ROUND(E107*H107,2)</f>
        <v>0</v>
      </c>
      <c r="J107" s="523"/>
      <c r="K107" s="524">
        <f>ROUND(E107*J107,2)</f>
        <v>0</v>
      </c>
      <c r="L107" s="524">
        <v>21</v>
      </c>
      <c r="M107" s="524">
        <f>G107*(1+L107/100)</f>
        <v>0</v>
      </c>
      <c r="N107" s="522">
        <v>0</v>
      </c>
      <c r="O107" s="522">
        <f>ROUND(E107*N107,2)</f>
        <v>0</v>
      </c>
      <c r="P107" s="522">
        <v>0</v>
      </c>
      <c r="Q107" s="522">
        <f>ROUND(E107*P107,2)</f>
        <v>0</v>
      </c>
      <c r="R107" s="524" t="s">
        <v>1731</v>
      </c>
      <c r="S107" s="524" t="s">
        <v>1605</v>
      </c>
      <c r="T107" s="525" t="s">
        <v>1605</v>
      </c>
      <c r="U107" s="526">
        <v>0.03</v>
      </c>
      <c r="V107" s="526">
        <f>ROUND(E107*U107,2)</f>
        <v>0.12</v>
      </c>
      <c r="W107" s="526"/>
      <c r="X107" s="526" t="s">
        <v>1606</v>
      </c>
      <c r="Y107" s="526" t="s">
        <v>2857</v>
      </c>
      <c r="Z107" s="527"/>
      <c r="AA107" s="527"/>
      <c r="AB107" s="527"/>
      <c r="AC107" s="527"/>
      <c r="AD107" s="527"/>
      <c r="AE107" s="527"/>
      <c r="AF107" s="527"/>
      <c r="AG107" s="527" t="s">
        <v>1607</v>
      </c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7"/>
      <c r="AW107" s="527"/>
      <c r="AX107" s="527"/>
      <c r="AY107" s="527"/>
      <c r="AZ107" s="527"/>
      <c r="BA107" s="527"/>
      <c r="BB107" s="527"/>
      <c r="BC107" s="527"/>
      <c r="BD107" s="527"/>
      <c r="BE107" s="527"/>
      <c r="BF107" s="527"/>
      <c r="BG107" s="527"/>
      <c r="BH107" s="527"/>
    </row>
    <row r="108" spans="1:60" outlineLevel="2">
      <c r="A108" s="528"/>
      <c r="B108" s="529"/>
      <c r="C108" s="976" t="s">
        <v>1752</v>
      </c>
      <c r="D108" s="977"/>
      <c r="E108" s="977"/>
      <c r="F108" s="977"/>
      <c r="G108" s="977"/>
      <c r="H108" s="526"/>
      <c r="I108" s="526"/>
      <c r="J108" s="526"/>
      <c r="K108" s="526"/>
      <c r="L108" s="526"/>
      <c r="M108" s="526"/>
      <c r="N108" s="533"/>
      <c r="O108" s="533"/>
      <c r="P108" s="533"/>
      <c r="Q108" s="533"/>
      <c r="R108" s="526"/>
      <c r="S108" s="526"/>
      <c r="T108" s="526"/>
      <c r="U108" s="526"/>
      <c r="V108" s="526"/>
      <c r="W108" s="526"/>
      <c r="X108" s="526"/>
      <c r="Y108" s="526"/>
      <c r="Z108" s="527"/>
      <c r="AA108" s="527"/>
      <c r="AB108" s="527"/>
      <c r="AC108" s="527"/>
      <c r="AD108" s="527"/>
      <c r="AE108" s="527"/>
      <c r="AF108" s="527"/>
      <c r="AG108" s="527" t="s">
        <v>1621</v>
      </c>
      <c r="AH108" s="527"/>
      <c r="AI108" s="527"/>
      <c r="AJ108" s="527"/>
      <c r="AK108" s="527"/>
      <c r="AL108" s="527"/>
      <c r="AM108" s="527"/>
      <c r="AN108" s="527"/>
      <c r="AO108" s="527"/>
      <c r="AP108" s="527"/>
      <c r="AQ108" s="527"/>
      <c r="AR108" s="527"/>
      <c r="AS108" s="527"/>
      <c r="AT108" s="527"/>
      <c r="AU108" s="527"/>
      <c r="AV108" s="527"/>
      <c r="AW108" s="527"/>
      <c r="AX108" s="527"/>
      <c r="AY108" s="527"/>
      <c r="AZ108" s="527"/>
      <c r="BA108" s="527"/>
      <c r="BB108" s="527"/>
      <c r="BC108" s="527"/>
      <c r="BD108" s="527"/>
      <c r="BE108" s="527"/>
      <c r="BF108" s="527"/>
      <c r="BG108" s="527"/>
      <c r="BH108" s="527"/>
    </row>
    <row r="109" spans="1:60" outlineLevel="2">
      <c r="A109" s="528"/>
      <c r="B109" s="529"/>
      <c r="C109" s="530" t="s">
        <v>2750</v>
      </c>
      <c r="D109" s="531"/>
      <c r="E109" s="532">
        <v>4</v>
      </c>
      <c r="F109" s="526"/>
      <c r="G109" s="526"/>
      <c r="H109" s="526"/>
      <c r="I109" s="526"/>
      <c r="J109" s="526"/>
      <c r="K109" s="526"/>
      <c r="L109" s="526"/>
      <c r="M109" s="526"/>
      <c r="N109" s="533"/>
      <c r="O109" s="533"/>
      <c r="P109" s="533"/>
      <c r="Q109" s="533"/>
      <c r="R109" s="526"/>
      <c r="S109" s="526"/>
      <c r="T109" s="526"/>
      <c r="U109" s="526"/>
      <c r="V109" s="526"/>
      <c r="W109" s="526"/>
      <c r="X109" s="526"/>
      <c r="Y109" s="526"/>
      <c r="Z109" s="527"/>
      <c r="AA109" s="527"/>
      <c r="AB109" s="527"/>
      <c r="AC109" s="527"/>
      <c r="AD109" s="527"/>
      <c r="AE109" s="527"/>
      <c r="AF109" s="527"/>
      <c r="AG109" s="527" t="s">
        <v>814</v>
      </c>
      <c r="AH109" s="527">
        <v>0</v>
      </c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</row>
    <row r="110" spans="1:60" outlineLevel="1">
      <c r="A110" s="518">
        <v>34</v>
      </c>
      <c r="B110" s="519" t="s">
        <v>1750</v>
      </c>
      <c r="C110" s="520" t="s">
        <v>1751</v>
      </c>
      <c r="D110" s="521" t="s">
        <v>189</v>
      </c>
      <c r="E110" s="522">
        <v>13</v>
      </c>
      <c r="F110" s="523"/>
      <c r="G110" s="524">
        <f>ROUND(E110*F110,2)</f>
        <v>0</v>
      </c>
      <c r="H110" s="523"/>
      <c r="I110" s="524">
        <f>ROUND(E110*H110,2)</f>
        <v>0</v>
      </c>
      <c r="J110" s="523"/>
      <c r="K110" s="524">
        <f>ROUND(E110*J110,2)</f>
        <v>0</v>
      </c>
      <c r="L110" s="524">
        <v>21</v>
      </c>
      <c r="M110" s="524">
        <f>G110*(1+L110/100)</f>
        <v>0</v>
      </c>
      <c r="N110" s="522">
        <v>0</v>
      </c>
      <c r="O110" s="522">
        <f>ROUND(E110*N110,2)</f>
        <v>0</v>
      </c>
      <c r="P110" s="522">
        <v>0</v>
      </c>
      <c r="Q110" s="522">
        <f>ROUND(E110*P110,2)</f>
        <v>0</v>
      </c>
      <c r="R110" s="524" t="s">
        <v>1731</v>
      </c>
      <c r="S110" s="524" t="s">
        <v>1605</v>
      </c>
      <c r="T110" s="525" t="s">
        <v>1605</v>
      </c>
      <c r="U110" s="526">
        <v>0.05</v>
      </c>
      <c r="V110" s="526">
        <f>ROUND(E110*U110,2)</f>
        <v>0.65</v>
      </c>
      <c r="W110" s="526"/>
      <c r="X110" s="526" t="s">
        <v>1606</v>
      </c>
      <c r="Y110" s="526" t="s">
        <v>2857</v>
      </c>
      <c r="Z110" s="527"/>
      <c r="AA110" s="527"/>
      <c r="AB110" s="527"/>
      <c r="AC110" s="527"/>
      <c r="AD110" s="527"/>
      <c r="AE110" s="527"/>
      <c r="AF110" s="527"/>
      <c r="AG110" s="527" t="s">
        <v>1697</v>
      </c>
      <c r="AH110" s="527"/>
      <c r="AI110" s="527"/>
      <c r="AJ110" s="527"/>
      <c r="AK110" s="527"/>
      <c r="AL110" s="527"/>
      <c r="AM110" s="527"/>
      <c r="AN110" s="527"/>
      <c r="AO110" s="527"/>
      <c r="AP110" s="527"/>
      <c r="AQ110" s="527"/>
      <c r="AR110" s="527"/>
      <c r="AS110" s="527"/>
      <c r="AT110" s="527"/>
      <c r="AU110" s="527"/>
      <c r="AV110" s="527"/>
      <c r="AW110" s="527"/>
      <c r="AX110" s="527"/>
      <c r="AY110" s="527"/>
      <c r="AZ110" s="527"/>
      <c r="BA110" s="527"/>
      <c r="BB110" s="527"/>
      <c r="BC110" s="527"/>
      <c r="BD110" s="527"/>
      <c r="BE110" s="527"/>
      <c r="BF110" s="527"/>
      <c r="BG110" s="527"/>
      <c r="BH110" s="527"/>
    </row>
    <row r="111" spans="1:60" outlineLevel="2">
      <c r="A111" s="528"/>
      <c r="B111" s="529"/>
      <c r="C111" s="976" t="s">
        <v>1752</v>
      </c>
      <c r="D111" s="977"/>
      <c r="E111" s="977"/>
      <c r="F111" s="977"/>
      <c r="G111" s="977"/>
      <c r="H111" s="526"/>
      <c r="I111" s="526"/>
      <c r="J111" s="526"/>
      <c r="K111" s="526"/>
      <c r="L111" s="526"/>
      <c r="M111" s="526"/>
      <c r="N111" s="533"/>
      <c r="O111" s="533"/>
      <c r="P111" s="533"/>
      <c r="Q111" s="533"/>
      <c r="R111" s="526"/>
      <c r="S111" s="526"/>
      <c r="T111" s="526"/>
      <c r="U111" s="526"/>
      <c r="V111" s="526"/>
      <c r="W111" s="526"/>
      <c r="X111" s="526"/>
      <c r="Y111" s="526"/>
      <c r="Z111" s="527"/>
      <c r="AA111" s="527"/>
      <c r="AB111" s="527"/>
      <c r="AC111" s="527"/>
      <c r="AD111" s="527"/>
      <c r="AE111" s="527"/>
      <c r="AF111" s="527"/>
      <c r="AG111" s="527" t="s">
        <v>1621</v>
      </c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</row>
    <row r="112" spans="1:60" outlineLevel="1">
      <c r="A112" s="518">
        <v>35</v>
      </c>
      <c r="B112" s="519" t="s">
        <v>2405</v>
      </c>
      <c r="C112" s="520" t="s">
        <v>2406</v>
      </c>
      <c r="D112" s="521" t="s">
        <v>189</v>
      </c>
      <c r="E112" s="522">
        <v>3</v>
      </c>
      <c r="F112" s="523"/>
      <c r="G112" s="524">
        <f>ROUND(E112*F112,2)</f>
        <v>0</v>
      </c>
      <c r="H112" s="523"/>
      <c r="I112" s="524">
        <f>ROUND(E112*H112,2)</f>
        <v>0</v>
      </c>
      <c r="J112" s="523"/>
      <c r="K112" s="524">
        <f>ROUND(E112*J112,2)</f>
        <v>0</v>
      </c>
      <c r="L112" s="524">
        <v>21</v>
      </c>
      <c r="M112" s="524">
        <f>G112*(1+L112/100)</f>
        <v>0</v>
      </c>
      <c r="N112" s="522">
        <v>0</v>
      </c>
      <c r="O112" s="522">
        <f>ROUND(E112*N112,2)</f>
        <v>0</v>
      </c>
      <c r="P112" s="522">
        <v>0</v>
      </c>
      <c r="Q112" s="522">
        <f>ROUND(E112*P112,2)</f>
        <v>0</v>
      </c>
      <c r="R112" s="524" t="s">
        <v>1731</v>
      </c>
      <c r="S112" s="524" t="s">
        <v>1605</v>
      </c>
      <c r="T112" s="525" t="s">
        <v>1605</v>
      </c>
      <c r="U112" s="526">
        <v>0.09</v>
      </c>
      <c r="V112" s="526">
        <f>ROUND(E112*U112,2)</f>
        <v>0.27</v>
      </c>
      <c r="W112" s="526"/>
      <c r="X112" s="526" t="s">
        <v>1606</v>
      </c>
      <c r="Y112" s="526" t="s">
        <v>2857</v>
      </c>
      <c r="Z112" s="527"/>
      <c r="AA112" s="527"/>
      <c r="AB112" s="527"/>
      <c r="AC112" s="527"/>
      <c r="AD112" s="527"/>
      <c r="AE112" s="527"/>
      <c r="AF112" s="527"/>
      <c r="AG112" s="527" t="s">
        <v>1607</v>
      </c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</row>
    <row r="113" spans="1:60" outlineLevel="2">
      <c r="A113" s="528"/>
      <c r="B113" s="529"/>
      <c r="C113" s="976" t="s">
        <v>1752</v>
      </c>
      <c r="D113" s="977"/>
      <c r="E113" s="977"/>
      <c r="F113" s="977"/>
      <c r="G113" s="977"/>
      <c r="H113" s="526"/>
      <c r="I113" s="526"/>
      <c r="J113" s="526"/>
      <c r="K113" s="526"/>
      <c r="L113" s="526"/>
      <c r="M113" s="526"/>
      <c r="N113" s="533"/>
      <c r="O113" s="533"/>
      <c r="P113" s="533"/>
      <c r="Q113" s="533"/>
      <c r="R113" s="526"/>
      <c r="S113" s="526"/>
      <c r="T113" s="526"/>
      <c r="U113" s="526"/>
      <c r="V113" s="526"/>
      <c r="W113" s="526"/>
      <c r="X113" s="526"/>
      <c r="Y113" s="526"/>
      <c r="Z113" s="527"/>
      <c r="AA113" s="527"/>
      <c r="AB113" s="527"/>
      <c r="AC113" s="527"/>
      <c r="AD113" s="527"/>
      <c r="AE113" s="527"/>
      <c r="AF113" s="527"/>
      <c r="AG113" s="527" t="s">
        <v>1621</v>
      </c>
      <c r="AH113" s="527"/>
      <c r="AI113" s="527"/>
      <c r="AJ113" s="527"/>
      <c r="AK113" s="527"/>
      <c r="AL113" s="527"/>
      <c r="AM113" s="527"/>
      <c r="AN113" s="527"/>
      <c r="AO113" s="527"/>
      <c r="AP113" s="527"/>
      <c r="AQ113" s="527"/>
      <c r="AR113" s="527"/>
      <c r="AS113" s="527"/>
      <c r="AT113" s="527"/>
      <c r="AU113" s="527"/>
      <c r="AV113" s="527"/>
      <c r="AW113" s="527"/>
      <c r="AX113" s="527"/>
      <c r="AY113" s="527"/>
      <c r="AZ113" s="527"/>
      <c r="BA113" s="527"/>
      <c r="BB113" s="527"/>
      <c r="BC113" s="527"/>
      <c r="BD113" s="527"/>
      <c r="BE113" s="527"/>
      <c r="BF113" s="527"/>
      <c r="BG113" s="527"/>
      <c r="BH113" s="527"/>
    </row>
    <row r="114" spans="1:60" outlineLevel="1">
      <c r="A114" s="518">
        <v>36</v>
      </c>
      <c r="B114" s="519" t="s">
        <v>2751</v>
      </c>
      <c r="C114" s="520" t="s">
        <v>2752</v>
      </c>
      <c r="D114" s="521" t="s">
        <v>162</v>
      </c>
      <c r="E114" s="522">
        <v>4.2</v>
      </c>
      <c r="F114" s="523"/>
      <c r="G114" s="524">
        <f>ROUND(E114*F114,2)</f>
        <v>0</v>
      </c>
      <c r="H114" s="523"/>
      <c r="I114" s="524">
        <f>ROUND(E114*H114,2)</f>
        <v>0</v>
      </c>
      <c r="J114" s="523"/>
      <c r="K114" s="524">
        <f>ROUND(E114*J114,2)</f>
        <v>0</v>
      </c>
      <c r="L114" s="524">
        <v>21</v>
      </c>
      <c r="M114" s="524">
        <f>G114*(1+L114/100)</f>
        <v>0</v>
      </c>
      <c r="N114" s="522">
        <v>1E-3</v>
      </c>
      <c r="O114" s="522">
        <f>ROUND(E114*N114,2)</f>
        <v>0</v>
      </c>
      <c r="P114" s="522">
        <v>6.2E-2</v>
      </c>
      <c r="Q114" s="522">
        <f>ROUND(E114*P114,2)</f>
        <v>0.26</v>
      </c>
      <c r="R114" s="524" t="s">
        <v>1731</v>
      </c>
      <c r="S114" s="524" t="s">
        <v>1605</v>
      </c>
      <c r="T114" s="525" t="s">
        <v>1605</v>
      </c>
      <c r="U114" s="526">
        <v>0.61199999999999999</v>
      </c>
      <c r="V114" s="526">
        <f>ROUND(E114*U114,2)</f>
        <v>2.57</v>
      </c>
      <c r="W114" s="526"/>
      <c r="X114" s="526" t="s">
        <v>1606</v>
      </c>
      <c r="Y114" s="526" t="s">
        <v>2857</v>
      </c>
      <c r="Z114" s="527"/>
      <c r="AA114" s="527"/>
      <c r="AB114" s="527"/>
      <c r="AC114" s="527"/>
      <c r="AD114" s="527"/>
      <c r="AE114" s="527"/>
      <c r="AF114" s="527"/>
      <c r="AG114" s="527" t="s">
        <v>1607</v>
      </c>
      <c r="AH114" s="527"/>
      <c r="AI114" s="527"/>
      <c r="AJ114" s="527"/>
      <c r="AK114" s="527"/>
      <c r="AL114" s="527"/>
      <c r="AM114" s="527"/>
      <c r="AN114" s="527"/>
      <c r="AO114" s="527"/>
      <c r="AP114" s="527"/>
      <c r="AQ114" s="527"/>
      <c r="AR114" s="527"/>
      <c r="AS114" s="527"/>
      <c r="AT114" s="527"/>
      <c r="AU114" s="527"/>
      <c r="AV114" s="527"/>
      <c r="AW114" s="527"/>
      <c r="AX114" s="527"/>
      <c r="AY114" s="527"/>
      <c r="AZ114" s="527"/>
      <c r="BA114" s="527"/>
      <c r="BB114" s="527"/>
      <c r="BC114" s="527"/>
      <c r="BD114" s="527"/>
      <c r="BE114" s="527"/>
      <c r="BF114" s="527"/>
      <c r="BG114" s="527"/>
      <c r="BH114" s="527"/>
    </row>
    <row r="115" spans="1:60" outlineLevel="2">
      <c r="A115" s="528"/>
      <c r="B115" s="529"/>
      <c r="C115" s="976" t="s">
        <v>2376</v>
      </c>
      <c r="D115" s="977"/>
      <c r="E115" s="977"/>
      <c r="F115" s="977"/>
      <c r="G115" s="977"/>
      <c r="H115" s="526"/>
      <c r="I115" s="526"/>
      <c r="J115" s="526"/>
      <c r="K115" s="526"/>
      <c r="L115" s="526"/>
      <c r="M115" s="526"/>
      <c r="N115" s="533"/>
      <c r="O115" s="533"/>
      <c r="P115" s="533"/>
      <c r="Q115" s="533"/>
      <c r="R115" s="526"/>
      <c r="S115" s="526"/>
      <c r="T115" s="526"/>
      <c r="U115" s="526"/>
      <c r="V115" s="526"/>
      <c r="W115" s="526"/>
      <c r="X115" s="526"/>
      <c r="Y115" s="526"/>
      <c r="Z115" s="527"/>
      <c r="AA115" s="527"/>
      <c r="AB115" s="527"/>
      <c r="AC115" s="527"/>
      <c r="AD115" s="527"/>
      <c r="AE115" s="527"/>
      <c r="AF115" s="527"/>
      <c r="AG115" s="527" t="s">
        <v>1621</v>
      </c>
      <c r="AH115" s="527"/>
      <c r="AI115" s="527"/>
      <c r="AJ115" s="527"/>
      <c r="AK115" s="527"/>
      <c r="AL115" s="527"/>
      <c r="AM115" s="527"/>
      <c r="AN115" s="527"/>
      <c r="AO115" s="527"/>
      <c r="AP115" s="527"/>
      <c r="AQ115" s="527"/>
      <c r="AR115" s="527"/>
      <c r="AS115" s="527"/>
      <c r="AT115" s="527"/>
      <c r="AU115" s="527"/>
      <c r="AV115" s="527"/>
      <c r="AW115" s="527"/>
      <c r="AX115" s="527"/>
      <c r="AY115" s="527"/>
      <c r="AZ115" s="527"/>
      <c r="BA115" s="527"/>
      <c r="BB115" s="527"/>
      <c r="BC115" s="527"/>
      <c r="BD115" s="527"/>
      <c r="BE115" s="527"/>
      <c r="BF115" s="527"/>
      <c r="BG115" s="527"/>
      <c r="BH115" s="527"/>
    </row>
    <row r="116" spans="1:60" outlineLevel="2">
      <c r="A116" s="528"/>
      <c r="B116" s="529"/>
      <c r="C116" s="530" t="s">
        <v>2753</v>
      </c>
      <c r="D116" s="531"/>
      <c r="E116" s="532">
        <v>4.2</v>
      </c>
      <c r="F116" s="526"/>
      <c r="G116" s="526"/>
      <c r="H116" s="526"/>
      <c r="I116" s="526"/>
      <c r="J116" s="526"/>
      <c r="K116" s="526"/>
      <c r="L116" s="526"/>
      <c r="M116" s="526"/>
      <c r="N116" s="533"/>
      <c r="O116" s="533"/>
      <c r="P116" s="533"/>
      <c r="Q116" s="533"/>
      <c r="R116" s="526"/>
      <c r="S116" s="526"/>
      <c r="T116" s="526"/>
      <c r="U116" s="526"/>
      <c r="V116" s="526"/>
      <c r="W116" s="526"/>
      <c r="X116" s="526"/>
      <c r="Y116" s="526"/>
      <c r="Z116" s="527"/>
      <c r="AA116" s="527"/>
      <c r="AB116" s="527"/>
      <c r="AC116" s="527"/>
      <c r="AD116" s="527"/>
      <c r="AE116" s="527"/>
      <c r="AF116" s="527"/>
      <c r="AG116" s="527" t="s">
        <v>814</v>
      </c>
      <c r="AH116" s="527">
        <v>0</v>
      </c>
      <c r="AI116" s="527"/>
      <c r="AJ116" s="527"/>
      <c r="AK116" s="527"/>
      <c r="AL116" s="527"/>
      <c r="AM116" s="527"/>
      <c r="AN116" s="527"/>
      <c r="AO116" s="527"/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27"/>
      <c r="BA116" s="527"/>
      <c r="BB116" s="527"/>
      <c r="BC116" s="527"/>
      <c r="BD116" s="527"/>
      <c r="BE116" s="527"/>
      <c r="BF116" s="527"/>
      <c r="BG116" s="527"/>
      <c r="BH116" s="527"/>
    </row>
    <row r="117" spans="1:60" ht="33.75" outlineLevel="1">
      <c r="A117" s="518">
        <v>37</v>
      </c>
      <c r="B117" s="519" t="s">
        <v>1753</v>
      </c>
      <c r="C117" s="520" t="s">
        <v>1754</v>
      </c>
      <c r="D117" s="521" t="s">
        <v>162</v>
      </c>
      <c r="E117" s="522">
        <v>25.8</v>
      </c>
      <c r="F117" s="523"/>
      <c r="G117" s="524">
        <f>ROUND(E117*F117,2)</f>
        <v>0</v>
      </c>
      <c r="H117" s="523"/>
      <c r="I117" s="524">
        <f>ROUND(E117*H117,2)</f>
        <v>0</v>
      </c>
      <c r="J117" s="523"/>
      <c r="K117" s="524">
        <f>ROUND(E117*J117,2)</f>
        <v>0</v>
      </c>
      <c r="L117" s="524">
        <v>21</v>
      </c>
      <c r="M117" s="524">
        <f>G117*(1+L117/100)</f>
        <v>0</v>
      </c>
      <c r="N117" s="522">
        <v>1.17E-3</v>
      </c>
      <c r="O117" s="522">
        <f>ROUND(E117*N117,2)</f>
        <v>0.03</v>
      </c>
      <c r="P117" s="522">
        <v>7.5999999999999998E-2</v>
      </c>
      <c r="Q117" s="522">
        <f>ROUND(E117*P117,2)</f>
        <v>1.96</v>
      </c>
      <c r="R117" s="524" t="s">
        <v>1731</v>
      </c>
      <c r="S117" s="524" t="s">
        <v>1605</v>
      </c>
      <c r="T117" s="525" t="s">
        <v>1605</v>
      </c>
      <c r="U117" s="526">
        <v>0.93899999999999995</v>
      </c>
      <c r="V117" s="526">
        <f>ROUND(E117*U117,2)</f>
        <v>24.23</v>
      </c>
      <c r="W117" s="526"/>
      <c r="X117" s="526" t="s">
        <v>1606</v>
      </c>
      <c r="Y117" s="526" t="s">
        <v>2857</v>
      </c>
      <c r="Z117" s="527"/>
      <c r="AA117" s="527"/>
      <c r="AB117" s="527"/>
      <c r="AC117" s="527"/>
      <c r="AD117" s="527"/>
      <c r="AE117" s="527"/>
      <c r="AF117" s="527"/>
      <c r="AG117" s="527" t="s">
        <v>1607</v>
      </c>
      <c r="AH117" s="527"/>
      <c r="AI117" s="527"/>
      <c r="AJ117" s="527"/>
      <c r="AK117" s="527"/>
      <c r="AL117" s="527"/>
      <c r="AM117" s="527"/>
      <c r="AN117" s="527"/>
      <c r="AO117" s="527"/>
      <c r="AP117" s="527"/>
      <c r="AQ117" s="527"/>
      <c r="AR117" s="527"/>
      <c r="AS117" s="527"/>
      <c r="AT117" s="527"/>
      <c r="AU117" s="527"/>
      <c r="AV117" s="527"/>
      <c r="AW117" s="527"/>
      <c r="AX117" s="527"/>
      <c r="AY117" s="527"/>
      <c r="AZ117" s="527"/>
      <c r="BA117" s="527"/>
      <c r="BB117" s="527"/>
      <c r="BC117" s="527"/>
      <c r="BD117" s="527"/>
      <c r="BE117" s="527"/>
      <c r="BF117" s="527"/>
      <c r="BG117" s="527"/>
      <c r="BH117" s="527"/>
    </row>
    <row r="118" spans="1:60" outlineLevel="2">
      <c r="A118" s="528"/>
      <c r="B118" s="529"/>
      <c r="C118" s="530" t="s">
        <v>2754</v>
      </c>
      <c r="D118" s="531"/>
      <c r="E118" s="532">
        <v>25.8</v>
      </c>
      <c r="F118" s="526"/>
      <c r="G118" s="526"/>
      <c r="H118" s="526"/>
      <c r="I118" s="526"/>
      <c r="J118" s="526"/>
      <c r="K118" s="526"/>
      <c r="L118" s="526"/>
      <c r="M118" s="526"/>
      <c r="N118" s="533"/>
      <c r="O118" s="533"/>
      <c r="P118" s="533"/>
      <c r="Q118" s="533"/>
      <c r="R118" s="526"/>
      <c r="S118" s="526"/>
      <c r="T118" s="526"/>
      <c r="U118" s="526"/>
      <c r="V118" s="526"/>
      <c r="W118" s="526"/>
      <c r="X118" s="526"/>
      <c r="Y118" s="526"/>
      <c r="Z118" s="527"/>
      <c r="AA118" s="527"/>
      <c r="AB118" s="527"/>
      <c r="AC118" s="527"/>
      <c r="AD118" s="527"/>
      <c r="AE118" s="527"/>
      <c r="AF118" s="527"/>
      <c r="AG118" s="527" t="s">
        <v>814</v>
      </c>
      <c r="AH118" s="527">
        <v>0</v>
      </c>
      <c r="AI118" s="527"/>
      <c r="AJ118" s="527"/>
      <c r="AK118" s="527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</row>
    <row r="119" spans="1:60" ht="33.75" outlineLevel="1">
      <c r="A119" s="518">
        <v>38</v>
      </c>
      <c r="B119" s="519" t="s">
        <v>2417</v>
      </c>
      <c r="C119" s="520" t="s">
        <v>2418</v>
      </c>
      <c r="D119" s="521" t="s">
        <v>162</v>
      </c>
      <c r="E119" s="522">
        <v>6.6</v>
      </c>
      <c r="F119" s="523"/>
      <c r="G119" s="524">
        <f>ROUND(E119*F119,2)</f>
        <v>0</v>
      </c>
      <c r="H119" s="523"/>
      <c r="I119" s="524">
        <f>ROUND(E119*H119,2)</f>
        <v>0</v>
      </c>
      <c r="J119" s="523"/>
      <c r="K119" s="524">
        <f>ROUND(E119*J119,2)</f>
        <v>0</v>
      </c>
      <c r="L119" s="524">
        <v>21</v>
      </c>
      <c r="M119" s="524">
        <f>G119*(1+L119/100)</f>
        <v>0</v>
      </c>
      <c r="N119" s="522">
        <v>1E-3</v>
      </c>
      <c r="O119" s="522">
        <f>ROUND(E119*N119,2)</f>
        <v>0.01</v>
      </c>
      <c r="P119" s="522">
        <v>6.3E-2</v>
      </c>
      <c r="Q119" s="522">
        <f>ROUND(E119*P119,2)</f>
        <v>0.42</v>
      </c>
      <c r="R119" s="524" t="s">
        <v>1731</v>
      </c>
      <c r="S119" s="524" t="s">
        <v>1605</v>
      </c>
      <c r="T119" s="525" t="s">
        <v>1605</v>
      </c>
      <c r="U119" s="526">
        <v>0.71799999999999997</v>
      </c>
      <c r="V119" s="526">
        <f>ROUND(E119*U119,2)</f>
        <v>4.74</v>
      </c>
      <c r="W119" s="526"/>
      <c r="X119" s="526" t="s">
        <v>1606</v>
      </c>
      <c r="Y119" s="526" t="s">
        <v>2857</v>
      </c>
      <c r="Z119" s="527"/>
      <c r="AA119" s="527"/>
      <c r="AB119" s="527"/>
      <c r="AC119" s="527"/>
      <c r="AD119" s="527"/>
      <c r="AE119" s="527"/>
      <c r="AF119" s="527"/>
      <c r="AG119" s="527" t="s">
        <v>1697</v>
      </c>
      <c r="AH119" s="527"/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</row>
    <row r="120" spans="1:60" outlineLevel="2">
      <c r="A120" s="528"/>
      <c r="B120" s="529"/>
      <c r="C120" s="530" t="s">
        <v>2755</v>
      </c>
      <c r="D120" s="531"/>
      <c r="E120" s="532">
        <v>6.6</v>
      </c>
      <c r="F120" s="526"/>
      <c r="G120" s="526"/>
      <c r="H120" s="526"/>
      <c r="I120" s="526"/>
      <c r="J120" s="526"/>
      <c r="K120" s="526"/>
      <c r="L120" s="526"/>
      <c r="M120" s="526"/>
      <c r="N120" s="533"/>
      <c r="O120" s="533"/>
      <c r="P120" s="533"/>
      <c r="Q120" s="533"/>
      <c r="R120" s="526"/>
      <c r="S120" s="526"/>
      <c r="T120" s="526"/>
      <c r="U120" s="526"/>
      <c r="V120" s="526"/>
      <c r="W120" s="526"/>
      <c r="X120" s="526"/>
      <c r="Y120" s="526"/>
      <c r="Z120" s="527"/>
      <c r="AA120" s="527"/>
      <c r="AB120" s="527"/>
      <c r="AC120" s="527"/>
      <c r="AD120" s="527"/>
      <c r="AE120" s="527"/>
      <c r="AF120" s="527"/>
      <c r="AG120" s="527" t="s">
        <v>814</v>
      </c>
      <c r="AH120" s="527">
        <v>0</v>
      </c>
      <c r="AI120" s="527"/>
      <c r="AJ120" s="527"/>
      <c r="AK120" s="527"/>
      <c r="AL120" s="527"/>
      <c r="AM120" s="527"/>
      <c r="AN120" s="527"/>
      <c r="AO120" s="527"/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</row>
    <row r="121" spans="1:60" outlineLevel="1">
      <c r="A121" s="518">
        <v>39</v>
      </c>
      <c r="B121" s="519" t="s">
        <v>1756</v>
      </c>
      <c r="C121" s="520" t="s">
        <v>1757</v>
      </c>
      <c r="D121" s="521" t="s">
        <v>180</v>
      </c>
      <c r="E121" s="522">
        <v>2.8</v>
      </c>
      <c r="F121" s="523"/>
      <c r="G121" s="524">
        <f>ROUND(E121*F121,2)</f>
        <v>0</v>
      </c>
      <c r="H121" s="523"/>
      <c r="I121" s="524">
        <f>ROUND(E121*H121,2)</f>
        <v>0</v>
      </c>
      <c r="J121" s="523"/>
      <c r="K121" s="524">
        <f>ROUND(E121*J121,2)</f>
        <v>0</v>
      </c>
      <c r="L121" s="524">
        <v>21</v>
      </c>
      <c r="M121" s="524">
        <f>G121*(1+L121/100)</f>
        <v>0</v>
      </c>
      <c r="N121" s="522">
        <v>0</v>
      </c>
      <c r="O121" s="522">
        <f>ROUND(E121*N121,2)</f>
        <v>0</v>
      </c>
      <c r="P121" s="522">
        <v>1.507E-2</v>
      </c>
      <c r="Q121" s="522">
        <f>ROUND(E121*P121,2)</f>
        <v>0.04</v>
      </c>
      <c r="R121" s="524" t="s">
        <v>1731</v>
      </c>
      <c r="S121" s="524" t="s">
        <v>1605</v>
      </c>
      <c r="T121" s="525" t="s">
        <v>1605</v>
      </c>
      <c r="U121" s="526">
        <v>0.11</v>
      </c>
      <c r="V121" s="526">
        <f>ROUND(E121*U121,2)</f>
        <v>0.31</v>
      </c>
      <c r="W121" s="526"/>
      <c r="X121" s="526" t="s">
        <v>1606</v>
      </c>
      <c r="Y121" s="526" t="s">
        <v>2857</v>
      </c>
      <c r="Z121" s="527"/>
      <c r="AA121" s="527"/>
      <c r="AB121" s="527"/>
      <c r="AC121" s="527"/>
      <c r="AD121" s="527"/>
      <c r="AE121" s="527"/>
      <c r="AF121" s="527"/>
      <c r="AG121" s="527" t="s">
        <v>1607</v>
      </c>
      <c r="AH121" s="527"/>
      <c r="AI121" s="527"/>
      <c r="AJ121" s="527"/>
      <c r="AK121" s="527"/>
      <c r="AL121" s="527"/>
      <c r="AM121" s="527"/>
      <c r="AN121" s="527"/>
      <c r="AO121" s="527"/>
      <c r="AP121" s="527"/>
      <c r="AQ121" s="527"/>
      <c r="AR121" s="527"/>
      <c r="AS121" s="527"/>
      <c r="AT121" s="527"/>
      <c r="AU121" s="527"/>
      <c r="AV121" s="527"/>
      <c r="AW121" s="527"/>
      <c r="AX121" s="527"/>
      <c r="AY121" s="527"/>
      <c r="AZ121" s="527"/>
      <c r="BA121" s="527"/>
      <c r="BB121" s="527"/>
      <c r="BC121" s="527"/>
      <c r="BD121" s="527"/>
      <c r="BE121" s="527"/>
      <c r="BF121" s="527"/>
      <c r="BG121" s="527"/>
      <c r="BH121" s="527"/>
    </row>
    <row r="122" spans="1:60" outlineLevel="2">
      <c r="A122" s="528"/>
      <c r="B122" s="529"/>
      <c r="C122" s="530" t="s">
        <v>2756</v>
      </c>
      <c r="D122" s="531"/>
      <c r="E122" s="532">
        <v>2.8</v>
      </c>
      <c r="F122" s="526"/>
      <c r="G122" s="526"/>
      <c r="H122" s="526"/>
      <c r="I122" s="526"/>
      <c r="J122" s="526"/>
      <c r="K122" s="526"/>
      <c r="L122" s="526"/>
      <c r="M122" s="526"/>
      <c r="N122" s="533"/>
      <c r="O122" s="533"/>
      <c r="P122" s="533"/>
      <c r="Q122" s="533"/>
      <c r="R122" s="526"/>
      <c r="S122" s="526"/>
      <c r="T122" s="526"/>
      <c r="U122" s="526"/>
      <c r="V122" s="526"/>
      <c r="W122" s="526"/>
      <c r="X122" s="526"/>
      <c r="Y122" s="526"/>
      <c r="Z122" s="527"/>
      <c r="AA122" s="527"/>
      <c r="AB122" s="527"/>
      <c r="AC122" s="527"/>
      <c r="AD122" s="527"/>
      <c r="AE122" s="527"/>
      <c r="AF122" s="527"/>
      <c r="AG122" s="527" t="s">
        <v>814</v>
      </c>
      <c r="AH122" s="527">
        <v>0</v>
      </c>
      <c r="AI122" s="527"/>
      <c r="AJ122" s="527"/>
      <c r="AK122" s="527"/>
      <c r="AL122" s="527"/>
      <c r="AM122" s="527"/>
      <c r="AN122" s="527"/>
      <c r="AO122" s="527"/>
      <c r="AP122" s="527"/>
      <c r="AQ122" s="527"/>
      <c r="AR122" s="527"/>
      <c r="AS122" s="527"/>
      <c r="AT122" s="527"/>
      <c r="AU122" s="527"/>
      <c r="AV122" s="527"/>
      <c r="AW122" s="527"/>
      <c r="AX122" s="527"/>
      <c r="AY122" s="527"/>
      <c r="AZ122" s="527"/>
      <c r="BA122" s="527"/>
      <c r="BB122" s="527"/>
      <c r="BC122" s="527"/>
      <c r="BD122" s="527"/>
      <c r="BE122" s="527"/>
      <c r="BF122" s="527"/>
      <c r="BG122" s="527"/>
      <c r="BH122" s="527"/>
    </row>
    <row r="123" spans="1:60" ht="22.5" outlineLevel="1">
      <c r="A123" s="518">
        <v>40</v>
      </c>
      <c r="B123" s="519" t="s">
        <v>2757</v>
      </c>
      <c r="C123" s="520" t="s">
        <v>2758</v>
      </c>
      <c r="D123" s="521" t="s">
        <v>162</v>
      </c>
      <c r="E123" s="522">
        <v>92.96</v>
      </c>
      <c r="F123" s="523"/>
      <c r="G123" s="524">
        <f>ROUND(E123*F123,2)</f>
        <v>0</v>
      </c>
      <c r="H123" s="523"/>
      <c r="I123" s="524">
        <f>ROUND(E123*H123,2)</f>
        <v>0</v>
      </c>
      <c r="J123" s="523"/>
      <c r="K123" s="524">
        <f>ROUND(E123*J123,2)</f>
        <v>0</v>
      </c>
      <c r="L123" s="524">
        <v>21</v>
      </c>
      <c r="M123" s="524">
        <f>G123*(1+L123/100)</f>
        <v>0</v>
      </c>
      <c r="N123" s="522">
        <v>0</v>
      </c>
      <c r="O123" s="522">
        <f>ROUND(E123*N123,2)</f>
        <v>0</v>
      </c>
      <c r="P123" s="522">
        <v>4.0000000000000001E-3</v>
      </c>
      <c r="Q123" s="522">
        <f>ROUND(E123*P123,2)</f>
        <v>0.37</v>
      </c>
      <c r="R123" s="524" t="s">
        <v>1731</v>
      </c>
      <c r="S123" s="524" t="s">
        <v>1605</v>
      </c>
      <c r="T123" s="525" t="s">
        <v>1605</v>
      </c>
      <c r="U123" s="526">
        <v>0.03</v>
      </c>
      <c r="V123" s="526">
        <f>ROUND(E123*U123,2)</f>
        <v>2.79</v>
      </c>
      <c r="W123" s="526"/>
      <c r="X123" s="526" t="s">
        <v>1606</v>
      </c>
      <c r="Y123" s="526" t="s">
        <v>2857</v>
      </c>
      <c r="Z123" s="527"/>
      <c r="AA123" s="527"/>
      <c r="AB123" s="527"/>
      <c r="AC123" s="527"/>
      <c r="AD123" s="527"/>
      <c r="AE123" s="527"/>
      <c r="AF123" s="527"/>
      <c r="AG123" s="527" t="s">
        <v>1607</v>
      </c>
      <c r="AH123" s="527"/>
      <c r="AI123" s="527"/>
      <c r="AJ123" s="527"/>
      <c r="AK123" s="527"/>
      <c r="AL123" s="527"/>
      <c r="AM123" s="527"/>
      <c r="AN123" s="527"/>
      <c r="AO123" s="527"/>
      <c r="AP123" s="527"/>
      <c r="AQ123" s="527"/>
      <c r="AR123" s="527"/>
      <c r="AS123" s="527"/>
      <c r="AT123" s="527"/>
      <c r="AU123" s="527"/>
      <c r="AV123" s="527"/>
      <c r="AW123" s="527"/>
      <c r="AX123" s="527"/>
      <c r="AY123" s="527"/>
      <c r="AZ123" s="527"/>
      <c r="BA123" s="527"/>
      <c r="BB123" s="527"/>
      <c r="BC123" s="527"/>
      <c r="BD123" s="527"/>
      <c r="BE123" s="527"/>
      <c r="BF123" s="527"/>
      <c r="BG123" s="527"/>
      <c r="BH123" s="527"/>
    </row>
    <row r="124" spans="1:60" outlineLevel="2">
      <c r="A124" s="528"/>
      <c r="B124" s="529"/>
      <c r="C124" s="530" t="s">
        <v>2999</v>
      </c>
      <c r="D124" s="531"/>
      <c r="E124" s="532">
        <v>92.96</v>
      </c>
      <c r="F124" s="526"/>
      <c r="G124" s="526"/>
      <c r="H124" s="526"/>
      <c r="I124" s="526"/>
      <c r="J124" s="526"/>
      <c r="K124" s="526"/>
      <c r="L124" s="526"/>
      <c r="M124" s="526"/>
      <c r="N124" s="533"/>
      <c r="O124" s="533"/>
      <c r="P124" s="533"/>
      <c r="Q124" s="533"/>
      <c r="R124" s="526"/>
      <c r="S124" s="526"/>
      <c r="T124" s="526"/>
      <c r="U124" s="526"/>
      <c r="V124" s="526"/>
      <c r="W124" s="526"/>
      <c r="X124" s="526"/>
      <c r="Y124" s="526"/>
      <c r="Z124" s="527"/>
      <c r="AA124" s="527"/>
      <c r="AB124" s="527"/>
      <c r="AC124" s="527"/>
      <c r="AD124" s="527"/>
      <c r="AE124" s="527"/>
      <c r="AF124" s="527"/>
      <c r="AG124" s="527" t="s">
        <v>814</v>
      </c>
      <c r="AH124" s="527">
        <v>5</v>
      </c>
      <c r="AI124" s="527"/>
      <c r="AJ124" s="527"/>
      <c r="AK124" s="527"/>
      <c r="AL124" s="527"/>
      <c r="AM124" s="527"/>
      <c r="AN124" s="527"/>
      <c r="AO124" s="527"/>
      <c r="AP124" s="527"/>
      <c r="AQ124" s="527"/>
      <c r="AR124" s="527"/>
      <c r="AS124" s="527"/>
      <c r="AT124" s="527"/>
      <c r="AU124" s="527"/>
      <c r="AV124" s="527"/>
      <c r="AW124" s="527"/>
      <c r="AX124" s="527"/>
      <c r="AY124" s="527"/>
      <c r="AZ124" s="527"/>
      <c r="BA124" s="527"/>
      <c r="BB124" s="527"/>
      <c r="BC124" s="527"/>
      <c r="BD124" s="527"/>
      <c r="BE124" s="527"/>
      <c r="BF124" s="527"/>
      <c r="BG124" s="527"/>
      <c r="BH124" s="527"/>
    </row>
    <row r="125" spans="1:60" ht="22.5" outlineLevel="1">
      <c r="A125" s="518">
        <v>41</v>
      </c>
      <c r="B125" s="519" t="s">
        <v>1762</v>
      </c>
      <c r="C125" s="520" t="s">
        <v>1763</v>
      </c>
      <c r="D125" s="521" t="s">
        <v>162</v>
      </c>
      <c r="E125" s="522">
        <v>305.52</v>
      </c>
      <c r="F125" s="523"/>
      <c r="G125" s="524">
        <f>ROUND(E125*F125,2)</f>
        <v>0</v>
      </c>
      <c r="H125" s="523"/>
      <c r="I125" s="524">
        <f>ROUND(E125*H125,2)</f>
        <v>0</v>
      </c>
      <c r="J125" s="523"/>
      <c r="K125" s="524">
        <f>ROUND(E125*J125,2)</f>
        <v>0</v>
      </c>
      <c r="L125" s="524">
        <v>21</v>
      </c>
      <c r="M125" s="524">
        <f>G125*(1+L125/100)</f>
        <v>0</v>
      </c>
      <c r="N125" s="522">
        <v>0</v>
      </c>
      <c r="O125" s="522">
        <f>ROUND(E125*N125,2)</f>
        <v>0</v>
      </c>
      <c r="P125" s="522">
        <v>6.8000000000000005E-2</v>
      </c>
      <c r="Q125" s="522">
        <f>ROUND(E125*P125,2)</f>
        <v>20.78</v>
      </c>
      <c r="R125" s="524" t="s">
        <v>1731</v>
      </c>
      <c r="S125" s="524" t="s">
        <v>1605</v>
      </c>
      <c r="T125" s="525" t="s">
        <v>1605</v>
      </c>
      <c r="U125" s="526">
        <v>0.69</v>
      </c>
      <c r="V125" s="526">
        <f>ROUND(E125*U125,2)</f>
        <v>210.81</v>
      </c>
      <c r="W125" s="526"/>
      <c r="X125" s="526" t="s">
        <v>1606</v>
      </c>
      <c r="Y125" s="526" t="s">
        <v>2857</v>
      </c>
      <c r="Z125" s="527"/>
      <c r="AA125" s="527"/>
      <c r="AB125" s="527"/>
      <c r="AC125" s="527"/>
      <c r="AD125" s="527"/>
      <c r="AE125" s="527"/>
      <c r="AF125" s="527"/>
      <c r="AG125" s="527" t="s">
        <v>1697</v>
      </c>
      <c r="AH125" s="527"/>
      <c r="AI125" s="527"/>
      <c r="AJ125" s="527"/>
      <c r="AK125" s="527"/>
      <c r="AL125" s="527"/>
      <c r="AM125" s="527"/>
      <c r="AN125" s="527"/>
      <c r="AO125" s="527"/>
      <c r="AP125" s="527"/>
      <c r="AQ125" s="527"/>
      <c r="AR125" s="527"/>
      <c r="AS125" s="527"/>
      <c r="AT125" s="527"/>
      <c r="AU125" s="527"/>
      <c r="AV125" s="527"/>
      <c r="AW125" s="527"/>
      <c r="AX125" s="527"/>
      <c r="AY125" s="527"/>
      <c r="AZ125" s="527"/>
      <c r="BA125" s="527"/>
      <c r="BB125" s="527"/>
      <c r="BC125" s="527"/>
      <c r="BD125" s="527"/>
      <c r="BE125" s="527"/>
      <c r="BF125" s="527"/>
      <c r="BG125" s="527"/>
      <c r="BH125" s="527"/>
    </row>
    <row r="126" spans="1:60" outlineLevel="2">
      <c r="A126" s="528"/>
      <c r="B126" s="529"/>
      <c r="C126" s="976" t="s">
        <v>1764</v>
      </c>
      <c r="D126" s="977"/>
      <c r="E126" s="977"/>
      <c r="F126" s="977"/>
      <c r="G126" s="977"/>
      <c r="H126" s="526"/>
      <c r="I126" s="526"/>
      <c r="J126" s="526"/>
      <c r="K126" s="526"/>
      <c r="L126" s="526"/>
      <c r="M126" s="526"/>
      <c r="N126" s="533"/>
      <c r="O126" s="533"/>
      <c r="P126" s="533"/>
      <c r="Q126" s="533"/>
      <c r="R126" s="526"/>
      <c r="S126" s="526"/>
      <c r="T126" s="526"/>
      <c r="U126" s="526"/>
      <c r="V126" s="526"/>
      <c r="W126" s="526"/>
      <c r="X126" s="526"/>
      <c r="Y126" s="526"/>
      <c r="Z126" s="527"/>
      <c r="AA126" s="527"/>
      <c r="AB126" s="527"/>
      <c r="AC126" s="527"/>
      <c r="AD126" s="527"/>
      <c r="AE126" s="527"/>
      <c r="AF126" s="527"/>
      <c r="AG126" s="527" t="s">
        <v>1621</v>
      </c>
      <c r="AH126" s="527"/>
      <c r="AI126" s="527"/>
      <c r="AJ126" s="527"/>
      <c r="AK126" s="527"/>
      <c r="AL126" s="527"/>
      <c r="AM126" s="527"/>
      <c r="AN126" s="527"/>
      <c r="AO126" s="527"/>
      <c r="AP126" s="527"/>
      <c r="AQ126" s="527"/>
      <c r="AR126" s="527"/>
      <c r="AS126" s="527"/>
      <c r="AT126" s="527"/>
      <c r="AU126" s="527"/>
      <c r="AV126" s="527"/>
      <c r="AW126" s="527"/>
      <c r="AX126" s="527"/>
      <c r="AY126" s="527"/>
      <c r="AZ126" s="527"/>
      <c r="BA126" s="527"/>
      <c r="BB126" s="527"/>
      <c r="BC126" s="527"/>
      <c r="BD126" s="527"/>
      <c r="BE126" s="527"/>
      <c r="BF126" s="527"/>
      <c r="BG126" s="527"/>
      <c r="BH126" s="527"/>
    </row>
    <row r="127" spans="1:60" outlineLevel="2">
      <c r="A127" s="528"/>
      <c r="B127" s="529"/>
      <c r="C127" s="530" t="s">
        <v>2759</v>
      </c>
      <c r="D127" s="531"/>
      <c r="E127" s="532">
        <v>209.19</v>
      </c>
      <c r="F127" s="526"/>
      <c r="G127" s="526"/>
      <c r="H127" s="526"/>
      <c r="I127" s="526"/>
      <c r="J127" s="526"/>
      <c r="K127" s="526"/>
      <c r="L127" s="526"/>
      <c r="M127" s="526"/>
      <c r="N127" s="533"/>
      <c r="O127" s="533"/>
      <c r="P127" s="533"/>
      <c r="Q127" s="533"/>
      <c r="R127" s="526"/>
      <c r="S127" s="526"/>
      <c r="T127" s="526"/>
      <c r="U127" s="526"/>
      <c r="V127" s="526"/>
      <c r="W127" s="526"/>
      <c r="X127" s="526"/>
      <c r="Y127" s="526"/>
      <c r="Z127" s="527"/>
      <c r="AA127" s="527"/>
      <c r="AB127" s="527"/>
      <c r="AC127" s="527"/>
      <c r="AD127" s="527"/>
      <c r="AE127" s="527"/>
      <c r="AF127" s="527"/>
      <c r="AG127" s="527" t="s">
        <v>814</v>
      </c>
      <c r="AH127" s="527">
        <v>0</v>
      </c>
      <c r="AI127" s="527"/>
      <c r="AJ127" s="527"/>
      <c r="AK127" s="527"/>
      <c r="AL127" s="527"/>
      <c r="AM127" s="527"/>
      <c r="AN127" s="527"/>
      <c r="AO127" s="527"/>
      <c r="AP127" s="527"/>
      <c r="AQ127" s="527"/>
      <c r="AR127" s="527"/>
      <c r="AS127" s="527"/>
      <c r="AT127" s="527"/>
      <c r="AU127" s="527"/>
      <c r="AV127" s="527"/>
      <c r="AW127" s="527"/>
      <c r="AX127" s="527"/>
      <c r="AY127" s="527"/>
      <c r="AZ127" s="527"/>
      <c r="BA127" s="527"/>
      <c r="BB127" s="527"/>
      <c r="BC127" s="527"/>
      <c r="BD127" s="527"/>
      <c r="BE127" s="527"/>
      <c r="BF127" s="527"/>
      <c r="BG127" s="527"/>
      <c r="BH127" s="527"/>
    </row>
    <row r="128" spans="1:60" outlineLevel="3">
      <c r="A128" s="528"/>
      <c r="B128" s="529"/>
      <c r="C128" s="530" t="s">
        <v>2760</v>
      </c>
      <c r="D128" s="531"/>
      <c r="E128" s="532">
        <v>96.33</v>
      </c>
      <c r="F128" s="526"/>
      <c r="G128" s="526"/>
      <c r="H128" s="526"/>
      <c r="I128" s="526"/>
      <c r="J128" s="526"/>
      <c r="K128" s="526"/>
      <c r="L128" s="526"/>
      <c r="M128" s="526"/>
      <c r="N128" s="533"/>
      <c r="O128" s="533"/>
      <c r="P128" s="533"/>
      <c r="Q128" s="533"/>
      <c r="R128" s="526"/>
      <c r="S128" s="526"/>
      <c r="T128" s="526"/>
      <c r="U128" s="526"/>
      <c r="V128" s="526"/>
      <c r="W128" s="526"/>
      <c r="X128" s="526"/>
      <c r="Y128" s="526"/>
      <c r="Z128" s="527"/>
      <c r="AA128" s="527"/>
      <c r="AB128" s="527"/>
      <c r="AC128" s="527"/>
      <c r="AD128" s="527"/>
      <c r="AE128" s="527"/>
      <c r="AF128" s="527"/>
      <c r="AG128" s="527" t="s">
        <v>814</v>
      </c>
      <c r="AH128" s="527">
        <v>0</v>
      </c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7"/>
      <c r="AS128" s="527"/>
      <c r="AT128" s="527"/>
      <c r="AU128" s="527"/>
      <c r="AV128" s="527"/>
      <c r="AW128" s="527"/>
      <c r="AX128" s="527"/>
      <c r="AY128" s="527"/>
      <c r="AZ128" s="527"/>
      <c r="BA128" s="527"/>
      <c r="BB128" s="527"/>
      <c r="BC128" s="527"/>
      <c r="BD128" s="527"/>
      <c r="BE128" s="527"/>
      <c r="BF128" s="527"/>
      <c r="BG128" s="527"/>
      <c r="BH128" s="527"/>
    </row>
    <row r="129" spans="1:60">
      <c r="A129" s="510" t="s">
        <v>1600</v>
      </c>
      <c r="B129" s="511" t="s">
        <v>499</v>
      </c>
      <c r="C129" s="512" t="s">
        <v>1766</v>
      </c>
      <c r="D129" s="513"/>
      <c r="E129" s="514"/>
      <c r="F129" s="515"/>
      <c r="G129" s="515">
        <f>SUMIF(AG130:AG131,"&lt;&gt;NOR",G130:G131)</f>
        <v>0</v>
      </c>
      <c r="H129" s="515"/>
      <c r="I129" s="515">
        <f>SUM(I130:I131)</f>
        <v>0</v>
      </c>
      <c r="J129" s="515"/>
      <c r="K129" s="515">
        <f>SUM(K130:K131)</f>
        <v>0</v>
      </c>
      <c r="L129" s="515"/>
      <c r="M129" s="515">
        <f>SUM(M130:M131)</f>
        <v>0</v>
      </c>
      <c r="N129" s="514"/>
      <c r="O129" s="514">
        <f>SUM(O130:O131)</f>
        <v>0</v>
      </c>
      <c r="P129" s="514"/>
      <c r="Q129" s="514">
        <f>SUM(Q130:Q131)</f>
        <v>0</v>
      </c>
      <c r="R129" s="515"/>
      <c r="S129" s="515"/>
      <c r="T129" s="516"/>
      <c r="U129" s="517"/>
      <c r="V129" s="517">
        <f>SUM(V130:V131)</f>
        <v>126.36</v>
      </c>
      <c r="W129" s="517"/>
      <c r="X129" s="517"/>
      <c r="Y129" s="517"/>
      <c r="AG129" s="493" t="s">
        <v>1601</v>
      </c>
    </row>
    <row r="130" spans="1:60" ht="22.5" outlineLevel="1">
      <c r="A130" s="518">
        <v>42</v>
      </c>
      <c r="B130" s="519" t="s">
        <v>1767</v>
      </c>
      <c r="C130" s="520" t="s">
        <v>1768</v>
      </c>
      <c r="D130" s="521" t="s">
        <v>898</v>
      </c>
      <c r="E130" s="522">
        <v>40.115099999999998</v>
      </c>
      <c r="F130" s="523"/>
      <c r="G130" s="524">
        <f>ROUND(E130*F130,2)</f>
        <v>0</v>
      </c>
      <c r="H130" s="523"/>
      <c r="I130" s="524">
        <f>ROUND(E130*H130,2)</f>
        <v>0</v>
      </c>
      <c r="J130" s="523"/>
      <c r="K130" s="524">
        <f>ROUND(E130*J130,2)</f>
        <v>0</v>
      </c>
      <c r="L130" s="524">
        <v>21</v>
      </c>
      <c r="M130" s="524">
        <f>G130*(1+L130/100)</f>
        <v>0</v>
      </c>
      <c r="N130" s="522">
        <v>0</v>
      </c>
      <c r="O130" s="522">
        <f>ROUND(E130*N130,2)</f>
        <v>0</v>
      </c>
      <c r="P130" s="522">
        <v>0</v>
      </c>
      <c r="Q130" s="522">
        <f>ROUND(E130*P130,2)</f>
        <v>0</v>
      </c>
      <c r="R130" s="524" t="s">
        <v>1614</v>
      </c>
      <c r="S130" s="524" t="s">
        <v>1605</v>
      </c>
      <c r="T130" s="525" t="s">
        <v>1605</v>
      </c>
      <c r="U130" s="526">
        <v>3.15</v>
      </c>
      <c r="V130" s="526">
        <f>ROUND(E130*U130,2)</f>
        <v>126.36</v>
      </c>
      <c r="W130" s="526"/>
      <c r="X130" s="526" t="s">
        <v>1243</v>
      </c>
      <c r="Y130" s="526" t="s">
        <v>2857</v>
      </c>
      <c r="Z130" s="527"/>
      <c r="AA130" s="527"/>
      <c r="AB130" s="527"/>
      <c r="AC130" s="527"/>
      <c r="AD130" s="527"/>
      <c r="AE130" s="527"/>
      <c r="AF130" s="527"/>
      <c r="AG130" s="527" t="s">
        <v>1769</v>
      </c>
      <c r="AH130" s="527"/>
      <c r="AI130" s="527"/>
      <c r="AJ130" s="527"/>
      <c r="AK130" s="527"/>
      <c r="AL130" s="527"/>
      <c r="AM130" s="527"/>
      <c r="AN130" s="527"/>
      <c r="AO130" s="527"/>
      <c r="AP130" s="527"/>
      <c r="AQ130" s="527"/>
      <c r="AR130" s="527"/>
      <c r="AS130" s="527"/>
      <c r="AT130" s="527"/>
      <c r="AU130" s="527"/>
      <c r="AV130" s="527"/>
      <c r="AW130" s="527"/>
      <c r="AX130" s="527"/>
      <c r="AY130" s="527"/>
      <c r="AZ130" s="527"/>
      <c r="BA130" s="527"/>
      <c r="BB130" s="527"/>
      <c r="BC130" s="527"/>
      <c r="BD130" s="527"/>
      <c r="BE130" s="527"/>
      <c r="BF130" s="527"/>
      <c r="BG130" s="527"/>
      <c r="BH130" s="527"/>
    </row>
    <row r="131" spans="1:60" outlineLevel="2">
      <c r="A131" s="528"/>
      <c r="B131" s="529"/>
      <c r="C131" s="976" t="s">
        <v>1770</v>
      </c>
      <c r="D131" s="977"/>
      <c r="E131" s="977"/>
      <c r="F131" s="977"/>
      <c r="G131" s="977"/>
      <c r="H131" s="526"/>
      <c r="I131" s="526"/>
      <c r="J131" s="526"/>
      <c r="K131" s="526"/>
      <c r="L131" s="526"/>
      <c r="M131" s="526"/>
      <c r="N131" s="533"/>
      <c r="O131" s="533"/>
      <c r="P131" s="533"/>
      <c r="Q131" s="533"/>
      <c r="R131" s="526"/>
      <c r="S131" s="526"/>
      <c r="T131" s="526"/>
      <c r="U131" s="526"/>
      <c r="V131" s="526"/>
      <c r="W131" s="526"/>
      <c r="X131" s="526"/>
      <c r="Y131" s="526"/>
      <c r="Z131" s="527"/>
      <c r="AA131" s="527"/>
      <c r="AB131" s="527"/>
      <c r="AC131" s="527"/>
      <c r="AD131" s="527"/>
      <c r="AE131" s="527"/>
      <c r="AF131" s="527"/>
      <c r="AG131" s="527" t="s">
        <v>1621</v>
      </c>
      <c r="AH131" s="527"/>
      <c r="AI131" s="527"/>
      <c r="AJ131" s="527"/>
      <c r="AK131" s="527"/>
      <c r="AL131" s="527"/>
      <c r="AM131" s="527"/>
      <c r="AN131" s="527"/>
      <c r="AO131" s="527"/>
      <c r="AP131" s="527"/>
      <c r="AQ131" s="527"/>
      <c r="AR131" s="527"/>
      <c r="AS131" s="527"/>
      <c r="AT131" s="527"/>
      <c r="AU131" s="527"/>
      <c r="AV131" s="527"/>
      <c r="AW131" s="527"/>
      <c r="AX131" s="527"/>
      <c r="AY131" s="527"/>
      <c r="AZ131" s="527"/>
      <c r="BA131" s="527"/>
      <c r="BB131" s="527"/>
      <c r="BC131" s="527"/>
      <c r="BD131" s="527"/>
      <c r="BE131" s="527"/>
      <c r="BF131" s="527"/>
      <c r="BG131" s="527"/>
      <c r="BH131" s="527"/>
    </row>
    <row r="132" spans="1:60">
      <c r="A132" s="510" t="s">
        <v>1600</v>
      </c>
      <c r="B132" s="511" t="s">
        <v>1792</v>
      </c>
      <c r="C132" s="512" t="s">
        <v>1793</v>
      </c>
      <c r="D132" s="513"/>
      <c r="E132" s="514"/>
      <c r="F132" s="515"/>
      <c r="G132" s="515">
        <f>SUMIF(AG133:AG157,"&lt;&gt;NOR",G133:G157)</f>
        <v>0</v>
      </c>
      <c r="H132" s="515"/>
      <c r="I132" s="515">
        <f>SUM(I133:I157)</f>
        <v>0</v>
      </c>
      <c r="J132" s="515"/>
      <c r="K132" s="515">
        <f>SUM(K133:K157)</f>
        <v>0</v>
      </c>
      <c r="L132" s="515"/>
      <c r="M132" s="515">
        <f>SUM(M133:M157)</f>
        <v>0</v>
      </c>
      <c r="N132" s="514"/>
      <c r="O132" s="514">
        <f>SUM(O133:O157)</f>
        <v>0.22</v>
      </c>
      <c r="P132" s="514"/>
      <c r="Q132" s="514">
        <f>SUM(Q133:Q157)</f>
        <v>7.1000000000000005</v>
      </c>
      <c r="R132" s="515"/>
      <c r="S132" s="515"/>
      <c r="T132" s="516"/>
      <c r="U132" s="517"/>
      <c r="V132" s="517">
        <f>SUM(V133:V157)</f>
        <v>73.81</v>
      </c>
      <c r="W132" s="517"/>
      <c r="X132" s="517"/>
      <c r="Y132" s="517"/>
      <c r="AG132" s="493" t="s">
        <v>1601</v>
      </c>
    </row>
    <row r="133" spans="1:60" ht="22.5" outlineLevel="1">
      <c r="A133" s="518">
        <v>43</v>
      </c>
      <c r="B133" s="519" t="s">
        <v>1794</v>
      </c>
      <c r="C133" s="520" t="s">
        <v>1795</v>
      </c>
      <c r="D133" s="521" t="s">
        <v>162</v>
      </c>
      <c r="E133" s="522">
        <v>78.960750000000004</v>
      </c>
      <c r="F133" s="523"/>
      <c r="G133" s="524">
        <f>ROUND(E133*F133,2)</f>
        <v>0</v>
      </c>
      <c r="H133" s="523"/>
      <c r="I133" s="524">
        <f>ROUND(E133*H133,2)</f>
        <v>0</v>
      </c>
      <c r="J133" s="523"/>
      <c r="K133" s="524">
        <f>ROUND(E133*J133,2)</f>
        <v>0</v>
      </c>
      <c r="L133" s="524">
        <v>21</v>
      </c>
      <c r="M133" s="524">
        <f>G133*(1+L133/100)</f>
        <v>0</v>
      </c>
      <c r="N133" s="522">
        <v>1.6000000000000001E-4</v>
      </c>
      <c r="O133" s="522">
        <f>ROUND(E133*N133,2)</f>
        <v>0.01</v>
      </c>
      <c r="P133" s="522">
        <v>0</v>
      </c>
      <c r="Q133" s="522">
        <f>ROUND(E133*P133,2)</f>
        <v>0</v>
      </c>
      <c r="R133" s="524" t="s">
        <v>1796</v>
      </c>
      <c r="S133" s="524" t="s">
        <v>1605</v>
      </c>
      <c r="T133" s="525" t="s">
        <v>1605</v>
      </c>
      <c r="U133" s="526">
        <v>0.14000000000000001</v>
      </c>
      <c r="V133" s="526">
        <f>ROUND(E133*U133,2)</f>
        <v>11.05</v>
      </c>
      <c r="W133" s="526"/>
      <c r="X133" s="526" t="s">
        <v>1606</v>
      </c>
      <c r="Y133" s="526" t="s">
        <v>2857</v>
      </c>
      <c r="Z133" s="527"/>
      <c r="AA133" s="527"/>
      <c r="AB133" s="527"/>
      <c r="AC133" s="527"/>
      <c r="AD133" s="527"/>
      <c r="AE133" s="527"/>
      <c r="AF133" s="527"/>
      <c r="AG133" s="527" t="s">
        <v>1607</v>
      </c>
      <c r="AH133" s="527"/>
      <c r="AI133" s="527"/>
      <c r="AJ133" s="527"/>
      <c r="AK133" s="527"/>
      <c r="AL133" s="527"/>
      <c r="AM133" s="527"/>
      <c r="AN133" s="527"/>
      <c r="AO133" s="527"/>
      <c r="AP133" s="527"/>
      <c r="AQ133" s="527"/>
      <c r="AR133" s="527"/>
      <c r="AS133" s="527"/>
      <c r="AT133" s="527"/>
      <c r="AU133" s="527"/>
      <c r="AV133" s="527"/>
      <c r="AW133" s="527"/>
      <c r="AX133" s="527"/>
      <c r="AY133" s="527"/>
      <c r="AZ133" s="527"/>
      <c r="BA133" s="527"/>
      <c r="BB133" s="527"/>
      <c r="BC133" s="527"/>
      <c r="BD133" s="527"/>
      <c r="BE133" s="527"/>
      <c r="BF133" s="527"/>
      <c r="BG133" s="527"/>
      <c r="BH133" s="527"/>
    </row>
    <row r="134" spans="1:60" outlineLevel="2">
      <c r="A134" s="528"/>
      <c r="B134" s="529"/>
      <c r="C134" s="530" t="s">
        <v>2761</v>
      </c>
      <c r="D134" s="531"/>
      <c r="E134" s="532">
        <v>6.6384999999999996</v>
      </c>
      <c r="F134" s="526"/>
      <c r="G134" s="526"/>
      <c r="H134" s="526"/>
      <c r="I134" s="526"/>
      <c r="J134" s="526"/>
      <c r="K134" s="526"/>
      <c r="L134" s="526"/>
      <c r="M134" s="526"/>
      <c r="N134" s="533"/>
      <c r="O134" s="533"/>
      <c r="P134" s="533"/>
      <c r="Q134" s="533"/>
      <c r="R134" s="526"/>
      <c r="S134" s="526"/>
      <c r="T134" s="526"/>
      <c r="U134" s="526"/>
      <c r="V134" s="526"/>
      <c r="W134" s="526"/>
      <c r="X134" s="526"/>
      <c r="Y134" s="526"/>
      <c r="Z134" s="527"/>
      <c r="AA134" s="527"/>
      <c r="AB134" s="527"/>
      <c r="AC134" s="527"/>
      <c r="AD134" s="527"/>
      <c r="AE134" s="527"/>
      <c r="AF134" s="527"/>
      <c r="AG134" s="527" t="s">
        <v>814</v>
      </c>
      <c r="AH134" s="527">
        <v>0</v>
      </c>
      <c r="AI134" s="527"/>
      <c r="AJ134" s="527"/>
      <c r="AK134" s="527"/>
      <c r="AL134" s="527"/>
      <c r="AM134" s="527"/>
      <c r="AN134" s="527"/>
      <c r="AO134" s="527"/>
      <c r="AP134" s="527"/>
      <c r="AQ134" s="527"/>
      <c r="AR134" s="527"/>
      <c r="AS134" s="527"/>
      <c r="AT134" s="527"/>
      <c r="AU134" s="527"/>
      <c r="AV134" s="527"/>
      <c r="AW134" s="527"/>
      <c r="AX134" s="527"/>
      <c r="AY134" s="527"/>
      <c r="AZ134" s="527"/>
      <c r="BA134" s="527"/>
      <c r="BB134" s="527"/>
      <c r="BC134" s="527"/>
      <c r="BD134" s="527"/>
      <c r="BE134" s="527"/>
      <c r="BF134" s="527"/>
      <c r="BG134" s="527"/>
      <c r="BH134" s="527"/>
    </row>
    <row r="135" spans="1:60" outlineLevel="3">
      <c r="A135" s="528"/>
      <c r="B135" s="529"/>
      <c r="C135" s="530" t="s">
        <v>1797</v>
      </c>
      <c r="D135" s="531"/>
      <c r="E135" s="532">
        <v>8.3160000000000007</v>
      </c>
      <c r="F135" s="526"/>
      <c r="G135" s="526"/>
      <c r="H135" s="526"/>
      <c r="I135" s="526"/>
      <c r="J135" s="526"/>
      <c r="K135" s="526"/>
      <c r="L135" s="526"/>
      <c r="M135" s="526"/>
      <c r="N135" s="533"/>
      <c r="O135" s="533"/>
      <c r="P135" s="533"/>
      <c r="Q135" s="533"/>
      <c r="R135" s="526"/>
      <c r="S135" s="526"/>
      <c r="T135" s="526"/>
      <c r="U135" s="526"/>
      <c r="V135" s="526"/>
      <c r="W135" s="526"/>
      <c r="X135" s="526"/>
      <c r="Y135" s="526"/>
      <c r="Z135" s="527"/>
      <c r="AA135" s="527"/>
      <c r="AB135" s="527"/>
      <c r="AC135" s="527"/>
      <c r="AD135" s="527"/>
      <c r="AE135" s="527"/>
      <c r="AF135" s="527"/>
      <c r="AG135" s="527" t="s">
        <v>814</v>
      </c>
      <c r="AH135" s="527">
        <v>0</v>
      </c>
      <c r="AI135" s="527"/>
      <c r="AJ135" s="527"/>
      <c r="AK135" s="527"/>
      <c r="AL135" s="527"/>
      <c r="AM135" s="527"/>
      <c r="AN135" s="527"/>
      <c r="AO135" s="527"/>
      <c r="AP135" s="527"/>
      <c r="AQ135" s="527"/>
      <c r="AR135" s="527"/>
      <c r="AS135" s="527"/>
      <c r="AT135" s="527"/>
      <c r="AU135" s="527"/>
      <c r="AV135" s="527"/>
      <c r="AW135" s="527"/>
      <c r="AX135" s="527"/>
      <c r="AY135" s="527"/>
      <c r="AZ135" s="527"/>
      <c r="BA135" s="527"/>
      <c r="BB135" s="527"/>
      <c r="BC135" s="527"/>
      <c r="BD135" s="527"/>
      <c r="BE135" s="527"/>
      <c r="BF135" s="527"/>
      <c r="BG135" s="527"/>
      <c r="BH135" s="527"/>
    </row>
    <row r="136" spans="1:60" outlineLevel="3">
      <c r="A136" s="528"/>
      <c r="B136" s="529"/>
      <c r="C136" s="530" t="s">
        <v>2762</v>
      </c>
      <c r="D136" s="531"/>
      <c r="E136" s="532">
        <v>18.521249999999998</v>
      </c>
      <c r="F136" s="526"/>
      <c r="G136" s="526"/>
      <c r="H136" s="526"/>
      <c r="I136" s="526"/>
      <c r="J136" s="526"/>
      <c r="K136" s="526"/>
      <c r="L136" s="526"/>
      <c r="M136" s="526"/>
      <c r="N136" s="533"/>
      <c r="O136" s="533"/>
      <c r="P136" s="533"/>
      <c r="Q136" s="533"/>
      <c r="R136" s="526"/>
      <c r="S136" s="526"/>
      <c r="T136" s="526"/>
      <c r="U136" s="526"/>
      <c r="V136" s="526"/>
      <c r="W136" s="526"/>
      <c r="X136" s="526"/>
      <c r="Y136" s="526"/>
      <c r="Z136" s="527"/>
      <c r="AA136" s="527"/>
      <c r="AB136" s="527"/>
      <c r="AC136" s="527"/>
      <c r="AD136" s="527"/>
      <c r="AE136" s="527"/>
      <c r="AF136" s="527"/>
      <c r="AG136" s="527" t="s">
        <v>814</v>
      </c>
      <c r="AH136" s="527">
        <v>0</v>
      </c>
      <c r="AI136" s="527"/>
      <c r="AJ136" s="527"/>
      <c r="AK136" s="527"/>
      <c r="AL136" s="527"/>
      <c r="AM136" s="527"/>
      <c r="AN136" s="527"/>
      <c r="AO136" s="527"/>
      <c r="AP136" s="527"/>
      <c r="AQ136" s="527"/>
      <c r="AR136" s="527"/>
      <c r="AS136" s="527"/>
      <c r="AT136" s="527"/>
      <c r="AU136" s="527"/>
      <c r="AV136" s="527"/>
      <c r="AW136" s="527"/>
      <c r="AX136" s="527"/>
      <c r="AY136" s="527"/>
      <c r="AZ136" s="527"/>
      <c r="BA136" s="527"/>
      <c r="BB136" s="527"/>
      <c r="BC136" s="527"/>
      <c r="BD136" s="527"/>
      <c r="BE136" s="527"/>
      <c r="BF136" s="527"/>
      <c r="BG136" s="527"/>
      <c r="BH136" s="527"/>
    </row>
    <row r="137" spans="1:60" outlineLevel="3">
      <c r="A137" s="528"/>
      <c r="B137" s="529"/>
      <c r="C137" s="530" t="s">
        <v>1798</v>
      </c>
      <c r="D137" s="531"/>
      <c r="E137" s="532">
        <v>10.048500000000001</v>
      </c>
      <c r="F137" s="526"/>
      <c r="G137" s="526"/>
      <c r="H137" s="526"/>
      <c r="I137" s="526"/>
      <c r="J137" s="526"/>
      <c r="K137" s="526"/>
      <c r="L137" s="526"/>
      <c r="M137" s="526"/>
      <c r="N137" s="533"/>
      <c r="O137" s="533"/>
      <c r="P137" s="533"/>
      <c r="Q137" s="533"/>
      <c r="R137" s="526"/>
      <c r="S137" s="526"/>
      <c r="T137" s="526"/>
      <c r="U137" s="526"/>
      <c r="V137" s="526"/>
      <c r="W137" s="526"/>
      <c r="X137" s="526"/>
      <c r="Y137" s="526"/>
      <c r="Z137" s="527"/>
      <c r="AA137" s="527"/>
      <c r="AB137" s="527"/>
      <c r="AC137" s="527"/>
      <c r="AD137" s="527"/>
      <c r="AE137" s="527"/>
      <c r="AF137" s="527"/>
      <c r="AG137" s="527" t="s">
        <v>814</v>
      </c>
      <c r="AH137" s="527">
        <v>0</v>
      </c>
      <c r="AI137" s="527"/>
      <c r="AJ137" s="527"/>
      <c r="AK137" s="527"/>
      <c r="AL137" s="527"/>
      <c r="AM137" s="527"/>
      <c r="AN137" s="527"/>
      <c r="AO137" s="527"/>
      <c r="AP137" s="527"/>
      <c r="AQ137" s="527"/>
      <c r="AR137" s="527"/>
      <c r="AS137" s="527"/>
      <c r="AT137" s="527"/>
      <c r="AU137" s="527"/>
      <c r="AV137" s="527"/>
      <c r="AW137" s="527"/>
      <c r="AX137" s="527"/>
      <c r="AY137" s="527"/>
      <c r="AZ137" s="527"/>
      <c r="BA137" s="527"/>
      <c r="BB137" s="527"/>
      <c r="BC137" s="527"/>
      <c r="BD137" s="527"/>
      <c r="BE137" s="527"/>
      <c r="BF137" s="527"/>
      <c r="BG137" s="527"/>
      <c r="BH137" s="527"/>
    </row>
    <row r="138" spans="1:60" outlineLevel="3">
      <c r="A138" s="528"/>
      <c r="B138" s="529"/>
      <c r="C138" s="530" t="s">
        <v>2763</v>
      </c>
      <c r="D138" s="531"/>
      <c r="E138" s="532">
        <v>12.0505</v>
      </c>
      <c r="F138" s="526"/>
      <c r="G138" s="526"/>
      <c r="H138" s="526"/>
      <c r="I138" s="526"/>
      <c r="J138" s="526"/>
      <c r="K138" s="526"/>
      <c r="L138" s="526"/>
      <c r="M138" s="526"/>
      <c r="N138" s="533"/>
      <c r="O138" s="533"/>
      <c r="P138" s="533"/>
      <c r="Q138" s="533"/>
      <c r="R138" s="526"/>
      <c r="S138" s="526"/>
      <c r="T138" s="526"/>
      <c r="U138" s="526"/>
      <c r="V138" s="526"/>
      <c r="W138" s="526"/>
      <c r="X138" s="526"/>
      <c r="Y138" s="526"/>
      <c r="Z138" s="527"/>
      <c r="AA138" s="527"/>
      <c r="AB138" s="527"/>
      <c r="AC138" s="527"/>
      <c r="AD138" s="527"/>
      <c r="AE138" s="527"/>
      <c r="AF138" s="527"/>
      <c r="AG138" s="527" t="s">
        <v>814</v>
      </c>
      <c r="AH138" s="527">
        <v>0</v>
      </c>
      <c r="AI138" s="527"/>
      <c r="AJ138" s="527"/>
      <c r="AK138" s="527"/>
      <c r="AL138" s="527"/>
      <c r="AM138" s="527"/>
      <c r="AN138" s="527"/>
      <c r="AO138" s="527"/>
      <c r="AP138" s="527"/>
      <c r="AQ138" s="527"/>
      <c r="AR138" s="527"/>
      <c r="AS138" s="527"/>
      <c r="AT138" s="527"/>
      <c r="AU138" s="527"/>
      <c r="AV138" s="527"/>
      <c r="AW138" s="527"/>
      <c r="AX138" s="527"/>
      <c r="AY138" s="527"/>
      <c r="AZ138" s="527"/>
      <c r="BA138" s="527"/>
      <c r="BB138" s="527"/>
      <c r="BC138" s="527"/>
      <c r="BD138" s="527"/>
      <c r="BE138" s="527"/>
      <c r="BF138" s="527"/>
      <c r="BG138" s="527"/>
      <c r="BH138" s="527"/>
    </row>
    <row r="139" spans="1:60" outlineLevel="3">
      <c r="A139" s="528"/>
      <c r="B139" s="529"/>
      <c r="C139" s="530" t="s">
        <v>2764</v>
      </c>
      <c r="D139" s="531"/>
      <c r="E139" s="532">
        <v>4.7850000000000001</v>
      </c>
      <c r="F139" s="526"/>
      <c r="G139" s="526"/>
      <c r="H139" s="526"/>
      <c r="I139" s="526"/>
      <c r="J139" s="526"/>
      <c r="K139" s="526"/>
      <c r="L139" s="526"/>
      <c r="M139" s="526"/>
      <c r="N139" s="533"/>
      <c r="O139" s="533"/>
      <c r="P139" s="533"/>
      <c r="Q139" s="533"/>
      <c r="R139" s="526"/>
      <c r="S139" s="526"/>
      <c r="T139" s="526"/>
      <c r="U139" s="526"/>
      <c r="V139" s="526"/>
      <c r="W139" s="526"/>
      <c r="X139" s="526"/>
      <c r="Y139" s="526"/>
      <c r="Z139" s="527"/>
      <c r="AA139" s="527"/>
      <c r="AB139" s="527"/>
      <c r="AC139" s="527"/>
      <c r="AD139" s="527"/>
      <c r="AE139" s="527"/>
      <c r="AF139" s="527"/>
      <c r="AG139" s="527" t="s">
        <v>814</v>
      </c>
      <c r="AH139" s="527">
        <v>0</v>
      </c>
      <c r="AI139" s="527"/>
      <c r="AJ139" s="527"/>
      <c r="AK139" s="527"/>
      <c r="AL139" s="527"/>
      <c r="AM139" s="527"/>
      <c r="AN139" s="527"/>
      <c r="AO139" s="527"/>
      <c r="AP139" s="527"/>
      <c r="AQ139" s="527"/>
      <c r="AR139" s="527"/>
      <c r="AS139" s="527"/>
      <c r="AT139" s="527"/>
      <c r="AU139" s="527"/>
      <c r="AV139" s="527"/>
      <c r="AW139" s="527"/>
      <c r="AX139" s="527"/>
      <c r="AY139" s="527"/>
      <c r="AZ139" s="527"/>
      <c r="BA139" s="527"/>
      <c r="BB139" s="527"/>
      <c r="BC139" s="527"/>
      <c r="BD139" s="527"/>
      <c r="BE139" s="527"/>
      <c r="BF139" s="527"/>
      <c r="BG139" s="527"/>
      <c r="BH139" s="527"/>
    </row>
    <row r="140" spans="1:60" outlineLevel="3">
      <c r="A140" s="528"/>
      <c r="B140" s="529"/>
      <c r="C140" s="530" t="s">
        <v>2765</v>
      </c>
      <c r="D140" s="531"/>
      <c r="E140" s="532">
        <v>11.176</v>
      </c>
      <c r="F140" s="526"/>
      <c r="G140" s="526"/>
      <c r="H140" s="526"/>
      <c r="I140" s="526"/>
      <c r="J140" s="526"/>
      <c r="K140" s="526"/>
      <c r="L140" s="526"/>
      <c r="M140" s="526"/>
      <c r="N140" s="533"/>
      <c r="O140" s="533"/>
      <c r="P140" s="533"/>
      <c r="Q140" s="533"/>
      <c r="R140" s="526"/>
      <c r="S140" s="526"/>
      <c r="T140" s="526"/>
      <c r="U140" s="526"/>
      <c r="V140" s="526"/>
      <c r="W140" s="526"/>
      <c r="X140" s="526"/>
      <c r="Y140" s="526"/>
      <c r="Z140" s="527"/>
      <c r="AA140" s="527"/>
      <c r="AB140" s="527"/>
      <c r="AC140" s="527"/>
      <c r="AD140" s="527"/>
      <c r="AE140" s="527"/>
      <c r="AF140" s="527"/>
      <c r="AG140" s="527" t="s">
        <v>814</v>
      </c>
      <c r="AH140" s="527">
        <v>0</v>
      </c>
      <c r="AI140" s="527"/>
      <c r="AJ140" s="527"/>
      <c r="AK140" s="527"/>
      <c r="AL140" s="527"/>
      <c r="AM140" s="527"/>
      <c r="AN140" s="527"/>
      <c r="AO140" s="527"/>
      <c r="AP140" s="527"/>
      <c r="AQ140" s="527"/>
      <c r="AR140" s="527"/>
      <c r="AS140" s="527"/>
      <c r="AT140" s="527"/>
      <c r="AU140" s="527"/>
      <c r="AV140" s="527"/>
      <c r="AW140" s="527"/>
      <c r="AX140" s="527"/>
      <c r="AY140" s="527"/>
      <c r="AZ140" s="527"/>
      <c r="BA140" s="527"/>
      <c r="BB140" s="527"/>
      <c r="BC140" s="527"/>
      <c r="BD140" s="527"/>
      <c r="BE140" s="527"/>
      <c r="BF140" s="527"/>
      <c r="BG140" s="527"/>
      <c r="BH140" s="527"/>
    </row>
    <row r="141" spans="1:60" outlineLevel="3">
      <c r="A141" s="528"/>
      <c r="B141" s="529"/>
      <c r="C141" s="530" t="s">
        <v>2766</v>
      </c>
      <c r="D141" s="531"/>
      <c r="E141" s="532">
        <v>7.4249999999999998</v>
      </c>
      <c r="F141" s="526"/>
      <c r="G141" s="526"/>
      <c r="H141" s="526"/>
      <c r="I141" s="526"/>
      <c r="J141" s="526"/>
      <c r="K141" s="526"/>
      <c r="L141" s="526"/>
      <c r="M141" s="526"/>
      <c r="N141" s="533"/>
      <c r="O141" s="533"/>
      <c r="P141" s="533"/>
      <c r="Q141" s="533"/>
      <c r="R141" s="526"/>
      <c r="S141" s="526"/>
      <c r="T141" s="526"/>
      <c r="U141" s="526"/>
      <c r="V141" s="526"/>
      <c r="W141" s="526"/>
      <c r="X141" s="526"/>
      <c r="Y141" s="526"/>
      <c r="Z141" s="527"/>
      <c r="AA141" s="527"/>
      <c r="AB141" s="527"/>
      <c r="AC141" s="527"/>
      <c r="AD141" s="527"/>
      <c r="AE141" s="527"/>
      <c r="AF141" s="527"/>
      <c r="AG141" s="527" t="s">
        <v>814</v>
      </c>
      <c r="AH141" s="527">
        <v>0</v>
      </c>
      <c r="AI141" s="527"/>
      <c r="AJ141" s="527"/>
      <c r="AK141" s="527"/>
      <c r="AL141" s="527"/>
      <c r="AM141" s="527"/>
      <c r="AN141" s="527"/>
      <c r="AO141" s="527"/>
      <c r="AP141" s="527"/>
      <c r="AQ141" s="527"/>
      <c r="AR141" s="527"/>
      <c r="AS141" s="527"/>
      <c r="AT141" s="527"/>
      <c r="AU141" s="527"/>
      <c r="AV141" s="527"/>
      <c r="AW141" s="527"/>
      <c r="AX141" s="527"/>
      <c r="AY141" s="527"/>
      <c r="AZ141" s="527"/>
      <c r="BA141" s="527"/>
      <c r="BB141" s="527"/>
      <c r="BC141" s="527"/>
      <c r="BD141" s="527"/>
      <c r="BE141" s="527"/>
      <c r="BF141" s="527"/>
      <c r="BG141" s="527"/>
      <c r="BH141" s="527"/>
    </row>
    <row r="142" spans="1:60" ht="33.75" outlineLevel="1">
      <c r="A142" s="518">
        <v>44</v>
      </c>
      <c r="B142" s="519" t="s">
        <v>2524</v>
      </c>
      <c r="C142" s="520" t="s">
        <v>2525</v>
      </c>
      <c r="D142" s="521" t="s">
        <v>162</v>
      </c>
      <c r="E142" s="522">
        <v>96.8</v>
      </c>
      <c r="F142" s="523"/>
      <c r="G142" s="524">
        <f>ROUND(E142*F142,2)</f>
        <v>0</v>
      </c>
      <c r="H142" s="523"/>
      <c r="I142" s="524">
        <f>ROUND(E142*H142,2)</f>
        <v>0</v>
      </c>
      <c r="J142" s="523"/>
      <c r="K142" s="524">
        <f>ROUND(E142*J142,2)</f>
        <v>0</v>
      </c>
      <c r="L142" s="524">
        <v>21</v>
      </c>
      <c r="M142" s="524">
        <f>G142*(1+L142/100)</f>
        <v>0</v>
      </c>
      <c r="N142" s="522">
        <v>0</v>
      </c>
      <c r="O142" s="522">
        <f>ROUND(E142*N142,2)</f>
        <v>0</v>
      </c>
      <c r="P142" s="522">
        <v>1.0829999999999999E-2</v>
      </c>
      <c r="Q142" s="522">
        <f>ROUND(E142*P142,2)</f>
        <v>1.05</v>
      </c>
      <c r="R142" s="524" t="s">
        <v>1796</v>
      </c>
      <c r="S142" s="524" t="s">
        <v>1605</v>
      </c>
      <c r="T142" s="525" t="s">
        <v>1605</v>
      </c>
      <c r="U142" s="526">
        <v>0.105</v>
      </c>
      <c r="V142" s="526">
        <f>ROUND(E142*U142,2)</f>
        <v>10.16</v>
      </c>
      <c r="W142" s="526"/>
      <c r="X142" s="526" t="s">
        <v>1606</v>
      </c>
      <c r="Y142" s="526" t="s">
        <v>2857</v>
      </c>
      <c r="Z142" s="527"/>
      <c r="AA142" s="527"/>
      <c r="AB142" s="527"/>
      <c r="AC142" s="527"/>
      <c r="AD142" s="527"/>
      <c r="AE142" s="527"/>
      <c r="AF142" s="527"/>
      <c r="AG142" s="527" t="s">
        <v>1607</v>
      </c>
      <c r="AH142" s="527"/>
      <c r="AI142" s="527"/>
      <c r="AJ142" s="527"/>
      <c r="AK142" s="527"/>
      <c r="AL142" s="527"/>
      <c r="AM142" s="527"/>
      <c r="AN142" s="527"/>
      <c r="AO142" s="527"/>
      <c r="AP142" s="527"/>
      <c r="AQ142" s="527"/>
      <c r="AR142" s="527"/>
      <c r="AS142" s="527"/>
      <c r="AT142" s="527"/>
      <c r="AU142" s="527"/>
      <c r="AV142" s="527"/>
      <c r="AW142" s="527"/>
      <c r="AX142" s="527"/>
      <c r="AY142" s="527"/>
      <c r="AZ142" s="527"/>
      <c r="BA142" s="527"/>
      <c r="BB142" s="527"/>
      <c r="BC142" s="527"/>
      <c r="BD142" s="527"/>
      <c r="BE142" s="527"/>
      <c r="BF142" s="527"/>
      <c r="BG142" s="527"/>
      <c r="BH142" s="527"/>
    </row>
    <row r="143" spans="1:60" outlineLevel="2">
      <c r="A143" s="528"/>
      <c r="B143" s="529"/>
      <c r="C143" s="530" t="s">
        <v>3012</v>
      </c>
      <c r="D143" s="531"/>
      <c r="E143" s="532">
        <v>96.8</v>
      </c>
      <c r="F143" s="526"/>
      <c r="G143" s="526"/>
      <c r="H143" s="526"/>
      <c r="I143" s="526"/>
      <c r="J143" s="526"/>
      <c r="K143" s="526"/>
      <c r="L143" s="526"/>
      <c r="M143" s="526"/>
      <c r="N143" s="533"/>
      <c r="O143" s="533"/>
      <c r="P143" s="533"/>
      <c r="Q143" s="533"/>
      <c r="R143" s="526"/>
      <c r="S143" s="526"/>
      <c r="T143" s="526"/>
      <c r="U143" s="526"/>
      <c r="V143" s="526"/>
      <c r="W143" s="526"/>
      <c r="X143" s="526"/>
      <c r="Y143" s="526"/>
      <c r="Z143" s="527"/>
      <c r="AA143" s="527"/>
      <c r="AB143" s="527"/>
      <c r="AC143" s="527"/>
      <c r="AD143" s="527"/>
      <c r="AE143" s="527"/>
      <c r="AF143" s="527"/>
      <c r="AG143" s="527" t="s">
        <v>814</v>
      </c>
      <c r="AH143" s="527">
        <v>0</v>
      </c>
      <c r="AI143" s="527"/>
      <c r="AJ143" s="527"/>
      <c r="AK143" s="527"/>
      <c r="AL143" s="527"/>
      <c r="AM143" s="527"/>
      <c r="AN143" s="527"/>
      <c r="AO143" s="527"/>
      <c r="AP143" s="527"/>
      <c r="AQ143" s="527"/>
      <c r="AR143" s="527"/>
      <c r="AS143" s="527"/>
      <c r="AT143" s="527"/>
      <c r="AU143" s="527"/>
      <c r="AV143" s="527"/>
      <c r="AW143" s="527"/>
      <c r="AX143" s="527"/>
      <c r="AY143" s="527"/>
      <c r="AZ143" s="527"/>
      <c r="BA143" s="527"/>
      <c r="BB143" s="527"/>
      <c r="BC143" s="527"/>
      <c r="BD143" s="527"/>
      <c r="BE143" s="527"/>
      <c r="BF143" s="527"/>
      <c r="BG143" s="527"/>
      <c r="BH143" s="527"/>
    </row>
    <row r="144" spans="1:60" ht="22.5" outlineLevel="1">
      <c r="A144" s="518">
        <v>45</v>
      </c>
      <c r="B144" s="519" t="s">
        <v>2527</v>
      </c>
      <c r="C144" s="520" t="s">
        <v>2528</v>
      </c>
      <c r="D144" s="521" t="s">
        <v>162</v>
      </c>
      <c r="E144" s="522">
        <v>96.8</v>
      </c>
      <c r="F144" s="523"/>
      <c r="G144" s="524">
        <f>ROUND(E144*F144,2)</f>
        <v>0</v>
      </c>
      <c r="H144" s="523"/>
      <c r="I144" s="524">
        <f>ROUND(E144*H144,2)</f>
        <v>0</v>
      </c>
      <c r="J144" s="523"/>
      <c r="K144" s="524">
        <f>ROUND(E144*J144,2)</f>
        <v>0</v>
      </c>
      <c r="L144" s="524">
        <v>21</v>
      </c>
      <c r="M144" s="524">
        <f>G144*(1+L144/100)</f>
        <v>0</v>
      </c>
      <c r="N144" s="522">
        <v>0</v>
      </c>
      <c r="O144" s="522">
        <f>ROUND(E144*N144,2)</f>
        <v>0</v>
      </c>
      <c r="P144" s="522">
        <v>2E-3</v>
      </c>
      <c r="Q144" s="522">
        <f>ROUND(E144*P144,2)</f>
        <v>0.19</v>
      </c>
      <c r="R144" s="524" t="s">
        <v>1796</v>
      </c>
      <c r="S144" s="524" t="s">
        <v>1605</v>
      </c>
      <c r="T144" s="525" t="s">
        <v>1605</v>
      </c>
      <c r="U144" s="526">
        <v>3.7999999999999999E-2</v>
      </c>
      <c r="V144" s="526">
        <f>ROUND(E144*U144,2)</f>
        <v>3.68</v>
      </c>
      <c r="W144" s="526"/>
      <c r="X144" s="526" t="s">
        <v>1606</v>
      </c>
      <c r="Y144" s="526" t="s">
        <v>2857</v>
      </c>
      <c r="Z144" s="527"/>
      <c r="AA144" s="527"/>
      <c r="AB144" s="527"/>
      <c r="AC144" s="527"/>
      <c r="AD144" s="527"/>
      <c r="AE144" s="527"/>
      <c r="AF144" s="527"/>
      <c r="AG144" s="527" t="s">
        <v>1607</v>
      </c>
      <c r="AH144" s="527"/>
      <c r="AI144" s="527"/>
      <c r="AJ144" s="527"/>
      <c r="AK144" s="527"/>
      <c r="AL144" s="527"/>
      <c r="AM144" s="527"/>
      <c r="AN144" s="527"/>
      <c r="AO144" s="527"/>
      <c r="AP144" s="527"/>
      <c r="AQ144" s="527"/>
      <c r="AR144" s="527"/>
      <c r="AS144" s="527"/>
      <c r="AT144" s="527"/>
      <c r="AU144" s="527"/>
      <c r="AV144" s="527"/>
      <c r="AW144" s="527"/>
      <c r="AX144" s="527"/>
      <c r="AY144" s="527"/>
      <c r="AZ144" s="527"/>
      <c r="BA144" s="527"/>
      <c r="BB144" s="527"/>
      <c r="BC144" s="527"/>
      <c r="BD144" s="527"/>
      <c r="BE144" s="527"/>
      <c r="BF144" s="527"/>
      <c r="BG144" s="527"/>
      <c r="BH144" s="527"/>
    </row>
    <row r="145" spans="1:60" outlineLevel="2">
      <c r="A145" s="528"/>
      <c r="B145" s="529"/>
      <c r="C145" s="530" t="s">
        <v>3013</v>
      </c>
      <c r="D145" s="531"/>
      <c r="E145" s="532">
        <v>96.8</v>
      </c>
      <c r="F145" s="526"/>
      <c r="G145" s="526"/>
      <c r="H145" s="526"/>
      <c r="I145" s="526"/>
      <c r="J145" s="526"/>
      <c r="K145" s="526"/>
      <c r="L145" s="526"/>
      <c r="M145" s="526"/>
      <c r="N145" s="533"/>
      <c r="O145" s="533"/>
      <c r="P145" s="533"/>
      <c r="Q145" s="533"/>
      <c r="R145" s="526"/>
      <c r="S145" s="526"/>
      <c r="T145" s="526"/>
      <c r="U145" s="526"/>
      <c r="V145" s="526"/>
      <c r="W145" s="526"/>
      <c r="X145" s="526"/>
      <c r="Y145" s="526"/>
      <c r="Z145" s="527"/>
      <c r="AA145" s="527"/>
      <c r="AB145" s="527"/>
      <c r="AC145" s="527"/>
      <c r="AD145" s="527"/>
      <c r="AE145" s="527"/>
      <c r="AF145" s="527"/>
      <c r="AG145" s="527" t="s">
        <v>814</v>
      </c>
      <c r="AH145" s="527">
        <v>0</v>
      </c>
      <c r="AI145" s="527"/>
      <c r="AJ145" s="527"/>
      <c r="AK145" s="527"/>
      <c r="AL145" s="527"/>
      <c r="AM145" s="527"/>
      <c r="AN145" s="527"/>
      <c r="AO145" s="527"/>
      <c r="AP145" s="527"/>
      <c r="AQ145" s="527"/>
      <c r="AR145" s="527"/>
      <c r="AS145" s="527"/>
      <c r="AT145" s="527"/>
      <c r="AU145" s="527"/>
      <c r="AV145" s="527"/>
      <c r="AW145" s="527"/>
      <c r="AX145" s="527"/>
      <c r="AY145" s="527"/>
      <c r="AZ145" s="527"/>
      <c r="BA145" s="527"/>
      <c r="BB145" s="527"/>
      <c r="BC145" s="527"/>
      <c r="BD145" s="527"/>
      <c r="BE145" s="527"/>
      <c r="BF145" s="527"/>
      <c r="BG145" s="527"/>
      <c r="BH145" s="527"/>
    </row>
    <row r="146" spans="1:60" ht="22.5" outlineLevel="1">
      <c r="A146" s="518">
        <v>46</v>
      </c>
      <c r="B146" s="519" t="s">
        <v>2529</v>
      </c>
      <c r="C146" s="520" t="s">
        <v>2530</v>
      </c>
      <c r="D146" s="521" t="s">
        <v>162</v>
      </c>
      <c r="E146" s="522">
        <v>325.68200000000002</v>
      </c>
      <c r="F146" s="523"/>
      <c r="G146" s="524">
        <f>ROUND(E146*F146,2)</f>
        <v>0</v>
      </c>
      <c r="H146" s="523"/>
      <c r="I146" s="524">
        <f>ROUND(E146*H146,2)</f>
        <v>0</v>
      </c>
      <c r="J146" s="523"/>
      <c r="K146" s="524">
        <f>ROUND(E146*J146,2)</f>
        <v>0</v>
      </c>
      <c r="L146" s="524">
        <v>21</v>
      </c>
      <c r="M146" s="524">
        <f>G146*(1+L146/100)</f>
        <v>0</v>
      </c>
      <c r="N146" s="522">
        <v>0</v>
      </c>
      <c r="O146" s="522">
        <f>ROUND(E146*N146,2)</f>
        <v>0</v>
      </c>
      <c r="P146" s="522">
        <v>1.7999999999999999E-2</v>
      </c>
      <c r="Q146" s="522">
        <f>ROUND(E146*P146,2)</f>
        <v>5.86</v>
      </c>
      <c r="R146" s="524" t="s">
        <v>1796</v>
      </c>
      <c r="S146" s="524" t="s">
        <v>1605</v>
      </c>
      <c r="T146" s="525" t="s">
        <v>1605</v>
      </c>
      <c r="U146" s="526">
        <v>9.2999999999999999E-2</v>
      </c>
      <c r="V146" s="526">
        <f>ROUND(E146*U146,2)</f>
        <v>30.29</v>
      </c>
      <c r="W146" s="526"/>
      <c r="X146" s="526" t="s">
        <v>1606</v>
      </c>
      <c r="Y146" s="526" t="s">
        <v>2857</v>
      </c>
      <c r="Z146" s="527"/>
      <c r="AA146" s="527"/>
      <c r="AB146" s="527"/>
      <c r="AC146" s="527"/>
      <c r="AD146" s="527"/>
      <c r="AE146" s="527"/>
      <c r="AF146" s="527"/>
      <c r="AG146" s="527" t="s">
        <v>1607</v>
      </c>
      <c r="AH146" s="527"/>
      <c r="AI146" s="527"/>
      <c r="AJ146" s="527"/>
      <c r="AK146" s="527"/>
      <c r="AL146" s="527"/>
      <c r="AM146" s="527"/>
      <c r="AN146" s="527"/>
      <c r="AO146" s="527"/>
      <c r="AP146" s="527"/>
      <c r="AQ146" s="527"/>
      <c r="AR146" s="527"/>
      <c r="AS146" s="527"/>
      <c r="AT146" s="527"/>
      <c r="AU146" s="527"/>
      <c r="AV146" s="527"/>
      <c r="AW146" s="527"/>
      <c r="AX146" s="527"/>
      <c r="AY146" s="527"/>
      <c r="AZ146" s="527"/>
      <c r="BA146" s="527"/>
      <c r="BB146" s="527"/>
      <c r="BC146" s="527"/>
      <c r="BD146" s="527"/>
      <c r="BE146" s="527"/>
      <c r="BF146" s="527"/>
      <c r="BG146" s="527"/>
      <c r="BH146" s="527"/>
    </row>
    <row r="147" spans="1:60" ht="22.5" outlineLevel="2">
      <c r="A147" s="528"/>
      <c r="B147" s="529"/>
      <c r="C147" s="530" t="s">
        <v>2767</v>
      </c>
      <c r="D147" s="531"/>
      <c r="E147" s="532">
        <v>325.68200000000002</v>
      </c>
      <c r="F147" s="526"/>
      <c r="G147" s="526"/>
      <c r="H147" s="526"/>
      <c r="I147" s="526"/>
      <c r="J147" s="526"/>
      <c r="K147" s="526"/>
      <c r="L147" s="526"/>
      <c r="M147" s="526"/>
      <c r="N147" s="533"/>
      <c r="O147" s="533"/>
      <c r="P147" s="533"/>
      <c r="Q147" s="533"/>
      <c r="R147" s="526"/>
      <c r="S147" s="526"/>
      <c r="T147" s="526"/>
      <c r="U147" s="526"/>
      <c r="V147" s="526"/>
      <c r="W147" s="526"/>
      <c r="X147" s="526"/>
      <c r="Y147" s="526"/>
      <c r="Z147" s="527"/>
      <c r="AA147" s="527"/>
      <c r="AB147" s="527"/>
      <c r="AC147" s="527"/>
      <c r="AD147" s="527"/>
      <c r="AE147" s="527"/>
      <c r="AF147" s="527"/>
      <c r="AG147" s="527" t="s">
        <v>814</v>
      </c>
      <c r="AH147" s="527">
        <v>0</v>
      </c>
      <c r="AI147" s="527"/>
      <c r="AJ147" s="527"/>
      <c r="AK147" s="527"/>
      <c r="AL147" s="527"/>
      <c r="AM147" s="527"/>
      <c r="AN147" s="527"/>
      <c r="AO147" s="527"/>
      <c r="AP147" s="527"/>
      <c r="AQ147" s="527"/>
      <c r="AR147" s="527"/>
      <c r="AS147" s="527"/>
      <c r="AT147" s="527"/>
      <c r="AU147" s="527"/>
      <c r="AV147" s="527"/>
      <c r="AW147" s="527"/>
      <c r="AX147" s="527"/>
      <c r="AY147" s="527"/>
      <c r="AZ147" s="527"/>
      <c r="BA147" s="527"/>
      <c r="BB147" s="527"/>
      <c r="BC147" s="527"/>
      <c r="BD147" s="527"/>
      <c r="BE147" s="527"/>
      <c r="BF147" s="527"/>
      <c r="BG147" s="527"/>
      <c r="BH147" s="527"/>
    </row>
    <row r="148" spans="1:60" outlineLevel="1">
      <c r="A148" s="518">
        <v>47</v>
      </c>
      <c r="B148" s="519" t="s">
        <v>1799</v>
      </c>
      <c r="C148" s="520" t="s">
        <v>1800</v>
      </c>
      <c r="D148" s="521" t="s">
        <v>162</v>
      </c>
      <c r="E148" s="522">
        <v>115.10250000000001</v>
      </c>
      <c r="F148" s="523"/>
      <c r="G148" s="524">
        <f>ROUND(E148*F148,2)</f>
        <v>0</v>
      </c>
      <c r="H148" s="523"/>
      <c r="I148" s="524">
        <f>ROUND(E148*H148,2)</f>
        <v>0</v>
      </c>
      <c r="J148" s="523"/>
      <c r="K148" s="524">
        <f>ROUND(E148*J148,2)</f>
        <v>0</v>
      </c>
      <c r="L148" s="524">
        <v>21</v>
      </c>
      <c r="M148" s="524">
        <f>G148*(1+L148/100)</f>
        <v>0</v>
      </c>
      <c r="N148" s="522">
        <v>0</v>
      </c>
      <c r="O148" s="522">
        <f>ROUND(E148*N148,2)</f>
        <v>0</v>
      </c>
      <c r="P148" s="522">
        <v>0</v>
      </c>
      <c r="Q148" s="522">
        <f>ROUND(E148*P148,2)</f>
        <v>0</v>
      </c>
      <c r="R148" s="524" t="s">
        <v>1796</v>
      </c>
      <c r="S148" s="524" t="s">
        <v>1605</v>
      </c>
      <c r="T148" s="525" t="s">
        <v>1605</v>
      </c>
      <c r="U148" s="526">
        <v>0.08</v>
      </c>
      <c r="V148" s="526">
        <f>ROUND(E148*U148,2)</f>
        <v>9.2100000000000009</v>
      </c>
      <c r="W148" s="526"/>
      <c r="X148" s="526" t="s">
        <v>1606</v>
      </c>
      <c r="Y148" s="526" t="s">
        <v>2857</v>
      </c>
      <c r="Z148" s="527"/>
      <c r="AA148" s="527"/>
      <c r="AB148" s="527"/>
      <c r="AC148" s="527"/>
      <c r="AD148" s="527"/>
      <c r="AE148" s="527"/>
      <c r="AF148" s="527"/>
      <c r="AG148" s="527" t="s">
        <v>1607</v>
      </c>
      <c r="AH148" s="527"/>
      <c r="AI148" s="527"/>
      <c r="AJ148" s="527"/>
      <c r="AK148" s="527"/>
      <c r="AL148" s="527"/>
      <c r="AM148" s="527"/>
      <c r="AN148" s="527"/>
      <c r="AO148" s="527"/>
      <c r="AP148" s="527"/>
      <c r="AQ148" s="527"/>
      <c r="AR148" s="527"/>
      <c r="AS148" s="527"/>
      <c r="AT148" s="527"/>
      <c r="AU148" s="527"/>
      <c r="AV148" s="527"/>
      <c r="AW148" s="527"/>
      <c r="AX148" s="527"/>
      <c r="AY148" s="527"/>
      <c r="AZ148" s="527"/>
      <c r="BA148" s="527"/>
      <c r="BB148" s="527"/>
      <c r="BC148" s="527"/>
      <c r="BD148" s="527"/>
      <c r="BE148" s="527"/>
      <c r="BF148" s="527"/>
      <c r="BG148" s="527"/>
      <c r="BH148" s="527"/>
    </row>
    <row r="149" spans="1:60" outlineLevel="2">
      <c r="A149" s="528"/>
      <c r="B149" s="529"/>
      <c r="C149" s="530" t="s">
        <v>2768</v>
      </c>
      <c r="D149" s="531"/>
      <c r="E149" s="532">
        <v>115.10250000000001</v>
      </c>
      <c r="F149" s="526"/>
      <c r="G149" s="526"/>
      <c r="H149" s="526"/>
      <c r="I149" s="526"/>
      <c r="J149" s="526"/>
      <c r="K149" s="526"/>
      <c r="L149" s="526"/>
      <c r="M149" s="526"/>
      <c r="N149" s="533"/>
      <c r="O149" s="533"/>
      <c r="P149" s="533"/>
      <c r="Q149" s="533"/>
      <c r="R149" s="526"/>
      <c r="S149" s="526"/>
      <c r="T149" s="526"/>
      <c r="U149" s="526"/>
      <c r="V149" s="526"/>
      <c r="W149" s="526"/>
      <c r="X149" s="526"/>
      <c r="Y149" s="526"/>
      <c r="Z149" s="527"/>
      <c r="AA149" s="527"/>
      <c r="AB149" s="527"/>
      <c r="AC149" s="527"/>
      <c r="AD149" s="527"/>
      <c r="AE149" s="527"/>
      <c r="AF149" s="527"/>
      <c r="AG149" s="527" t="s">
        <v>814</v>
      </c>
      <c r="AH149" s="527">
        <v>0</v>
      </c>
      <c r="AI149" s="527"/>
      <c r="AJ149" s="527"/>
      <c r="AK149" s="527"/>
      <c r="AL149" s="527"/>
      <c r="AM149" s="527"/>
      <c r="AN149" s="527"/>
      <c r="AO149" s="527"/>
      <c r="AP149" s="527"/>
      <c r="AQ149" s="527"/>
      <c r="AR149" s="527"/>
      <c r="AS149" s="527"/>
      <c r="AT149" s="527"/>
      <c r="AU149" s="527"/>
      <c r="AV149" s="527"/>
      <c r="AW149" s="527"/>
      <c r="AX149" s="527"/>
      <c r="AY149" s="527"/>
      <c r="AZ149" s="527"/>
      <c r="BA149" s="527"/>
      <c r="BB149" s="527"/>
      <c r="BC149" s="527"/>
      <c r="BD149" s="527"/>
      <c r="BE149" s="527"/>
      <c r="BF149" s="527"/>
      <c r="BG149" s="527"/>
      <c r="BH149" s="527"/>
    </row>
    <row r="150" spans="1:60" ht="22.5" outlineLevel="1">
      <c r="A150" s="518">
        <v>48</v>
      </c>
      <c r="B150" s="519" t="s">
        <v>1801</v>
      </c>
      <c r="C150" s="520" t="s">
        <v>1802</v>
      </c>
      <c r="D150" s="521" t="s">
        <v>162</v>
      </c>
      <c r="E150" s="522">
        <v>134.61250000000001</v>
      </c>
      <c r="F150" s="523"/>
      <c r="G150" s="524">
        <f>ROUND(E150*F150,2)</f>
        <v>0</v>
      </c>
      <c r="H150" s="523"/>
      <c r="I150" s="524">
        <f>ROUND(E150*H150,2)</f>
        <v>0</v>
      </c>
      <c r="J150" s="523"/>
      <c r="K150" s="524">
        <f>ROUND(E150*J150,2)</f>
        <v>0</v>
      </c>
      <c r="L150" s="524">
        <v>21</v>
      </c>
      <c r="M150" s="524">
        <f>G150*(1+L150/100)</f>
        <v>0</v>
      </c>
      <c r="N150" s="522">
        <v>1.0000000000000001E-5</v>
      </c>
      <c r="O150" s="522">
        <f>ROUND(E150*N150,2)</f>
        <v>0</v>
      </c>
      <c r="P150" s="522">
        <v>0</v>
      </c>
      <c r="Q150" s="522">
        <f>ROUND(E150*P150,2)</f>
        <v>0</v>
      </c>
      <c r="R150" s="524" t="s">
        <v>1796</v>
      </c>
      <c r="S150" s="524" t="s">
        <v>1605</v>
      </c>
      <c r="T150" s="525" t="s">
        <v>1605</v>
      </c>
      <c r="U150" s="526">
        <v>7.0000000000000007E-2</v>
      </c>
      <c r="V150" s="526">
        <f>ROUND(E150*U150,2)</f>
        <v>9.42</v>
      </c>
      <c r="W150" s="526"/>
      <c r="X150" s="526" t="s">
        <v>1606</v>
      </c>
      <c r="Y150" s="526" t="s">
        <v>2857</v>
      </c>
      <c r="Z150" s="527"/>
      <c r="AA150" s="527"/>
      <c r="AB150" s="527"/>
      <c r="AC150" s="527"/>
      <c r="AD150" s="527"/>
      <c r="AE150" s="527"/>
      <c r="AF150" s="527"/>
      <c r="AG150" s="527" t="s">
        <v>1607</v>
      </c>
      <c r="AH150" s="527"/>
      <c r="AI150" s="527"/>
      <c r="AJ150" s="527"/>
      <c r="AK150" s="527"/>
      <c r="AL150" s="527"/>
      <c r="AM150" s="527"/>
      <c r="AN150" s="527"/>
      <c r="AO150" s="527"/>
      <c r="AP150" s="527"/>
      <c r="AQ150" s="527"/>
      <c r="AR150" s="527"/>
      <c r="AS150" s="527"/>
      <c r="AT150" s="527"/>
      <c r="AU150" s="527"/>
      <c r="AV150" s="527"/>
      <c r="AW150" s="527"/>
      <c r="AX150" s="527"/>
      <c r="AY150" s="527"/>
      <c r="AZ150" s="527"/>
      <c r="BA150" s="527"/>
      <c r="BB150" s="527"/>
      <c r="BC150" s="527"/>
      <c r="BD150" s="527"/>
      <c r="BE150" s="527"/>
      <c r="BF150" s="527"/>
      <c r="BG150" s="527"/>
      <c r="BH150" s="527"/>
    </row>
    <row r="151" spans="1:60" outlineLevel="2">
      <c r="A151" s="528"/>
      <c r="B151" s="529"/>
      <c r="C151" s="530" t="s">
        <v>2769</v>
      </c>
      <c r="D151" s="531"/>
      <c r="E151" s="532">
        <v>126.61275000000001</v>
      </c>
      <c r="F151" s="526"/>
      <c r="G151" s="526"/>
      <c r="H151" s="526"/>
      <c r="I151" s="526"/>
      <c r="J151" s="526"/>
      <c r="K151" s="526"/>
      <c r="L151" s="526"/>
      <c r="M151" s="526"/>
      <c r="N151" s="533"/>
      <c r="O151" s="533"/>
      <c r="P151" s="533"/>
      <c r="Q151" s="533"/>
      <c r="R151" s="526"/>
      <c r="S151" s="526"/>
      <c r="T151" s="526"/>
      <c r="U151" s="526"/>
      <c r="V151" s="526"/>
      <c r="W151" s="526"/>
      <c r="X151" s="526"/>
      <c r="Y151" s="526"/>
      <c r="Z151" s="527"/>
      <c r="AA151" s="527"/>
      <c r="AB151" s="527"/>
      <c r="AC151" s="527"/>
      <c r="AD151" s="527"/>
      <c r="AE151" s="527"/>
      <c r="AF151" s="527"/>
      <c r="AG151" s="527" t="s">
        <v>814</v>
      </c>
      <c r="AH151" s="527">
        <v>0</v>
      </c>
      <c r="AI151" s="527"/>
      <c r="AJ151" s="527"/>
      <c r="AK151" s="527"/>
      <c r="AL151" s="527"/>
      <c r="AM151" s="527"/>
      <c r="AN151" s="527"/>
      <c r="AO151" s="527"/>
      <c r="AP151" s="527"/>
      <c r="AQ151" s="527"/>
      <c r="AR151" s="527"/>
      <c r="AS151" s="527"/>
      <c r="AT151" s="527"/>
      <c r="AU151" s="527"/>
      <c r="AV151" s="527"/>
      <c r="AW151" s="527"/>
      <c r="AX151" s="527"/>
      <c r="AY151" s="527"/>
      <c r="AZ151" s="527"/>
      <c r="BA151" s="527"/>
      <c r="BB151" s="527"/>
      <c r="BC151" s="527"/>
      <c r="BD151" s="527"/>
      <c r="BE151" s="527"/>
      <c r="BF151" s="527"/>
      <c r="BG151" s="527"/>
      <c r="BH151" s="527"/>
    </row>
    <row r="152" spans="1:60" outlineLevel="3">
      <c r="A152" s="528"/>
      <c r="B152" s="529"/>
      <c r="C152" s="530" t="s">
        <v>2770</v>
      </c>
      <c r="D152" s="531"/>
      <c r="E152" s="532">
        <v>1.3859999999999999</v>
      </c>
      <c r="F152" s="526"/>
      <c r="G152" s="526"/>
      <c r="H152" s="526"/>
      <c r="I152" s="526"/>
      <c r="J152" s="526"/>
      <c r="K152" s="526"/>
      <c r="L152" s="526"/>
      <c r="M152" s="526"/>
      <c r="N152" s="533"/>
      <c r="O152" s="533"/>
      <c r="P152" s="533"/>
      <c r="Q152" s="533"/>
      <c r="R152" s="526"/>
      <c r="S152" s="526"/>
      <c r="T152" s="526"/>
      <c r="U152" s="526"/>
      <c r="V152" s="526"/>
      <c r="W152" s="526"/>
      <c r="X152" s="526"/>
      <c r="Y152" s="526"/>
      <c r="Z152" s="527"/>
      <c r="AA152" s="527"/>
      <c r="AB152" s="527"/>
      <c r="AC152" s="527"/>
      <c r="AD152" s="527"/>
      <c r="AE152" s="527"/>
      <c r="AF152" s="527"/>
      <c r="AG152" s="527" t="s">
        <v>814</v>
      </c>
      <c r="AH152" s="527">
        <v>0</v>
      </c>
      <c r="AI152" s="527"/>
      <c r="AJ152" s="527"/>
      <c r="AK152" s="527"/>
      <c r="AL152" s="527"/>
      <c r="AM152" s="527"/>
      <c r="AN152" s="527"/>
      <c r="AO152" s="527"/>
      <c r="AP152" s="527"/>
      <c r="AQ152" s="527"/>
      <c r="AR152" s="527"/>
      <c r="AS152" s="527"/>
      <c r="AT152" s="527"/>
      <c r="AU152" s="527"/>
      <c r="AV152" s="527"/>
      <c r="AW152" s="527"/>
      <c r="AX152" s="527"/>
      <c r="AY152" s="527"/>
      <c r="AZ152" s="527"/>
      <c r="BA152" s="527"/>
      <c r="BB152" s="527"/>
      <c r="BC152" s="527"/>
      <c r="BD152" s="527"/>
      <c r="BE152" s="527"/>
      <c r="BF152" s="527"/>
      <c r="BG152" s="527"/>
      <c r="BH152" s="527"/>
    </row>
    <row r="153" spans="1:60" outlineLevel="3">
      <c r="A153" s="528"/>
      <c r="B153" s="529"/>
      <c r="C153" s="530" t="s">
        <v>2771</v>
      </c>
      <c r="D153" s="531"/>
      <c r="E153" s="532">
        <v>6.6137499999999996</v>
      </c>
      <c r="F153" s="526"/>
      <c r="G153" s="526"/>
      <c r="H153" s="526"/>
      <c r="I153" s="526"/>
      <c r="J153" s="526"/>
      <c r="K153" s="526"/>
      <c r="L153" s="526"/>
      <c r="M153" s="526"/>
      <c r="N153" s="533"/>
      <c r="O153" s="533"/>
      <c r="P153" s="533"/>
      <c r="Q153" s="533"/>
      <c r="R153" s="526"/>
      <c r="S153" s="526"/>
      <c r="T153" s="526"/>
      <c r="U153" s="526"/>
      <c r="V153" s="526"/>
      <c r="W153" s="526"/>
      <c r="X153" s="526"/>
      <c r="Y153" s="526"/>
      <c r="Z153" s="527"/>
      <c r="AA153" s="527"/>
      <c r="AB153" s="527"/>
      <c r="AC153" s="527"/>
      <c r="AD153" s="527"/>
      <c r="AE153" s="527"/>
      <c r="AF153" s="527"/>
      <c r="AG153" s="527" t="s">
        <v>814</v>
      </c>
      <c r="AH153" s="527">
        <v>0</v>
      </c>
      <c r="AI153" s="527"/>
      <c r="AJ153" s="527"/>
      <c r="AK153" s="527"/>
      <c r="AL153" s="527"/>
      <c r="AM153" s="527"/>
      <c r="AN153" s="527"/>
      <c r="AO153" s="527"/>
      <c r="AP153" s="527"/>
      <c r="AQ153" s="527"/>
      <c r="AR153" s="527"/>
      <c r="AS153" s="527"/>
      <c r="AT153" s="527"/>
      <c r="AU153" s="527"/>
      <c r="AV153" s="527"/>
      <c r="AW153" s="527"/>
      <c r="AX153" s="527"/>
      <c r="AY153" s="527"/>
      <c r="AZ153" s="527"/>
      <c r="BA153" s="527"/>
      <c r="BB153" s="527"/>
      <c r="BC153" s="527"/>
      <c r="BD153" s="527"/>
      <c r="BE153" s="527"/>
      <c r="BF153" s="527"/>
      <c r="BG153" s="527"/>
      <c r="BH153" s="527"/>
    </row>
    <row r="154" spans="1:60" ht="22.5" outlineLevel="1">
      <c r="A154" s="518">
        <v>49</v>
      </c>
      <c r="B154" s="519" t="s">
        <v>1811</v>
      </c>
      <c r="C154" s="520" t="s">
        <v>1812</v>
      </c>
      <c r="D154" s="521" t="s">
        <v>832</v>
      </c>
      <c r="E154" s="522">
        <v>6.0428800000000003</v>
      </c>
      <c r="F154" s="523"/>
      <c r="G154" s="524">
        <f>ROUND(E154*F154,2)</f>
        <v>0</v>
      </c>
      <c r="H154" s="523"/>
      <c r="I154" s="524">
        <f>ROUND(E154*H154,2)</f>
        <v>0</v>
      </c>
      <c r="J154" s="523"/>
      <c r="K154" s="524">
        <f>ROUND(E154*J154,2)</f>
        <v>0</v>
      </c>
      <c r="L154" s="524">
        <v>21</v>
      </c>
      <c r="M154" s="524">
        <f>G154*(1+L154/100)</f>
        <v>0</v>
      </c>
      <c r="N154" s="522">
        <v>3.5000000000000003E-2</v>
      </c>
      <c r="O154" s="522">
        <f>ROUND(E154*N154,2)</f>
        <v>0.21</v>
      </c>
      <c r="P154" s="522">
        <v>0</v>
      </c>
      <c r="Q154" s="522">
        <f>ROUND(E154*P154,2)</f>
        <v>0</v>
      </c>
      <c r="R154" s="524" t="s">
        <v>1813</v>
      </c>
      <c r="S154" s="524" t="s">
        <v>1605</v>
      </c>
      <c r="T154" s="525" t="s">
        <v>1605</v>
      </c>
      <c r="U154" s="526">
        <v>0</v>
      </c>
      <c r="V154" s="526">
        <f>ROUND(E154*U154,2)</f>
        <v>0</v>
      </c>
      <c r="W154" s="526"/>
      <c r="X154" s="526" t="s">
        <v>1814</v>
      </c>
      <c r="Y154" s="526" t="s">
        <v>2857</v>
      </c>
      <c r="Z154" s="527"/>
      <c r="AA154" s="527"/>
      <c r="AB154" s="527"/>
      <c r="AC154" s="527"/>
      <c r="AD154" s="527"/>
      <c r="AE154" s="527"/>
      <c r="AF154" s="527"/>
      <c r="AG154" s="527" t="s">
        <v>1815</v>
      </c>
      <c r="AH154" s="527"/>
      <c r="AI154" s="527"/>
      <c r="AJ154" s="527"/>
      <c r="AK154" s="527"/>
      <c r="AL154" s="527"/>
      <c r="AM154" s="527"/>
      <c r="AN154" s="527"/>
      <c r="AO154" s="527"/>
      <c r="AP154" s="527"/>
      <c r="AQ154" s="527"/>
      <c r="AR154" s="527"/>
      <c r="AS154" s="527"/>
      <c r="AT154" s="527"/>
      <c r="AU154" s="527"/>
      <c r="AV154" s="527"/>
      <c r="AW154" s="527"/>
      <c r="AX154" s="527"/>
      <c r="AY154" s="527"/>
      <c r="AZ154" s="527"/>
      <c r="BA154" s="527"/>
      <c r="BB154" s="527"/>
      <c r="BC154" s="527"/>
      <c r="BD154" s="527"/>
      <c r="BE154" s="527"/>
      <c r="BF154" s="527"/>
      <c r="BG154" s="527"/>
      <c r="BH154" s="527"/>
    </row>
    <row r="155" spans="1:60" outlineLevel="2">
      <c r="A155" s="528"/>
      <c r="B155" s="529"/>
      <c r="C155" s="530" t="s">
        <v>2772</v>
      </c>
      <c r="D155" s="531"/>
      <c r="E155" s="532">
        <v>6.0428800000000003</v>
      </c>
      <c r="F155" s="526"/>
      <c r="G155" s="526"/>
      <c r="H155" s="526"/>
      <c r="I155" s="526"/>
      <c r="J155" s="526"/>
      <c r="K155" s="526"/>
      <c r="L155" s="526"/>
      <c r="M155" s="526"/>
      <c r="N155" s="533"/>
      <c r="O155" s="533"/>
      <c r="P155" s="533"/>
      <c r="Q155" s="533"/>
      <c r="R155" s="526"/>
      <c r="S155" s="526"/>
      <c r="T155" s="526"/>
      <c r="U155" s="526"/>
      <c r="V155" s="526"/>
      <c r="W155" s="526"/>
      <c r="X155" s="526"/>
      <c r="Y155" s="526"/>
      <c r="Z155" s="527"/>
      <c r="AA155" s="527"/>
      <c r="AB155" s="527"/>
      <c r="AC155" s="527"/>
      <c r="AD155" s="527"/>
      <c r="AE155" s="527"/>
      <c r="AF155" s="527"/>
      <c r="AG155" s="527" t="s">
        <v>814</v>
      </c>
      <c r="AH155" s="527">
        <v>0</v>
      </c>
      <c r="AI155" s="527"/>
      <c r="AJ155" s="527"/>
      <c r="AK155" s="527"/>
      <c r="AL155" s="527"/>
      <c r="AM155" s="527"/>
      <c r="AN155" s="527"/>
      <c r="AO155" s="527"/>
      <c r="AP155" s="527"/>
      <c r="AQ155" s="527"/>
      <c r="AR155" s="527"/>
      <c r="AS155" s="527"/>
      <c r="AT155" s="527"/>
      <c r="AU155" s="527"/>
      <c r="AV155" s="527"/>
      <c r="AW155" s="527"/>
      <c r="AX155" s="527"/>
      <c r="AY155" s="527"/>
      <c r="AZ155" s="527"/>
      <c r="BA155" s="527"/>
      <c r="BB155" s="527"/>
      <c r="BC155" s="527"/>
      <c r="BD155" s="527"/>
      <c r="BE155" s="527"/>
      <c r="BF155" s="527"/>
      <c r="BG155" s="527"/>
      <c r="BH155" s="527"/>
    </row>
    <row r="156" spans="1:60" outlineLevel="1">
      <c r="A156" s="528">
        <v>50</v>
      </c>
      <c r="B156" s="529" t="s">
        <v>1819</v>
      </c>
      <c r="C156" s="543" t="s">
        <v>1820</v>
      </c>
      <c r="D156" s="544" t="s">
        <v>255</v>
      </c>
      <c r="E156" s="545"/>
      <c r="F156" s="546"/>
      <c r="G156" s="526">
        <f>ROUND(E156*F156,2)</f>
        <v>0</v>
      </c>
      <c r="H156" s="546"/>
      <c r="I156" s="526">
        <f>ROUND(E156*H156,2)</f>
        <v>0</v>
      </c>
      <c r="J156" s="546"/>
      <c r="K156" s="526">
        <f>ROUND(E156*J156,2)</f>
        <v>0</v>
      </c>
      <c r="L156" s="526">
        <v>21</v>
      </c>
      <c r="M156" s="526">
        <f>G156*(1+L156/100)</f>
        <v>0</v>
      </c>
      <c r="N156" s="533">
        <v>0</v>
      </c>
      <c r="O156" s="533">
        <f>ROUND(E156*N156,2)</f>
        <v>0</v>
      </c>
      <c r="P156" s="533">
        <v>0</v>
      </c>
      <c r="Q156" s="533">
        <f>ROUND(E156*P156,2)</f>
        <v>0</v>
      </c>
      <c r="R156" s="526" t="s">
        <v>1796</v>
      </c>
      <c r="S156" s="526" t="s">
        <v>1605</v>
      </c>
      <c r="T156" s="526" t="s">
        <v>1605</v>
      </c>
      <c r="U156" s="526">
        <v>0</v>
      </c>
      <c r="V156" s="526">
        <f>ROUND(E156*U156,2)</f>
        <v>0</v>
      </c>
      <c r="W156" s="526"/>
      <c r="X156" s="526" t="s">
        <v>1243</v>
      </c>
      <c r="Y156" s="526" t="s">
        <v>2857</v>
      </c>
      <c r="Z156" s="527"/>
      <c r="AA156" s="527"/>
      <c r="AB156" s="527"/>
      <c r="AC156" s="527"/>
      <c r="AD156" s="527"/>
      <c r="AE156" s="527"/>
      <c r="AF156" s="527"/>
      <c r="AG156" s="527" t="s">
        <v>1769</v>
      </c>
      <c r="AH156" s="527"/>
      <c r="AI156" s="527"/>
      <c r="AJ156" s="527"/>
      <c r="AK156" s="527"/>
      <c r="AL156" s="527"/>
      <c r="AM156" s="527"/>
      <c r="AN156" s="527"/>
      <c r="AO156" s="527"/>
      <c r="AP156" s="527"/>
      <c r="AQ156" s="527"/>
      <c r="AR156" s="527"/>
      <c r="AS156" s="527"/>
      <c r="AT156" s="527"/>
      <c r="AU156" s="527"/>
      <c r="AV156" s="527"/>
      <c r="AW156" s="527"/>
      <c r="AX156" s="527"/>
      <c r="AY156" s="527"/>
      <c r="AZ156" s="527"/>
      <c r="BA156" s="527"/>
      <c r="BB156" s="527"/>
      <c r="BC156" s="527"/>
      <c r="BD156" s="527"/>
      <c r="BE156" s="527"/>
      <c r="BF156" s="527"/>
      <c r="BG156" s="527"/>
      <c r="BH156" s="527"/>
    </row>
    <row r="157" spans="1:60" outlineLevel="2">
      <c r="A157" s="528"/>
      <c r="B157" s="529"/>
      <c r="C157" s="980" t="s">
        <v>1821</v>
      </c>
      <c r="D157" s="981"/>
      <c r="E157" s="981"/>
      <c r="F157" s="981"/>
      <c r="G157" s="981"/>
      <c r="H157" s="526"/>
      <c r="I157" s="526"/>
      <c r="J157" s="526"/>
      <c r="K157" s="526"/>
      <c r="L157" s="526"/>
      <c r="M157" s="526"/>
      <c r="N157" s="533"/>
      <c r="O157" s="533"/>
      <c r="P157" s="533"/>
      <c r="Q157" s="533"/>
      <c r="R157" s="526"/>
      <c r="S157" s="526"/>
      <c r="T157" s="526"/>
      <c r="U157" s="526"/>
      <c r="V157" s="526"/>
      <c r="W157" s="526"/>
      <c r="X157" s="526"/>
      <c r="Y157" s="526"/>
      <c r="Z157" s="527"/>
      <c r="AA157" s="527"/>
      <c r="AB157" s="527"/>
      <c r="AC157" s="527"/>
      <c r="AD157" s="527"/>
      <c r="AE157" s="527"/>
      <c r="AF157" s="527"/>
      <c r="AG157" s="527" t="s">
        <v>1621</v>
      </c>
      <c r="AH157" s="527"/>
      <c r="AI157" s="527"/>
      <c r="AJ157" s="527"/>
      <c r="AK157" s="527"/>
      <c r="AL157" s="527"/>
      <c r="AM157" s="527"/>
      <c r="AN157" s="527"/>
      <c r="AO157" s="527"/>
      <c r="AP157" s="527"/>
      <c r="AQ157" s="527"/>
      <c r="AR157" s="527"/>
      <c r="AS157" s="527"/>
      <c r="AT157" s="527"/>
      <c r="AU157" s="527"/>
      <c r="AV157" s="527"/>
      <c r="AW157" s="527"/>
      <c r="AX157" s="527"/>
      <c r="AY157" s="527"/>
      <c r="AZ157" s="527"/>
      <c r="BA157" s="527"/>
      <c r="BB157" s="527"/>
      <c r="BC157" s="527"/>
      <c r="BD157" s="527"/>
      <c r="BE157" s="527"/>
      <c r="BF157" s="527"/>
      <c r="BG157" s="527"/>
      <c r="BH157" s="527"/>
    </row>
    <row r="158" spans="1:60">
      <c r="A158" s="510" t="s">
        <v>1600</v>
      </c>
      <c r="B158" s="511" t="s">
        <v>1822</v>
      </c>
      <c r="C158" s="512" t="s">
        <v>1823</v>
      </c>
      <c r="D158" s="513"/>
      <c r="E158" s="514"/>
      <c r="F158" s="515"/>
      <c r="G158" s="515">
        <f>SUMIF(AG159:AG189,"&lt;&gt;NOR",G159:G189)</f>
        <v>0</v>
      </c>
      <c r="H158" s="515"/>
      <c r="I158" s="515">
        <f>SUM(I159:I189)</f>
        <v>0</v>
      </c>
      <c r="J158" s="515"/>
      <c r="K158" s="515">
        <f>SUM(K159:K189)</f>
        <v>0</v>
      </c>
      <c r="L158" s="515"/>
      <c r="M158" s="515">
        <f>SUM(M159:M189)</f>
        <v>0</v>
      </c>
      <c r="N158" s="514"/>
      <c r="O158" s="514">
        <f>SUM(O159:O189)</f>
        <v>1.6700000000000002</v>
      </c>
      <c r="P158" s="514"/>
      <c r="Q158" s="514">
        <f>SUM(Q159:Q189)</f>
        <v>1.58</v>
      </c>
      <c r="R158" s="515"/>
      <c r="S158" s="515"/>
      <c r="T158" s="516"/>
      <c r="U158" s="517"/>
      <c r="V158" s="517">
        <f>SUM(V159:V189)</f>
        <v>62.4</v>
      </c>
      <c r="W158" s="517"/>
      <c r="X158" s="517"/>
      <c r="Y158" s="517"/>
      <c r="AG158" s="493" t="s">
        <v>1601</v>
      </c>
    </row>
    <row r="159" spans="1:60" ht="22.5" outlineLevel="1">
      <c r="A159" s="518">
        <v>51</v>
      </c>
      <c r="B159" s="519" t="s">
        <v>1824</v>
      </c>
      <c r="C159" s="520" t="s">
        <v>1825</v>
      </c>
      <c r="D159" s="521" t="s">
        <v>180</v>
      </c>
      <c r="E159" s="522">
        <v>215.15</v>
      </c>
      <c r="F159" s="523"/>
      <c r="G159" s="524">
        <f>ROUND(E159*F159,2)</f>
        <v>0</v>
      </c>
      <c r="H159" s="523"/>
      <c r="I159" s="524">
        <f>ROUND(E159*H159,2)</f>
        <v>0</v>
      </c>
      <c r="J159" s="523"/>
      <c r="K159" s="524">
        <f>ROUND(E159*J159,2)</f>
        <v>0</v>
      </c>
      <c r="L159" s="524">
        <v>21</v>
      </c>
      <c r="M159" s="524">
        <f>G159*(1+L159/100)</f>
        <v>0</v>
      </c>
      <c r="N159" s="522">
        <v>7.4599999999999996E-3</v>
      </c>
      <c r="O159" s="522">
        <f>ROUND(E159*N159,2)</f>
        <v>1.61</v>
      </c>
      <c r="P159" s="522">
        <v>0</v>
      </c>
      <c r="Q159" s="522">
        <f>ROUND(E159*P159,2)</f>
        <v>0</v>
      </c>
      <c r="R159" s="524" t="s">
        <v>1826</v>
      </c>
      <c r="S159" s="524" t="s">
        <v>1605</v>
      </c>
      <c r="T159" s="525" t="s">
        <v>1605</v>
      </c>
      <c r="U159" s="526">
        <v>0.252</v>
      </c>
      <c r="V159" s="526">
        <f>ROUND(E159*U159,2)</f>
        <v>54.22</v>
      </c>
      <c r="W159" s="526"/>
      <c r="X159" s="526" t="s">
        <v>1606</v>
      </c>
      <c r="Y159" s="526" t="s">
        <v>2857</v>
      </c>
      <c r="Z159" s="527"/>
      <c r="AA159" s="527"/>
      <c r="AB159" s="527"/>
      <c r="AC159" s="527"/>
      <c r="AD159" s="527"/>
      <c r="AE159" s="527"/>
      <c r="AF159" s="527"/>
      <c r="AG159" s="527" t="s">
        <v>1607</v>
      </c>
      <c r="AH159" s="527"/>
      <c r="AI159" s="527"/>
      <c r="AJ159" s="527"/>
      <c r="AK159" s="527"/>
      <c r="AL159" s="527"/>
      <c r="AM159" s="527"/>
      <c r="AN159" s="527"/>
      <c r="AO159" s="527"/>
      <c r="AP159" s="527"/>
      <c r="AQ159" s="527"/>
      <c r="AR159" s="527"/>
      <c r="AS159" s="527"/>
      <c r="AT159" s="527"/>
      <c r="AU159" s="527"/>
      <c r="AV159" s="527"/>
      <c r="AW159" s="527"/>
      <c r="AX159" s="527"/>
      <c r="AY159" s="527"/>
      <c r="AZ159" s="527"/>
      <c r="BA159" s="527"/>
      <c r="BB159" s="527"/>
      <c r="BC159" s="527"/>
      <c r="BD159" s="527"/>
      <c r="BE159" s="527"/>
      <c r="BF159" s="527"/>
      <c r="BG159" s="527"/>
      <c r="BH159" s="527"/>
    </row>
    <row r="160" spans="1:60" outlineLevel="2">
      <c r="A160" s="528"/>
      <c r="B160" s="529"/>
      <c r="C160" s="530" t="s">
        <v>2773</v>
      </c>
      <c r="D160" s="531"/>
      <c r="E160" s="532">
        <v>15.75</v>
      </c>
      <c r="F160" s="526"/>
      <c r="G160" s="526"/>
      <c r="H160" s="526"/>
      <c r="I160" s="526"/>
      <c r="J160" s="526"/>
      <c r="K160" s="526"/>
      <c r="L160" s="526"/>
      <c r="M160" s="526"/>
      <c r="N160" s="533"/>
      <c r="O160" s="533"/>
      <c r="P160" s="533"/>
      <c r="Q160" s="533"/>
      <c r="R160" s="526"/>
      <c r="S160" s="526"/>
      <c r="T160" s="526"/>
      <c r="U160" s="526"/>
      <c r="V160" s="526"/>
      <c r="W160" s="526"/>
      <c r="X160" s="526"/>
      <c r="Y160" s="526"/>
      <c r="Z160" s="527"/>
      <c r="AA160" s="527"/>
      <c r="AB160" s="527"/>
      <c r="AC160" s="527"/>
      <c r="AD160" s="527"/>
      <c r="AE160" s="527"/>
      <c r="AF160" s="527"/>
      <c r="AG160" s="527" t="s">
        <v>814</v>
      </c>
      <c r="AH160" s="527">
        <v>0</v>
      </c>
      <c r="AI160" s="527"/>
      <c r="AJ160" s="527"/>
      <c r="AK160" s="527"/>
      <c r="AL160" s="527"/>
      <c r="AM160" s="527"/>
      <c r="AN160" s="527"/>
      <c r="AO160" s="527"/>
      <c r="AP160" s="527"/>
      <c r="AQ160" s="527"/>
      <c r="AR160" s="527"/>
      <c r="AS160" s="527"/>
      <c r="AT160" s="527"/>
      <c r="AU160" s="527"/>
      <c r="AV160" s="527"/>
      <c r="AW160" s="527"/>
      <c r="AX160" s="527"/>
      <c r="AY160" s="527"/>
      <c r="AZ160" s="527"/>
      <c r="BA160" s="527"/>
      <c r="BB160" s="527"/>
      <c r="BC160" s="527"/>
      <c r="BD160" s="527"/>
      <c r="BE160" s="527"/>
      <c r="BF160" s="527"/>
      <c r="BG160" s="527"/>
      <c r="BH160" s="527"/>
    </row>
    <row r="161" spans="1:60" outlineLevel="3">
      <c r="A161" s="528"/>
      <c r="B161" s="529"/>
      <c r="C161" s="530" t="s">
        <v>1827</v>
      </c>
      <c r="D161" s="531"/>
      <c r="E161" s="532">
        <v>18.600000000000001</v>
      </c>
      <c r="F161" s="526"/>
      <c r="G161" s="526"/>
      <c r="H161" s="526"/>
      <c r="I161" s="526"/>
      <c r="J161" s="526"/>
      <c r="K161" s="526"/>
      <c r="L161" s="526"/>
      <c r="M161" s="526"/>
      <c r="N161" s="533"/>
      <c r="O161" s="533"/>
      <c r="P161" s="533"/>
      <c r="Q161" s="533"/>
      <c r="R161" s="526"/>
      <c r="S161" s="526"/>
      <c r="T161" s="526"/>
      <c r="U161" s="526"/>
      <c r="V161" s="526"/>
      <c r="W161" s="526"/>
      <c r="X161" s="526"/>
      <c r="Y161" s="526"/>
      <c r="Z161" s="527"/>
      <c r="AA161" s="527"/>
      <c r="AB161" s="527"/>
      <c r="AC161" s="527"/>
      <c r="AD161" s="527"/>
      <c r="AE161" s="527"/>
      <c r="AF161" s="527"/>
      <c r="AG161" s="527" t="s">
        <v>814</v>
      </c>
      <c r="AH161" s="527">
        <v>0</v>
      </c>
      <c r="AI161" s="527"/>
      <c r="AJ161" s="527"/>
      <c r="AK161" s="527"/>
      <c r="AL161" s="527"/>
      <c r="AM161" s="527"/>
      <c r="AN161" s="527"/>
      <c r="AO161" s="527"/>
      <c r="AP161" s="527"/>
      <c r="AQ161" s="527"/>
      <c r="AR161" s="527"/>
      <c r="AS161" s="527"/>
      <c r="AT161" s="527"/>
      <c r="AU161" s="527"/>
      <c r="AV161" s="527"/>
      <c r="AW161" s="527"/>
      <c r="AX161" s="527"/>
      <c r="AY161" s="527"/>
      <c r="AZ161" s="527"/>
      <c r="BA161" s="527"/>
      <c r="BB161" s="527"/>
      <c r="BC161" s="527"/>
      <c r="BD161" s="527"/>
      <c r="BE161" s="527"/>
      <c r="BF161" s="527"/>
      <c r="BG161" s="527"/>
      <c r="BH161" s="527"/>
    </row>
    <row r="162" spans="1:60" outlineLevel="3">
      <c r="A162" s="528"/>
      <c r="B162" s="529"/>
      <c r="C162" s="530" t="s">
        <v>2774</v>
      </c>
      <c r="D162" s="531"/>
      <c r="E162" s="532">
        <v>58.35</v>
      </c>
      <c r="F162" s="526"/>
      <c r="G162" s="526"/>
      <c r="H162" s="526"/>
      <c r="I162" s="526"/>
      <c r="J162" s="526"/>
      <c r="K162" s="526"/>
      <c r="L162" s="526"/>
      <c r="M162" s="526"/>
      <c r="N162" s="533"/>
      <c r="O162" s="533"/>
      <c r="P162" s="533"/>
      <c r="Q162" s="533"/>
      <c r="R162" s="526"/>
      <c r="S162" s="526"/>
      <c r="T162" s="526"/>
      <c r="U162" s="526"/>
      <c r="V162" s="526"/>
      <c r="W162" s="526"/>
      <c r="X162" s="526"/>
      <c r="Y162" s="526"/>
      <c r="Z162" s="527"/>
      <c r="AA162" s="527"/>
      <c r="AB162" s="527"/>
      <c r="AC162" s="527"/>
      <c r="AD162" s="527"/>
      <c r="AE162" s="527"/>
      <c r="AF162" s="527"/>
      <c r="AG162" s="527" t="s">
        <v>814</v>
      </c>
      <c r="AH162" s="527">
        <v>0</v>
      </c>
      <c r="AI162" s="527"/>
      <c r="AJ162" s="527"/>
      <c r="AK162" s="527"/>
      <c r="AL162" s="527"/>
      <c r="AM162" s="527"/>
      <c r="AN162" s="527"/>
      <c r="AO162" s="527"/>
      <c r="AP162" s="527"/>
      <c r="AQ162" s="527"/>
      <c r="AR162" s="527"/>
      <c r="AS162" s="527"/>
      <c r="AT162" s="527"/>
      <c r="AU162" s="527"/>
      <c r="AV162" s="527"/>
      <c r="AW162" s="527"/>
      <c r="AX162" s="527"/>
      <c r="AY162" s="527"/>
      <c r="AZ162" s="527"/>
      <c r="BA162" s="527"/>
      <c r="BB162" s="527"/>
      <c r="BC162" s="527"/>
      <c r="BD162" s="527"/>
      <c r="BE162" s="527"/>
      <c r="BF162" s="527"/>
      <c r="BG162" s="527"/>
      <c r="BH162" s="527"/>
    </row>
    <row r="163" spans="1:60" outlineLevel="3">
      <c r="A163" s="528"/>
      <c r="B163" s="529"/>
      <c r="C163" s="530" t="s">
        <v>1828</v>
      </c>
      <c r="D163" s="531"/>
      <c r="E163" s="532">
        <v>30.75</v>
      </c>
      <c r="F163" s="526"/>
      <c r="G163" s="526"/>
      <c r="H163" s="526"/>
      <c r="I163" s="526"/>
      <c r="J163" s="526"/>
      <c r="K163" s="526"/>
      <c r="L163" s="526"/>
      <c r="M163" s="526"/>
      <c r="N163" s="533"/>
      <c r="O163" s="533"/>
      <c r="P163" s="533"/>
      <c r="Q163" s="533"/>
      <c r="R163" s="526"/>
      <c r="S163" s="526"/>
      <c r="T163" s="526"/>
      <c r="U163" s="526"/>
      <c r="V163" s="526"/>
      <c r="W163" s="526"/>
      <c r="X163" s="526"/>
      <c r="Y163" s="526"/>
      <c r="Z163" s="527"/>
      <c r="AA163" s="527"/>
      <c r="AB163" s="527"/>
      <c r="AC163" s="527"/>
      <c r="AD163" s="527"/>
      <c r="AE163" s="527"/>
      <c r="AF163" s="527"/>
      <c r="AG163" s="527" t="s">
        <v>814</v>
      </c>
      <c r="AH163" s="527">
        <v>0</v>
      </c>
      <c r="AI163" s="527"/>
      <c r="AJ163" s="527"/>
      <c r="AK163" s="527"/>
      <c r="AL163" s="527"/>
      <c r="AM163" s="527"/>
      <c r="AN163" s="527"/>
      <c r="AO163" s="527"/>
      <c r="AP163" s="527"/>
      <c r="AQ163" s="527"/>
      <c r="AR163" s="527"/>
      <c r="AS163" s="527"/>
      <c r="AT163" s="527"/>
      <c r="AU163" s="527"/>
      <c r="AV163" s="527"/>
      <c r="AW163" s="527"/>
      <c r="AX163" s="527"/>
      <c r="AY163" s="527"/>
      <c r="AZ163" s="527"/>
      <c r="BA163" s="527"/>
      <c r="BB163" s="527"/>
      <c r="BC163" s="527"/>
      <c r="BD163" s="527"/>
      <c r="BE163" s="527"/>
      <c r="BF163" s="527"/>
      <c r="BG163" s="527"/>
      <c r="BH163" s="527"/>
    </row>
    <row r="164" spans="1:60" outlineLevel="3">
      <c r="A164" s="528"/>
      <c r="B164" s="529"/>
      <c r="C164" s="530" t="s">
        <v>2775</v>
      </c>
      <c r="D164" s="531"/>
      <c r="E164" s="532">
        <v>23.9</v>
      </c>
      <c r="F164" s="526"/>
      <c r="G164" s="526"/>
      <c r="H164" s="526"/>
      <c r="I164" s="526"/>
      <c r="J164" s="526"/>
      <c r="K164" s="526"/>
      <c r="L164" s="526"/>
      <c r="M164" s="526"/>
      <c r="N164" s="533"/>
      <c r="O164" s="533"/>
      <c r="P164" s="533"/>
      <c r="Q164" s="533"/>
      <c r="R164" s="526"/>
      <c r="S164" s="526"/>
      <c r="T164" s="526"/>
      <c r="U164" s="526"/>
      <c r="V164" s="526"/>
      <c r="W164" s="526"/>
      <c r="X164" s="526"/>
      <c r="Y164" s="526"/>
      <c r="Z164" s="527"/>
      <c r="AA164" s="527"/>
      <c r="AB164" s="527"/>
      <c r="AC164" s="527"/>
      <c r="AD164" s="527"/>
      <c r="AE164" s="527"/>
      <c r="AF164" s="527"/>
      <c r="AG164" s="527" t="s">
        <v>814</v>
      </c>
      <c r="AH164" s="527">
        <v>0</v>
      </c>
      <c r="AI164" s="527"/>
      <c r="AJ164" s="527"/>
      <c r="AK164" s="527"/>
      <c r="AL164" s="527"/>
      <c r="AM164" s="527"/>
      <c r="AN164" s="527"/>
      <c r="AO164" s="527"/>
      <c r="AP164" s="527"/>
      <c r="AQ164" s="527"/>
      <c r="AR164" s="527"/>
      <c r="AS164" s="527"/>
      <c r="AT164" s="527"/>
      <c r="AU164" s="527"/>
      <c r="AV164" s="527"/>
      <c r="AW164" s="527"/>
      <c r="AX164" s="527"/>
      <c r="AY164" s="527"/>
      <c r="AZ164" s="527"/>
      <c r="BA164" s="527"/>
      <c r="BB164" s="527"/>
      <c r="BC164" s="527"/>
      <c r="BD164" s="527"/>
      <c r="BE164" s="527"/>
      <c r="BF164" s="527"/>
      <c r="BG164" s="527"/>
      <c r="BH164" s="527"/>
    </row>
    <row r="165" spans="1:60" outlineLevel="3">
      <c r="A165" s="528"/>
      <c r="B165" s="529"/>
      <c r="C165" s="530" t="s">
        <v>2776</v>
      </c>
      <c r="D165" s="531"/>
      <c r="E165" s="532">
        <v>23.9</v>
      </c>
      <c r="F165" s="526"/>
      <c r="G165" s="526"/>
      <c r="H165" s="526"/>
      <c r="I165" s="526"/>
      <c r="J165" s="526"/>
      <c r="K165" s="526"/>
      <c r="L165" s="526"/>
      <c r="M165" s="526"/>
      <c r="N165" s="533"/>
      <c r="O165" s="533"/>
      <c r="P165" s="533"/>
      <c r="Q165" s="533"/>
      <c r="R165" s="526"/>
      <c r="S165" s="526"/>
      <c r="T165" s="526"/>
      <c r="U165" s="526"/>
      <c r="V165" s="526"/>
      <c r="W165" s="526"/>
      <c r="X165" s="526"/>
      <c r="Y165" s="526"/>
      <c r="Z165" s="527"/>
      <c r="AA165" s="527"/>
      <c r="AB165" s="527"/>
      <c r="AC165" s="527"/>
      <c r="AD165" s="527"/>
      <c r="AE165" s="527"/>
      <c r="AF165" s="527"/>
      <c r="AG165" s="527" t="s">
        <v>814</v>
      </c>
      <c r="AH165" s="527">
        <v>0</v>
      </c>
      <c r="AI165" s="527"/>
      <c r="AJ165" s="527"/>
      <c r="AK165" s="527"/>
      <c r="AL165" s="527"/>
      <c r="AM165" s="527"/>
      <c r="AN165" s="527"/>
      <c r="AO165" s="527"/>
      <c r="AP165" s="527"/>
      <c r="AQ165" s="527"/>
      <c r="AR165" s="527"/>
      <c r="AS165" s="527"/>
      <c r="AT165" s="527"/>
      <c r="AU165" s="527"/>
      <c r="AV165" s="527"/>
      <c r="AW165" s="527"/>
      <c r="AX165" s="527"/>
      <c r="AY165" s="527"/>
      <c r="AZ165" s="527"/>
      <c r="BA165" s="527"/>
      <c r="BB165" s="527"/>
      <c r="BC165" s="527"/>
      <c r="BD165" s="527"/>
      <c r="BE165" s="527"/>
      <c r="BF165" s="527"/>
      <c r="BG165" s="527"/>
      <c r="BH165" s="527"/>
    </row>
    <row r="166" spans="1:60" outlineLevel="3">
      <c r="A166" s="528"/>
      <c r="B166" s="529"/>
      <c r="C166" s="530" t="s">
        <v>2777</v>
      </c>
      <c r="D166" s="531"/>
      <c r="E166" s="532">
        <v>21.4</v>
      </c>
      <c r="F166" s="526"/>
      <c r="G166" s="526"/>
      <c r="H166" s="526"/>
      <c r="I166" s="526"/>
      <c r="J166" s="526"/>
      <c r="K166" s="526"/>
      <c r="L166" s="526"/>
      <c r="M166" s="526"/>
      <c r="N166" s="533"/>
      <c r="O166" s="533"/>
      <c r="P166" s="533"/>
      <c r="Q166" s="533"/>
      <c r="R166" s="526"/>
      <c r="S166" s="526"/>
      <c r="T166" s="526"/>
      <c r="U166" s="526"/>
      <c r="V166" s="526"/>
      <c r="W166" s="526"/>
      <c r="X166" s="526"/>
      <c r="Y166" s="526"/>
      <c r="Z166" s="527"/>
      <c r="AA166" s="527"/>
      <c r="AB166" s="527"/>
      <c r="AC166" s="527"/>
      <c r="AD166" s="527"/>
      <c r="AE166" s="527"/>
      <c r="AF166" s="527"/>
      <c r="AG166" s="527" t="s">
        <v>814</v>
      </c>
      <c r="AH166" s="527">
        <v>0</v>
      </c>
      <c r="AI166" s="527"/>
      <c r="AJ166" s="527"/>
      <c r="AK166" s="527"/>
      <c r="AL166" s="527"/>
      <c r="AM166" s="527"/>
      <c r="AN166" s="527"/>
      <c r="AO166" s="527"/>
      <c r="AP166" s="527"/>
      <c r="AQ166" s="527"/>
      <c r="AR166" s="527"/>
      <c r="AS166" s="527"/>
      <c r="AT166" s="527"/>
      <c r="AU166" s="527"/>
      <c r="AV166" s="527"/>
      <c r="AW166" s="527"/>
      <c r="AX166" s="527"/>
      <c r="AY166" s="527"/>
      <c r="AZ166" s="527"/>
      <c r="BA166" s="527"/>
      <c r="BB166" s="527"/>
      <c r="BC166" s="527"/>
      <c r="BD166" s="527"/>
      <c r="BE166" s="527"/>
      <c r="BF166" s="527"/>
      <c r="BG166" s="527"/>
      <c r="BH166" s="527"/>
    </row>
    <row r="167" spans="1:60" outlineLevel="3">
      <c r="A167" s="528"/>
      <c r="B167" s="529"/>
      <c r="C167" s="530" t="s">
        <v>2778</v>
      </c>
      <c r="D167" s="531"/>
      <c r="E167" s="532">
        <v>22.5</v>
      </c>
      <c r="F167" s="526"/>
      <c r="G167" s="526"/>
      <c r="H167" s="526"/>
      <c r="I167" s="526"/>
      <c r="J167" s="526"/>
      <c r="K167" s="526"/>
      <c r="L167" s="526"/>
      <c r="M167" s="526"/>
      <c r="N167" s="533"/>
      <c r="O167" s="533"/>
      <c r="P167" s="533"/>
      <c r="Q167" s="533"/>
      <c r="R167" s="526"/>
      <c r="S167" s="526"/>
      <c r="T167" s="526"/>
      <c r="U167" s="526"/>
      <c r="V167" s="526"/>
      <c r="W167" s="526"/>
      <c r="X167" s="526"/>
      <c r="Y167" s="526"/>
      <c r="Z167" s="527"/>
      <c r="AA167" s="527"/>
      <c r="AB167" s="527"/>
      <c r="AC167" s="527"/>
      <c r="AD167" s="527"/>
      <c r="AE167" s="527"/>
      <c r="AF167" s="527"/>
      <c r="AG167" s="527" t="s">
        <v>814</v>
      </c>
      <c r="AH167" s="527">
        <v>0</v>
      </c>
      <c r="AI167" s="527"/>
      <c r="AJ167" s="527"/>
      <c r="AK167" s="527"/>
      <c r="AL167" s="527"/>
      <c r="AM167" s="527"/>
      <c r="AN167" s="527"/>
      <c r="AO167" s="527"/>
      <c r="AP167" s="527"/>
      <c r="AQ167" s="527"/>
      <c r="AR167" s="527"/>
      <c r="AS167" s="527"/>
      <c r="AT167" s="527"/>
      <c r="AU167" s="527"/>
      <c r="AV167" s="527"/>
      <c r="AW167" s="527"/>
      <c r="AX167" s="527"/>
      <c r="AY167" s="527"/>
      <c r="AZ167" s="527"/>
      <c r="BA167" s="527"/>
      <c r="BB167" s="527"/>
      <c r="BC167" s="527"/>
      <c r="BD167" s="527"/>
      <c r="BE167" s="527"/>
      <c r="BF167" s="527"/>
      <c r="BG167" s="527"/>
      <c r="BH167" s="527"/>
    </row>
    <row r="168" spans="1:60" outlineLevel="1">
      <c r="A168" s="518">
        <v>52</v>
      </c>
      <c r="B168" s="519" t="s">
        <v>1829</v>
      </c>
      <c r="C168" s="520" t="s">
        <v>1830</v>
      </c>
      <c r="D168" s="521" t="s">
        <v>162</v>
      </c>
      <c r="E168" s="522">
        <v>71.782499999999999</v>
      </c>
      <c r="F168" s="523"/>
      <c r="G168" s="524">
        <f>ROUND(E168*F168,2)</f>
        <v>0</v>
      </c>
      <c r="H168" s="523"/>
      <c r="I168" s="524">
        <f>ROUND(E168*H168,2)</f>
        <v>0</v>
      </c>
      <c r="J168" s="523"/>
      <c r="K168" s="524">
        <f>ROUND(E168*J168,2)</f>
        <v>0</v>
      </c>
      <c r="L168" s="524">
        <v>21</v>
      </c>
      <c r="M168" s="524">
        <f>G168*(1+L168/100)</f>
        <v>0</v>
      </c>
      <c r="N168" s="522">
        <v>1.6000000000000001E-4</v>
      </c>
      <c r="O168" s="522">
        <f>ROUND(E168*N168,2)</f>
        <v>0.01</v>
      </c>
      <c r="P168" s="522">
        <v>2.1999999999999999E-2</v>
      </c>
      <c r="Q168" s="522">
        <f>ROUND(E168*P168,2)</f>
        <v>1.58</v>
      </c>
      <c r="R168" s="524" t="s">
        <v>1826</v>
      </c>
      <c r="S168" s="524" t="s">
        <v>1605</v>
      </c>
      <c r="T168" s="525" t="s">
        <v>1605</v>
      </c>
      <c r="U168" s="526">
        <v>0.114</v>
      </c>
      <c r="V168" s="526">
        <f>ROUND(E168*U168,2)</f>
        <v>8.18</v>
      </c>
      <c r="W168" s="526"/>
      <c r="X168" s="526" t="s">
        <v>1606</v>
      </c>
      <c r="Y168" s="526" t="s">
        <v>2857</v>
      </c>
      <c r="Z168" s="527"/>
      <c r="AA168" s="527"/>
      <c r="AB168" s="527"/>
      <c r="AC168" s="527"/>
      <c r="AD168" s="527"/>
      <c r="AE168" s="527"/>
      <c r="AF168" s="527"/>
      <c r="AG168" s="527" t="s">
        <v>1607</v>
      </c>
      <c r="AH168" s="527"/>
      <c r="AI168" s="527"/>
      <c r="AJ168" s="527"/>
      <c r="AK168" s="527"/>
      <c r="AL168" s="527"/>
      <c r="AM168" s="527"/>
      <c r="AN168" s="527"/>
      <c r="AO168" s="527"/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</row>
    <row r="169" spans="1:60" outlineLevel="2">
      <c r="A169" s="528"/>
      <c r="B169" s="529"/>
      <c r="C169" s="530" t="s">
        <v>2779</v>
      </c>
      <c r="D169" s="531"/>
      <c r="E169" s="532">
        <v>6.0350000000000001</v>
      </c>
      <c r="F169" s="526"/>
      <c r="G169" s="526"/>
      <c r="H169" s="526"/>
      <c r="I169" s="526"/>
      <c r="J169" s="526"/>
      <c r="K169" s="526"/>
      <c r="L169" s="526"/>
      <c r="M169" s="526"/>
      <c r="N169" s="533"/>
      <c r="O169" s="533"/>
      <c r="P169" s="533"/>
      <c r="Q169" s="533"/>
      <c r="R169" s="526"/>
      <c r="S169" s="526"/>
      <c r="T169" s="526"/>
      <c r="U169" s="526"/>
      <c r="V169" s="526"/>
      <c r="W169" s="526"/>
      <c r="X169" s="526"/>
      <c r="Y169" s="526"/>
      <c r="Z169" s="527"/>
      <c r="AA169" s="527"/>
      <c r="AB169" s="527"/>
      <c r="AC169" s="527"/>
      <c r="AD169" s="527"/>
      <c r="AE169" s="527"/>
      <c r="AF169" s="527"/>
      <c r="AG169" s="527" t="s">
        <v>814</v>
      </c>
      <c r="AH169" s="527">
        <v>0</v>
      </c>
      <c r="AI169" s="527"/>
      <c r="AJ169" s="527"/>
      <c r="AK169" s="527"/>
      <c r="AL169" s="527"/>
      <c r="AM169" s="527"/>
      <c r="AN169" s="527"/>
      <c r="AO169" s="527"/>
      <c r="AP169" s="527"/>
      <c r="AQ169" s="527"/>
      <c r="AR169" s="527"/>
      <c r="AS169" s="527"/>
      <c r="AT169" s="527"/>
      <c r="AU169" s="527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527"/>
      <c r="BG169" s="527"/>
      <c r="BH169" s="527"/>
    </row>
    <row r="170" spans="1:60" outlineLevel="3">
      <c r="A170" s="528"/>
      <c r="B170" s="529"/>
      <c r="C170" s="530" t="s">
        <v>1831</v>
      </c>
      <c r="D170" s="531"/>
      <c r="E170" s="532">
        <v>7.56</v>
      </c>
      <c r="F170" s="526"/>
      <c r="G170" s="526"/>
      <c r="H170" s="526"/>
      <c r="I170" s="526"/>
      <c r="J170" s="526"/>
      <c r="K170" s="526"/>
      <c r="L170" s="526"/>
      <c r="M170" s="526"/>
      <c r="N170" s="533"/>
      <c r="O170" s="533"/>
      <c r="P170" s="533"/>
      <c r="Q170" s="533"/>
      <c r="R170" s="526"/>
      <c r="S170" s="526"/>
      <c r="T170" s="526"/>
      <c r="U170" s="526"/>
      <c r="V170" s="526"/>
      <c r="W170" s="526"/>
      <c r="X170" s="526"/>
      <c r="Y170" s="526"/>
      <c r="Z170" s="527"/>
      <c r="AA170" s="527"/>
      <c r="AB170" s="527"/>
      <c r="AC170" s="527"/>
      <c r="AD170" s="527"/>
      <c r="AE170" s="527"/>
      <c r="AF170" s="527"/>
      <c r="AG170" s="527" t="s">
        <v>814</v>
      </c>
      <c r="AH170" s="527">
        <v>0</v>
      </c>
      <c r="AI170" s="527"/>
      <c r="AJ170" s="527"/>
      <c r="AK170" s="527"/>
      <c r="AL170" s="527"/>
      <c r="AM170" s="527"/>
      <c r="AN170" s="527"/>
      <c r="AO170" s="527"/>
      <c r="AP170" s="527"/>
      <c r="AQ170" s="527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527"/>
      <c r="BG170" s="527"/>
      <c r="BH170" s="527"/>
    </row>
    <row r="171" spans="1:60" outlineLevel="3">
      <c r="A171" s="528"/>
      <c r="B171" s="529"/>
      <c r="C171" s="530" t="s">
        <v>2780</v>
      </c>
      <c r="D171" s="531"/>
      <c r="E171" s="532">
        <v>16.837499999999999</v>
      </c>
      <c r="F171" s="526"/>
      <c r="G171" s="526"/>
      <c r="H171" s="526"/>
      <c r="I171" s="526"/>
      <c r="J171" s="526"/>
      <c r="K171" s="526"/>
      <c r="L171" s="526"/>
      <c r="M171" s="526"/>
      <c r="N171" s="533"/>
      <c r="O171" s="533"/>
      <c r="P171" s="533"/>
      <c r="Q171" s="533"/>
      <c r="R171" s="526"/>
      <c r="S171" s="526"/>
      <c r="T171" s="526"/>
      <c r="U171" s="526"/>
      <c r="V171" s="526"/>
      <c r="W171" s="526"/>
      <c r="X171" s="526"/>
      <c r="Y171" s="526"/>
      <c r="Z171" s="527"/>
      <c r="AA171" s="527"/>
      <c r="AB171" s="527"/>
      <c r="AC171" s="527"/>
      <c r="AD171" s="527"/>
      <c r="AE171" s="527"/>
      <c r="AF171" s="527"/>
      <c r="AG171" s="527" t="s">
        <v>814</v>
      </c>
      <c r="AH171" s="527">
        <v>0</v>
      </c>
      <c r="AI171" s="527"/>
      <c r="AJ171" s="527"/>
      <c r="AK171" s="527"/>
      <c r="AL171" s="527"/>
      <c r="AM171" s="527"/>
      <c r="AN171" s="527"/>
      <c r="AO171" s="527"/>
      <c r="AP171" s="527"/>
      <c r="AQ171" s="527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</row>
    <row r="172" spans="1:60" outlineLevel="3">
      <c r="A172" s="528"/>
      <c r="B172" s="529"/>
      <c r="C172" s="530" t="s">
        <v>1832</v>
      </c>
      <c r="D172" s="531"/>
      <c r="E172" s="532">
        <v>9.1349999999999998</v>
      </c>
      <c r="F172" s="526"/>
      <c r="G172" s="526"/>
      <c r="H172" s="526"/>
      <c r="I172" s="526"/>
      <c r="J172" s="526"/>
      <c r="K172" s="526"/>
      <c r="L172" s="526"/>
      <c r="M172" s="526"/>
      <c r="N172" s="533"/>
      <c r="O172" s="533"/>
      <c r="P172" s="533"/>
      <c r="Q172" s="533"/>
      <c r="R172" s="526"/>
      <c r="S172" s="526"/>
      <c r="T172" s="526"/>
      <c r="U172" s="526"/>
      <c r="V172" s="526"/>
      <c r="W172" s="526"/>
      <c r="X172" s="526"/>
      <c r="Y172" s="526"/>
      <c r="Z172" s="527"/>
      <c r="AA172" s="527"/>
      <c r="AB172" s="527"/>
      <c r="AC172" s="527"/>
      <c r="AD172" s="527"/>
      <c r="AE172" s="527"/>
      <c r="AF172" s="527"/>
      <c r="AG172" s="527" t="s">
        <v>814</v>
      </c>
      <c r="AH172" s="527">
        <v>0</v>
      </c>
      <c r="AI172" s="527"/>
      <c r="AJ172" s="527"/>
      <c r="AK172" s="527"/>
      <c r="AL172" s="527"/>
      <c r="AM172" s="527"/>
      <c r="AN172" s="527"/>
      <c r="AO172" s="527"/>
      <c r="AP172" s="527"/>
      <c r="AQ172" s="527"/>
      <c r="AR172" s="527"/>
      <c r="AS172" s="527"/>
      <c r="AT172" s="527"/>
      <c r="AU172" s="527"/>
      <c r="AV172" s="527"/>
      <c r="AW172" s="527"/>
      <c r="AX172" s="527"/>
      <c r="AY172" s="527"/>
      <c r="AZ172" s="527"/>
      <c r="BA172" s="527"/>
      <c r="BB172" s="527"/>
      <c r="BC172" s="527"/>
      <c r="BD172" s="527"/>
      <c r="BE172" s="527"/>
      <c r="BF172" s="527"/>
      <c r="BG172" s="527"/>
      <c r="BH172" s="527"/>
    </row>
    <row r="173" spans="1:60" outlineLevel="3">
      <c r="A173" s="528"/>
      <c r="B173" s="529"/>
      <c r="C173" s="530" t="s">
        <v>2781</v>
      </c>
      <c r="D173" s="531"/>
      <c r="E173" s="532">
        <v>10.955</v>
      </c>
      <c r="F173" s="526"/>
      <c r="G173" s="526"/>
      <c r="H173" s="526"/>
      <c r="I173" s="526"/>
      <c r="J173" s="526"/>
      <c r="K173" s="526"/>
      <c r="L173" s="526"/>
      <c r="M173" s="526"/>
      <c r="N173" s="533"/>
      <c r="O173" s="533"/>
      <c r="P173" s="533"/>
      <c r="Q173" s="533"/>
      <c r="R173" s="526"/>
      <c r="S173" s="526"/>
      <c r="T173" s="526"/>
      <c r="U173" s="526"/>
      <c r="V173" s="526"/>
      <c r="W173" s="526"/>
      <c r="X173" s="526"/>
      <c r="Y173" s="526"/>
      <c r="Z173" s="527"/>
      <c r="AA173" s="527"/>
      <c r="AB173" s="527"/>
      <c r="AC173" s="527"/>
      <c r="AD173" s="527"/>
      <c r="AE173" s="527"/>
      <c r="AF173" s="527"/>
      <c r="AG173" s="527" t="s">
        <v>814</v>
      </c>
      <c r="AH173" s="527">
        <v>0</v>
      </c>
      <c r="AI173" s="527"/>
      <c r="AJ173" s="527"/>
      <c r="AK173" s="527"/>
      <c r="AL173" s="527"/>
      <c r="AM173" s="527"/>
      <c r="AN173" s="527"/>
      <c r="AO173" s="527"/>
      <c r="AP173" s="527"/>
      <c r="AQ173" s="527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527"/>
      <c r="BG173" s="527"/>
      <c r="BH173" s="527"/>
    </row>
    <row r="174" spans="1:60" outlineLevel="3">
      <c r="A174" s="528"/>
      <c r="B174" s="529"/>
      <c r="C174" s="530" t="s">
        <v>2782</v>
      </c>
      <c r="D174" s="531"/>
      <c r="E174" s="532">
        <v>4.3499999999999996</v>
      </c>
      <c r="F174" s="526"/>
      <c r="G174" s="526"/>
      <c r="H174" s="526"/>
      <c r="I174" s="526"/>
      <c r="J174" s="526"/>
      <c r="K174" s="526"/>
      <c r="L174" s="526"/>
      <c r="M174" s="526"/>
      <c r="N174" s="533"/>
      <c r="O174" s="533"/>
      <c r="P174" s="533"/>
      <c r="Q174" s="533"/>
      <c r="R174" s="526"/>
      <c r="S174" s="526"/>
      <c r="T174" s="526"/>
      <c r="U174" s="526"/>
      <c r="V174" s="526"/>
      <c r="W174" s="526"/>
      <c r="X174" s="526"/>
      <c r="Y174" s="526"/>
      <c r="Z174" s="527"/>
      <c r="AA174" s="527"/>
      <c r="AB174" s="527"/>
      <c r="AC174" s="527"/>
      <c r="AD174" s="527"/>
      <c r="AE174" s="527"/>
      <c r="AF174" s="527"/>
      <c r="AG174" s="527" t="s">
        <v>814</v>
      </c>
      <c r="AH174" s="527">
        <v>0</v>
      </c>
      <c r="AI174" s="527"/>
      <c r="AJ174" s="527"/>
      <c r="AK174" s="527"/>
      <c r="AL174" s="527"/>
      <c r="AM174" s="527"/>
      <c r="AN174" s="527"/>
      <c r="AO174" s="527"/>
      <c r="AP174" s="527"/>
      <c r="AQ174" s="527"/>
      <c r="AR174" s="527"/>
      <c r="AS174" s="527"/>
      <c r="AT174" s="527"/>
      <c r="AU174" s="527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527"/>
      <c r="BG174" s="527"/>
      <c r="BH174" s="527"/>
    </row>
    <row r="175" spans="1:60" outlineLevel="3">
      <c r="A175" s="528"/>
      <c r="B175" s="529"/>
      <c r="C175" s="530" t="s">
        <v>2783</v>
      </c>
      <c r="D175" s="531"/>
      <c r="E175" s="532">
        <v>10.16</v>
      </c>
      <c r="F175" s="526"/>
      <c r="G175" s="526"/>
      <c r="H175" s="526"/>
      <c r="I175" s="526"/>
      <c r="J175" s="526"/>
      <c r="K175" s="526"/>
      <c r="L175" s="526"/>
      <c r="M175" s="526"/>
      <c r="N175" s="533"/>
      <c r="O175" s="533"/>
      <c r="P175" s="533"/>
      <c r="Q175" s="533"/>
      <c r="R175" s="526"/>
      <c r="S175" s="526"/>
      <c r="T175" s="526"/>
      <c r="U175" s="526"/>
      <c r="V175" s="526"/>
      <c r="W175" s="526"/>
      <c r="X175" s="526"/>
      <c r="Y175" s="526"/>
      <c r="Z175" s="527"/>
      <c r="AA175" s="527"/>
      <c r="AB175" s="527"/>
      <c r="AC175" s="527"/>
      <c r="AD175" s="527"/>
      <c r="AE175" s="527"/>
      <c r="AF175" s="527"/>
      <c r="AG175" s="527" t="s">
        <v>814</v>
      </c>
      <c r="AH175" s="527">
        <v>0</v>
      </c>
      <c r="AI175" s="527"/>
      <c r="AJ175" s="527"/>
      <c r="AK175" s="527"/>
      <c r="AL175" s="527"/>
      <c r="AM175" s="527"/>
      <c r="AN175" s="527"/>
      <c r="AO175" s="527"/>
      <c r="AP175" s="527"/>
      <c r="AQ175" s="527"/>
      <c r="AR175" s="527"/>
      <c r="AS175" s="527"/>
      <c r="AT175" s="527"/>
      <c r="AU175" s="527"/>
      <c r="AV175" s="527"/>
      <c r="AW175" s="527"/>
      <c r="AX175" s="527"/>
      <c r="AY175" s="527"/>
      <c r="AZ175" s="527"/>
      <c r="BA175" s="527"/>
      <c r="BB175" s="527"/>
      <c r="BC175" s="527"/>
      <c r="BD175" s="527"/>
      <c r="BE175" s="527"/>
      <c r="BF175" s="527"/>
      <c r="BG175" s="527"/>
      <c r="BH175" s="527"/>
    </row>
    <row r="176" spans="1:60" outlineLevel="3">
      <c r="A176" s="528"/>
      <c r="B176" s="529"/>
      <c r="C176" s="530" t="s">
        <v>2784</v>
      </c>
      <c r="D176" s="531"/>
      <c r="E176" s="532">
        <v>6.75</v>
      </c>
      <c r="F176" s="526"/>
      <c r="G176" s="526"/>
      <c r="H176" s="526"/>
      <c r="I176" s="526"/>
      <c r="J176" s="526"/>
      <c r="K176" s="526"/>
      <c r="L176" s="526"/>
      <c r="M176" s="526"/>
      <c r="N176" s="533"/>
      <c r="O176" s="533"/>
      <c r="P176" s="533"/>
      <c r="Q176" s="533"/>
      <c r="R176" s="526"/>
      <c r="S176" s="526"/>
      <c r="T176" s="526"/>
      <c r="U176" s="526"/>
      <c r="V176" s="526"/>
      <c r="W176" s="526"/>
      <c r="X176" s="526"/>
      <c r="Y176" s="526"/>
      <c r="Z176" s="527"/>
      <c r="AA176" s="527"/>
      <c r="AB176" s="527"/>
      <c r="AC176" s="527"/>
      <c r="AD176" s="527"/>
      <c r="AE176" s="527"/>
      <c r="AF176" s="527"/>
      <c r="AG176" s="527" t="s">
        <v>814</v>
      </c>
      <c r="AH176" s="527">
        <v>0</v>
      </c>
      <c r="AI176" s="527"/>
      <c r="AJ176" s="527"/>
      <c r="AK176" s="527"/>
      <c r="AL176" s="527"/>
      <c r="AM176" s="527"/>
      <c r="AN176" s="527"/>
      <c r="AO176" s="527"/>
      <c r="AP176" s="527"/>
      <c r="AQ176" s="527"/>
      <c r="AR176" s="527"/>
      <c r="AS176" s="527"/>
      <c r="AT176" s="527"/>
      <c r="AU176" s="527"/>
      <c r="AV176" s="527"/>
      <c r="AW176" s="527"/>
      <c r="AX176" s="527"/>
      <c r="AY176" s="527"/>
      <c r="AZ176" s="527"/>
      <c r="BA176" s="527"/>
      <c r="BB176" s="527"/>
      <c r="BC176" s="527"/>
      <c r="BD176" s="527"/>
      <c r="BE176" s="527"/>
      <c r="BF176" s="527"/>
      <c r="BG176" s="527"/>
      <c r="BH176" s="527"/>
    </row>
    <row r="177" spans="1:60" outlineLevel="1">
      <c r="A177" s="518">
        <v>53</v>
      </c>
      <c r="B177" s="519" t="s">
        <v>1833</v>
      </c>
      <c r="C177" s="520" t="s">
        <v>1834</v>
      </c>
      <c r="D177" s="521" t="s">
        <v>832</v>
      </c>
      <c r="E177" s="522">
        <v>3.09816</v>
      </c>
      <c r="F177" s="523"/>
      <c r="G177" s="524">
        <f>ROUND(E177*F177,2)</f>
        <v>0</v>
      </c>
      <c r="H177" s="523"/>
      <c r="I177" s="524">
        <f>ROUND(E177*H177,2)</f>
        <v>0</v>
      </c>
      <c r="J177" s="523"/>
      <c r="K177" s="524">
        <f>ROUND(E177*J177,2)</f>
        <v>0</v>
      </c>
      <c r="L177" s="524">
        <v>21</v>
      </c>
      <c r="M177" s="524">
        <f>G177*(1+L177/100)</f>
        <v>0</v>
      </c>
      <c r="N177" s="522">
        <v>1.549E-2</v>
      </c>
      <c r="O177" s="522">
        <f>ROUND(E177*N177,2)</f>
        <v>0.05</v>
      </c>
      <c r="P177" s="522">
        <v>0</v>
      </c>
      <c r="Q177" s="522">
        <f>ROUND(E177*P177,2)</f>
        <v>0</v>
      </c>
      <c r="R177" s="524" t="s">
        <v>1826</v>
      </c>
      <c r="S177" s="524" t="s">
        <v>1605</v>
      </c>
      <c r="T177" s="525" t="s">
        <v>1605</v>
      </c>
      <c r="U177" s="526">
        <v>0</v>
      </c>
      <c r="V177" s="526">
        <f>ROUND(E177*U177,2)</f>
        <v>0</v>
      </c>
      <c r="W177" s="526"/>
      <c r="X177" s="526" t="s">
        <v>1606</v>
      </c>
      <c r="Y177" s="526" t="s">
        <v>2857</v>
      </c>
      <c r="Z177" s="527"/>
      <c r="AA177" s="527"/>
      <c r="AB177" s="527"/>
      <c r="AC177" s="527"/>
      <c r="AD177" s="527"/>
      <c r="AE177" s="527"/>
      <c r="AF177" s="527"/>
      <c r="AG177" s="527" t="s">
        <v>1607</v>
      </c>
      <c r="AH177" s="527"/>
      <c r="AI177" s="527"/>
      <c r="AJ177" s="527"/>
      <c r="AK177" s="527"/>
      <c r="AL177" s="527"/>
      <c r="AM177" s="527"/>
      <c r="AN177" s="527"/>
      <c r="AO177" s="527"/>
      <c r="AP177" s="527"/>
      <c r="AQ177" s="527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527"/>
      <c r="BG177" s="527"/>
      <c r="BH177" s="527"/>
    </row>
    <row r="178" spans="1:60" outlineLevel="2">
      <c r="A178" s="528"/>
      <c r="B178" s="529"/>
      <c r="C178" s="530" t="s">
        <v>2785</v>
      </c>
      <c r="D178" s="531"/>
      <c r="E178" s="532">
        <v>0.2268</v>
      </c>
      <c r="F178" s="526"/>
      <c r="G178" s="526"/>
      <c r="H178" s="526"/>
      <c r="I178" s="526"/>
      <c r="J178" s="526"/>
      <c r="K178" s="526"/>
      <c r="L178" s="526"/>
      <c r="M178" s="526"/>
      <c r="N178" s="533"/>
      <c r="O178" s="533"/>
      <c r="P178" s="533"/>
      <c r="Q178" s="533"/>
      <c r="R178" s="526"/>
      <c r="S178" s="526"/>
      <c r="T178" s="526"/>
      <c r="U178" s="526"/>
      <c r="V178" s="526"/>
      <c r="W178" s="526"/>
      <c r="X178" s="526"/>
      <c r="Y178" s="526"/>
      <c r="Z178" s="527"/>
      <c r="AA178" s="527"/>
      <c r="AB178" s="527"/>
      <c r="AC178" s="527"/>
      <c r="AD178" s="527"/>
      <c r="AE178" s="527"/>
      <c r="AF178" s="527"/>
      <c r="AG178" s="527" t="s">
        <v>814</v>
      </c>
      <c r="AH178" s="527">
        <v>0</v>
      </c>
      <c r="AI178" s="527"/>
      <c r="AJ178" s="527"/>
      <c r="AK178" s="527"/>
      <c r="AL178" s="527"/>
      <c r="AM178" s="527"/>
      <c r="AN178" s="527"/>
      <c r="AO178" s="527"/>
      <c r="AP178" s="527"/>
      <c r="AQ178" s="527"/>
      <c r="AR178" s="527"/>
      <c r="AS178" s="527"/>
      <c r="AT178" s="527"/>
      <c r="AU178" s="527"/>
      <c r="AV178" s="527"/>
      <c r="AW178" s="527"/>
      <c r="AX178" s="527"/>
      <c r="AY178" s="527"/>
      <c r="AZ178" s="527"/>
      <c r="BA178" s="527"/>
      <c r="BB178" s="527"/>
      <c r="BC178" s="527"/>
      <c r="BD178" s="527"/>
      <c r="BE178" s="527"/>
      <c r="BF178" s="527"/>
      <c r="BG178" s="527"/>
      <c r="BH178" s="527"/>
    </row>
    <row r="179" spans="1:60" outlineLevel="3">
      <c r="A179" s="528"/>
      <c r="B179" s="529"/>
      <c r="C179" s="530" t="s">
        <v>1835</v>
      </c>
      <c r="D179" s="531"/>
      <c r="E179" s="532">
        <v>0.26784000000000002</v>
      </c>
      <c r="F179" s="526"/>
      <c r="G179" s="526"/>
      <c r="H179" s="526"/>
      <c r="I179" s="526"/>
      <c r="J179" s="526"/>
      <c r="K179" s="526"/>
      <c r="L179" s="526"/>
      <c r="M179" s="526"/>
      <c r="N179" s="533"/>
      <c r="O179" s="533"/>
      <c r="P179" s="533"/>
      <c r="Q179" s="533"/>
      <c r="R179" s="526"/>
      <c r="S179" s="526"/>
      <c r="T179" s="526"/>
      <c r="U179" s="526"/>
      <c r="V179" s="526"/>
      <c r="W179" s="526"/>
      <c r="X179" s="526"/>
      <c r="Y179" s="526"/>
      <c r="Z179" s="527"/>
      <c r="AA179" s="527"/>
      <c r="AB179" s="527"/>
      <c r="AC179" s="527"/>
      <c r="AD179" s="527"/>
      <c r="AE179" s="527"/>
      <c r="AF179" s="527"/>
      <c r="AG179" s="527" t="s">
        <v>814</v>
      </c>
      <c r="AH179" s="527">
        <v>0</v>
      </c>
      <c r="AI179" s="527"/>
      <c r="AJ179" s="527"/>
      <c r="AK179" s="527"/>
      <c r="AL179" s="527"/>
      <c r="AM179" s="527"/>
      <c r="AN179" s="527"/>
      <c r="AO179" s="527"/>
      <c r="AP179" s="527"/>
      <c r="AQ179" s="527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527"/>
      <c r="BG179" s="527"/>
      <c r="BH179" s="527"/>
    </row>
    <row r="180" spans="1:60" outlineLevel="3">
      <c r="A180" s="528"/>
      <c r="B180" s="529"/>
      <c r="C180" s="530" t="s">
        <v>2786</v>
      </c>
      <c r="D180" s="531"/>
      <c r="E180" s="532">
        <v>0.84023999999999999</v>
      </c>
      <c r="F180" s="526"/>
      <c r="G180" s="526"/>
      <c r="H180" s="526"/>
      <c r="I180" s="526"/>
      <c r="J180" s="526"/>
      <c r="K180" s="526"/>
      <c r="L180" s="526"/>
      <c r="M180" s="526"/>
      <c r="N180" s="533"/>
      <c r="O180" s="533"/>
      <c r="P180" s="533"/>
      <c r="Q180" s="533"/>
      <c r="R180" s="526"/>
      <c r="S180" s="526"/>
      <c r="T180" s="526"/>
      <c r="U180" s="526"/>
      <c r="V180" s="526"/>
      <c r="W180" s="526"/>
      <c r="X180" s="526"/>
      <c r="Y180" s="526"/>
      <c r="Z180" s="527"/>
      <c r="AA180" s="527"/>
      <c r="AB180" s="527"/>
      <c r="AC180" s="527"/>
      <c r="AD180" s="527"/>
      <c r="AE180" s="527"/>
      <c r="AF180" s="527"/>
      <c r="AG180" s="527" t="s">
        <v>814</v>
      </c>
      <c r="AH180" s="527">
        <v>0</v>
      </c>
      <c r="AI180" s="527"/>
      <c r="AJ180" s="527"/>
      <c r="AK180" s="527"/>
      <c r="AL180" s="527"/>
      <c r="AM180" s="527"/>
      <c r="AN180" s="527"/>
      <c r="AO180" s="527"/>
      <c r="AP180" s="527"/>
      <c r="AQ180" s="527"/>
      <c r="AR180" s="527"/>
      <c r="AS180" s="527"/>
      <c r="AT180" s="527"/>
      <c r="AU180" s="527"/>
      <c r="AV180" s="527"/>
      <c r="AW180" s="527"/>
      <c r="AX180" s="527"/>
      <c r="AY180" s="527"/>
      <c r="AZ180" s="527"/>
      <c r="BA180" s="527"/>
      <c r="BB180" s="527"/>
      <c r="BC180" s="527"/>
      <c r="BD180" s="527"/>
      <c r="BE180" s="527"/>
      <c r="BF180" s="527"/>
      <c r="BG180" s="527"/>
      <c r="BH180" s="527"/>
    </row>
    <row r="181" spans="1:60" outlineLevel="3">
      <c r="A181" s="528"/>
      <c r="B181" s="529"/>
      <c r="C181" s="530" t="s">
        <v>1836</v>
      </c>
      <c r="D181" s="531"/>
      <c r="E181" s="532">
        <v>0.44280000000000003</v>
      </c>
      <c r="F181" s="526"/>
      <c r="G181" s="526"/>
      <c r="H181" s="526"/>
      <c r="I181" s="526"/>
      <c r="J181" s="526"/>
      <c r="K181" s="526"/>
      <c r="L181" s="526"/>
      <c r="M181" s="526"/>
      <c r="N181" s="533"/>
      <c r="O181" s="533"/>
      <c r="P181" s="533"/>
      <c r="Q181" s="533"/>
      <c r="R181" s="526"/>
      <c r="S181" s="526"/>
      <c r="T181" s="526"/>
      <c r="U181" s="526"/>
      <c r="V181" s="526"/>
      <c r="W181" s="526"/>
      <c r="X181" s="526"/>
      <c r="Y181" s="526"/>
      <c r="Z181" s="527"/>
      <c r="AA181" s="527"/>
      <c r="AB181" s="527"/>
      <c r="AC181" s="527"/>
      <c r="AD181" s="527"/>
      <c r="AE181" s="527"/>
      <c r="AF181" s="527"/>
      <c r="AG181" s="527" t="s">
        <v>814</v>
      </c>
      <c r="AH181" s="527">
        <v>0</v>
      </c>
      <c r="AI181" s="527"/>
      <c r="AJ181" s="527"/>
      <c r="AK181" s="527"/>
      <c r="AL181" s="527"/>
      <c r="AM181" s="527"/>
      <c r="AN181" s="527"/>
      <c r="AO181" s="527"/>
      <c r="AP181" s="527"/>
      <c r="AQ181" s="527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527"/>
      <c r="BG181" s="527"/>
      <c r="BH181" s="527"/>
    </row>
    <row r="182" spans="1:60" outlineLevel="3">
      <c r="A182" s="528"/>
      <c r="B182" s="529"/>
      <c r="C182" s="530" t="s">
        <v>2787</v>
      </c>
      <c r="D182" s="531"/>
      <c r="E182" s="532">
        <v>0.34416000000000002</v>
      </c>
      <c r="F182" s="526"/>
      <c r="G182" s="526"/>
      <c r="H182" s="526"/>
      <c r="I182" s="526"/>
      <c r="J182" s="526"/>
      <c r="K182" s="526"/>
      <c r="L182" s="526"/>
      <c r="M182" s="526"/>
      <c r="N182" s="533"/>
      <c r="O182" s="533"/>
      <c r="P182" s="533"/>
      <c r="Q182" s="533"/>
      <c r="R182" s="526"/>
      <c r="S182" s="526"/>
      <c r="T182" s="526"/>
      <c r="U182" s="526"/>
      <c r="V182" s="526"/>
      <c r="W182" s="526"/>
      <c r="X182" s="526"/>
      <c r="Y182" s="526"/>
      <c r="Z182" s="527"/>
      <c r="AA182" s="527"/>
      <c r="AB182" s="527"/>
      <c r="AC182" s="527"/>
      <c r="AD182" s="527"/>
      <c r="AE182" s="527"/>
      <c r="AF182" s="527"/>
      <c r="AG182" s="527" t="s">
        <v>814</v>
      </c>
      <c r="AH182" s="527">
        <v>0</v>
      </c>
      <c r="AI182" s="527"/>
      <c r="AJ182" s="527"/>
      <c r="AK182" s="527"/>
      <c r="AL182" s="527"/>
      <c r="AM182" s="527"/>
      <c r="AN182" s="527"/>
      <c r="AO182" s="527"/>
      <c r="AP182" s="527"/>
      <c r="AQ182" s="527"/>
      <c r="AR182" s="527"/>
      <c r="AS182" s="527"/>
      <c r="AT182" s="527"/>
      <c r="AU182" s="527"/>
      <c r="AV182" s="527"/>
      <c r="AW182" s="527"/>
      <c r="AX182" s="527"/>
      <c r="AY182" s="527"/>
      <c r="AZ182" s="527"/>
      <c r="BA182" s="527"/>
      <c r="BB182" s="527"/>
      <c r="BC182" s="527"/>
      <c r="BD182" s="527"/>
      <c r="BE182" s="527"/>
      <c r="BF182" s="527"/>
      <c r="BG182" s="527"/>
      <c r="BH182" s="527"/>
    </row>
    <row r="183" spans="1:60" outlineLevel="3">
      <c r="A183" s="528"/>
      <c r="B183" s="529"/>
      <c r="C183" s="530" t="s">
        <v>2788</v>
      </c>
      <c r="D183" s="531"/>
      <c r="E183" s="532">
        <v>0.34416000000000002</v>
      </c>
      <c r="F183" s="526"/>
      <c r="G183" s="526"/>
      <c r="H183" s="526"/>
      <c r="I183" s="526"/>
      <c r="J183" s="526"/>
      <c r="K183" s="526"/>
      <c r="L183" s="526"/>
      <c r="M183" s="526"/>
      <c r="N183" s="533"/>
      <c r="O183" s="533"/>
      <c r="P183" s="533"/>
      <c r="Q183" s="533"/>
      <c r="R183" s="526"/>
      <c r="S183" s="526"/>
      <c r="T183" s="526"/>
      <c r="U183" s="526"/>
      <c r="V183" s="526"/>
      <c r="W183" s="526"/>
      <c r="X183" s="526"/>
      <c r="Y183" s="526"/>
      <c r="Z183" s="527"/>
      <c r="AA183" s="527"/>
      <c r="AB183" s="527"/>
      <c r="AC183" s="527"/>
      <c r="AD183" s="527"/>
      <c r="AE183" s="527"/>
      <c r="AF183" s="527"/>
      <c r="AG183" s="527" t="s">
        <v>814</v>
      </c>
      <c r="AH183" s="527">
        <v>0</v>
      </c>
      <c r="AI183" s="527"/>
      <c r="AJ183" s="527"/>
      <c r="AK183" s="527"/>
      <c r="AL183" s="527"/>
      <c r="AM183" s="527"/>
      <c r="AN183" s="527"/>
      <c r="AO183" s="527"/>
      <c r="AP183" s="527"/>
      <c r="AQ183" s="527"/>
      <c r="AR183" s="527"/>
      <c r="AS183" s="527"/>
      <c r="AT183" s="527"/>
      <c r="AU183" s="527"/>
      <c r="AV183" s="527"/>
      <c r="AW183" s="527"/>
      <c r="AX183" s="527"/>
      <c r="AY183" s="527"/>
      <c r="AZ183" s="527"/>
      <c r="BA183" s="527"/>
      <c r="BB183" s="527"/>
      <c r="BC183" s="527"/>
      <c r="BD183" s="527"/>
      <c r="BE183" s="527"/>
      <c r="BF183" s="527"/>
      <c r="BG183" s="527"/>
      <c r="BH183" s="527"/>
    </row>
    <row r="184" spans="1:60" outlineLevel="3">
      <c r="A184" s="528"/>
      <c r="B184" s="529"/>
      <c r="C184" s="530" t="s">
        <v>2789</v>
      </c>
      <c r="D184" s="531"/>
      <c r="E184" s="532">
        <v>0.30815999999999999</v>
      </c>
      <c r="F184" s="526"/>
      <c r="G184" s="526"/>
      <c r="H184" s="526"/>
      <c r="I184" s="526"/>
      <c r="J184" s="526"/>
      <c r="K184" s="526"/>
      <c r="L184" s="526"/>
      <c r="M184" s="526"/>
      <c r="N184" s="533"/>
      <c r="O184" s="533"/>
      <c r="P184" s="533"/>
      <c r="Q184" s="533"/>
      <c r="R184" s="526"/>
      <c r="S184" s="526"/>
      <c r="T184" s="526"/>
      <c r="U184" s="526"/>
      <c r="V184" s="526"/>
      <c r="W184" s="526"/>
      <c r="X184" s="526"/>
      <c r="Y184" s="526"/>
      <c r="Z184" s="527"/>
      <c r="AA184" s="527"/>
      <c r="AB184" s="527"/>
      <c r="AC184" s="527"/>
      <c r="AD184" s="527"/>
      <c r="AE184" s="527"/>
      <c r="AF184" s="527"/>
      <c r="AG184" s="527" t="s">
        <v>814</v>
      </c>
      <c r="AH184" s="527">
        <v>0</v>
      </c>
      <c r="AI184" s="527"/>
      <c r="AJ184" s="527"/>
      <c r="AK184" s="527"/>
      <c r="AL184" s="527"/>
      <c r="AM184" s="527"/>
      <c r="AN184" s="527"/>
      <c r="AO184" s="527"/>
      <c r="AP184" s="527"/>
      <c r="AQ184" s="527"/>
      <c r="AR184" s="527"/>
      <c r="AS184" s="527"/>
      <c r="AT184" s="527"/>
      <c r="AU184" s="527"/>
      <c r="AV184" s="527"/>
      <c r="AW184" s="527"/>
      <c r="AX184" s="527"/>
      <c r="AY184" s="527"/>
      <c r="AZ184" s="527"/>
      <c r="BA184" s="527"/>
      <c r="BB184" s="527"/>
      <c r="BC184" s="527"/>
      <c r="BD184" s="527"/>
      <c r="BE184" s="527"/>
      <c r="BF184" s="527"/>
      <c r="BG184" s="527"/>
      <c r="BH184" s="527"/>
    </row>
    <row r="185" spans="1:60" outlineLevel="3">
      <c r="A185" s="528"/>
      <c r="B185" s="529"/>
      <c r="C185" s="530" t="s">
        <v>2790</v>
      </c>
      <c r="D185" s="531"/>
      <c r="E185" s="532">
        <v>0.32400000000000001</v>
      </c>
      <c r="F185" s="526"/>
      <c r="G185" s="526"/>
      <c r="H185" s="526"/>
      <c r="I185" s="526"/>
      <c r="J185" s="526"/>
      <c r="K185" s="526"/>
      <c r="L185" s="526"/>
      <c r="M185" s="526"/>
      <c r="N185" s="533"/>
      <c r="O185" s="533"/>
      <c r="P185" s="533"/>
      <c r="Q185" s="533"/>
      <c r="R185" s="526"/>
      <c r="S185" s="526"/>
      <c r="T185" s="526"/>
      <c r="U185" s="526"/>
      <c r="V185" s="526"/>
      <c r="W185" s="526"/>
      <c r="X185" s="526"/>
      <c r="Y185" s="526"/>
      <c r="Z185" s="527"/>
      <c r="AA185" s="527"/>
      <c r="AB185" s="527"/>
      <c r="AC185" s="527"/>
      <c r="AD185" s="527"/>
      <c r="AE185" s="527"/>
      <c r="AF185" s="527"/>
      <c r="AG185" s="527" t="s">
        <v>814</v>
      </c>
      <c r="AH185" s="527">
        <v>0</v>
      </c>
      <c r="AI185" s="527"/>
      <c r="AJ185" s="527"/>
      <c r="AK185" s="527"/>
      <c r="AL185" s="527"/>
      <c r="AM185" s="527"/>
      <c r="AN185" s="527"/>
      <c r="AO185" s="527"/>
      <c r="AP185" s="527"/>
      <c r="AQ185" s="527"/>
      <c r="AR185" s="527"/>
      <c r="AS185" s="527"/>
      <c r="AT185" s="527"/>
      <c r="AU185" s="527"/>
      <c r="AV185" s="527"/>
      <c r="AW185" s="527"/>
      <c r="AX185" s="527"/>
      <c r="AY185" s="527"/>
      <c r="AZ185" s="527"/>
      <c r="BA185" s="527"/>
      <c r="BB185" s="527"/>
      <c r="BC185" s="527"/>
      <c r="BD185" s="527"/>
      <c r="BE185" s="527"/>
      <c r="BF185" s="527"/>
      <c r="BG185" s="527"/>
      <c r="BH185" s="527"/>
    </row>
    <row r="186" spans="1:60" ht="22.5" outlineLevel="1">
      <c r="A186" s="518">
        <v>54</v>
      </c>
      <c r="B186" s="519" t="s">
        <v>2861</v>
      </c>
      <c r="C186" s="520" t="s">
        <v>2862</v>
      </c>
      <c r="D186" s="521" t="s">
        <v>832</v>
      </c>
      <c r="E186" s="522">
        <v>3.09816</v>
      </c>
      <c r="F186" s="523"/>
      <c r="G186" s="524">
        <f>ROUND(E186*F186,2)</f>
        <v>0</v>
      </c>
      <c r="H186" s="523"/>
      <c r="I186" s="524">
        <f>ROUND(E186*H186,2)</f>
        <v>0</v>
      </c>
      <c r="J186" s="523"/>
      <c r="K186" s="524">
        <f>ROUND(E186*J186,2)</f>
        <v>0</v>
      </c>
      <c r="L186" s="524">
        <v>21</v>
      </c>
      <c r="M186" s="524">
        <f>G186*(1+L186/100)</f>
        <v>0</v>
      </c>
      <c r="N186" s="522">
        <v>6.0000000000000002E-5</v>
      </c>
      <c r="O186" s="522">
        <f>ROUND(E186*N186,2)</f>
        <v>0</v>
      </c>
      <c r="P186" s="522">
        <v>0</v>
      </c>
      <c r="Q186" s="522">
        <f>ROUND(E186*P186,2)</f>
        <v>0</v>
      </c>
      <c r="R186" s="524"/>
      <c r="S186" s="524" t="s">
        <v>1707</v>
      </c>
      <c r="T186" s="525" t="s">
        <v>1708</v>
      </c>
      <c r="U186" s="526">
        <v>0</v>
      </c>
      <c r="V186" s="526">
        <f>ROUND(E186*U186,2)</f>
        <v>0</v>
      </c>
      <c r="W186" s="526"/>
      <c r="X186" s="526" t="s">
        <v>1606</v>
      </c>
      <c r="Y186" s="526" t="s">
        <v>2857</v>
      </c>
      <c r="Z186" s="527"/>
      <c r="AA186" s="527"/>
      <c r="AB186" s="527"/>
      <c r="AC186" s="527"/>
      <c r="AD186" s="527"/>
      <c r="AE186" s="527"/>
      <c r="AF186" s="527"/>
      <c r="AG186" s="527" t="s">
        <v>1607</v>
      </c>
      <c r="AH186" s="527"/>
      <c r="AI186" s="527"/>
      <c r="AJ186" s="527"/>
      <c r="AK186" s="527"/>
      <c r="AL186" s="527"/>
      <c r="AM186" s="527"/>
      <c r="AN186" s="527"/>
      <c r="AO186" s="527"/>
      <c r="AP186" s="527"/>
      <c r="AQ186" s="527"/>
      <c r="AR186" s="527"/>
      <c r="AS186" s="527"/>
      <c r="AT186" s="527"/>
      <c r="AU186" s="527"/>
      <c r="AV186" s="527"/>
      <c r="AW186" s="527"/>
      <c r="AX186" s="527"/>
      <c r="AY186" s="527"/>
      <c r="AZ186" s="527"/>
      <c r="BA186" s="527"/>
      <c r="BB186" s="527"/>
      <c r="BC186" s="527"/>
      <c r="BD186" s="527"/>
      <c r="BE186" s="527"/>
      <c r="BF186" s="527"/>
      <c r="BG186" s="527"/>
      <c r="BH186" s="527"/>
    </row>
    <row r="187" spans="1:60" outlineLevel="2">
      <c r="A187" s="528"/>
      <c r="B187" s="529"/>
      <c r="C187" s="530" t="s">
        <v>3014</v>
      </c>
      <c r="D187" s="531"/>
      <c r="E187" s="532">
        <v>3.09816</v>
      </c>
      <c r="F187" s="526"/>
      <c r="G187" s="526"/>
      <c r="H187" s="526"/>
      <c r="I187" s="526"/>
      <c r="J187" s="526"/>
      <c r="K187" s="526"/>
      <c r="L187" s="526"/>
      <c r="M187" s="526"/>
      <c r="N187" s="533"/>
      <c r="O187" s="533"/>
      <c r="P187" s="533"/>
      <c r="Q187" s="533"/>
      <c r="R187" s="526"/>
      <c r="S187" s="526"/>
      <c r="T187" s="526"/>
      <c r="U187" s="526"/>
      <c r="V187" s="526"/>
      <c r="W187" s="526"/>
      <c r="X187" s="526"/>
      <c r="Y187" s="526"/>
      <c r="Z187" s="527"/>
      <c r="AA187" s="527"/>
      <c r="AB187" s="527"/>
      <c r="AC187" s="527"/>
      <c r="AD187" s="527"/>
      <c r="AE187" s="527"/>
      <c r="AF187" s="527"/>
      <c r="AG187" s="527" t="s">
        <v>814</v>
      </c>
      <c r="AH187" s="527">
        <v>5</v>
      </c>
      <c r="AI187" s="527"/>
      <c r="AJ187" s="527"/>
      <c r="AK187" s="527"/>
      <c r="AL187" s="527"/>
      <c r="AM187" s="527"/>
      <c r="AN187" s="527"/>
      <c r="AO187" s="527"/>
      <c r="AP187" s="527"/>
      <c r="AQ187" s="527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527"/>
      <c r="BG187" s="527"/>
      <c r="BH187" s="527"/>
    </row>
    <row r="188" spans="1:60" outlineLevel="1">
      <c r="A188" s="528">
        <v>55</v>
      </c>
      <c r="B188" s="529" t="s">
        <v>1838</v>
      </c>
      <c r="C188" s="543" t="s">
        <v>1839</v>
      </c>
      <c r="D188" s="544" t="s">
        <v>255</v>
      </c>
      <c r="E188" s="545"/>
      <c r="F188" s="546"/>
      <c r="G188" s="526">
        <f>ROUND(E188*F188,2)</f>
        <v>0</v>
      </c>
      <c r="H188" s="546"/>
      <c r="I188" s="526">
        <f>ROUND(E188*H188,2)</f>
        <v>0</v>
      </c>
      <c r="J188" s="546"/>
      <c r="K188" s="526">
        <f>ROUND(E188*J188,2)</f>
        <v>0</v>
      </c>
      <c r="L188" s="526">
        <v>21</v>
      </c>
      <c r="M188" s="526">
        <f>G188*(1+L188/100)</f>
        <v>0</v>
      </c>
      <c r="N188" s="533">
        <v>0</v>
      </c>
      <c r="O188" s="533">
        <f>ROUND(E188*N188,2)</f>
        <v>0</v>
      </c>
      <c r="P188" s="533">
        <v>0</v>
      </c>
      <c r="Q188" s="533">
        <f>ROUND(E188*P188,2)</f>
        <v>0</v>
      </c>
      <c r="R188" s="526" t="s">
        <v>1826</v>
      </c>
      <c r="S188" s="526" t="s">
        <v>1605</v>
      </c>
      <c r="T188" s="526" t="s">
        <v>1605</v>
      </c>
      <c r="U188" s="526">
        <v>0</v>
      </c>
      <c r="V188" s="526">
        <f>ROUND(E188*U188,2)</f>
        <v>0</v>
      </c>
      <c r="W188" s="526"/>
      <c r="X188" s="526" t="s">
        <v>1243</v>
      </c>
      <c r="Y188" s="526" t="s">
        <v>2857</v>
      </c>
      <c r="Z188" s="527"/>
      <c r="AA188" s="527"/>
      <c r="AB188" s="527"/>
      <c r="AC188" s="527"/>
      <c r="AD188" s="527"/>
      <c r="AE188" s="527"/>
      <c r="AF188" s="527"/>
      <c r="AG188" s="527" t="s">
        <v>1769</v>
      </c>
      <c r="AH188" s="527"/>
      <c r="AI188" s="527"/>
      <c r="AJ188" s="527"/>
      <c r="AK188" s="527"/>
      <c r="AL188" s="527"/>
      <c r="AM188" s="527"/>
      <c r="AN188" s="527"/>
      <c r="AO188" s="527"/>
      <c r="AP188" s="527"/>
      <c r="AQ188" s="527"/>
      <c r="AR188" s="527"/>
      <c r="AS188" s="527"/>
      <c r="AT188" s="527"/>
      <c r="AU188" s="527"/>
      <c r="AV188" s="527"/>
      <c r="AW188" s="527"/>
      <c r="AX188" s="527"/>
      <c r="AY188" s="527"/>
      <c r="AZ188" s="527"/>
      <c r="BA188" s="527"/>
      <c r="BB188" s="527"/>
      <c r="BC188" s="527"/>
      <c r="BD188" s="527"/>
      <c r="BE188" s="527"/>
      <c r="BF188" s="527"/>
      <c r="BG188" s="527"/>
      <c r="BH188" s="527"/>
    </row>
    <row r="189" spans="1:60" outlineLevel="2">
      <c r="A189" s="528"/>
      <c r="B189" s="529"/>
      <c r="C189" s="980" t="s">
        <v>1821</v>
      </c>
      <c r="D189" s="981"/>
      <c r="E189" s="981"/>
      <c r="F189" s="981"/>
      <c r="G189" s="981"/>
      <c r="H189" s="526"/>
      <c r="I189" s="526"/>
      <c r="J189" s="526"/>
      <c r="K189" s="526"/>
      <c r="L189" s="526"/>
      <c r="M189" s="526"/>
      <c r="N189" s="533"/>
      <c r="O189" s="533"/>
      <c r="P189" s="533"/>
      <c r="Q189" s="533"/>
      <c r="R189" s="526"/>
      <c r="S189" s="526"/>
      <c r="T189" s="526"/>
      <c r="U189" s="526"/>
      <c r="V189" s="526"/>
      <c r="W189" s="526"/>
      <c r="X189" s="526"/>
      <c r="Y189" s="526"/>
      <c r="Z189" s="527"/>
      <c r="AA189" s="527"/>
      <c r="AB189" s="527"/>
      <c r="AC189" s="527"/>
      <c r="AD189" s="527"/>
      <c r="AE189" s="527"/>
      <c r="AF189" s="527"/>
      <c r="AG189" s="527" t="s">
        <v>1621</v>
      </c>
      <c r="AH189" s="527"/>
      <c r="AI189" s="527"/>
      <c r="AJ189" s="527"/>
      <c r="AK189" s="527"/>
      <c r="AL189" s="527"/>
      <c r="AM189" s="527"/>
      <c r="AN189" s="527"/>
      <c r="AO189" s="527"/>
      <c r="AP189" s="527"/>
      <c r="AQ189" s="527"/>
      <c r="AR189" s="527"/>
      <c r="AS189" s="527"/>
      <c r="AT189" s="527"/>
      <c r="AU189" s="527"/>
      <c r="AV189" s="527"/>
      <c r="AW189" s="527"/>
      <c r="AX189" s="527"/>
      <c r="AY189" s="527"/>
      <c r="AZ189" s="527"/>
      <c r="BA189" s="527"/>
      <c r="BB189" s="527"/>
      <c r="BC189" s="527"/>
      <c r="BD189" s="527"/>
      <c r="BE189" s="527"/>
      <c r="BF189" s="527"/>
      <c r="BG189" s="527"/>
      <c r="BH189" s="527"/>
    </row>
    <row r="190" spans="1:60">
      <c r="A190" s="510" t="s">
        <v>1600</v>
      </c>
      <c r="B190" s="511" t="s">
        <v>1840</v>
      </c>
      <c r="C190" s="512" t="s">
        <v>1841</v>
      </c>
      <c r="D190" s="513"/>
      <c r="E190" s="514"/>
      <c r="F190" s="515"/>
      <c r="G190" s="515">
        <f>SUMIF(AG191:AG219,"&lt;&gt;NOR",G191:G219)</f>
        <v>0</v>
      </c>
      <c r="H190" s="515"/>
      <c r="I190" s="515">
        <f>SUM(I191:I219)</f>
        <v>0</v>
      </c>
      <c r="J190" s="515"/>
      <c r="K190" s="515">
        <f>SUM(K191:K219)</f>
        <v>0</v>
      </c>
      <c r="L190" s="515"/>
      <c r="M190" s="515">
        <f>SUM(M191:M219)</f>
        <v>0</v>
      </c>
      <c r="N190" s="514"/>
      <c r="O190" s="514">
        <f>SUM(O191:O219)</f>
        <v>0.76</v>
      </c>
      <c r="P190" s="514"/>
      <c r="Q190" s="514">
        <f>SUM(Q191:Q219)</f>
        <v>1.08</v>
      </c>
      <c r="R190" s="515"/>
      <c r="S190" s="515"/>
      <c r="T190" s="516"/>
      <c r="U190" s="517"/>
      <c r="V190" s="517">
        <f>SUM(V191:V219)</f>
        <v>76.11</v>
      </c>
      <c r="W190" s="517"/>
      <c r="X190" s="517"/>
      <c r="Y190" s="517"/>
      <c r="AG190" s="493" t="s">
        <v>1601</v>
      </c>
    </row>
    <row r="191" spans="1:60" ht="22.5" outlineLevel="1">
      <c r="A191" s="518">
        <v>56</v>
      </c>
      <c r="B191" s="519" t="s">
        <v>1842</v>
      </c>
      <c r="C191" s="520" t="s">
        <v>1843</v>
      </c>
      <c r="D191" s="521" t="s">
        <v>162</v>
      </c>
      <c r="E191" s="522">
        <v>71.782499999999999</v>
      </c>
      <c r="F191" s="523"/>
      <c r="G191" s="524">
        <f>ROUND(E191*F191,2)</f>
        <v>0</v>
      </c>
      <c r="H191" s="523"/>
      <c r="I191" s="524">
        <f>ROUND(E191*H191,2)</f>
        <v>0</v>
      </c>
      <c r="J191" s="523"/>
      <c r="K191" s="524">
        <f>ROUND(E191*J191,2)</f>
        <v>0</v>
      </c>
      <c r="L191" s="524">
        <v>21</v>
      </c>
      <c r="M191" s="524">
        <f>G191*(1+L191/100)</f>
        <v>0</v>
      </c>
      <c r="N191" s="522">
        <v>1.7000000000000001E-4</v>
      </c>
      <c r="O191" s="522">
        <f>ROUND(E191*N191,2)</f>
        <v>0.01</v>
      </c>
      <c r="P191" s="522">
        <v>0</v>
      </c>
      <c r="Q191" s="522">
        <f>ROUND(E191*P191,2)</f>
        <v>0</v>
      </c>
      <c r="R191" s="524" t="s">
        <v>1844</v>
      </c>
      <c r="S191" s="524" t="s">
        <v>1605</v>
      </c>
      <c r="T191" s="525" t="s">
        <v>1605</v>
      </c>
      <c r="U191" s="526">
        <v>0.57299999999999995</v>
      </c>
      <c r="V191" s="526">
        <f>ROUND(E191*U191,2)</f>
        <v>41.13</v>
      </c>
      <c r="W191" s="526"/>
      <c r="X191" s="526" t="s">
        <v>1606</v>
      </c>
      <c r="Y191" s="526" t="s">
        <v>2857</v>
      </c>
      <c r="Z191" s="527"/>
      <c r="AA191" s="527"/>
      <c r="AB191" s="527"/>
      <c r="AC191" s="527"/>
      <c r="AD191" s="527"/>
      <c r="AE191" s="527"/>
      <c r="AF191" s="527"/>
      <c r="AG191" s="527" t="s">
        <v>1607</v>
      </c>
      <c r="AH191" s="527"/>
      <c r="AI191" s="527"/>
      <c r="AJ191" s="527"/>
      <c r="AK191" s="527"/>
      <c r="AL191" s="527"/>
      <c r="AM191" s="527"/>
      <c r="AN191" s="527"/>
      <c r="AO191" s="527"/>
      <c r="AP191" s="527"/>
      <c r="AQ191" s="527"/>
      <c r="AR191" s="527"/>
      <c r="AS191" s="527"/>
      <c r="AT191" s="527"/>
      <c r="AU191" s="527"/>
      <c r="AV191" s="527"/>
      <c r="AW191" s="527"/>
      <c r="AX191" s="527"/>
      <c r="AY191" s="527"/>
      <c r="AZ191" s="527"/>
      <c r="BA191" s="527"/>
      <c r="BB191" s="527"/>
      <c r="BC191" s="527"/>
      <c r="BD191" s="527"/>
      <c r="BE191" s="527"/>
      <c r="BF191" s="527"/>
      <c r="BG191" s="527"/>
      <c r="BH191" s="527"/>
    </row>
    <row r="192" spans="1:60" outlineLevel="2">
      <c r="A192" s="528"/>
      <c r="B192" s="529"/>
      <c r="C192" s="974" t="s">
        <v>1845</v>
      </c>
      <c r="D192" s="975"/>
      <c r="E192" s="975"/>
      <c r="F192" s="975"/>
      <c r="G192" s="975"/>
      <c r="H192" s="526"/>
      <c r="I192" s="526"/>
      <c r="J192" s="526"/>
      <c r="K192" s="526"/>
      <c r="L192" s="526"/>
      <c r="M192" s="526"/>
      <c r="N192" s="533"/>
      <c r="O192" s="533"/>
      <c r="P192" s="533"/>
      <c r="Q192" s="533"/>
      <c r="R192" s="526"/>
      <c r="S192" s="526"/>
      <c r="T192" s="526"/>
      <c r="U192" s="526"/>
      <c r="V192" s="526"/>
      <c r="W192" s="526"/>
      <c r="X192" s="526"/>
      <c r="Y192" s="526"/>
      <c r="Z192" s="527"/>
      <c r="AA192" s="527"/>
      <c r="AB192" s="527"/>
      <c r="AC192" s="527"/>
      <c r="AD192" s="527"/>
      <c r="AE192" s="527"/>
      <c r="AF192" s="527"/>
      <c r="AG192" s="527" t="s">
        <v>1632</v>
      </c>
      <c r="AH192" s="527"/>
      <c r="AI192" s="527"/>
      <c r="AJ192" s="527"/>
      <c r="AK192" s="527"/>
      <c r="AL192" s="527"/>
      <c r="AM192" s="527"/>
      <c r="AN192" s="527"/>
      <c r="AO192" s="527"/>
      <c r="AP192" s="527"/>
      <c r="AQ192" s="527"/>
      <c r="AR192" s="527"/>
      <c r="AS192" s="527"/>
      <c r="AT192" s="527"/>
      <c r="AU192" s="527"/>
      <c r="AV192" s="527"/>
      <c r="AW192" s="527"/>
      <c r="AX192" s="527"/>
      <c r="AY192" s="527"/>
      <c r="AZ192" s="527"/>
      <c r="BA192" s="527"/>
      <c r="BB192" s="527"/>
      <c r="BC192" s="527"/>
      <c r="BD192" s="527"/>
      <c r="BE192" s="527"/>
      <c r="BF192" s="527"/>
      <c r="BG192" s="527"/>
      <c r="BH192" s="527"/>
    </row>
    <row r="193" spans="1:60" outlineLevel="2">
      <c r="A193" s="528"/>
      <c r="B193" s="529"/>
      <c r="C193" s="530" t="s">
        <v>2779</v>
      </c>
      <c r="D193" s="531"/>
      <c r="E193" s="532">
        <v>6.0350000000000001</v>
      </c>
      <c r="F193" s="526"/>
      <c r="G193" s="526"/>
      <c r="H193" s="526"/>
      <c r="I193" s="526"/>
      <c r="J193" s="526"/>
      <c r="K193" s="526"/>
      <c r="L193" s="526"/>
      <c r="M193" s="526"/>
      <c r="N193" s="533"/>
      <c r="O193" s="533"/>
      <c r="P193" s="533"/>
      <c r="Q193" s="533"/>
      <c r="R193" s="526"/>
      <c r="S193" s="526"/>
      <c r="T193" s="526"/>
      <c r="U193" s="526"/>
      <c r="V193" s="526"/>
      <c r="W193" s="526"/>
      <c r="X193" s="526"/>
      <c r="Y193" s="526"/>
      <c r="Z193" s="527"/>
      <c r="AA193" s="527"/>
      <c r="AB193" s="527"/>
      <c r="AC193" s="527"/>
      <c r="AD193" s="527"/>
      <c r="AE193" s="527"/>
      <c r="AF193" s="527"/>
      <c r="AG193" s="527" t="s">
        <v>814</v>
      </c>
      <c r="AH193" s="527">
        <v>0</v>
      </c>
      <c r="AI193" s="527"/>
      <c r="AJ193" s="527"/>
      <c r="AK193" s="527"/>
      <c r="AL193" s="527"/>
      <c r="AM193" s="527"/>
      <c r="AN193" s="527"/>
      <c r="AO193" s="527"/>
      <c r="AP193" s="527"/>
      <c r="AQ193" s="527"/>
      <c r="AR193" s="527"/>
      <c r="AS193" s="527"/>
      <c r="AT193" s="527"/>
      <c r="AU193" s="527"/>
      <c r="AV193" s="527"/>
      <c r="AW193" s="527"/>
      <c r="AX193" s="527"/>
      <c r="AY193" s="527"/>
      <c r="AZ193" s="527"/>
      <c r="BA193" s="527"/>
      <c r="BB193" s="527"/>
      <c r="BC193" s="527"/>
      <c r="BD193" s="527"/>
      <c r="BE193" s="527"/>
      <c r="BF193" s="527"/>
      <c r="BG193" s="527"/>
      <c r="BH193" s="527"/>
    </row>
    <row r="194" spans="1:60" outlineLevel="3">
      <c r="A194" s="528"/>
      <c r="B194" s="529"/>
      <c r="C194" s="530" t="s">
        <v>1831</v>
      </c>
      <c r="D194" s="531"/>
      <c r="E194" s="532">
        <v>7.56</v>
      </c>
      <c r="F194" s="526"/>
      <c r="G194" s="526"/>
      <c r="H194" s="526"/>
      <c r="I194" s="526"/>
      <c r="J194" s="526"/>
      <c r="K194" s="526"/>
      <c r="L194" s="526"/>
      <c r="M194" s="526"/>
      <c r="N194" s="533"/>
      <c r="O194" s="533"/>
      <c r="P194" s="533"/>
      <c r="Q194" s="533"/>
      <c r="R194" s="526"/>
      <c r="S194" s="526"/>
      <c r="T194" s="526"/>
      <c r="U194" s="526"/>
      <c r="V194" s="526"/>
      <c r="W194" s="526"/>
      <c r="X194" s="526"/>
      <c r="Y194" s="526"/>
      <c r="Z194" s="527"/>
      <c r="AA194" s="527"/>
      <c r="AB194" s="527"/>
      <c r="AC194" s="527"/>
      <c r="AD194" s="527"/>
      <c r="AE194" s="527"/>
      <c r="AF194" s="527"/>
      <c r="AG194" s="527" t="s">
        <v>814</v>
      </c>
      <c r="AH194" s="527">
        <v>0</v>
      </c>
      <c r="AI194" s="527"/>
      <c r="AJ194" s="527"/>
      <c r="AK194" s="527"/>
      <c r="AL194" s="527"/>
      <c r="AM194" s="527"/>
      <c r="AN194" s="527"/>
      <c r="AO194" s="527"/>
      <c r="AP194" s="527"/>
      <c r="AQ194" s="527"/>
      <c r="AR194" s="527"/>
      <c r="AS194" s="527"/>
      <c r="AT194" s="527"/>
      <c r="AU194" s="527"/>
      <c r="AV194" s="527"/>
      <c r="AW194" s="527"/>
      <c r="AX194" s="527"/>
      <c r="AY194" s="527"/>
      <c r="AZ194" s="527"/>
      <c r="BA194" s="527"/>
      <c r="BB194" s="527"/>
      <c r="BC194" s="527"/>
      <c r="BD194" s="527"/>
      <c r="BE194" s="527"/>
      <c r="BF194" s="527"/>
      <c r="BG194" s="527"/>
      <c r="BH194" s="527"/>
    </row>
    <row r="195" spans="1:60" outlineLevel="3">
      <c r="A195" s="528"/>
      <c r="B195" s="529"/>
      <c r="C195" s="530" t="s">
        <v>2780</v>
      </c>
      <c r="D195" s="531"/>
      <c r="E195" s="532">
        <v>16.837499999999999</v>
      </c>
      <c r="F195" s="526"/>
      <c r="G195" s="526"/>
      <c r="H195" s="526"/>
      <c r="I195" s="526"/>
      <c r="J195" s="526"/>
      <c r="K195" s="526"/>
      <c r="L195" s="526"/>
      <c r="M195" s="526"/>
      <c r="N195" s="533"/>
      <c r="O195" s="533"/>
      <c r="P195" s="533"/>
      <c r="Q195" s="533"/>
      <c r="R195" s="526"/>
      <c r="S195" s="526"/>
      <c r="T195" s="526"/>
      <c r="U195" s="526"/>
      <c r="V195" s="526"/>
      <c r="W195" s="526"/>
      <c r="X195" s="526"/>
      <c r="Y195" s="526"/>
      <c r="Z195" s="527"/>
      <c r="AA195" s="527"/>
      <c r="AB195" s="527"/>
      <c r="AC195" s="527"/>
      <c r="AD195" s="527"/>
      <c r="AE195" s="527"/>
      <c r="AF195" s="527"/>
      <c r="AG195" s="527" t="s">
        <v>814</v>
      </c>
      <c r="AH195" s="527">
        <v>0</v>
      </c>
      <c r="AI195" s="527"/>
      <c r="AJ195" s="527"/>
      <c r="AK195" s="527"/>
      <c r="AL195" s="527"/>
      <c r="AM195" s="527"/>
      <c r="AN195" s="527"/>
      <c r="AO195" s="527"/>
      <c r="AP195" s="527"/>
      <c r="AQ195" s="527"/>
      <c r="AR195" s="527"/>
      <c r="AS195" s="527"/>
      <c r="AT195" s="527"/>
      <c r="AU195" s="527"/>
      <c r="AV195" s="527"/>
      <c r="AW195" s="527"/>
      <c r="AX195" s="527"/>
      <c r="AY195" s="527"/>
      <c r="AZ195" s="527"/>
      <c r="BA195" s="527"/>
      <c r="BB195" s="527"/>
      <c r="BC195" s="527"/>
      <c r="BD195" s="527"/>
      <c r="BE195" s="527"/>
      <c r="BF195" s="527"/>
      <c r="BG195" s="527"/>
      <c r="BH195" s="527"/>
    </row>
    <row r="196" spans="1:60" outlineLevel="3">
      <c r="A196" s="528"/>
      <c r="B196" s="529"/>
      <c r="C196" s="530" t="s">
        <v>1832</v>
      </c>
      <c r="D196" s="531"/>
      <c r="E196" s="532">
        <v>9.1349999999999998</v>
      </c>
      <c r="F196" s="526"/>
      <c r="G196" s="526"/>
      <c r="H196" s="526"/>
      <c r="I196" s="526"/>
      <c r="J196" s="526"/>
      <c r="K196" s="526"/>
      <c r="L196" s="526"/>
      <c r="M196" s="526"/>
      <c r="N196" s="533"/>
      <c r="O196" s="533"/>
      <c r="P196" s="533"/>
      <c r="Q196" s="533"/>
      <c r="R196" s="526"/>
      <c r="S196" s="526"/>
      <c r="T196" s="526"/>
      <c r="U196" s="526"/>
      <c r="V196" s="526"/>
      <c r="W196" s="526"/>
      <c r="X196" s="526"/>
      <c r="Y196" s="526"/>
      <c r="Z196" s="527"/>
      <c r="AA196" s="527"/>
      <c r="AB196" s="527"/>
      <c r="AC196" s="527"/>
      <c r="AD196" s="527"/>
      <c r="AE196" s="527"/>
      <c r="AF196" s="527"/>
      <c r="AG196" s="527" t="s">
        <v>814</v>
      </c>
      <c r="AH196" s="527">
        <v>0</v>
      </c>
      <c r="AI196" s="527"/>
      <c r="AJ196" s="527"/>
      <c r="AK196" s="527"/>
      <c r="AL196" s="527"/>
      <c r="AM196" s="527"/>
      <c r="AN196" s="527"/>
      <c r="AO196" s="527"/>
      <c r="AP196" s="527"/>
      <c r="AQ196" s="527"/>
      <c r="AR196" s="527"/>
      <c r="AS196" s="527"/>
      <c r="AT196" s="527"/>
      <c r="AU196" s="527"/>
      <c r="AV196" s="527"/>
      <c r="AW196" s="527"/>
      <c r="AX196" s="527"/>
      <c r="AY196" s="527"/>
      <c r="AZ196" s="527"/>
      <c r="BA196" s="527"/>
      <c r="BB196" s="527"/>
      <c r="BC196" s="527"/>
      <c r="BD196" s="527"/>
      <c r="BE196" s="527"/>
      <c r="BF196" s="527"/>
      <c r="BG196" s="527"/>
      <c r="BH196" s="527"/>
    </row>
    <row r="197" spans="1:60" outlineLevel="3">
      <c r="A197" s="528"/>
      <c r="B197" s="529"/>
      <c r="C197" s="530" t="s">
        <v>2781</v>
      </c>
      <c r="D197" s="531"/>
      <c r="E197" s="532">
        <v>10.955</v>
      </c>
      <c r="F197" s="526"/>
      <c r="G197" s="526"/>
      <c r="H197" s="526"/>
      <c r="I197" s="526"/>
      <c r="J197" s="526"/>
      <c r="K197" s="526"/>
      <c r="L197" s="526"/>
      <c r="M197" s="526"/>
      <c r="N197" s="533"/>
      <c r="O197" s="533"/>
      <c r="P197" s="533"/>
      <c r="Q197" s="533"/>
      <c r="R197" s="526"/>
      <c r="S197" s="526"/>
      <c r="T197" s="526"/>
      <c r="U197" s="526"/>
      <c r="V197" s="526"/>
      <c r="W197" s="526"/>
      <c r="X197" s="526"/>
      <c r="Y197" s="526"/>
      <c r="Z197" s="527"/>
      <c r="AA197" s="527"/>
      <c r="AB197" s="527"/>
      <c r="AC197" s="527"/>
      <c r="AD197" s="527"/>
      <c r="AE197" s="527"/>
      <c r="AF197" s="527"/>
      <c r="AG197" s="527" t="s">
        <v>814</v>
      </c>
      <c r="AH197" s="527">
        <v>0</v>
      </c>
      <c r="AI197" s="527"/>
      <c r="AJ197" s="527"/>
      <c r="AK197" s="527"/>
      <c r="AL197" s="527"/>
      <c r="AM197" s="527"/>
      <c r="AN197" s="527"/>
      <c r="AO197" s="527"/>
      <c r="AP197" s="527"/>
      <c r="AQ197" s="527"/>
      <c r="AR197" s="527"/>
      <c r="AS197" s="527"/>
      <c r="AT197" s="527"/>
      <c r="AU197" s="527"/>
      <c r="AV197" s="527"/>
      <c r="AW197" s="527"/>
      <c r="AX197" s="527"/>
      <c r="AY197" s="527"/>
      <c r="AZ197" s="527"/>
      <c r="BA197" s="527"/>
      <c r="BB197" s="527"/>
      <c r="BC197" s="527"/>
      <c r="BD197" s="527"/>
      <c r="BE197" s="527"/>
      <c r="BF197" s="527"/>
      <c r="BG197" s="527"/>
      <c r="BH197" s="527"/>
    </row>
    <row r="198" spans="1:60" outlineLevel="3">
      <c r="A198" s="528"/>
      <c r="B198" s="529"/>
      <c r="C198" s="530" t="s">
        <v>2782</v>
      </c>
      <c r="D198" s="531"/>
      <c r="E198" s="532">
        <v>4.3499999999999996</v>
      </c>
      <c r="F198" s="526"/>
      <c r="G198" s="526"/>
      <c r="H198" s="526"/>
      <c r="I198" s="526"/>
      <c r="J198" s="526"/>
      <c r="K198" s="526"/>
      <c r="L198" s="526"/>
      <c r="M198" s="526"/>
      <c r="N198" s="533"/>
      <c r="O198" s="533"/>
      <c r="P198" s="533"/>
      <c r="Q198" s="533"/>
      <c r="R198" s="526"/>
      <c r="S198" s="526"/>
      <c r="T198" s="526"/>
      <c r="U198" s="526"/>
      <c r="V198" s="526"/>
      <c r="W198" s="526"/>
      <c r="X198" s="526"/>
      <c r="Y198" s="526"/>
      <c r="Z198" s="527"/>
      <c r="AA198" s="527"/>
      <c r="AB198" s="527"/>
      <c r="AC198" s="527"/>
      <c r="AD198" s="527"/>
      <c r="AE198" s="527"/>
      <c r="AF198" s="527"/>
      <c r="AG198" s="527" t="s">
        <v>814</v>
      </c>
      <c r="AH198" s="527">
        <v>0</v>
      </c>
      <c r="AI198" s="527"/>
      <c r="AJ198" s="527"/>
      <c r="AK198" s="527"/>
      <c r="AL198" s="527"/>
      <c r="AM198" s="527"/>
      <c r="AN198" s="527"/>
      <c r="AO198" s="527"/>
      <c r="AP198" s="527"/>
      <c r="AQ198" s="527"/>
      <c r="AR198" s="527"/>
      <c r="AS198" s="527"/>
      <c r="AT198" s="527"/>
      <c r="AU198" s="527"/>
      <c r="AV198" s="527"/>
      <c r="AW198" s="527"/>
      <c r="AX198" s="527"/>
      <c r="AY198" s="527"/>
      <c r="AZ198" s="527"/>
      <c r="BA198" s="527"/>
      <c r="BB198" s="527"/>
      <c r="BC198" s="527"/>
      <c r="BD198" s="527"/>
      <c r="BE198" s="527"/>
      <c r="BF198" s="527"/>
      <c r="BG198" s="527"/>
      <c r="BH198" s="527"/>
    </row>
    <row r="199" spans="1:60" outlineLevel="3">
      <c r="A199" s="528"/>
      <c r="B199" s="529"/>
      <c r="C199" s="530" t="s">
        <v>2783</v>
      </c>
      <c r="D199" s="531"/>
      <c r="E199" s="532">
        <v>10.16</v>
      </c>
      <c r="F199" s="526"/>
      <c r="G199" s="526"/>
      <c r="H199" s="526"/>
      <c r="I199" s="526"/>
      <c r="J199" s="526"/>
      <c r="K199" s="526"/>
      <c r="L199" s="526"/>
      <c r="M199" s="526"/>
      <c r="N199" s="533"/>
      <c r="O199" s="533"/>
      <c r="P199" s="533"/>
      <c r="Q199" s="533"/>
      <c r="R199" s="526"/>
      <c r="S199" s="526"/>
      <c r="T199" s="526"/>
      <c r="U199" s="526"/>
      <c r="V199" s="526"/>
      <c r="W199" s="526"/>
      <c r="X199" s="526"/>
      <c r="Y199" s="526"/>
      <c r="Z199" s="527"/>
      <c r="AA199" s="527"/>
      <c r="AB199" s="527"/>
      <c r="AC199" s="527"/>
      <c r="AD199" s="527"/>
      <c r="AE199" s="527"/>
      <c r="AF199" s="527"/>
      <c r="AG199" s="527" t="s">
        <v>814</v>
      </c>
      <c r="AH199" s="527">
        <v>0</v>
      </c>
      <c r="AI199" s="527"/>
      <c r="AJ199" s="527"/>
      <c r="AK199" s="527"/>
      <c r="AL199" s="527"/>
      <c r="AM199" s="527"/>
      <c r="AN199" s="527"/>
      <c r="AO199" s="527"/>
      <c r="AP199" s="527"/>
      <c r="AQ199" s="527"/>
      <c r="AR199" s="527"/>
      <c r="AS199" s="527"/>
      <c r="AT199" s="527"/>
      <c r="AU199" s="527"/>
      <c r="AV199" s="527"/>
      <c r="AW199" s="527"/>
      <c r="AX199" s="527"/>
      <c r="AY199" s="527"/>
      <c r="AZ199" s="527"/>
      <c r="BA199" s="527"/>
      <c r="BB199" s="527"/>
      <c r="BC199" s="527"/>
      <c r="BD199" s="527"/>
      <c r="BE199" s="527"/>
      <c r="BF199" s="527"/>
      <c r="BG199" s="527"/>
      <c r="BH199" s="527"/>
    </row>
    <row r="200" spans="1:60" outlineLevel="3">
      <c r="A200" s="528"/>
      <c r="B200" s="529"/>
      <c r="C200" s="530" t="s">
        <v>2784</v>
      </c>
      <c r="D200" s="531"/>
      <c r="E200" s="532">
        <v>6.75</v>
      </c>
      <c r="F200" s="526"/>
      <c r="G200" s="526"/>
      <c r="H200" s="526"/>
      <c r="I200" s="526"/>
      <c r="J200" s="526"/>
      <c r="K200" s="526"/>
      <c r="L200" s="526"/>
      <c r="M200" s="526"/>
      <c r="N200" s="533"/>
      <c r="O200" s="533"/>
      <c r="P200" s="533"/>
      <c r="Q200" s="533"/>
      <c r="R200" s="526"/>
      <c r="S200" s="526"/>
      <c r="T200" s="526"/>
      <c r="U200" s="526"/>
      <c r="V200" s="526"/>
      <c r="W200" s="526"/>
      <c r="X200" s="526"/>
      <c r="Y200" s="526"/>
      <c r="Z200" s="527"/>
      <c r="AA200" s="527"/>
      <c r="AB200" s="527"/>
      <c r="AC200" s="527"/>
      <c r="AD200" s="527"/>
      <c r="AE200" s="527"/>
      <c r="AF200" s="527"/>
      <c r="AG200" s="527" t="s">
        <v>814</v>
      </c>
      <c r="AH200" s="527">
        <v>0</v>
      </c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</row>
    <row r="201" spans="1:60" outlineLevel="1">
      <c r="A201" s="518">
        <v>57</v>
      </c>
      <c r="B201" s="519" t="s">
        <v>1846</v>
      </c>
      <c r="C201" s="520" t="s">
        <v>1847</v>
      </c>
      <c r="D201" s="521" t="s">
        <v>162</v>
      </c>
      <c r="E201" s="522">
        <v>43.99</v>
      </c>
      <c r="F201" s="523"/>
      <c r="G201" s="524">
        <f>ROUND(E201*F201,2)</f>
        <v>0</v>
      </c>
      <c r="H201" s="523"/>
      <c r="I201" s="524">
        <f>ROUND(E201*H201,2)</f>
        <v>0</v>
      </c>
      <c r="J201" s="523"/>
      <c r="K201" s="524">
        <f>ROUND(E201*J201,2)</f>
        <v>0</v>
      </c>
      <c r="L201" s="524">
        <v>21</v>
      </c>
      <c r="M201" s="524">
        <f>G201*(1+L201/100)</f>
        <v>0</v>
      </c>
      <c r="N201" s="522">
        <v>0</v>
      </c>
      <c r="O201" s="522">
        <f>ROUND(E201*N201,2)</f>
        <v>0</v>
      </c>
      <c r="P201" s="522">
        <v>2.4649999999999998E-2</v>
      </c>
      <c r="Q201" s="522">
        <f>ROUND(E201*P201,2)</f>
        <v>1.08</v>
      </c>
      <c r="R201" s="524" t="s">
        <v>1844</v>
      </c>
      <c r="S201" s="524" t="s">
        <v>1605</v>
      </c>
      <c r="T201" s="525" t="s">
        <v>1605</v>
      </c>
      <c r="U201" s="526">
        <v>0.25</v>
      </c>
      <c r="V201" s="526">
        <f>ROUND(E201*U201,2)</f>
        <v>11</v>
      </c>
      <c r="W201" s="526"/>
      <c r="X201" s="526" t="s">
        <v>1606</v>
      </c>
      <c r="Y201" s="526" t="s">
        <v>2857</v>
      </c>
      <c r="Z201" s="527"/>
      <c r="AA201" s="527"/>
      <c r="AB201" s="527"/>
      <c r="AC201" s="527"/>
      <c r="AD201" s="527"/>
      <c r="AE201" s="527"/>
      <c r="AF201" s="527"/>
      <c r="AG201" s="527" t="s">
        <v>1607</v>
      </c>
      <c r="AH201" s="527"/>
      <c r="AI201" s="527"/>
      <c r="AJ201" s="527"/>
      <c r="AK201" s="527"/>
      <c r="AL201" s="527"/>
      <c r="AM201" s="527"/>
      <c r="AN201" s="527"/>
      <c r="AO201" s="527"/>
      <c r="AP201" s="527"/>
      <c r="AQ201" s="527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527"/>
      <c r="BG201" s="527"/>
      <c r="BH201" s="527"/>
    </row>
    <row r="202" spans="1:60" outlineLevel="2">
      <c r="A202" s="528"/>
      <c r="B202" s="529"/>
      <c r="C202" s="530" t="s">
        <v>2779</v>
      </c>
      <c r="D202" s="531"/>
      <c r="E202" s="532">
        <v>6.0350000000000001</v>
      </c>
      <c r="F202" s="526"/>
      <c r="G202" s="526"/>
      <c r="H202" s="526"/>
      <c r="I202" s="526"/>
      <c r="J202" s="526"/>
      <c r="K202" s="526"/>
      <c r="L202" s="526"/>
      <c r="M202" s="526"/>
      <c r="N202" s="533"/>
      <c r="O202" s="533"/>
      <c r="P202" s="533"/>
      <c r="Q202" s="533"/>
      <c r="R202" s="526"/>
      <c r="S202" s="526"/>
      <c r="T202" s="526"/>
      <c r="U202" s="526"/>
      <c r="V202" s="526"/>
      <c r="W202" s="526"/>
      <c r="X202" s="526"/>
      <c r="Y202" s="526"/>
      <c r="Z202" s="527"/>
      <c r="AA202" s="527"/>
      <c r="AB202" s="527"/>
      <c r="AC202" s="527"/>
      <c r="AD202" s="527"/>
      <c r="AE202" s="527"/>
      <c r="AF202" s="527"/>
      <c r="AG202" s="527" t="s">
        <v>814</v>
      </c>
      <c r="AH202" s="527">
        <v>0</v>
      </c>
      <c r="AI202" s="527"/>
      <c r="AJ202" s="527"/>
      <c r="AK202" s="527"/>
      <c r="AL202" s="527"/>
      <c r="AM202" s="527"/>
      <c r="AN202" s="527"/>
      <c r="AO202" s="527"/>
      <c r="AP202" s="527"/>
      <c r="AQ202" s="527"/>
      <c r="AR202" s="527"/>
      <c r="AS202" s="527"/>
      <c r="AT202" s="527"/>
      <c r="AU202" s="527"/>
      <c r="AV202" s="527"/>
      <c r="AW202" s="527"/>
      <c r="AX202" s="527"/>
      <c r="AY202" s="527"/>
      <c r="AZ202" s="527"/>
      <c r="BA202" s="527"/>
      <c r="BB202" s="527"/>
      <c r="BC202" s="527"/>
      <c r="BD202" s="527"/>
      <c r="BE202" s="527"/>
      <c r="BF202" s="527"/>
      <c r="BG202" s="527"/>
      <c r="BH202" s="527"/>
    </row>
    <row r="203" spans="1:60" outlineLevel="3">
      <c r="A203" s="528"/>
      <c r="B203" s="529"/>
      <c r="C203" s="530" t="s">
        <v>1831</v>
      </c>
      <c r="D203" s="531"/>
      <c r="E203" s="532">
        <v>7.56</v>
      </c>
      <c r="F203" s="526"/>
      <c r="G203" s="526"/>
      <c r="H203" s="526"/>
      <c r="I203" s="526"/>
      <c r="J203" s="526"/>
      <c r="K203" s="526"/>
      <c r="L203" s="526"/>
      <c r="M203" s="526"/>
      <c r="N203" s="533"/>
      <c r="O203" s="533"/>
      <c r="P203" s="533"/>
      <c r="Q203" s="533"/>
      <c r="R203" s="526"/>
      <c r="S203" s="526"/>
      <c r="T203" s="526"/>
      <c r="U203" s="526"/>
      <c r="V203" s="526"/>
      <c r="W203" s="526"/>
      <c r="X203" s="526"/>
      <c r="Y203" s="526"/>
      <c r="Z203" s="527"/>
      <c r="AA203" s="527"/>
      <c r="AB203" s="527"/>
      <c r="AC203" s="527"/>
      <c r="AD203" s="527"/>
      <c r="AE203" s="527"/>
      <c r="AF203" s="527"/>
      <c r="AG203" s="527" t="s">
        <v>814</v>
      </c>
      <c r="AH203" s="527">
        <v>0</v>
      </c>
      <c r="AI203" s="527"/>
      <c r="AJ203" s="527"/>
      <c r="AK203" s="527"/>
      <c r="AL203" s="527"/>
      <c r="AM203" s="527"/>
      <c r="AN203" s="527"/>
      <c r="AO203" s="527"/>
      <c r="AP203" s="527"/>
      <c r="AQ203" s="527"/>
      <c r="AR203" s="527"/>
      <c r="AS203" s="527"/>
      <c r="AT203" s="527"/>
      <c r="AU203" s="527"/>
      <c r="AV203" s="527"/>
      <c r="AW203" s="527"/>
      <c r="AX203" s="527"/>
      <c r="AY203" s="527"/>
      <c r="AZ203" s="527"/>
      <c r="BA203" s="527"/>
      <c r="BB203" s="527"/>
      <c r="BC203" s="527"/>
      <c r="BD203" s="527"/>
      <c r="BE203" s="527"/>
      <c r="BF203" s="527"/>
      <c r="BG203" s="527"/>
      <c r="BH203" s="527"/>
    </row>
    <row r="204" spans="1:60" outlineLevel="3">
      <c r="A204" s="528"/>
      <c r="B204" s="529"/>
      <c r="C204" s="530" t="s">
        <v>1832</v>
      </c>
      <c r="D204" s="531"/>
      <c r="E204" s="532">
        <v>9.1349999999999998</v>
      </c>
      <c r="F204" s="526"/>
      <c r="G204" s="526"/>
      <c r="H204" s="526"/>
      <c r="I204" s="526"/>
      <c r="J204" s="526"/>
      <c r="K204" s="526"/>
      <c r="L204" s="526"/>
      <c r="M204" s="526"/>
      <c r="N204" s="533"/>
      <c r="O204" s="533"/>
      <c r="P204" s="533"/>
      <c r="Q204" s="533"/>
      <c r="R204" s="526"/>
      <c r="S204" s="526"/>
      <c r="T204" s="526"/>
      <c r="U204" s="526"/>
      <c r="V204" s="526"/>
      <c r="W204" s="526"/>
      <c r="X204" s="526"/>
      <c r="Y204" s="526"/>
      <c r="Z204" s="527"/>
      <c r="AA204" s="527"/>
      <c r="AB204" s="527"/>
      <c r="AC204" s="527"/>
      <c r="AD204" s="527"/>
      <c r="AE204" s="527"/>
      <c r="AF204" s="527"/>
      <c r="AG204" s="527" t="s">
        <v>814</v>
      </c>
      <c r="AH204" s="527">
        <v>0</v>
      </c>
      <c r="AI204" s="527"/>
      <c r="AJ204" s="527"/>
      <c r="AK204" s="527"/>
      <c r="AL204" s="527"/>
      <c r="AM204" s="527"/>
      <c r="AN204" s="527"/>
      <c r="AO204" s="527"/>
      <c r="AP204" s="527"/>
      <c r="AQ204" s="527"/>
      <c r="AR204" s="527"/>
      <c r="AS204" s="527"/>
      <c r="AT204" s="527"/>
      <c r="AU204" s="527"/>
      <c r="AV204" s="527"/>
      <c r="AW204" s="527"/>
      <c r="AX204" s="527"/>
      <c r="AY204" s="527"/>
      <c r="AZ204" s="527"/>
      <c r="BA204" s="527"/>
      <c r="BB204" s="527"/>
      <c r="BC204" s="527"/>
      <c r="BD204" s="527"/>
      <c r="BE204" s="527"/>
      <c r="BF204" s="527"/>
      <c r="BG204" s="527"/>
      <c r="BH204" s="527"/>
    </row>
    <row r="205" spans="1:60" outlineLevel="3">
      <c r="A205" s="528"/>
      <c r="B205" s="529"/>
      <c r="C205" s="530" t="s">
        <v>2782</v>
      </c>
      <c r="D205" s="531"/>
      <c r="E205" s="532">
        <v>4.3499999999999996</v>
      </c>
      <c r="F205" s="526"/>
      <c r="G205" s="526"/>
      <c r="H205" s="526"/>
      <c r="I205" s="526"/>
      <c r="J205" s="526"/>
      <c r="K205" s="526"/>
      <c r="L205" s="526"/>
      <c r="M205" s="526"/>
      <c r="N205" s="533"/>
      <c r="O205" s="533"/>
      <c r="P205" s="533"/>
      <c r="Q205" s="533"/>
      <c r="R205" s="526"/>
      <c r="S205" s="526"/>
      <c r="T205" s="526"/>
      <c r="U205" s="526"/>
      <c r="V205" s="526"/>
      <c r="W205" s="526"/>
      <c r="X205" s="526"/>
      <c r="Y205" s="526"/>
      <c r="Z205" s="527"/>
      <c r="AA205" s="527"/>
      <c r="AB205" s="527"/>
      <c r="AC205" s="527"/>
      <c r="AD205" s="527"/>
      <c r="AE205" s="527"/>
      <c r="AF205" s="527"/>
      <c r="AG205" s="527" t="s">
        <v>814</v>
      </c>
      <c r="AH205" s="527">
        <v>0</v>
      </c>
      <c r="AI205" s="527"/>
      <c r="AJ205" s="527"/>
      <c r="AK205" s="527"/>
      <c r="AL205" s="527"/>
      <c r="AM205" s="527"/>
      <c r="AN205" s="527"/>
      <c r="AO205" s="527"/>
      <c r="AP205" s="527"/>
      <c r="AQ205" s="527"/>
      <c r="AR205" s="527"/>
      <c r="AS205" s="527"/>
      <c r="AT205" s="527"/>
      <c r="AU205" s="527"/>
      <c r="AV205" s="527"/>
      <c r="AW205" s="527"/>
      <c r="AX205" s="527"/>
      <c r="AY205" s="527"/>
      <c r="AZ205" s="527"/>
      <c r="BA205" s="527"/>
      <c r="BB205" s="527"/>
      <c r="BC205" s="527"/>
      <c r="BD205" s="527"/>
      <c r="BE205" s="527"/>
      <c r="BF205" s="527"/>
      <c r="BG205" s="527"/>
      <c r="BH205" s="527"/>
    </row>
    <row r="206" spans="1:60" outlineLevel="3">
      <c r="A206" s="528"/>
      <c r="B206" s="529"/>
      <c r="C206" s="530" t="s">
        <v>2783</v>
      </c>
      <c r="D206" s="531"/>
      <c r="E206" s="532">
        <v>10.16</v>
      </c>
      <c r="F206" s="526"/>
      <c r="G206" s="526"/>
      <c r="H206" s="526"/>
      <c r="I206" s="526"/>
      <c r="J206" s="526"/>
      <c r="K206" s="526"/>
      <c r="L206" s="526"/>
      <c r="M206" s="526"/>
      <c r="N206" s="533"/>
      <c r="O206" s="533"/>
      <c r="P206" s="533"/>
      <c r="Q206" s="533"/>
      <c r="R206" s="526"/>
      <c r="S206" s="526"/>
      <c r="T206" s="526"/>
      <c r="U206" s="526"/>
      <c r="V206" s="526"/>
      <c r="W206" s="526"/>
      <c r="X206" s="526"/>
      <c r="Y206" s="526"/>
      <c r="Z206" s="527"/>
      <c r="AA206" s="527"/>
      <c r="AB206" s="527"/>
      <c r="AC206" s="527"/>
      <c r="AD206" s="527"/>
      <c r="AE206" s="527"/>
      <c r="AF206" s="527"/>
      <c r="AG206" s="527" t="s">
        <v>814</v>
      </c>
      <c r="AH206" s="527">
        <v>0</v>
      </c>
      <c r="AI206" s="527"/>
      <c r="AJ206" s="527"/>
      <c r="AK206" s="527"/>
      <c r="AL206" s="527"/>
      <c r="AM206" s="527"/>
      <c r="AN206" s="527"/>
      <c r="AO206" s="527"/>
      <c r="AP206" s="527"/>
      <c r="AQ206" s="527"/>
      <c r="AR206" s="527"/>
      <c r="AS206" s="527"/>
      <c r="AT206" s="527"/>
      <c r="AU206" s="527"/>
      <c r="AV206" s="527"/>
      <c r="AW206" s="527"/>
      <c r="AX206" s="527"/>
      <c r="AY206" s="527"/>
      <c r="AZ206" s="527"/>
      <c r="BA206" s="527"/>
      <c r="BB206" s="527"/>
      <c r="BC206" s="527"/>
      <c r="BD206" s="527"/>
      <c r="BE206" s="527"/>
      <c r="BF206" s="527"/>
      <c r="BG206" s="527"/>
      <c r="BH206" s="527"/>
    </row>
    <row r="207" spans="1:60" outlineLevel="3">
      <c r="A207" s="528"/>
      <c r="B207" s="529"/>
      <c r="C207" s="530" t="s">
        <v>2784</v>
      </c>
      <c r="D207" s="531"/>
      <c r="E207" s="532">
        <v>6.75</v>
      </c>
      <c r="F207" s="526"/>
      <c r="G207" s="526"/>
      <c r="H207" s="526"/>
      <c r="I207" s="526"/>
      <c r="J207" s="526"/>
      <c r="K207" s="526"/>
      <c r="L207" s="526"/>
      <c r="M207" s="526"/>
      <c r="N207" s="533"/>
      <c r="O207" s="533"/>
      <c r="P207" s="533"/>
      <c r="Q207" s="533"/>
      <c r="R207" s="526"/>
      <c r="S207" s="526"/>
      <c r="T207" s="526"/>
      <c r="U207" s="526"/>
      <c r="V207" s="526"/>
      <c r="W207" s="526"/>
      <c r="X207" s="526"/>
      <c r="Y207" s="526"/>
      <c r="Z207" s="527"/>
      <c r="AA207" s="527"/>
      <c r="AB207" s="527"/>
      <c r="AC207" s="527"/>
      <c r="AD207" s="527"/>
      <c r="AE207" s="527"/>
      <c r="AF207" s="527"/>
      <c r="AG207" s="527" t="s">
        <v>814</v>
      </c>
      <c r="AH207" s="527">
        <v>0</v>
      </c>
      <c r="AI207" s="527"/>
      <c r="AJ207" s="527"/>
      <c r="AK207" s="527"/>
      <c r="AL207" s="527"/>
      <c r="AM207" s="527"/>
      <c r="AN207" s="527"/>
      <c r="AO207" s="527"/>
      <c r="AP207" s="527"/>
      <c r="AQ207" s="527"/>
      <c r="AR207" s="527"/>
      <c r="AS207" s="527"/>
      <c r="AT207" s="527"/>
      <c r="AU207" s="527"/>
      <c r="AV207" s="527"/>
      <c r="AW207" s="527"/>
      <c r="AX207" s="527"/>
      <c r="AY207" s="527"/>
      <c r="AZ207" s="527"/>
      <c r="BA207" s="527"/>
      <c r="BB207" s="527"/>
      <c r="BC207" s="527"/>
      <c r="BD207" s="527"/>
      <c r="BE207" s="527"/>
      <c r="BF207" s="527"/>
      <c r="BG207" s="527"/>
      <c r="BH207" s="527"/>
    </row>
    <row r="208" spans="1:60" outlineLevel="1">
      <c r="A208" s="518">
        <v>58</v>
      </c>
      <c r="B208" s="519" t="s">
        <v>2791</v>
      </c>
      <c r="C208" s="520" t="s">
        <v>2792</v>
      </c>
      <c r="D208" s="521" t="s">
        <v>189</v>
      </c>
      <c r="E208" s="522">
        <v>5</v>
      </c>
      <c r="F208" s="523"/>
      <c r="G208" s="524">
        <f>ROUND(E208*F208,2)</f>
        <v>0</v>
      </c>
      <c r="H208" s="523"/>
      <c r="I208" s="524">
        <f>ROUND(E208*H208,2)</f>
        <v>0</v>
      </c>
      <c r="J208" s="523"/>
      <c r="K208" s="524">
        <f>ROUND(E208*J208,2)</f>
        <v>0</v>
      </c>
      <c r="L208" s="524">
        <v>21</v>
      </c>
      <c r="M208" s="524">
        <f>G208*(1+L208/100)</f>
        <v>0</v>
      </c>
      <c r="N208" s="522">
        <v>2.0000000000000002E-5</v>
      </c>
      <c r="O208" s="522">
        <f>ROUND(E208*N208,2)</f>
        <v>0</v>
      </c>
      <c r="P208" s="522">
        <v>0</v>
      </c>
      <c r="Q208" s="522">
        <f>ROUND(E208*P208,2)</f>
        <v>0</v>
      </c>
      <c r="R208" s="524" t="s">
        <v>1844</v>
      </c>
      <c r="S208" s="524" t="s">
        <v>1605</v>
      </c>
      <c r="T208" s="525" t="s">
        <v>1605</v>
      </c>
      <c r="U208" s="526">
        <v>4.0199999999999996</v>
      </c>
      <c r="V208" s="526">
        <f>ROUND(E208*U208,2)</f>
        <v>20.100000000000001</v>
      </c>
      <c r="W208" s="526"/>
      <c r="X208" s="526" t="s">
        <v>1606</v>
      </c>
      <c r="Y208" s="526" t="s">
        <v>2857</v>
      </c>
      <c r="Z208" s="527"/>
      <c r="AA208" s="527"/>
      <c r="AB208" s="527"/>
      <c r="AC208" s="527"/>
      <c r="AD208" s="527"/>
      <c r="AE208" s="527"/>
      <c r="AF208" s="527"/>
      <c r="AG208" s="527" t="s">
        <v>1777</v>
      </c>
      <c r="AH208" s="527"/>
      <c r="AI208" s="527"/>
      <c r="AJ208" s="527"/>
      <c r="AK208" s="527"/>
      <c r="AL208" s="527"/>
      <c r="AM208" s="527"/>
      <c r="AN208" s="527"/>
      <c r="AO208" s="527"/>
      <c r="AP208" s="527"/>
      <c r="AQ208" s="527"/>
      <c r="AR208" s="527"/>
      <c r="AS208" s="527"/>
      <c r="AT208" s="527"/>
      <c r="AU208" s="527"/>
      <c r="AV208" s="527"/>
      <c r="AW208" s="527"/>
      <c r="AX208" s="527"/>
      <c r="AY208" s="527"/>
      <c r="AZ208" s="527"/>
      <c r="BA208" s="527"/>
      <c r="BB208" s="527"/>
      <c r="BC208" s="527"/>
      <c r="BD208" s="527"/>
      <c r="BE208" s="527"/>
      <c r="BF208" s="527"/>
      <c r="BG208" s="527"/>
      <c r="BH208" s="527"/>
    </row>
    <row r="209" spans="1:60" outlineLevel="2">
      <c r="A209" s="528"/>
      <c r="B209" s="529"/>
      <c r="C209" s="530" t="s">
        <v>2793</v>
      </c>
      <c r="D209" s="531"/>
      <c r="E209" s="532">
        <v>4</v>
      </c>
      <c r="F209" s="526"/>
      <c r="G209" s="526"/>
      <c r="H209" s="526"/>
      <c r="I209" s="526"/>
      <c r="J209" s="526"/>
      <c r="K209" s="526"/>
      <c r="L209" s="526"/>
      <c r="M209" s="526"/>
      <c r="N209" s="533"/>
      <c r="O209" s="533"/>
      <c r="P209" s="533"/>
      <c r="Q209" s="533"/>
      <c r="R209" s="526"/>
      <c r="S209" s="526"/>
      <c r="T209" s="526"/>
      <c r="U209" s="526"/>
      <c r="V209" s="526"/>
      <c r="W209" s="526"/>
      <c r="X209" s="526"/>
      <c r="Y209" s="526"/>
      <c r="Z209" s="527"/>
      <c r="AA209" s="527"/>
      <c r="AB209" s="527"/>
      <c r="AC209" s="527"/>
      <c r="AD209" s="527"/>
      <c r="AE209" s="527"/>
      <c r="AF209" s="527"/>
      <c r="AG209" s="527" t="s">
        <v>814</v>
      </c>
      <c r="AH209" s="527">
        <v>0</v>
      </c>
      <c r="AI209" s="527"/>
      <c r="AJ209" s="527"/>
      <c r="AK209" s="527"/>
      <c r="AL209" s="527"/>
      <c r="AM209" s="527"/>
      <c r="AN209" s="527"/>
      <c r="AO209" s="527"/>
      <c r="AP209" s="527"/>
      <c r="AQ209" s="527"/>
      <c r="AR209" s="527"/>
      <c r="AS209" s="527"/>
      <c r="AT209" s="527"/>
      <c r="AU209" s="527"/>
      <c r="AV209" s="527"/>
      <c r="AW209" s="527"/>
      <c r="AX209" s="527"/>
      <c r="AY209" s="527"/>
      <c r="AZ209" s="527"/>
      <c r="BA209" s="527"/>
      <c r="BB209" s="527"/>
      <c r="BC209" s="527"/>
      <c r="BD209" s="527"/>
      <c r="BE209" s="527"/>
      <c r="BF209" s="527"/>
      <c r="BG209" s="527"/>
      <c r="BH209" s="527"/>
    </row>
    <row r="210" spans="1:60" outlineLevel="3">
      <c r="A210" s="528"/>
      <c r="B210" s="529"/>
      <c r="C210" s="530" t="s">
        <v>2794</v>
      </c>
      <c r="D210" s="531"/>
      <c r="E210" s="532">
        <v>1</v>
      </c>
      <c r="F210" s="526"/>
      <c r="G210" s="526"/>
      <c r="H210" s="526"/>
      <c r="I210" s="526"/>
      <c r="J210" s="526"/>
      <c r="K210" s="526"/>
      <c r="L210" s="526"/>
      <c r="M210" s="526"/>
      <c r="N210" s="533"/>
      <c r="O210" s="533"/>
      <c r="P210" s="533"/>
      <c r="Q210" s="533"/>
      <c r="R210" s="526"/>
      <c r="S210" s="526"/>
      <c r="T210" s="526"/>
      <c r="U210" s="526"/>
      <c r="V210" s="526"/>
      <c r="W210" s="526"/>
      <c r="X210" s="526"/>
      <c r="Y210" s="526"/>
      <c r="Z210" s="527"/>
      <c r="AA210" s="527"/>
      <c r="AB210" s="527"/>
      <c r="AC210" s="527"/>
      <c r="AD210" s="527"/>
      <c r="AE210" s="527"/>
      <c r="AF210" s="527"/>
      <c r="AG210" s="527" t="s">
        <v>814</v>
      </c>
      <c r="AH210" s="527">
        <v>0</v>
      </c>
      <c r="AI210" s="527"/>
      <c r="AJ210" s="527"/>
      <c r="AK210" s="527"/>
      <c r="AL210" s="527"/>
      <c r="AM210" s="527"/>
      <c r="AN210" s="527"/>
      <c r="AO210" s="527"/>
      <c r="AP210" s="527"/>
      <c r="AQ210" s="527"/>
      <c r="AR210" s="527"/>
      <c r="AS210" s="527"/>
      <c r="AT210" s="527"/>
      <c r="AU210" s="527"/>
      <c r="AV210" s="527"/>
      <c r="AW210" s="527"/>
      <c r="AX210" s="527"/>
      <c r="AY210" s="527"/>
      <c r="AZ210" s="527"/>
      <c r="BA210" s="527"/>
      <c r="BB210" s="527"/>
      <c r="BC210" s="527"/>
      <c r="BD210" s="527"/>
      <c r="BE210" s="527"/>
      <c r="BF210" s="527"/>
      <c r="BG210" s="527"/>
      <c r="BH210" s="527"/>
    </row>
    <row r="211" spans="1:60" outlineLevel="1">
      <c r="A211" s="518">
        <v>59</v>
      </c>
      <c r="B211" s="519" t="s">
        <v>1853</v>
      </c>
      <c r="C211" s="520" t="s">
        <v>1854</v>
      </c>
      <c r="D211" s="521" t="s">
        <v>189</v>
      </c>
      <c r="E211" s="522">
        <v>5</v>
      </c>
      <c r="F211" s="523"/>
      <c r="G211" s="524">
        <f>ROUND(E211*F211,2)</f>
        <v>0</v>
      </c>
      <c r="H211" s="523"/>
      <c r="I211" s="524">
        <f>ROUND(E211*H211,2)</f>
        <v>0</v>
      </c>
      <c r="J211" s="523"/>
      <c r="K211" s="524">
        <f>ROUND(E211*J211,2)</f>
        <v>0</v>
      </c>
      <c r="L211" s="524">
        <v>21</v>
      </c>
      <c r="M211" s="524">
        <f>G211*(1+L211/100)</f>
        <v>0</v>
      </c>
      <c r="N211" s="522">
        <v>0</v>
      </c>
      <c r="O211" s="522">
        <f>ROUND(E211*N211,2)</f>
        <v>0</v>
      </c>
      <c r="P211" s="522">
        <v>0</v>
      </c>
      <c r="Q211" s="522">
        <f>ROUND(E211*P211,2)</f>
        <v>0</v>
      </c>
      <c r="R211" s="524" t="s">
        <v>1844</v>
      </c>
      <c r="S211" s="524" t="s">
        <v>1605</v>
      </c>
      <c r="T211" s="525" t="s">
        <v>1605</v>
      </c>
      <c r="U211" s="526">
        <v>0.77500000000000002</v>
      </c>
      <c r="V211" s="526">
        <f>ROUND(E211*U211,2)</f>
        <v>3.88</v>
      </c>
      <c r="W211" s="526"/>
      <c r="X211" s="526" t="s">
        <v>1606</v>
      </c>
      <c r="Y211" s="526" t="s">
        <v>2857</v>
      </c>
      <c r="Z211" s="527"/>
      <c r="AA211" s="527"/>
      <c r="AB211" s="527"/>
      <c r="AC211" s="527"/>
      <c r="AD211" s="527"/>
      <c r="AE211" s="527"/>
      <c r="AF211" s="527"/>
      <c r="AG211" s="527" t="s">
        <v>1777</v>
      </c>
      <c r="AH211" s="527"/>
      <c r="AI211" s="527"/>
      <c r="AJ211" s="527"/>
      <c r="AK211" s="527"/>
      <c r="AL211" s="527"/>
      <c r="AM211" s="527"/>
      <c r="AN211" s="527"/>
      <c r="AO211" s="527"/>
      <c r="AP211" s="527"/>
      <c r="AQ211" s="527"/>
      <c r="AR211" s="527"/>
      <c r="AS211" s="527"/>
      <c r="AT211" s="527"/>
      <c r="AU211" s="527"/>
      <c r="AV211" s="527"/>
      <c r="AW211" s="527"/>
      <c r="AX211" s="527"/>
      <c r="AY211" s="527"/>
      <c r="AZ211" s="527"/>
      <c r="BA211" s="527"/>
      <c r="BB211" s="527"/>
      <c r="BC211" s="527"/>
      <c r="BD211" s="527"/>
      <c r="BE211" s="527"/>
      <c r="BF211" s="527"/>
      <c r="BG211" s="527"/>
      <c r="BH211" s="527"/>
    </row>
    <row r="212" spans="1:60" outlineLevel="2">
      <c r="A212" s="528"/>
      <c r="B212" s="529"/>
      <c r="C212" s="530" t="s">
        <v>3015</v>
      </c>
      <c r="D212" s="531"/>
      <c r="E212" s="532">
        <v>5</v>
      </c>
      <c r="F212" s="526"/>
      <c r="G212" s="526"/>
      <c r="H212" s="526"/>
      <c r="I212" s="526"/>
      <c r="J212" s="526"/>
      <c r="K212" s="526"/>
      <c r="L212" s="526"/>
      <c r="M212" s="526"/>
      <c r="N212" s="533"/>
      <c r="O212" s="533"/>
      <c r="P212" s="533"/>
      <c r="Q212" s="533"/>
      <c r="R212" s="526"/>
      <c r="S212" s="526"/>
      <c r="T212" s="526"/>
      <c r="U212" s="526"/>
      <c r="V212" s="526"/>
      <c r="W212" s="526"/>
      <c r="X212" s="526"/>
      <c r="Y212" s="526"/>
      <c r="Z212" s="527"/>
      <c r="AA212" s="527"/>
      <c r="AB212" s="527"/>
      <c r="AC212" s="527"/>
      <c r="AD212" s="527"/>
      <c r="AE212" s="527"/>
      <c r="AF212" s="527"/>
      <c r="AG212" s="527" t="s">
        <v>814</v>
      </c>
      <c r="AH212" s="527">
        <v>5</v>
      </c>
      <c r="AI212" s="527"/>
      <c r="AJ212" s="527"/>
      <c r="AK212" s="527"/>
      <c r="AL212" s="527"/>
      <c r="AM212" s="527"/>
      <c r="AN212" s="527"/>
      <c r="AO212" s="527"/>
      <c r="AP212" s="527"/>
      <c r="AQ212" s="527"/>
      <c r="AR212" s="527"/>
      <c r="AS212" s="527"/>
      <c r="AT212" s="527"/>
      <c r="AU212" s="527"/>
      <c r="AV212" s="527"/>
      <c r="AW212" s="527"/>
      <c r="AX212" s="527"/>
      <c r="AY212" s="527"/>
      <c r="AZ212" s="527"/>
      <c r="BA212" s="527"/>
      <c r="BB212" s="527"/>
      <c r="BC212" s="527"/>
      <c r="BD212" s="527"/>
      <c r="BE212" s="527"/>
      <c r="BF212" s="527"/>
      <c r="BG212" s="527"/>
      <c r="BH212" s="527"/>
    </row>
    <row r="213" spans="1:60" outlineLevel="1">
      <c r="A213" s="518">
        <v>60</v>
      </c>
      <c r="B213" s="519" t="s">
        <v>2606</v>
      </c>
      <c r="C213" s="520" t="s">
        <v>2607</v>
      </c>
      <c r="D213" s="521" t="s">
        <v>189</v>
      </c>
      <c r="E213" s="522">
        <v>5</v>
      </c>
      <c r="F213" s="523"/>
      <c r="G213" s="524">
        <f>ROUND(E213*F213,2)</f>
        <v>0</v>
      </c>
      <c r="H213" s="523"/>
      <c r="I213" s="524">
        <f>ROUND(E213*H213,2)</f>
        <v>0</v>
      </c>
      <c r="J213" s="523"/>
      <c r="K213" s="524">
        <f>ROUND(E213*J213,2)</f>
        <v>0</v>
      </c>
      <c r="L213" s="524">
        <v>21</v>
      </c>
      <c r="M213" s="524">
        <f>G213*(1+L213/100)</f>
        <v>0</v>
      </c>
      <c r="N213" s="522">
        <v>0</v>
      </c>
      <c r="O213" s="522">
        <f>ROUND(E213*N213,2)</f>
        <v>0</v>
      </c>
      <c r="P213" s="522">
        <v>0</v>
      </c>
      <c r="Q213" s="522">
        <f>ROUND(E213*P213,2)</f>
        <v>0</v>
      </c>
      <c r="R213" s="524"/>
      <c r="S213" s="524" t="s">
        <v>1707</v>
      </c>
      <c r="T213" s="525" t="s">
        <v>1708</v>
      </c>
      <c r="U213" s="526">
        <v>0</v>
      </c>
      <c r="V213" s="526">
        <f>ROUND(E213*U213,2)</f>
        <v>0</v>
      </c>
      <c r="W213" s="526"/>
      <c r="X213" s="526" t="s">
        <v>1606</v>
      </c>
      <c r="Y213" s="526" t="s">
        <v>2857</v>
      </c>
      <c r="Z213" s="527"/>
      <c r="AA213" s="527"/>
      <c r="AB213" s="527"/>
      <c r="AC213" s="527"/>
      <c r="AD213" s="527"/>
      <c r="AE213" s="527"/>
      <c r="AF213" s="527"/>
      <c r="AG213" s="527" t="s">
        <v>1607</v>
      </c>
      <c r="AH213" s="527"/>
      <c r="AI213" s="527"/>
      <c r="AJ213" s="527"/>
      <c r="AK213" s="527"/>
      <c r="AL213" s="527"/>
      <c r="AM213" s="527"/>
      <c r="AN213" s="527"/>
      <c r="AO213" s="527"/>
      <c r="AP213" s="527"/>
      <c r="AQ213" s="527"/>
      <c r="AR213" s="527"/>
      <c r="AS213" s="527"/>
      <c r="AT213" s="527"/>
      <c r="AU213" s="527"/>
      <c r="AV213" s="527"/>
      <c r="AW213" s="527"/>
      <c r="AX213" s="527"/>
      <c r="AY213" s="527"/>
      <c r="AZ213" s="527"/>
      <c r="BA213" s="527"/>
      <c r="BB213" s="527"/>
      <c r="BC213" s="527"/>
      <c r="BD213" s="527"/>
      <c r="BE213" s="527"/>
      <c r="BF213" s="527"/>
      <c r="BG213" s="527"/>
      <c r="BH213" s="527"/>
    </row>
    <row r="214" spans="1:60" outlineLevel="2">
      <c r="A214" s="528"/>
      <c r="B214" s="529"/>
      <c r="C214" s="530" t="s">
        <v>2793</v>
      </c>
      <c r="D214" s="531"/>
      <c r="E214" s="532">
        <v>4</v>
      </c>
      <c r="F214" s="526"/>
      <c r="G214" s="526"/>
      <c r="H214" s="526"/>
      <c r="I214" s="526"/>
      <c r="J214" s="526"/>
      <c r="K214" s="526"/>
      <c r="L214" s="526"/>
      <c r="M214" s="526"/>
      <c r="N214" s="533"/>
      <c r="O214" s="533"/>
      <c r="P214" s="533"/>
      <c r="Q214" s="533"/>
      <c r="R214" s="526"/>
      <c r="S214" s="526"/>
      <c r="T214" s="526"/>
      <c r="U214" s="526"/>
      <c r="V214" s="526"/>
      <c r="W214" s="526"/>
      <c r="X214" s="526"/>
      <c r="Y214" s="526"/>
      <c r="Z214" s="527"/>
      <c r="AA214" s="527"/>
      <c r="AB214" s="527"/>
      <c r="AC214" s="527"/>
      <c r="AD214" s="527"/>
      <c r="AE214" s="527"/>
      <c r="AF214" s="527"/>
      <c r="AG214" s="527" t="s">
        <v>814</v>
      </c>
      <c r="AH214" s="527">
        <v>0</v>
      </c>
      <c r="AI214" s="527"/>
      <c r="AJ214" s="527"/>
      <c r="AK214" s="527"/>
      <c r="AL214" s="527"/>
      <c r="AM214" s="527"/>
      <c r="AN214" s="527"/>
      <c r="AO214" s="527"/>
      <c r="AP214" s="527"/>
      <c r="AQ214" s="527"/>
      <c r="AR214" s="527"/>
      <c r="AS214" s="527"/>
      <c r="AT214" s="527"/>
      <c r="AU214" s="527"/>
      <c r="AV214" s="527"/>
      <c r="AW214" s="527"/>
      <c r="AX214" s="527"/>
      <c r="AY214" s="527"/>
      <c r="AZ214" s="527"/>
      <c r="BA214" s="527"/>
      <c r="BB214" s="527"/>
      <c r="BC214" s="527"/>
      <c r="BD214" s="527"/>
      <c r="BE214" s="527"/>
      <c r="BF214" s="527"/>
      <c r="BG214" s="527"/>
      <c r="BH214" s="527"/>
    </row>
    <row r="215" spans="1:60" outlineLevel="3">
      <c r="A215" s="528"/>
      <c r="B215" s="529"/>
      <c r="C215" s="530" t="s">
        <v>2794</v>
      </c>
      <c r="D215" s="531"/>
      <c r="E215" s="532">
        <v>1</v>
      </c>
      <c r="F215" s="526"/>
      <c r="G215" s="526"/>
      <c r="H215" s="526"/>
      <c r="I215" s="526"/>
      <c r="J215" s="526"/>
      <c r="K215" s="526"/>
      <c r="L215" s="526"/>
      <c r="M215" s="526"/>
      <c r="N215" s="533"/>
      <c r="O215" s="533"/>
      <c r="P215" s="533"/>
      <c r="Q215" s="533"/>
      <c r="R215" s="526"/>
      <c r="S215" s="526"/>
      <c r="T215" s="526"/>
      <c r="U215" s="526"/>
      <c r="V215" s="526"/>
      <c r="W215" s="526"/>
      <c r="X215" s="526"/>
      <c r="Y215" s="526"/>
      <c r="Z215" s="527"/>
      <c r="AA215" s="527"/>
      <c r="AB215" s="527"/>
      <c r="AC215" s="527"/>
      <c r="AD215" s="527"/>
      <c r="AE215" s="527"/>
      <c r="AF215" s="527"/>
      <c r="AG215" s="527" t="s">
        <v>814</v>
      </c>
      <c r="AH215" s="527">
        <v>0</v>
      </c>
      <c r="AI215" s="527"/>
      <c r="AJ215" s="527"/>
      <c r="AK215" s="527"/>
      <c r="AL215" s="527"/>
      <c r="AM215" s="527"/>
      <c r="AN215" s="527"/>
      <c r="AO215" s="527"/>
      <c r="AP215" s="527"/>
      <c r="AQ215" s="527"/>
      <c r="AR215" s="527"/>
      <c r="AS215" s="527"/>
      <c r="AT215" s="527"/>
      <c r="AU215" s="527"/>
      <c r="AV215" s="527"/>
      <c r="AW215" s="527"/>
      <c r="AX215" s="527"/>
      <c r="AY215" s="527"/>
      <c r="AZ215" s="527"/>
      <c r="BA215" s="527"/>
      <c r="BB215" s="527"/>
      <c r="BC215" s="527"/>
      <c r="BD215" s="527"/>
      <c r="BE215" s="527"/>
      <c r="BF215" s="527"/>
      <c r="BG215" s="527"/>
      <c r="BH215" s="527"/>
    </row>
    <row r="216" spans="1:60" ht="22.5" outlineLevel="1">
      <c r="A216" s="518">
        <v>61</v>
      </c>
      <c r="B216" s="519" t="s">
        <v>1863</v>
      </c>
      <c r="C216" s="520" t="s">
        <v>1864</v>
      </c>
      <c r="D216" s="521" t="s">
        <v>162</v>
      </c>
      <c r="E216" s="522">
        <v>75.371629999999996</v>
      </c>
      <c r="F216" s="523"/>
      <c r="G216" s="524">
        <f>ROUND(E216*F216,2)</f>
        <v>0</v>
      </c>
      <c r="H216" s="523"/>
      <c r="I216" s="524">
        <f>ROUND(E216*H216,2)</f>
        <v>0</v>
      </c>
      <c r="J216" s="523"/>
      <c r="K216" s="524">
        <f>ROUND(E216*J216,2)</f>
        <v>0</v>
      </c>
      <c r="L216" s="524">
        <v>21</v>
      </c>
      <c r="M216" s="524">
        <f>G216*(1+L216/100)</f>
        <v>0</v>
      </c>
      <c r="N216" s="522">
        <v>9.9000000000000008E-3</v>
      </c>
      <c r="O216" s="522">
        <f>ROUND(E216*N216,2)</f>
        <v>0.75</v>
      </c>
      <c r="P216" s="522">
        <v>0</v>
      </c>
      <c r="Q216" s="522">
        <f>ROUND(E216*P216,2)</f>
        <v>0</v>
      </c>
      <c r="R216" s="524" t="s">
        <v>1813</v>
      </c>
      <c r="S216" s="524" t="s">
        <v>1605</v>
      </c>
      <c r="T216" s="525" t="s">
        <v>1605</v>
      </c>
      <c r="U216" s="526">
        <v>0</v>
      </c>
      <c r="V216" s="526">
        <f>ROUND(E216*U216,2)</f>
        <v>0</v>
      </c>
      <c r="W216" s="526"/>
      <c r="X216" s="526" t="s">
        <v>1814</v>
      </c>
      <c r="Y216" s="526" t="s">
        <v>2857</v>
      </c>
      <c r="Z216" s="527"/>
      <c r="AA216" s="527"/>
      <c r="AB216" s="527"/>
      <c r="AC216" s="527"/>
      <c r="AD216" s="527"/>
      <c r="AE216" s="527"/>
      <c r="AF216" s="527"/>
      <c r="AG216" s="527" t="s">
        <v>1815</v>
      </c>
      <c r="AH216" s="527"/>
      <c r="AI216" s="527"/>
      <c r="AJ216" s="527"/>
      <c r="AK216" s="527"/>
      <c r="AL216" s="527"/>
      <c r="AM216" s="527"/>
      <c r="AN216" s="527"/>
      <c r="AO216" s="527"/>
      <c r="AP216" s="527"/>
      <c r="AQ216" s="527"/>
      <c r="AR216" s="527"/>
      <c r="AS216" s="527"/>
      <c r="AT216" s="527"/>
      <c r="AU216" s="527"/>
      <c r="AV216" s="527"/>
      <c r="AW216" s="527"/>
      <c r="AX216" s="527"/>
      <c r="AY216" s="527"/>
      <c r="AZ216" s="527"/>
      <c r="BA216" s="527"/>
      <c r="BB216" s="527"/>
      <c r="BC216" s="527"/>
      <c r="BD216" s="527"/>
      <c r="BE216" s="527"/>
      <c r="BF216" s="527"/>
      <c r="BG216" s="527"/>
      <c r="BH216" s="527"/>
    </row>
    <row r="217" spans="1:60" outlineLevel="2">
      <c r="A217" s="528"/>
      <c r="B217" s="529"/>
      <c r="C217" s="530" t="s">
        <v>3016</v>
      </c>
      <c r="D217" s="531"/>
      <c r="E217" s="532">
        <v>75.371629999999996</v>
      </c>
      <c r="F217" s="526"/>
      <c r="G217" s="526"/>
      <c r="H217" s="526"/>
      <c r="I217" s="526"/>
      <c r="J217" s="526"/>
      <c r="K217" s="526"/>
      <c r="L217" s="526"/>
      <c r="M217" s="526"/>
      <c r="N217" s="533"/>
      <c r="O217" s="533"/>
      <c r="P217" s="533"/>
      <c r="Q217" s="533"/>
      <c r="R217" s="526"/>
      <c r="S217" s="526"/>
      <c r="T217" s="526"/>
      <c r="U217" s="526"/>
      <c r="V217" s="526"/>
      <c r="W217" s="526"/>
      <c r="X217" s="526"/>
      <c r="Y217" s="526"/>
      <c r="Z217" s="527"/>
      <c r="AA217" s="527"/>
      <c r="AB217" s="527"/>
      <c r="AC217" s="527"/>
      <c r="AD217" s="527"/>
      <c r="AE217" s="527"/>
      <c r="AF217" s="527"/>
      <c r="AG217" s="527" t="s">
        <v>814</v>
      </c>
      <c r="AH217" s="527">
        <v>5</v>
      </c>
      <c r="AI217" s="527"/>
      <c r="AJ217" s="527"/>
      <c r="AK217" s="527"/>
      <c r="AL217" s="527"/>
      <c r="AM217" s="527"/>
      <c r="AN217" s="527"/>
      <c r="AO217" s="527"/>
      <c r="AP217" s="527"/>
      <c r="AQ217" s="527"/>
      <c r="AR217" s="527"/>
      <c r="AS217" s="527"/>
      <c r="AT217" s="527"/>
      <c r="AU217" s="527"/>
      <c r="AV217" s="527"/>
      <c r="AW217" s="527"/>
      <c r="AX217" s="527"/>
      <c r="AY217" s="527"/>
      <c r="AZ217" s="527"/>
      <c r="BA217" s="527"/>
      <c r="BB217" s="527"/>
      <c r="BC217" s="527"/>
      <c r="BD217" s="527"/>
      <c r="BE217" s="527"/>
      <c r="BF217" s="527"/>
      <c r="BG217" s="527"/>
      <c r="BH217" s="527"/>
    </row>
    <row r="218" spans="1:60" outlineLevel="1">
      <c r="A218" s="528">
        <v>62</v>
      </c>
      <c r="B218" s="529" t="s">
        <v>1866</v>
      </c>
      <c r="C218" s="543" t="s">
        <v>1867</v>
      </c>
      <c r="D218" s="544" t="s">
        <v>255</v>
      </c>
      <c r="E218" s="545"/>
      <c r="F218" s="546"/>
      <c r="G218" s="526">
        <f>ROUND(E218*F218,2)</f>
        <v>0</v>
      </c>
      <c r="H218" s="546"/>
      <c r="I218" s="526">
        <f>ROUND(E218*H218,2)</f>
        <v>0</v>
      </c>
      <c r="J218" s="546"/>
      <c r="K218" s="526">
        <f>ROUND(E218*J218,2)</f>
        <v>0</v>
      </c>
      <c r="L218" s="526">
        <v>21</v>
      </c>
      <c r="M218" s="526">
        <f>G218*(1+L218/100)</f>
        <v>0</v>
      </c>
      <c r="N218" s="533">
        <v>0</v>
      </c>
      <c r="O218" s="533">
        <f>ROUND(E218*N218,2)</f>
        <v>0</v>
      </c>
      <c r="P218" s="533">
        <v>0</v>
      </c>
      <c r="Q218" s="533">
        <f>ROUND(E218*P218,2)</f>
        <v>0</v>
      </c>
      <c r="R218" s="526" t="s">
        <v>1844</v>
      </c>
      <c r="S218" s="526" t="s">
        <v>1605</v>
      </c>
      <c r="T218" s="526" t="s">
        <v>1605</v>
      </c>
      <c r="U218" s="526">
        <v>0</v>
      </c>
      <c r="V218" s="526">
        <f>ROUND(E218*U218,2)</f>
        <v>0</v>
      </c>
      <c r="W218" s="526"/>
      <c r="X218" s="526" t="s">
        <v>1243</v>
      </c>
      <c r="Y218" s="526" t="s">
        <v>2857</v>
      </c>
      <c r="Z218" s="527"/>
      <c r="AA218" s="527"/>
      <c r="AB218" s="527"/>
      <c r="AC218" s="527"/>
      <c r="AD218" s="527"/>
      <c r="AE218" s="527"/>
      <c r="AF218" s="527"/>
      <c r="AG218" s="527" t="s">
        <v>1769</v>
      </c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</row>
    <row r="219" spans="1:60" outlineLevel="2">
      <c r="A219" s="528"/>
      <c r="B219" s="529"/>
      <c r="C219" s="980" t="s">
        <v>1821</v>
      </c>
      <c r="D219" s="981"/>
      <c r="E219" s="981"/>
      <c r="F219" s="981"/>
      <c r="G219" s="981"/>
      <c r="H219" s="526"/>
      <c r="I219" s="526"/>
      <c r="J219" s="526"/>
      <c r="K219" s="526"/>
      <c r="L219" s="526"/>
      <c r="M219" s="526"/>
      <c r="N219" s="533"/>
      <c r="O219" s="533"/>
      <c r="P219" s="533"/>
      <c r="Q219" s="533"/>
      <c r="R219" s="526"/>
      <c r="S219" s="526"/>
      <c r="T219" s="526"/>
      <c r="U219" s="526"/>
      <c r="V219" s="526"/>
      <c r="W219" s="526"/>
      <c r="X219" s="526"/>
      <c r="Y219" s="526"/>
      <c r="Z219" s="527"/>
      <c r="AA219" s="527"/>
      <c r="AB219" s="527"/>
      <c r="AC219" s="527"/>
      <c r="AD219" s="527"/>
      <c r="AE219" s="527"/>
      <c r="AF219" s="527"/>
      <c r="AG219" s="527" t="s">
        <v>1621</v>
      </c>
      <c r="AH219" s="527"/>
      <c r="AI219" s="527"/>
      <c r="AJ219" s="527"/>
      <c r="AK219" s="527"/>
      <c r="AL219" s="527"/>
      <c r="AM219" s="527"/>
      <c r="AN219" s="527"/>
      <c r="AO219" s="527"/>
      <c r="AP219" s="527"/>
      <c r="AQ219" s="527"/>
      <c r="AR219" s="527"/>
      <c r="AS219" s="527"/>
      <c r="AT219" s="527"/>
      <c r="AU219" s="527"/>
      <c r="AV219" s="527"/>
      <c r="AW219" s="527"/>
      <c r="AX219" s="527"/>
      <c r="AY219" s="527"/>
      <c r="AZ219" s="527"/>
      <c r="BA219" s="527"/>
      <c r="BB219" s="527"/>
      <c r="BC219" s="527"/>
      <c r="BD219" s="527"/>
      <c r="BE219" s="527"/>
      <c r="BF219" s="527"/>
      <c r="BG219" s="527"/>
      <c r="BH219" s="527"/>
    </row>
    <row r="220" spans="1:60">
      <c r="A220" s="510" t="s">
        <v>1600</v>
      </c>
      <c r="B220" s="511" t="s">
        <v>1868</v>
      </c>
      <c r="C220" s="512" t="s">
        <v>1869</v>
      </c>
      <c r="D220" s="513"/>
      <c r="E220" s="514"/>
      <c r="F220" s="515"/>
      <c r="G220" s="515">
        <f>SUMIF(AG221:AG224,"&lt;&gt;NOR",G221:G224)</f>
        <v>0</v>
      </c>
      <c r="H220" s="515"/>
      <c r="I220" s="515">
        <f>SUM(I221:I224)</f>
        <v>0</v>
      </c>
      <c r="J220" s="515"/>
      <c r="K220" s="515">
        <f>SUM(K221:K224)</f>
        <v>0</v>
      </c>
      <c r="L220" s="515"/>
      <c r="M220" s="515">
        <f>SUM(M221:M224)</f>
        <v>0</v>
      </c>
      <c r="N220" s="514"/>
      <c r="O220" s="514">
        <f>SUM(O221:O224)</f>
        <v>0</v>
      </c>
      <c r="P220" s="514"/>
      <c r="Q220" s="514">
        <f>SUM(Q221:Q224)</f>
        <v>0.04</v>
      </c>
      <c r="R220" s="515"/>
      <c r="S220" s="515"/>
      <c r="T220" s="516"/>
      <c r="U220" s="517"/>
      <c r="V220" s="517">
        <f>SUM(V221:V224)</f>
        <v>3.61</v>
      </c>
      <c r="W220" s="517"/>
      <c r="X220" s="517"/>
      <c r="Y220" s="517"/>
      <c r="AG220" s="493" t="s">
        <v>1601</v>
      </c>
    </row>
    <row r="221" spans="1:60" outlineLevel="1">
      <c r="A221" s="518">
        <v>63</v>
      </c>
      <c r="B221" s="519" t="s">
        <v>2615</v>
      </c>
      <c r="C221" s="520" t="s">
        <v>2616</v>
      </c>
      <c r="D221" s="521" t="s">
        <v>162</v>
      </c>
      <c r="E221" s="522">
        <v>8.8000000000000007</v>
      </c>
      <c r="F221" s="523"/>
      <c r="G221" s="524">
        <f>ROUND(E221*F221,2)</f>
        <v>0</v>
      </c>
      <c r="H221" s="523"/>
      <c r="I221" s="524">
        <f>ROUND(E221*H221,2)</f>
        <v>0</v>
      </c>
      <c r="J221" s="523"/>
      <c r="K221" s="524">
        <f>ROUND(E221*J221,2)</f>
        <v>0</v>
      </c>
      <c r="L221" s="524">
        <v>21</v>
      </c>
      <c r="M221" s="524">
        <f>G221*(1+L221/100)</f>
        <v>0</v>
      </c>
      <c r="N221" s="522">
        <v>0</v>
      </c>
      <c r="O221" s="522">
        <f>ROUND(E221*N221,2)</f>
        <v>0</v>
      </c>
      <c r="P221" s="522">
        <v>4.0000000000000001E-3</v>
      </c>
      <c r="Q221" s="522">
        <f>ROUND(E221*P221,2)</f>
        <v>0.04</v>
      </c>
      <c r="R221" s="524" t="s">
        <v>1877</v>
      </c>
      <c r="S221" s="524" t="s">
        <v>1605</v>
      </c>
      <c r="T221" s="525" t="s">
        <v>1605</v>
      </c>
      <c r="U221" s="526">
        <v>0.41</v>
      </c>
      <c r="V221" s="526">
        <f>ROUND(E221*U221,2)</f>
        <v>3.61</v>
      </c>
      <c r="W221" s="526"/>
      <c r="X221" s="526" t="s">
        <v>1606</v>
      </c>
      <c r="Y221" s="526" t="s">
        <v>2857</v>
      </c>
      <c r="Z221" s="527"/>
      <c r="AA221" s="527"/>
      <c r="AB221" s="527"/>
      <c r="AC221" s="527"/>
      <c r="AD221" s="527"/>
      <c r="AE221" s="527"/>
      <c r="AF221" s="527"/>
      <c r="AG221" s="527" t="s">
        <v>1607</v>
      </c>
      <c r="AH221" s="527"/>
      <c r="AI221" s="527"/>
      <c r="AJ221" s="527"/>
      <c r="AK221" s="527"/>
      <c r="AL221" s="527"/>
      <c r="AM221" s="527"/>
      <c r="AN221" s="527"/>
      <c r="AO221" s="527"/>
      <c r="AP221" s="527"/>
      <c r="AQ221" s="527"/>
      <c r="AR221" s="527"/>
      <c r="AS221" s="527"/>
      <c r="AT221" s="527"/>
      <c r="AU221" s="527"/>
      <c r="AV221" s="527"/>
      <c r="AW221" s="527"/>
      <c r="AX221" s="527"/>
      <c r="AY221" s="527"/>
      <c r="AZ221" s="527"/>
      <c r="BA221" s="527"/>
      <c r="BB221" s="527"/>
      <c r="BC221" s="527"/>
      <c r="BD221" s="527"/>
      <c r="BE221" s="527"/>
      <c r="BF221" s="527"/>
      <c r="BG221" s="527"/>
      <c r="BH221" s="527"/>
    </row>
    <row r="222" spans="1:60" outlineLevel="2">
      <c r="A222" s="528"/>
      <c r="B222" s="529"/>
      <c r="C222" s="530" t="s">
        <v>2795</v>
      </c>
      <c r="D222" s="531"/>
      <c r="E222" s="532">
        <v>8.8000000000000007</v>
      </c>
      <c r="F222" s="526"/>
      <c r="G222" s="526"/>
      <c r="H222" s="526"/>
      <c r="I222" s="526"/>
      <c r="J222" s="526"/>
      <c r="K222" s="526"/>
      <c r="L222" s="526"/>
      <c r="M222" s="526"/>
      <c r="N222" s="533"/>
      <c r="O222" s="533"/>
      <c r="P222" s="533"/>
      <c r="Q222" s="533"/>
      <c r="R222" s="526"/>
      <c r="S222" s="526"/>
      <c r="T222" s="526"/>
      <c r="U222" s="526"/>
      <c r="V222" s="526"/>
      <c r="W222" s="526"/>
      <c r="X222" s="526"/>
      <c r="Y222" s="526"/>
      <c r="Z222" s="527"/>
      <c r="AA222" s="527"/>
      <c r="AB222" s="527"/>
      <c r="AC222" s="527"/>
      <c r="AD222" s="527"/>
      <c r="AE222" s="527"/>
      <c r="AF222" s="527"/>
      <c r="AG222" s="527" t="s">
        <v>814</v>
      </c>
      <c r="AH222" s="527">
        <v>0</v>
      </c>
      <c r="AI222" s="527"/>
      <c r="AJ222" s="527"/>
      <c r="AK222" s="527"/>
      <c r="AL222" s="527"/>
      <c r="AM222" s="527"/>
      <c r="AN222" s="527"/>
      <c r="AO222" s="527"/>
      <c r="AP222" s="527"/>
      <c r="AQ222" s="527"/>
      <c r="AR222" s="527"/>
      <c r="AS222" s="527"/>
      <c r="AT222" s="527"/>
      <c r="AU222" s="527"/>
      <c r="AV222" s="527"/>
      <c r="AW222" s="527"/>
      <c r="AX222" s="527"/>
      <c r="AY222" s="527"/>
      <c r="AZ222" s="527"/>
      <c r="BA222" s="527"/>
      <c r="BB222" s="527"/>
      <c r="BC222" s="527"/>
      <c r="BD222" s="527"/>
      <c r="BE222" s="527"/>
      <c r="BF222" s="527"/>
      <c r="BG222" s="527"/>
      <c r="BH222" s="527"/>
    </row>
    <row r="223" spans="1:60" outlineLevel="1">
      <c r="A223" s="528">
        <v>64</v>
      </c>
      <c r="B223" s="529" t="s">
        <v>1875</v>
      </c>
      <c r="C223" s="543" t="s">
        <v>1876</v>
      </c>
      <c r="D223" s="544" t="s">
        <v>255</v>
      </c>
      <c r="E223" s="545"/>
      <c r="F223" s="546"/>
      <c r="G223" s="526">
        <f>ROUND(E223*F223,2)</f>
        <v>0</v>
      </c>
      <c r="H223" s="546"/>
      <c r="I223" s="526">
        <f>ROUND(E223*H223,2)</f>
        <v>0</v>
      </c>
      <c r="J223" s="546"/>
      <c r="K223" s="526">
        <f>ROUND(E223*J223,2)</f>
        <v>0</v>
      </c>
      <c r="L223" s="526">
        <v>21</v>
      </c>
      <c r="M223" s="526">
        <f>G223*(1+L223/100)</f>
        <v>0</v>
      </c>
      <c r="N223" s="533">
        <v>0</v>
      </c>
      <c r="O223" s="533">
        <f>ROUND(E223*N223,2)</f>
        <v>0</v>
      </c>
      <c r="P223" s="533">
        <v>0</v>
      </c>
      <c r="Q223" s="533">
        <f>ROUND(E223*P223,2)</f>
        <v>0</v>
      </c>
      <c r="R223" s="526" t="s">
        <v>1877</v>
      </c>
      <c r="S223" s="526" t="s">
        <v>1605</v>
      </c>
      <c r="T223" s="526" t="s">
        <v>1605</v>
      </c>
      <c r="U223" s="526">
        <v>0</v>
      </c>
      <c r="V223" s="526">
        <f>ROUND(E223*U223,2)</f>
        <v>0</v>
      </c>
      <c r="W223" s="526"/>
      <c r="X223" s="526" t="s">
        <v>1243</v>
      </c>
      <c r="Y223" s="526" t="s">
        <v>2857</v>
      </c>
      <c r="Z223" s="527"/>
      <c r="AA223" s="527"/>
      <c r="AB223" s="527"/>
      <c r="AC223" s="527"/>
      <c r="AD223" s="527"/>
      <c r="AE223" s="527"/>
      <c r="AF223" s="527"/>
      <c r="AG223" s="527" t="s">
        <v>1769</v>
      </c>
      <c r="AH223" s="527"/>
      <c r="AI223" s="527"/>
      <c r="AJ223" s="527"/>
      <c r="AK223" s="527"/>
      <c r="AL223" s="527"/>
      <c r="AM223" s="527"/>
      <c r="AN223" s="527"/>
      <c r="AO223" s="527"/>
      <c r="AP223" s="527"/>
      <c r="AQ223" s="527"/>
      <c r="AR223" s="527"/>
      <c r="AS223" s="527"/>
      <c r="AT223" s="527"/>
      <c r="AU223" s="527"/>
      <c r="AV223" s="527"/>
      <c r="AW223" s="527"/>
      <c r="AX223" s="527"/>
      <c r="AY223" s="527"/>
      <c r="AZ223" s="527"/>
      <c r="BA223" s="527"/>
      <c r="BB223" s="527"/>
      <c r="BC223" s="527"/>
      <c r="BD223" s="527"/>
      <c r="BE223" s="527"/>
      <c r="BF223" s="527"/>
      <c r="BG223" s="527"/>
      <c r="BH223" s="527"/>
    </row>
    <row r="224" spans="1:60" outlineLevel="2">
      <c r="A224" s="528"/>
      <c r="B224" s="529"/>
      <c r="C224" s="980" t="s">
        <v>1821</v>
      </c>
      <c r="D224" s="981"/>
      <c r="E224" s="981"/>
      <c r="F224" s="981"/>
      <c r="G224" s="981"/>
      <c r="H224" s="526"/>
      <c r="I224" s="526"/>
      <c r="J224" s="526"/>
      <c r="K224" s="526"/>
      <c r="L224" s="526"/>
      <c r="M224" s="526"/>
      <c r="N224" s="533"/>
      <c r="O224" s="533"/>
      <c r="P224" s="533"/>
      <c r="Q224" s="533"/>
      <c r="R224" s="526"/>
      <c r="S224" s="526"/>
      <c r="T224" s="526"/>
      <c r="U224" s="526"/>
      <c r="V224" s="526"/>
      <c r="W224" s="526"/>
      <c r="X224" s="526"/>
      <c r="Y224" s="526"/>
      <c r="Z224" s="527"/>
      <c r="AA224" s="527"/>
      <c r="AB224" s="527"/>
      <c r="AC224" s="527"/>
      <c r="AD224" s="527"/>
      <c r="AE224" s="527"/>
      <c r="AF224" s="527"/>
      <c r="AG224" s="527" t="s">
        <v>1621</v>
      </c>
      <c r="AH224" s="527"/>
      <c r="AI224" s="527"/>
      <c r="AJ224" s="527"/>
      <c r="AK224" s="527"/>
      <c r="AL224" s="527"/>
      <c r="AM224" s="527"/>
      <c r="AN224" s="527"/>
      <c r="AO224" s="527"/>
      <c r="AP224" s="527"/>
      <c r="AQ224" s="527"/>
      <c r="AR224" s="527"/>
      <c r="AS224" s="527"/>
      <c r="AT224" s="527"/>
      <c r="AU224" s="527"/>
      <c r="AV224" s="527"/>
      <c r="AW224" s="527"/>
      <c r="AX224" s="527"/>
      <c r="AY224" s="527"/>
      <c r="AZ224" s="527"/>
      <c r="BA224" s="527"/>
      <c r="BB224" s="527"/>
      <c r="BC224" s="527"/>
      <c r="BD224" s="527"/>
      <c r="BE224" s="527"/>
      <c r="BF224" s="527"/>
      <c r="BG224" s="527"/>
      <c r="BH224" s="527"/>
    </row>
    <row r="225" spans="1:60">
      <c r="A225" s="510" t="s">
        <v>1600</v>
      </c>
      <c r="B225" s="511" t="s">
        <v>1878</v>
      </c>
      <c r="C225" s="512" t="s">
        <v>1879</v>
      </c>
      <c r="D225" s="513"/>
      <c r="E225" s="514"/>
      <c r="F225" s="515"/>
      <c r="G225" s="515">
        <f>SUMIF(AG226:AG247,"&lt;&gt;NOR",G226:G247)</f>
        <v>0</v>
      </c>
      <c r="H225" s="515"/>
      <c r="I225" s="515">
        <f>SUM(I226:I247)</f>
        <v>0</v>
      </c>
      <c r="J225" s="515"/>
      <c r="K225" s="515">
        <f>SUM(K226:K247)</f>
        <v>0</v>
      </c>
      <c r="L225" s="515"/>
      <c r="M225" s="515">
        <f>SUM(M226:M247)</f>
        <v>0</v>
      </c>
      <c r="N225" s="514"/>
      <c r="O225" s="514">
        <f>SUM(O226:O247)</f>
        <v>1.17</v>
      </c>
      <c r="P225" s="514"/>
      <c r="Q225" s="514">
        <f>SUM(Q226:Q247)</f>
        <v>0</v>
      </c>
      <c r="R225" s="515"/>
      <c r="S225" s="515"/>
      <c r="T225" s="516"/>
      <c r="U225" s="517"/>
      <c r="V225" s="517">
        <f>SUM(V226:V247)</f>
        <v>131.78000000000003</v>
      </c>
      <c r="W225" s="517"/>
      <c r="X225" s="517"/>
      <c r="Y225" s="517"/>
      <c r="AG225" s="493" t="s">
        <v>1601</v>
      </c>
    </row>
    <row r="226" spans="1:60" ht="22.5" outlineLevel="1">
      <c r="A226" s="518">
        <v>65</v>
      </c>
      <c r="B226" s="519" t="s">
        <v>2635</v>
      </c>
      <c r="C226" s="520" t="s">
        <v>2636</v>
      </c>
      <c r="D226" s="521" t="s">
        <v>162</v>
      </c>
      <c r="E226" s="522">
        <v>122.375</v>
      </c>
      <c r="F226" s="523"/>
      <c r="G226" s="524">
        <f>ROUND(E226*F226,2)</f>
        <v>0</v>
      </c>
      <c r="H226" s="523"/>
      <c r="I226" s="524">
        <f>ROUND(E226*H226,2)</f>
        <v>0</v>
      </c>
      <c r="J226" s="523"/>
      <c r="K226" s="524">
        <f>ROUND(E226*J226,2)</f>
        <v>0</v>
      </c>
      <c r="L226" s="524">
        <v>21</v>
      </c>
      <c r="M226" s="524">
        <f>G226*(1+L226/100)</f>
        <v>0</v>
      </c>
      <c r="N226" s="522">
        <v>0</v>
      </c>
      <c r="O226" s="522">
        <f>ROUND(E226*N226,2)</f>
        <v>0</v>
      </c>
      <c r="P226" s="522">
        <v>0</v>
      </c>
      <c r="Q226" s="522">
        <f>ROUND(E226*P226,2)</f>
        <v>0</v>
      </c>
      <c r="R226" s="524" t="s">
        <v>1704</v>
      </c>
      <c r="S226" s="524" t="s">
        <v>1605</v>
      </c>
      <c r="T226" s="525" t="s">
        <v>1605</v>
      </c>
      <c r="U226" s="526">
        <v>1.6E-2</v>
      </c>
      <c r="V226" s="526">
        <f>ROUND(E226*U226,2)</f>
        <v>1.96</v>
      </c>
      <c r="W226" s="526"/>
      <c r="X226" s="526" t="s">
        <v>1606</v>
      </c>
      <c r="Y226" s="526" t="s">
        <v>2857</v>
      </c>
      <c r="Z226" s="527"/>
      <c r="AA226" s="527"/>
      <c r="AB226" s="527"/>
      <c r="AC226" s="527"/>
      <c r="AD226" s="527"/>
      <c r="AE226" s="527"/>
      <c r="AF226" s="527"/>
      <c r="AG226" s="527" t="s">
        <v>1607</v>
      </c>
      <c r="AH226" s="527"/>
      <c r="AI226" s="527"/>
      <c r="AJ226" s="527"/>
      <c r="AK226" s="527"/>
      <c r="AL226" s="527"/>
      <c r="AM226" s="527"/>
      <c r="AN226" s="527"/>
      <c r="AO226" s="527"/>
      <c r="AP226" s="527"/>
      <c r="AQ226" s="527"/>
      <c r="AR226" s="527"/>
      <c r="AS226" s="527"/>
      <c r="AT226" s="527"/>
      <c r="AU226" s="527"/>
      <c r="AV226" s="527"/>
      <c r="AW226" s="527"/>
      <c r="AX226" s="527"/>
      <c r="AY226" s="527"/>
      <c r="AZ226" s="527"/>
      <c r="BA226" s="527"/>
      <c r="BB226" s="527"/>
      <c r="BC226" s="527"/>
      <c r="BD226" s="527"/>
      <c r="BE226" s="527"/>
      <c r="BF226" s="527"/>
      <c r="BG226" s="527"/>
      <c r="BH226" s="527"/>
    </row>
    <row r="227" spans="1:60" outlineLevel="2">
      <c r="A227" s="528"/>
      <c r="B227" s="529"/>
      <c r="C227" s="530" t="s">
        <v>3017</v>
      </c>
      <c r="D227" s="531"/>
      <c r="E227" s="532">
        <v>122.375</v>
      </c>
      <c r="F227" s="526"/>
      <c r="G227" s="526"/>
      <c r="H227" s="526"/>
      <c r="I227" s="526"/>
      <c r="J227" s="526"/>
      <c r="K227" s="526"/>
      <c r="L227" s="526"/>
      <c r="M227" s="526"/>
      <c r="N227" s="533"/>
      <c r="O227" s="533"/>
      <c r="P227" s="533"/>
      <c r="Q227" s="533"/>
      <c r="R227" s="526"/>
      <c r="S227" s="526"/>
      <c r="T227" s="526"/>
      <c r="U227" s="526"/>
      <c r="V227" s="526"/>
      <c r="W227" s="526"/>
      <c r="X227" s="526"/>
      <c r="Y227" s="526"/>
      <c r="Z227" s="527"/>
      <c r="AA227" s="527"/>
      <c r="AB227" s="527"/>
      <c r="AC227" s="527"/>
      <c r="AD227" s="527"/>
      <c r="AE227" s="527"/>
      <c r="AF227" s="527"/>
      <c r="AG227" s="527" t="s">
        <v>814</v>
      </c>
      <c r="AH227" s="527">
        <v>5</v>
      </c>
      <c r="AI227" s="527"/>
      <c r="AJ227" s="527"/>
      <c r="AK227" s="527"/>
      <c r="AL227" s="527"/>
      <c r="AM227" s="527"/>
      <c r="AN227" s="527"/>
      <c r="AO227" s="527"/>
      <c r="AP227" s="527"/>
      <c r="AQ227" s="527"/>
      <c r="AR227" s="527"/>
      <c r="AS227" s="527"/>
      <c r="AT227" s="527"/>
      <c r="AU227" s="527"/>
      <c r="AV227" s="527"/>
      <c r="AW227" s="527"/>
      <c r="AX227" s="527"/>
      <c r="AY227" s="527"/>
      <c r="AZ227" s="527"/>
      <c r="BA227" s="527"/>
      <c r="BB227" s="527"/>
      <c r="BC227" s="527"/>
      <c r="BD227" s="527"/>
      <c r="BE227" s="527"/>
      <c r="BF227" s="527"/>
      <c r="BG227" s="527"/>
      <c r="BH227" s="527"/>
    </row>
    <row r="228" spans="1:60" outlineLevel="1">
      <c r="A228" s="518">
        <v>66</v>
      </c>
      <c r="B228" s="519" t="s">
        <v>2976</v>
      </c>
      <c r="C228" s="520" t="s">
        <v>2637</v>
      </c>
      <c r="D228" s="521" t="s">
        <v>162</v>
      </c>
      <c r="E228" s="522">
        <v>122.375</v>
      </c>
      <c r="F228" s="523"/>
      <c r="G228" s="524">
        <f>ROUND(E228*F228,2)</f>
        <v>0</v>
      </c>
      <c r="H228" s="523"/>
      <c r="I228" s="524">
        <f>ROUND(E228*H228,2)</f>
        <v>0</v>
      </c>
      <c r="J228" s="523"/>
      <c r="K228" s="524">
        <f>ROUND(E228*J228,2)</f>
        <v>0</v>
      </c>
      <c r="L228" s="524">
        <v>21</v>
      </c>
      <c r="M228" s="524">
        <f>G228*(1+L228/100)</f>
        <v>0</v>
      </c>
      <c r="N228" s="522">
        <v>2.1000000000000001E-4</v>
      </c>
      <c r="O228" s="522">
        <f>ROUND(E228*N228,2)</f>
        <v>0.03</v>
      </c>
      <c r="P228" s="522">
        <v>0</v>
      </c>
      <c r="Q228" s="522">
        <f>ROUND(E228*P228,2)</f>
        <v>0</v>
      </c>
      <c r="R228" s="524" t="s">
        <v>1704</v>
      </c>
      <c r="S228" s="524" t="s">
        <v>1605</v>
      </c>
      <c r="T228" s="525" t="s">
        <v>1605</v>
      </c>
      <c r="U228" s="526">
        <v>0.05</v>
      </c>
      <c r="V228" s="526">
        <f>ROUND(E228*U228,2)</f>
        <v>6.12</v>
      </c>
      <c r="W228" s="526"/>
      <c r="X228" s="526" t="s">
        <v>1606</v>
      </c>
      <c r="Y228" s="526" t="s">
        <v>2857</v>
      </c>
      <c r="Z228" s="527"/>
      <c r="AA228" s="527"/>
      <c r="AB228" s="527"/>
      <c r="AC228" s="527"/>
      <c r="AD228" s="527"/>
      <c r="AE228" s="527"/>
      <c r="AF228" s="527"/>
      <c r="AG228" s="527" t="s">
        <v>1697</v>
      </c>
      <c r="AH228" s="527"/>
      <c r="AI228" s="527"/>
      <c r="AJ228" s="527"/>
      <c r="AK228" s="527"/>
      <c r="AL228" s="527"/>
      <c r="AM228" s="527"/>
      <c r="AN228" s="527"/>
      <c r="AO228" s="527"/>
      <c r="AP228" s="527"/>
      <c r="AQ228" s="527"/>
      <c r="AR228" s="527"/>
      <c r="AS228" s="527"/>
      <c r="AT228" s="527"/>
      <c r="AU228" s="527"/>
      <c r="AV228" s="527"/>
      <c r="AW228" s="527"/>
      <c r="AX228" s="527"/>
      <c r="AY228" s="527"/>
      <c r="AZ228" s="527"/>
      <c r="BA228" s="527"/>
      <c r="BB228" s="527"/>
      <c r="BC228" s="527"/>
      <c r="BD228" s="527"/>
      <c r="BE228" s="527"/>
      <c r="BF228" s="527"/>
      <c r="BG228" s="527"/>
      <c r="BH228" s="527"/>
    </row>
    <row r="229" spans="1:60" outlineLevel="2">
      <c r="A229" s="528"/>
      <c r="B229" s="529"/>
      <c r="C229" s="530" t="s">
        <v>3017</v>
      </c>
      <c r="D229" s="531"/>
      <c r="E229" s="532">
        <v>122.375</v>
      </c>
      <c r="F229" s="526"/>
      <c r="G229" s="526"/>
      <c r="H229" s="526"/>
      <c r="I229" s="526"/>
      <c r="J229" s="526"/>
      <c r="K229" s="526"/>
      <c r="L229" s="526"/>
      <c r="M229" s="526"/>
      <c r="N229" s="533"/>
      <c r="O229" s="533"/>
      <c r="P229" s="533"/>
      <c r="Q229" s="533"/>
      <c r="R229" s="526"/>
      <c r="S229" s="526"/>
      <c r="T229" s="526"/>
      <c r="U229" s="526"/>
      <c r="V229" s="526"/>
      <c r="W229" s="526"/>
      <c r="X229" s="526"/>
      <c r="Y229" s="526"/>
      <c r="Z229" s="527"/>
      <c r="AA229" s="527"/>
      <c r="AB229" s="527"/>
      <c r="AC229" s="527"/>
      <c r="AD229" s="527"/>
      <c r="AE229" s="527"/>
      <c r="AF229" s="527"/>
      <c r="AG229" s="527" t="s">
        <v>814</v>
      </c>
      <c r="AH229" s="527">
        <v>5</v>
      </c>
      <c r="AI229" s="527"/>
      <c r="AJ229" s="527"/>
      <c r="AK229" s="527"/>
      <c r="AL229" s="527"/>
      <c r="AM229" s="527"/>
      <c r="AN229" s="527"/>
      <c r="AO229" s="527"/>
      <c r="AP229" s="527"/>
      <c r="AQ229" s="527"/>
      <c r="AR229" s="527"/>
      <c r="AS229" s="527"/>
      <c r="AT229" s="527"/>
      <c r="AU229" s="527"/>
      <c r="AV229" s="527"/>
      <c r="AW229" s="527"/>
      <c r="AX229" s="527"/>
      <c r="AY229" s="527"/>
      <c r="AZ229" s="527"/>
      <c r="BA229" s="527"/>
      <c r="BB229" s="527"/>
      <c r="BC229" s="527"/>
      <c r="BD229" s="527"/>
      <c r="BE229" s="527"/>
      <c r="BF229" s="527"/>
      <c r="BG229" s="527"/>
      <c r="BH229" s="527"/>
    </row>
    <row r="230" spans="1:60" ht="22.5" outlineLevel="1">
      <c r="A230" s="518">
        <v>67</v>
      </c>
      <c r="B230" s="519" t="s">
        <v>2796</v>
      </c>
      <c r="C230" s="520" t="s">
        <v>2797</v>
      </c>
      <c r="D230" s="521" t="s">
        <v>162</v>
      </c>
      <c r="E230" s="522">
        <v>122.375</v>
      </c>
      <c r="F230" s="523"/>
      <c r="G230" s="524">
        <f>ROUND(E230*F230,2)</f>
        <v>0</v>
      </c>
      <c r="H230" s="523"/>
      <c r="I230" s="524">
        <f>ROUND(E230*H230,2)</f>
        <v>0</v>
      </c>
      <c r="J230" s="523"/>
      <c r="K230" s="524">
        <f>ROUND(E230*J230,2)</f>
        <v>0</v>
      </c>
      <c r="L230" s="524">
        <v>21</v>
      </c>
      <c r="M230" s="524">
        <f>G230*(1+L230/100)</f>
        <v>0</v>
      </c>
      <c r="N230" s="522">
        <v>5.0400000000000002E-3</v>
      </c>
      <c r="O230" s="522">
        <f>ROUND(E230*N230,2)</f>
        <v>0.62</v>
      </c>
      <c r="P230" s="522">
        <v>0</v>
      </c>
      <c r="Q230" s="522">
        <f>ROUND(E230*P230,2)</f>
        <v>0</v>
      </c>
      <c r="R230" s="524" t="s">
        <v>1704</v>
      </c>
      <c r="S230" s="524" t="s">
        <v>1605</v>
      </c>
      <c r="T230" s="525" t="s">
        <v>1605</v>
      </c>
      <c r="U230" s="526">
        <v>0.98</v>
      </c>
      <c r="V230" s="526">
        <f>ROUND(E230*U230,2)</f>
        <v>119.93</v>
      </c>
      <c r="W230" s="526"/>
      <c r="X230" s="526" t="s">
        <v>1606</v>
      </c>
      <c r="Y230" s="526" t="s">
        <v>2857</v>
      </c>
      <c r="Z230" s="527"/>
      <c r="AA230" s="527"/>
      <c r="AB230" s="527"/>
      <c r="AC230" s="527"/>
      <c r="AD230" s="527"/>
      <c r="AE230" s="527"/>
      <c r="AF230" s="527"/>
      <c r="AG230" s="527" t="s">
        <v>1777</v>
      </c>
      <c r="AH230" s="527"/>
      <c r="AI230" s="527"/>
      <c r="AJ230" s="527"/>
      <c r="AK230" s="527"/>
      <c r="AL230" s="527"/>
      <c r="AM230" s="527"/>
      <c r="AN230" s="527"/>
      <c r="AO230" s="527"/>
      <c r="AP230" s="527"/>
      <c r="AQ230" s="527"/>
      <c r="AR230" s="527"/>
      <c r="AS230" s="527"/>
      <c r="AT230" s="527"/>
      <c r="AU230" s="527"/>
      <c r="AV230" s="527"/>
      <c r="AW230" s="527"/>
      <c r="AX230" s="527"/>
      <c r="AY230" s="527"/>
      <c r="AZ230" s="527"/>
      <c r="BA230" s="527"/>
      <c r="BB230" s="527"/>
      <c r="BC230" s="527"/>
      <c r="BD230" s="527"/>
      <c r="BE230" s="527"/>
      <c r="BF230" s="527"/>
      <c r="BG230" s="527"/>
      <c r="BH230" s="527"/>
    </row>
    <row r="231" spans="1:60" outlineLevel="2">
      <c r="A231" s="528"/>
      <c r="B231" s="529"/>
      <c r="C231" s="530" t="s">
        <v>2731</v>
      </c>
      <c r="D231" s="531"/>
      <c r="E231" s="532">
        <v>1.26</v>
      </c>
      <c r="F231" s="526"/>
      <c r="G231" s="526"/>
      <c r="H231" s="526"/>
      <c r="I231" s="526"/>
      <c r="J231" s="526"/>
      <c r="K231" s="526"/>
      <c r="L231" s="526"/>
      <c r="M231" s="526"/>
      <c r="N231" s="533"/>
      <c r="O231" s="533"/>
      <c r="P231" s="533"/>
      <c r="Q231" s="533"/>
      <c r="R231" s="526"/>
      <c r="S231" s="526"/>
      <c r="T231" s="526"/>
      <c r="U231" s="526"/>
      <c r="V231" s="526"/>
      <c r="W231" s="526"/>
      <c r="X231" s="526"/>
      <c r="Y231" s="526"/>
      <c r="Z231" s="527"/>
      <c r="AA231" s="527"/>
      <c r="AB231" s="527"/>
      <c r="AC231" s="527"/>
      <c r="AD231" s="527"/>
      <c r="AE231" s="527"/>
      <c r="AF231" s="527"/>
      <c r="AG231" s="527" t="s">
        <v>814</v>
      </c>
      <c r="AH231" s="527">
        <v>0</v>
      </c>
      <c r="AI231" s="527"/>
      <c r="AJ231" s="527"/>
      <c r="AK231" s="527"/>
      <c r="AL231" s="527"/>
      <c r="AM231" s="527"/>
      <c r="AN231" s="527"/>
      <c r="AO231" s="527"/>
      <c r="AP231" s="527"/>
      <c r="AQ231" s="527"/>
      <c r="AR231" s="527"/>
      <c r="AS231" s="527"/>
      <c r="AT231" s="527"/>
      <c r="AU231" s="527"/>
      <c r="AV231" s="527"/>
      <c r="AW231" s="527"/>
      <c r="AX231" s="527"/>
      <c r="AY231" s="527"/>
      <c r="AZ231" s="527"/>
      <c r="BA231" s="527"/>
      <c r="BB231" s="527"/>
      <c r="BC231" s="527"/>
      <c r="BD231" s="527"/>
      <c r="BE231" s="527"/>
      <c r="BF231" s="527"/>
      <c r="BG231" s="527"/>
      <c r="BH231" s="527"/>
    </row>
    <row r="232" spans="1:60" outlineLevel="3">
      <c r="A232" s="528"/>
      <c r="B232" s="529"/>
      <c r="C232" s="530" t="s">
        <v>2798</v>
      </c>
      <c r="D232" s="531"/>
      <c r="E232" s="532">
        <v>6.0125000000000002</v>
      </c>
      <c r="F232" s="526"/>
      <c r="G232" s="526"/>
      <c r="H232" s="526"/>
      <c r="I232" s="526"/>
      <c r="J232" s="526"/>
      <c r="K232" s="526"/>
      <c r="L232" s="526"/>
      <c r="M232" s="526"/>
      <c r="N232" s="533"/>
      <c r="O232" s="533"/>
      <c r="P232" s="533"/>
      <c r="Q232" s="533"/>
      <c r="R232" s="526"/>
      <c r="S232" s="526"/>
      <c r="T232" s="526"/>
      <c r="U232" s="526"/>
      <c r="V232" s="526"/>
      <c r="W232" s="526"/>
      <c r="X232" s="526"/>
      <c r="Y232" s="526"/>
      <c r="Z232" s="527"/>
      <c r="AA232" s="527"/>
      <c r="AB232" s="527"/>
      <c r="AC232" s="527"/>
      <c r="AD232" s="527"/>
      <c r="AE232" s="527"/>
      <c r="AF232" s="527"/>
      <c r="AG232" s="527" t="s">
        <v>814</v>
      </c>
      <c r="AH232" s="527">
        <v>0</v>
      </c>
      <c r="AI232" s="527"/>
      <c r="AJ232" s="527"/>
      <c r="AK232" s="527"/>
      <c r="AL232" s="527"/>
      <c r="AM232" s="527"/>
      <c r="AN232" s="527"/>
      <c r="AO232" s="527"/>
      <c r="AP232" s="527"/>
      <c r="AQ232" s="527"/>
      <c r="AR232" s="527"/>
      <c r="AS232" s="527"/>
      <c r="AT232" s="527"/>
      <c r="AU232" s="527"/>
      <c r="AV232" s="527"/>
      <c r="AW232" s="527"/>
      <c r="AX232" s="527"/>
      <c r="AY232" s="527"/>
      <c r="AZ232" s="527"/>
      <c r="BA232" s="527"/>
      <c r="BB232" s="527"/>
      <c r="BC232" s="527"/>
      <c r="BD232" s="527"/>
      <c r="BE232" s="527"/>
      <c r="BF232" s="527"/>
      <c r="BG232" s="527"/>
      <c r="BH232" s="527"/>
    </row>
    <row r="233" spans="1:60" outlineLevel="3">
      <c r="A233" s="528"/>
      <c r="B233" s="529"/>
      <c r="C233" s="530" t="s">
        <v>2768</v>
      </c>
      <c r="D233" s="531"/>
      <c r="E233" s="532">
        <v>115.10250000000001</v>
      </c>
      <c r="F233" s="526"/>
      <c r="G233" s="526"/>
      <c r="H233" s="526"/>
      <c r="I233" s="526"/>
      <c r="J233" s="526"/>
      <c r="K233" s="526"/>
      <c r="L233" s="526"/>
      <c r="M233" s="526"/>
      <c r="N233" s="533"/>
      <c r="O233" s="533"/>
      <c r="P233" s="533"/>
      <c r="Q233" s="533"/>
      <c r="R233" s="526"/>
      <c r="S233" s="526"/>
      <c r="T233" s="526"/>
      <c r="U233" s="526"/>
      <c r="V233" s="526"/>
      <c r="W233" s="526"/>
      <c r="X233" s="526"/>
      <c r="Y233" s="526"/>
      <c r="Z233" s="527"/>
      <c r="AA233" s="527"/>
      <c r="AB233" s="527"/>
      <c r="AC233" s="527"/>
      <c r="AD233" s="527"/>
      <c r="AE233" s="527"/>
      <c r="AF233" s="527"/>
      <c r="AG233" s="527" t="s">
        <v>814</v>
      </c>
      <c r="AH233" s="527">
        <v>0</v>
      </c>
      <c r="AI233" s="527"/>
      <c r="AJ233" s="527"/>
      <c r="AK233" s="527"/>
      <c r="AL233" s="527"/>
      <c r="AM233" s="527"/>
      <c r="AN233" s="527"/>
      <c r="AO233" s="527"/>
      <c r="AP233" s="527"/>
      <c r="AQ233" s="527"/>
      <c r="AR233" s="527"/>
      <c r="AS233" s="527"/>
      <c r="AT233" s="527"/>
      <c r="AU233" s="527"/>
      <c r="AV233" s="527"/>
      <c r="AW233" s="527"/>
      <c r="AX233" s="527"/>
      <c r="AY233" s="527"/>
      <c r="AZ233" s="527"/>
      <c r="BA233" s="527"/>
      <c r="BB233" s="527"/>
      <c r="BC233" s="527"/>
      <c r="BD233" s="527"/>
      <c r="BE233" s="527"/>
      <c r="BF233" s="527"/>
      <c r="BG233" s="527"/>
      <c r="BH233" s="527"/>
    </row>
    <row r="234" spans="1:60" outlineLevel="1">
      <c r="A234" s="518">
        <v>68</v>
      </c>
      <c r="B234" s="519" t="s">
        <v>2646</v>
      </c>
      <c r="C234" s="520" t="s">
        <v>2647</v>
      </c>
      <c r="D234" s="521" t="s">
        <v>180</v>
      </c>
      <c r="E234" s="522">
        <v>50.765000000000001</v>
      </c>
      <c r="F234" s="523"/>
      <c r="G234" s="524">
        <f>ROUND(E234*F234,2)</f>
        <v>0</v>
      </c>
      <c r="H234" s="523"/>
      <c r="I234" s="524">
        <f>ROUND(E234*H234,2)</f>
        <v>0</v>
      </c>
      <c r="J234" s="523"/>
      <c r="K234" s="524">
        <f>ROUND(E234*J234,2)</f>
        <v>0</v>
      </c>
      <c r="L234" s="524">
        <v>21</v>
      </c>
      <c r="M234" s="524">
        <f>G234*(1+L234/100)</f>
        <v>0</v>
      </c>
      <c r="N234" s="522">
        <v>4.0000000000000003E-5</v>
      </c>
      <c r="O234" s="522">
        <f>ROUND(E234*N234,2)</f>
        <v>0</v>
      </c>
      <c r="P234" s="522">
        <v>0</v>
      </c>
      <c r="Q234" s="522">
        <f>ROUND(E234*P234,2)</f>
        <v>0</v>
      </c>
      <c r="R234" s="524" t="s">
        <v>1704</v>
      </c>
      <c r="S234" s="524" t="s">
        <v>1605</v>
      </c>
      <c r="T234" s="525" t="s">
        <v>1605</v>
      </c>
      <c r="U234" s="526">
        <v>7.0000000000000007E-2</v>
      </c>
      <c r="V234" s="526">
        <f>ROUND(E234*U234,2)</f>
        <v>3.55</v>
      </c>
      <c r="W234" s="526"/>
      <c r="X234" s="526" t="s">
        <v>1606</v>
      </c>
      <c r="Y234" s="526" t="s">
        <v>2857</v>
      </c>
      <c r="Z234" s="527"/>
      <c r="AA234" s="527"/>
      <c r="AB234" s="527"/>
      <c r="AC234" s="527"/>
      <c r="AD234" s="527"/>
      <c r="AE234" s="527"/>
      <c r="AF234" s="527"/>
      <c r="AG234" s="527" t="s">
        <v>1777</v>
      </c>
      <c r="AH234" s="527"/>
      <c r="AI234" s="527"/>
      <c r="AJ234" s="527"/>
      <c r="AK234" s="527"/>
      <c r="AL234" s="527"/>
      <c r="AM234" s="527"/>
      <c r="AN234" s="527"/>
      <c r="AO234" s="527"/>
      <c r="AP234" s="527"/>
      <c r="AQ234" s="527"/>
      <c r="AR234" s="527"/>
      <c r="AS234" s="527"/>
      <c r="AT234" s="527"/>
      <c r="AU234" s="527"/>
      <c r="AV234" s="527"/>
      <c r="AW234" s="527"/>
      <c r="AX234" s="527"/>
      <c r="AY234" s="527"/>
      <c r="AZ234" s="527"/>
      <c r="BA234" s="527"/>
      <c r="BB234" s="527"/>
      <c r="BC234" s="527"/>
      <c r="BD234" s="527"/>
      <c r="BE234" s="527"/>
      <c r="BF234" s="527"/>
      <c r="BG234" s="527"/>
      <c r="BH234" s="527"/>
    </row>
    <row r="235" spans="1:60" outlineLevel="2">
      <c r="A235" s="528"/>
      <c r="B235" s="529"/>
      <c r="C235" s="974" t="s">
        <v>2648</v>
      </c>
      <c r="D235" s="975"/>
      <c r="E235" s="975"/>
      <c r="F235" s="975"/>
      <c r="G235" s="975"/>
      <c r="H235" s="526"/>
      <c r="I235" s="526"/>
      <c r="J235" s="526"/>
      <c r="K235" s="526"/>
      <c r="L235" s="526"/>
      <c r="M235" s="526"/>
      <c r="N235" s="533"/>
      <c r="O235" s="533"/>
      <c r="P235" s="533"/>
      <c r="Q235" s="533"/>
      <c r="R235" s="526"/>
      <c r="S235" s="526"/>
      <c r="T235" s="526"/>
      <c r="U235" s="526"/>
      <c r="V235" s="526"/>
      <c r="W235" s="526"/>
      <c r="X235" s="526"/>
      <c r="Y235" s="526"/>
      <c r="Z235" s="527"/>
      <c r="AA235" s="527"/>
      <c r="AB235" s="527"/>
      <c r="AC235" s="527"/>
      <c r="AD235" s="527"/>
      <c r="AE235" s="527"/>
      <c r="AF235" s="527"/>
      <c r="AG235" s="527" t="s">
        <v>1632</v>
      </c>
      <c r="AH235" s="527"/>
      <c r="AI235" s="527"/>
      <c r="AJ235" s="527"/>
      <c r="AK235" s="527"/>
      <c r="AL235" s="527"/>
      <c r="AM235" s="527"/>
      <c r="AN235" s="527"/>
      <c r="AO235" s="527"/>
      <c r="AP235" s="527"/>
      <c r="AQ235" s="527"/>
      <c r="AR235" s="527"/>
      <c r="AS235" s="527"/>
      <c r="AT235" s="527"/>
      <c r="AU235" s="527"/>
      <c r="AV235" s="527"/>
      <c r="AW235" s="527"/>
      <c r="AX235" s="527"/>
      <c r="AY235" s="527"/>
      <c r="AZ235" s="527"/>
      <c r="BA235" s="527"/>
      <c r="BB235" s="527"/>
      <c r="BC235" s="527"/>
      <c r="BD235" s="527"/>
      <c r="BE235" s="527"/>
      <c r="BF235" s="527"/>
      <c r="BG235" s="527"/>
      <c r="BH235" s="527"/>
    </row>
    <row r="236" spans="1:60" outlineLevel="2">
      <c r="A236" s="528"/>
      <c r="B236" s="529"/>
      <c r="C236" s="530" t="s">
        <v>2799</v>
      </c>
      <c r="D236" s="531"/>
      <c r="E236" s="532">
        <v>26.824999999999999</v>
      </c>
      <c r="F236" s="526"/>
      <c r="G236" s="526"/>
      <c r="H236" s="526"/>
      <c r="I236" s="526"/>
      <c r="J236" s="526"/>
      <c r="K236" s="526"/>
      <c r="L236" s="526"/>
      <c r="M236" s="526"/>
      <c r="N236" s="533"/>
      <c r="O236" s="533"/>
      <c r="P236" s="533"/>
      <c r="Q236" s="533"/>
      <c r="R236" s="526"/>
      <c r="S236" s="526"/>
      <c r="T236" s="526"/>
      <c r="U236" s="526"/>
      <c r="V236" s="526"/>
      <c r="W236" s="526"/>
      <c r="X236" s="526"/>
      <c r="Y236" s="526"/>
      <c r="Z236" s="527"/>
      <c r="AA236" s="527"/>
      <c r="AB236" s="527"/>
      <c r="AC236" s="527"/>
      <c r="AD236" s="527"/>
      <c r="AE236" s="527"/>
      <c r="AF236" s="527"/>
      <c r="AG236" s="527" t="s">
        <v>814</v>
      </c>
      <c r="AH236" s="527">
        <v>0</v>
      </c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7"/>
      <c r="AY236" s="527"/>
      <c r="AZ236" s="527"/>
      <c r="BA236" s="527"/>
      <c r="BB236" s="527"/>
      <c r="BC236" s="527"/>
      <c r="BD236" s="527"/>
      <c r="BE236" s="527"/>
      <c r="BF236" s="527"/>
      <c r="BG236" s="527"/>
      <c r="BH236" s="527"/>
    </row>
    <row r="237" spans="1:60" outlineLevel="3">
      <c r="A237" s="528"/>
      <c r="B237" s="529"/>
      <c r="C237" s="530" t="s">
        <v>2800</v>
      </c>
      <c r="D237" s="531"/>
      <c r="E237" s="532">
        <v>11.7</v>
      </c>
      <c r="F237" s="526"/>
      <c r="G237" s="526"/>
      <c r="H237" s="526"/>
      <c r="I237" s="526"/>
      <c r="J237" s="526"/>
      <c r="K237" s="526"/>
      <c r="L237" s="526"/>
      <c r="M237" s="526"/>
      <c r="N237" s="533"/>
      <c r="O237" s="533"/>
      <c r="P237" s="533"/>
      <c r="Q237" s="533"/>
      <c r="R237" s="526"/>
      <c r="S237" s="526"/>
      <c r="T237" s="526"/>
      <c r="U237" s="526"/>
      <c r="V237" s="526"/>
      <c r="W237" s="526"/>
      <c r="X237" s="526"/>
      <c r="Y237" s="526"/>
      <c r="Z237" s="527"/>
      <c r="AA237" s="527"/>
      <c r="AB237" s="527"/>
      <c r="AC237" s="527"/>
      <c r="AD237" s="527"/>
      <c r="AE237" s="527"/>
      <c r="AF237" s="527"/>
      <c r="AG237" s="527" t="s">
        <v>814</v>
      </c>
      <c r="AH237" s="527">
        <v>0</v>
      </c>
      <c r="AI237" s="527"/>
      <c r="AJ237" s="527"/>
      <c r="AK237" s="527"/>
      <c r="AL237" s="527"/>
      <c r="AM237" s="527"/>
      <c r="AN237" s="527"/>
      <c r="AO237" s="527"/>
      <c r="AP237" s="527"/>
      <c r="AQ237" s="527"/>
      <c r="AR237" s="527"/>
      <c r="AS237" s="527"/>
      <c r="AT237" s="527"/>
      <c r="AU237" s="527"/>
      <c r="AV237" s="527"/>
      <c r="AW237" s="527"/>
      <c r="AX237" s="527"/>
      <c r="AY237" s="527"/>
      <c r="AZ237" s="527"/>
      <c r="BA237" s="527"/>
      <c r="BB237" s="527"/>
      <c r="BC237" s="527"/>
      <c r="BD237" s="527"/>
      <c r="BE237" s="527"/>
      <c r="BF237" s="527"/>
      <c r="BG237" s="527"/>
      <c r="BH237" s="527"/>
    </row>
    <row r="238" spans="1:60" outlineLevel="3">
      <c r="A238" s="528"/>
      <c r="B238" s="529"/>
      <c r="C238" s="530" t="s">
        <v>3018</v>
      </c>
      <c r="D238" s="531"/>
      <c r="E238" s="532">
        <v>12.24</v>
      </c>
      <c r="F238" s="526"/>
      <c r="G238" s="526"/>
      <c r="H238" s="526"/>
      <c r="I238" s="526"/>
      <c r="J238" s="526"/>
      <c r="K238" s="526"/>
      <c r="L238" s="526"/>
      <c r="M238" s="526"/>
      <c r="N238" s="533"/>
      <c r="O238" s="533"/>
      <c r="P238" s="533"/>
      <c r="Q238" s="533"/>
      <c r="R238" s="526"/>
      <c r="S238" s="526"/>
      <c r="T238" s="526"/>
      <c r="U238" s="526"/>
      <c r="V238" s="526"/>
      <c r="W238" s="526"/>
      <c r="X238" s="526"/>
      <c r="Y238" s="526"/>
      <c r="Z238" s="527"/>
      <c r="AA238" s="527"/>
      <c r="AB238" s="527"/>
      <c r="AC238" s="527"/>
      <c r="AD238" s="527"/>
      <c r="AE238" s="527"/>
      <c r="AF238" s="527"/>
      <c r="AG238" s="527" t="s">
        <v>814</v>
      </c>
      <c r="AH238" s="527">
        <v>0</v>
      </c>
      <c r="AI238" s="527"/>
      <c r="AJ238" s="527"/>
      <c r="AK238" s="527"/>
      <c r="AL238" s="527"/>
      <c r="AM238" s="527"/>
      <c r="AN238" s="527"/>
      <c r="AO238" s="527"/>
      <c r="AP238" s="527"/>
      <c r="AQ238" s="527"/>
      <c r="AR238" s="527"/>
      <c r="AS238" s="527"/>
      <c r="AT238" s="527"/>
      <c r="AU238" s="527"/>
      <c r="AV238" s="527"/>
      <c r="AW238" s="527"/>
      <c r="AX238" s="527"/>
      <c r="AY238" s="527"/>
      <c r="AZ238" s="527"/>
      <c r="BA238" s="527"/>
      <c r="BB238" s="527"/>
      <c r="BC238" s="527"/>
      <c r="BD238" s="527"/>
      <c r="BE238" s="527"/>
      <c r="BF238" s="527"/>
      <c r="BG238" s="527"/>
      <c r="BH238" s="527"/>
    </row>
    <row r="239" spans="1:60" ht="22.5" outlineLevel="1">
      <c r="A239" s="518">
        <v>69</v>
      </c>
      <c r="B239" s="519" t="s">
        <v>2801</v>
      </c>
      <c r="C239" s="520" t="s">
        <v>2802</v>
      </c>
      <c r="D239" s="521" t="s">
        <v>162</v>
      </c>
      <c r="E239" s="522">
        <v>7.2725</v>
      </c>
      <c r="F239" s="523"/>
      <c r="G239" s="524">
        <f>ROUND(E239*F239,2)</f>
        <v>0</v>
      </c>
      <c r="H239" s="523"/>
      <c r="I239" s="524">
        <f>ROUND(E239*H239,2)</f>
        <v>0</v>
      </c>
      <c r="J239" s="523"/>
      <c r="K239" s="524">
        <f>ROUND(E239*J239,2)</f>
        <v>0</v>
      </c>
      <c r="L239" s="524">
        <v>21</v>
      </c>
      <c r="M239" s="524">
        <f>G239*(1+L239/100)</f>
        <v>0</v>
      </c>
      <c r="N239" s="522">
        <v>0</v>
      </c>
      <c r="O239" s="522">
        <f>ROUND(E239*N239,2)</f>
        <v>0</v>
      </c>
      <c r="P239" s="522">
        <v>0</v>
      </c>
      <c r="Q239" s="522">
        <f>ROUND(E239*P239,2)</f>
        <v>0</v>
      </c>
      <c r="R239" s="524" t="s">
        <v>1704</v>
      </c>
      <c r="S239" s="524" t="s">
        <v>1605</v>
      </c>
      <c r="T239" s="525" t="s">
        <v>1605</v>
      </c>
      <c r="U239" s="526">
        <v>0.03</v>
      </c>
      <c r="V239" s="526">
        <f>ROUND(E239*U239,2)</f>
        <v>0.22</v>
      </c>
      <c r="W239" s="526"/>
      <c r="X239" s="526" t="s">
        <v>1606</v>
      </c>
      <c r="Y239" s="526" t="s">
        <v>2857</v>
      </c>
      <c r="Z239" s="527"/>
      <c r="AA239" s="527"/>
      <c r="AB239" s="527"/>
      <c r="AC239" s="527"/>
      <c r="AD239" s="527"/>
      <c r="AE239" s="527"/>
      <c r="AF239" s="527"/>
      <c r="AG239" s="527" t="s">
        <v>1607</v>
      </c>
      <c r="AH239" s="527"/>
      <c r="AI239" s="527"/>
      <c r="AJ239" s="527"/>
      <c r="AK239" s="527"/>
      <c r="AL239" s="527"/>
      <c r="AM239" s="527"/>
      <c r="AN239" s="527"/>
      <c r="AO239" s="527"/>
      <c r="AP239" s="527"/>
      <c r="AQ239" s="527"/>
      <c r="AR239" s="527"/>
      <c r="AS239" s="527"/>
      <c r="AT239" s="527"/>
      <c r="AU239" s="527"/>
      <c r="AV239" s="527"/>
      <c r="AW239" s="527"/>
      <c r="AX239" s="527"/>
      <c r="AY239" s="527"/>
      <c r="AZ239" s="527"/>
      <c r="BA239" s="527"/>
      <c r="BB239" s="527"/>
      <c r="BC239" s="527"/>
      <c r="BD239" s="527"/>
      <c r="BE239" s="527"/>
      <c r="BF239" s="527"/>
      <c r="BG239" s="527"/>
      <c r="BH239" s="527"/>
    </row>
    <row r="240" spans="1:60" outlineLevel="2">
      <c r="A240" s="528"/>
      <c r="B240" s="529"/>
      <c r="C240" s="530" t="s">
        <v>2731</v>
      </c>
      <c r="D240" s="531"/>
      <c r="E240" s="532">
        <v>1.26</v>
      </c>
      <c r="F240" s="526"/>
      <c r="G240" s="526"/>
      <c r="H240" s="526"/>
      <c r="I240" s="526"/>
      <c r="J240" s="526"/>
      <c r="K240" s="526"/>
      <c r="L240" s="526"/>
      <c r="M240" s="526"/>
      <c r="N240" s="533"/>
      <c r="O240" s="533"/>
      <c r="P240" s="533"/>
      <c r="Q240" s="533"/>
      <c r="R240" s="526"/>
      <c r="S240" s="526"/>
      <c r="T240" s="526"/>
      <c r="U240" s="526"/>
      <c r="V240" s="526"/>
      <c r="W240" s="526"/>
      <c r="X240" s="526"/>
      <c r="Y240" s="526"/>
      <c r="Z240" s="527"/>
      <c r="AA240" s="527"/>
      <c r="AB240" s="527"/>
      <c r="AC240" s="527"/>
      <c r="AD240" s="527"/>
      <c r="AE240" s="527"/>
      <c r="AF240" s="527"/>
      <c r="AG240" s="527" t="s">
        <v>814</v>
      </c>
      <c r="AH240" s="527">
        <v>0</v>
      </c>
      <c r="AI240" s="527"/>
      <c r="AJ240" s="527"/>
      <c r="AK240" s="527"/>
      <c r="AL240" s="527"/>
      <c r="AM240" s="527"/>
      <c r="AN240" s="527"/>
      <c r="AO240" s="527"/>
      <c r="AP240" s="527"/>
      <c r="AQ240" s="527"/>
      <c r="AR240" s="527"/>
      <c r="AS240" s="527"/>
      <c r="AT240" s="527"/>
      <c r="AU240" s="527"/>
      <c r="AV240" s="527"/>
      <c r="AW240" s="527"/>
      <c r="AX240" s="527"/>
      <c r="AY240" s="527"/>
      <c r="AZ240" s="527"/>
      <c r="BA240" s="527"/>
      <c r="BB240" s="527"/>
      <c r="BC240" s="527"/>
      <c r="BD240" s="527"/>
      <c r="BE240" s="527"/>
      <c r="BF240" s="527"/>
      <c r="BG240" s="527"/>
      <c r="BH240" s="527"/>
    </row>
    <row r="241" spans="1:60" outlineLevel="3">
      <c r="A241" s="528"/>
      <c r="B241" s="529"/>
      <c r="C241" s="530" t="s">
        <v>2798</v>
      </c>
      <c r="D241" s="531"/>
      <c r="E241" s="532">
        <v>6.0125000000000002</v>
      </c>
      <c r="F241" s="526"/>
      <c r="G241" s="526"/>
      <c r="H241" s="526"/>
      <c r="I241" s="526"/>
      <c r="J241" s="526"/>
      <c r="K241" s="526"/>
      <c r="L241" s="526"/>
      <c r="M241" s="526"/>
      <c r="N241" s="533"/>
      <c r="O241" s="533"/>
      <c r="P241" s="533"/>
      <c r="Q241" s="533"/>
      <c r="R241" s="526"/>
      <c r="S241" s="526"/>
      <c r="T241" s="526"/>
      <c r="U241" s="526"/>
      <c r="V241" s="526"/>
      <c r="W241" s="526"/>
      <c r="X241" s="526"/>
      <c r="Y241" s="526"/>
      <c r="Z241" s="527"/>
      <c r="AA241" s="527"/>
      <c r="AB241" s="527"/>
      <c r="AC241" s="527"/>
      <c r="AD241" s="527"/>
      <c r="AE241" s="527"/>
      <c r="AF241" s="527"/>
      <c r="AG241" s="527" t="s">
        <v>814</v>
      </c>
      <c r="AH241" s="527">
        <v>0</v>
      </c>
      <c r="AI241" s="527"/>
      <c r="AJ241" s="527"/>
      <c r="AK241" s="527"/>
      <c r="AL241" s="527"/>
      <c r="AM241" s="527"/>
      <c r="AN241" s="527"/>
      <c r="AO241" s="527"/>
      <c r="AP241" s="527"/>
      <c r="AQ241" s="527"/>
      <c r="AR241" s="527"/>
      <c r="AS241" s="527"/>
      <c r="AT241" s="527"/>
      <c r="AU241" s="527"/>
      <c r="AV241" s="527"/>
      <c r="AW241" s="527"/>
      <c r="AX241" s="527"/>
      <c r="AY241" s="527"/>
      <c r="AZ241" s="527"/>
      <c r="BA241" s="527"/>
      <c r="BB241" s="527"/>
      <c r="BC241" s="527"/>
      <c r="BD241" s="527"/>
      <c r="BE241" s="527"/>
      <c r="BF241" s="527"/>
      <c r="BG241" s="527"/>
      <c r="BH241" s="527"/>
    </row>
    <row r="242" spans="1:60" outlineLevel="1">
      <c r="A242" s="518">
        <v>70</v>
      </c>
      <c r="B242" s="519" t="s">
        <v>2650</v>
      </c>
      <c r="C242" s="520" t="s">
        <v>2651</v>
      </c>
      <c r="D242" s="521" t="s">
        <v>162</v>
      </c>
      <c r="E242" s="522">
        <v>122.375</v>
      </c>
      <c r="F242" s="523"/>
      <c r="G242" s="524">
        <f>ROUND(E242*F242,2)</f>
        <v>0</v>
      </c>
      <c r="H242" s="523"/>
      <c r="I242" s="524">
        <f>ROUND(E242*H242,2)</f>
        <v>0</v>
      </c>
      <c r="J242" s="523"/>
      <c r="K242" s="524">
        <f>ROUND(E242*J242,2)</f>
        <v>0</v>
      </c>
      <c r="L242" s="524">
        <v>21</v>
      </c>
      <c r="M242" s="524">
        <f>G242*(1+L242/100)</f>
        <v>0</v>
      </c>
      <c r="N242" s="522">
        <v>1.1999999999999999E-3</v>
      </c>
      <c r="O242" s="522">
        <f>ROUND(E242*N242,2)</f>
        <v>0.15</v>
      </c>
      <c r="P242" s="522">
        <v>0</v>
      </c>
      <c r="Q242" s="522">
        <f>ROUND(E242*P242,2)</f>
        <v>0</v>
      </c>
      <c r="R242" s="524" t="s">
        <v>1704</v>
      </c>
      <c r="S242" s="524" t="s">
        <v>1605</v>
      </c>
      <c r="T242" s="525" t="s">
        <v>1605</v>
      </c>
      <c r="U242" s="526">
        <v>0</v>
      </c>
      <c r="V242" s="526">
        <f>ROUND(E242*U242,2)</f>
        <v>0</v>
      </c>
      <c r="W242" s="526"/>
      <c r="X242" s="526" t="s">
        <v>1606</v>
      </c>
      <c r="Y242" s="526" t="s">
        <v>2857</v>
      </c>
      <c r="Z242" s="527"/>
      <c r="AA242" s="527"/>
      <c r="AB242" s="527"/>
      <c r="AC242" s="527"/>
      <c r="AD242" s="527"/>
      <c r="AE242" s="527"/>
      <c r="AF242" s="527"/>
      <c r="AG242" s="527" t="s">
        <v>1607</v>
      </c>
      <c r="AH242" s="527"/>
      <c r="AI242" s="527"/>
      <c r="AJ242" s="527"/>
      <c r="AK242" s="527"/>
      <c r="AL242" s="527"/>
      <c r="AM242" s="527"/>
      <c r="AN242" s="527"/>
      <c r="AO242" s="527"/>
      <c r="AP242" s="527"/>
      <c r="AQ242" s="527"/>
      <c r="AR242" s="527"/>
      <c r="AS242" s="527"/>
      <c r="AT242" s="527"/>
      <c r="AU242" s="527"/>
      <c r="AV242" s="527"/>
      <c r="AW242" s="527"/>
      <c r="AX242" s="527"/>
      <c r="AY242" s="527"/>
      <c r="AZ242" s="527"/>
      <c r="BA242" s="527"/>
      <c r="BB242" s="527"/>
      <c r="BC242" s="527"/>
      <c r="BD242" s="527"/>
      <c r="BE242" s="527"/>
      <c r="BF242" s="527"/>
      <c r="BG242" s="527"/>
      <c r="BH242" s="527"/>
    </row>
    <row r="243" spans="1:60" outlineLevel="2">
      <c r="A243" s="528"/>
      <c r="B243" s="529"/>
      <c r="C243" s="530" t="s">
        <v>3017</v>
      </c>
      <c r="D243" s="531"/>
      <c r="E243" s="532">
        <v>122.375</v>
      </c>
      <c r="F243" s="526"/>
      <c r="G243" s="526"/>
      <c r="H243" s="526"/>
      <c r="I243" s="526"/>
      <c r="J243" s="526"/>
      <c r="K243" s="526"/>
      <c r="L243" s="526"/>
      <c r="M243" s="526"/>
      <c r="N243" s="533"/>
      <c r="O243" s="533"/>
      <c r="P243" s="533"/>
      <c r="Q243" s="533"/>
      <c r="R243" s="526"/>
      <c r="S243" s="526"/>
      <c r="T243" s="526"/>
      <c r="U243" s="526"/>
      <c r="V243" s="526"/>
      <c r="W243" s="526"/>
      <c r="X243" s="526"/>
      <c r="Y243" s="526"/>
      <c r="Z243" s="527"/>
      <c r="AA243" s="527"/>
      <c r="AB243" s="527"/>
      <c r="AC243" s="527"/>
      <c r="AD243" s="527"/>
      <c r="AE243" s="527"/>
      <c r="AF243" s="527"/>
      <c r="AG243" s="527" t="s">
        <v>814</v>
      </c>
      <c r="AH243" s="527">
        <v>5</v>
      </c>
      <c r="AI243" s="527"/>
      <c r="AJ243" s="527"/>
      <c r="AK243" s="527"/>
      <c r="AL243" s="527"/>
      <c r="AM243" s="527"/>
      <c r="AN243" s="527"/>
      <c r="AO243" s="527"/>
      <c r="AP243" s="527"/>
      <c r="AQ243" s="527"/>
      <c r="AR243" s="527"/>
      <c r="AS243" s="527"/>
      <c r="AT243" s="527"/>
      <c r="AU243" s="527"/>
      <c r="AV243" s="527"/>
      <c r="AW243" s="527"/>
      <c r="AX243" s="527"/>
      <c r="AY243" s="527"/>
      <c r="AZ243" s="527"/>
      <c r="BA243" s="527"/>
      <c r="BB243" s="527"/>
      <c r="BC243" s="527"/>
      <c r="BD243" s="527"/>
      <c r="BE243" s="527"/>
      <c r="BF243" s="527"/>
      <c r="BG243" s="527"/>
      <c r="BH243" s="527"/>
    </row>
    <row r="244" spans="1:60" outlineLevel="1">
      <c r="A244" s="518">
        <v>71</v>
      </c>
      <c r="B244" s="519" t="s">
        <v>2803</v>
      </c>
      <c r="C244" s="520" t="s">
        <v>2653</v>
      </c>
      <c r="D244" s="521" t="s">
        <v>162</v>
      </c>
      <c r="E244" s="522">
        <v>128.49375000000001</v>
      </c>
      <c r="F244" s="523"/>
      <c r="G244" s="524">
        <f>ROUND(E244*F244,2)</f>
        <v>0</v>
      </c>
      <c r="H244" s="523"/>
      <c r="I244" s="524">
        <f>ROUND(E244*H244,2)</f>
        <v>0</v>
      </c>
      <c r="J244" s="523"/>
      <c r="K244" s="524">
        <f>ROUND(E244*J244,2)</f>
        <v>0</v>
      </c>
      <c r="L244" s="524">
        <v>21</v>
      </c>
      <c r="M244" s="524">
        <f>G244*(1+L244/100)</f>
        <v>0</v>
      </c>
      <c r="N244" s="522">
        <v>2.8999999999999998E-3</v>
      </c>
      <c r="O244" s="522">
        <f>ROUND(E244*N244,2)</f>
        <v>0.37</v>
      </c>
      <c r="P244" s="522">
        <v>0</v>
      </c>
      <c r="Q244" s="522">
        <f>ROUND(E244*P244,2)</f>
        <v>0</v>
      </c>
      <c r="R244" s="524"/>
      <c r="S244" s="524" t="s">
        <v>1707</v>
      </c>
      <c r="T244" s="525" t="s">
        <v>1708</v>
      </c>
      <c r="U244" s="526">
        <v>0</v>
      </c>
      <c r="V244" s="526">
        <f>ROUND(E244*U244,2)</f>
        <v>0</v>
      </c>
      <c r="W244" s="526"/>
      <c r="X244" s="526" t="s">
        <v>1814</v>
      </c>
      <c r="Y244" s="526" t="s">
        <v>2857</v>
      </c>
      <c r="Z244" s="527"/>
      <c r="AA244" s="527"/>
      <c r="AB244" s="527"/>
      <c r="AC244" s="527"/>
      <c r="AD244" s="527"/>
      <c r="AE244" s="527"/>
      <c r="AF244" s="527"/>
      <c r="AG244" s="527" t="s">
        <v>1924</v>
      </c>
      <c r="AH244" s="527"/>
      <c r="AI244" s="527"/>
      <c r="AJ244" s="527"/>
      <c r="AK244" s="527"/>
      <c r="AL244" s="527"/>
      <c r="AM244" s="527"/>
      <c r="AN244" s="527"/>
      <c r="AO244" s="527"/>
      <c r="AP244" s="527"/>
      <c r="AQ244" s="527"/>
      <c r="AR244" s="527"/>
      <c r="AS244" s="527"/>
      <c r="AT244" s="527"/>
      <c r="AU244" s="527"/>
      <c r="AV244" s="527"/>
      <c r="AW244" s="527"/>
      <c r="AX244" s="527"/>
      <c r="AY244" s="527"/>
      <c r="AZ244" s="527"/>
      <c r="BA244" s="527"/>
      <c r="BB244" s="527"/>
      <c r="BC244" s="527"/>
      <c r="BD244" s="527"/>
      <c r="BE244" s="527"/>
      <c r="BF244" s="527"/>
      <c r="BG244" s="527"/>
      <c r="BH244" s="527"/>
    </row>
    <row r="245" spans="1:60" outlineLevel="2">
      <c r="A245" s="528"/>
      <c r="B245" s="529"/>
      <c r="C245" s="530" t="s">
        <v>3019</v>
      </c>
      <c r="D245" s="531"/>
      <c r="E245" s="532">
        <v>128.49375000000001</v>
      </c>
      <c r="F245" s="526"/>
      <c r="G245" s="526"/>
      <c r="H245" s="526"/>
      <c r="I245" s="526"/>
      <c r="J245" s="526"/>
      <c r="K245" s="526"/>
      <c r="L245" s="526"/>
      <c r="M245" s="526"/>
      <c r="N245" s="533"/>
      <c r="O245" s="533"/>
      <c r="P245" s="533"/>
      <c r="Q245" s="533"/>
      <c r="R245" s="526"/>
      <c r="S245" s="526"/>
      <c r="T245" s="526"/>
      <c r="U245" s="526"/>
      <c r="V245" s="526"/>
      <c r="W245" s="526"/>
      <c r="X245" s="526"/>
      <c r="Y245" s="526"/>
      <c r="Z245" s="527"/>
      <c r="AA245" s="527"/>
      <c r="AB245" s="527"/>
      <c r="AC245" s="527"/>
      <c r="AD245" s="527"/>
      <c r="AE245" s="527"/>
      <c r="AF245" s="527"/>
      <c r="AG245" s="527" t="s">
        <v>814</v>
      </c>
      <c r="AH245" s="527">
        <v>5</v>
      </c>
      <c r="AI245" s="527"/>
      <c r="AJ245" s="527"/>
      <c r="AK245" s="527"/>
      <c r="AL245" s="527"/>
      <c r="AM245" s="527"/>
      <c r="AN245" s="527"/>
      <c r="AO245" s="527"/>
      <c r="AP245" s="527"/>
      <c r="AQ245" s="527"/>
      <c r="AR245" s="527"/>
      <c r="AS245" s="527"/>
      <c r="AT245" s="527"/>
      <c r="AU245" s="527"/>
      <c r="AV245" s="527"/>
      <c r="AW245" s="527"/>
      <c r="AX245" s="527"/>
      <c r="AY245" s="527"/>
      <c r="AZ245" s="527"/>
      <c r="BA245" s="527"/>
      <c r="BB245" s="527"/>
      <c r="BC245" s="527"/>
      <c r="BD245" s="527"/>
      <c r="BE245" s="527"/>
      <c r="BF245" s="527"/>
      <c r="BG245" s="527"/>
      <c r="BH245" s="527"/>
    </row>
    <row r="246" spans="1:60" outlineLevel="1">
      <c r="A246" s="528">
        <v>72</v>
      </c>
      <c r="B246" s="529" t="s">
        <v>1887</v>
      </c>
      <c r="C246" s="543" t="s">
        <v>1888</v>
      </c>
      <c r="D246" s="544" t="s">
        <v>255</v>
      </c>
      <c r="E246" s="545"/>
      <c r="F246" s="546"/>
      <c r="G246" s="526">
        <f>ROUND(E246*F246,2)</f>
        <v>0</v>
      </c>
      <c r="H246" s="546"/>
      <c r="I246" s="526">
        <f>ROUND(E246*H246,2)</f>
        <v>0</v>
      </c>
      <c r="J246" s="546"/>
      <c r="K246" s="526">
        <f>ROUND(E246*J246,2)</f>
        <v>0</v>
      </c>
      <c r="L246" s="526">
        <v>21</v>
      </c>
      <c r="M246" s="526">
        <f>G246*(1+L246/100)</f>
        <v>0</v>
      </c>
      <c r="N246" s="533">
        <v>0</v>
      </c>
      <c r="O246" s="533">
        <f>ROUND(E246*N246,2)</f>
        <v>0</v>
      </c>
      <c r="P246" s="533">
        <v>0</v>
      </c>
      <c r="Q246" s="533">
        <f>ROUND(E246*P246,2)</f>
        <v>0</v>
      </c>
      <c r="R246" s="526" t="s">
        <v>1704</v>
      </c>
      <c r="S246" s="526" t="s">
        <v>1605</v>
      </c>
      <c r="T246" s="526" t="s">
        <v>1605</v>
      </c>
      <c r="U246" s="526">
        <v>0</v>
      </c>
      <c r="V246" s="526">
        <f>ROUND(E246*U246,2)</f>
        <v>0</v>
      </c>
      <c r="W246" s="526"/>
      <c r="X246" s="526" t="s">
        <v>1243</v>
      </c>
      <c r="Y246" s="526" t="s">
        <v>2857</v>
      </c>
      <c r="Z246" s="527"/>
      <c r="AA246" s="527"/>
      <c r="AB246" s="527"/>
      <c r="AC246" s="527"/>
      <c r="AD246" s="527"/>
      <c r="AE246" s="527"/>
      <c r="AF246" s="527"/>
      <c r="AG246" s="527" t="s">
        <v>1769</v>
      </c>
      <c r="AH246" s="527"/>
      <c r="AI246" s="527"/>
      <c r="AJ246" s="527"/>
      <c r="AK246" s="527"/>
      <c r="AL246" s="527"/>
      <c r="AM246" s="527"/>
      <c r="AN246" s="527"/>
      <c r="AO246" s="527"/>
      <c r="AP246" s="527"/>
      <c r="AQ246" s="527"/>
      <c r="AR246" s="527"/>
      <c r="AS246" s="527"/>
      <c r="AT246" s="527"/>
      <c r="AU246" s="527"/>
      <c r="AV246" s="527"/>
      <c r="AW246" s="527"/>
      <c r="AX246" s="527"/>
      <c r="AY246" s="527"/>
      <c r="AZ246" s="527"/>
      <c r="BA246" s="527"/>
      <c r="BB246" s="527"/>
      <c r="BC246" s="527"/>
      <c r="BD246" s="527"/>
      <c r="BE246" s="527"/>
      <c r="BF246" s="527"/>
      <c r="BG246" s="527"/>
      <c r="BH246" s="527"/>
    </row>
    <row r="247" spans="1:60" outlineLevel="2">
      <c r="A247" s="528"/>
      <c r="B247" s="529"/>
      <c r="C247" s="980" t="s">
        <v>1821</v>
      </c>
      <c r="D247" s="981"/>
      <c r="E247" s="981"/>
      <c r="F247" s="981"/>
      <c r="G247" s="981"/>
      <c r="H247" s="526"/>
      <c r="I247" s="526"/>
      <c r="J247" s="526"/>
      <c r="K247" s="526"/>
      <c r="L247" s="526"/>
      <c r="M247" s="526"/>
      <c r="N247" s="533"/>
      <c r="O247" s="533"/>
      <c r="P247" s="533"/>
      <c r="Q247" s="533"/>
      <c r="R247" s="526"/>
      <c r="S247" s="526"/>
      <c r="T247" s="526"/>
      <c r="U247" s="526"/>
      <c r="V247" s="526"/>
      <c r="W247" s="526"/>
      <c r="X247" s="526"/>
      <c r="Y247" s="526"/>
      <c r="Z247" s="527"/>
      <c r="AA247" s="527"/>
      <c r="AB247" s="527"/>
      <c r="AC247" s="527"/>
      <c r="AD247" s="527"/>
      <c r="AE247" s="527"/>
      <c r="AF247" s="527"/>
      <c r="AG247" s="527" t="s">
        <v>1621</v>
      </c>
      <c r="AH247" s="527"/>
      <c r="AI247" s="527"/>
      <c r="AJ247" s="527"/>
      <c r="AK247" s="527"/>
      <c r="AL247" s="527"/>
      <c r="AM247" s="527"/>
      <c r="AN247" s="527"/>
      <c r="AO247" s="527"/>
      <c r="AP247" s="527"/>
      <c r="AQ247" s="527"/>
      <c r="AR247" s="527"/>
      <c r="AS247" s="527"/>
      <c r="AT247" s="527"/>
      <c r="AU247" s="527"/>
      <c r="AV247" s="527"/>
      <c r="AW247" s="527"/>
      <c r="AX247" s="527"/>
      <c r="AY247" s="527"/>
      <c r="AZ247" s="527"/>
      <c r="BA247" s="527"/>
      <c r="BB247" s="527"/>
      <c r="BC247" s="527"/>
      <c r="BD247" s="527"/>
      <c r="BE247" s="527"/>
      <c r="BF247" s="527"/>
      <c r="BG247" s="527"/>
      <c r="BH247" s="527"/>
    </row>
    <row r="248" spans="1:60">
      <c r="A248" s="510" t="s">
        <v>1600</v>
      </c>
      <c r="B248" s="511" t="s">
        <v>1910</v>
      </c>
      <c r="C248" s="512" t="s">
        <v>1911</v>
      </c>
      <c r="D248" s="513"/>
      <c r="E248" s="514"/>
      <c r="F248" s="515"/>
      <c r="G248" s="515">
        <f>SUMIF(AG249:AG258,"&lt;&gt;NOR",G249:G258)</f>
        <v>0</v>
      </c>
      <c r="H248" s="515"/>
      <c r="I248" s="515">
        <f>SUM(I249:I258)</f>
        <v>0</v>
      </c>
      <c r="J248" s="515"/>
      <c r="K248" s="515">
        <f>SUM(K249:K258)</f>
        <v>0</v>
      </c>
      <c r="L248" s="515"/>
      <c r="M248" s="515">
        <f>SUM(M249:M258)</f>
        <v>0</v>
      </c>
      <c r="N248" s="514"/>
      <c r="O248" s="514">
        <f>SUM(O249:O258)</f>
        <v>0.03</v>
      </c>
      <c r="P248" s="514"/>
      <c r="Q248" s="514">
        <f>SUM(Q249:Q258)</f>
        <v>0</v>
      </c>
      <c r="R248" s="515"/>
      <c r="S248" s="515"/>
      <c r="T248" s="516"/>
      <c r="U248" s="517"/>
      <c r="V248" s="517">
        <f>SUM(V249:V258)</f>
        <v>2.13</v>
      </c>
      <c r="W248" s="517"/>
      <c r="X248" s="517"/>
      <c r="Y248" s="517"/>
      <c r="AG248" s="493" t="s">
        <v>1601</v>
      </c>
    </row>
    <row r="249" spans="1:60" outlineLevel="1">
      <c r="A249" s="518">
        <v>73</v>
      </c>
      <c r="B249" s="519" t="s">
        <v>2865</v>
      </c>
      <c r="C249" s="520" t="s">
        <v>2866</v>
      </c>
      <c r="D249" s="521" t="s">
        <v>162</v>
      </c>
      <c r="E249" s="522">
        <v>1.8360000000000001</v>
      </c>
      <c r="F249" s="523"/>
      <c r="G249" s="524">
        <f>ROUND(E249*F249,2)</f>
        <v>0</v>
      </c>
      <c r="H249" s="523"/>
      <c r="I249" s="524">
        <f>ROUND(E249*H249,2)</f>
        <v>0</v>
      </c>
      <c r="J249" s="523"/>
      <c r="K249" s="524">
        <f>ROUND(E249*J249,2)</f>
        <v>0</v>
      </c>
      <c r="L249" s="524">
        <v>21</v>
      </c>
      <c r="M249" s="524">
        <f>G249*(1+L249/100)</f>
        <v>0</v>
      </c>
      <c r="N249" s="522">
        <v>1.6000000000000001E-4</v>
      </c>
      <c r="O249" s="522">
        <f>ROUND(E249*N249,2)</f>
        <v>0</v>
      </c>
      <c r="P249" s="522">
        <v>0</v>
      </c>
      <c r="Q249" s="522">
        <f>ROUND(E249*P249,2)</f>
        <v>0</v>
      </c>
      <c r="R249" s="524" t="s">
        <v>1704</v>
      </c>
      <c r="S249" s="524" t="s">
        <v>1605</v>
      </c>
      <c r="T249" s="525" t="s">
        <v>1605</v>
      </c>
      <c r="U249" s="526">
        <v>0.05</v>
      </c>
      <c r="V249" s="526">
        <f>ROUND(E249*U249,2)</f>
        <v>0.09</v>
      </c>
      <c r="W249" s="526"/>
      <c r="X249" s="526" t="s">
        <v>1606</v>
      </c>
      <c r="Y249" s="526" t="s">
        <v>2857</v>
      </c>
      <c r="Z249" s="527"/>
      <c r="AA249" s="527"/>
      <c r="AB249" s="527"/>
      <c r="AC249" s="527"/>
      <c r="AD249" s="527"/>
      <c r="AE249" s="527"/>
      <c r="AF249" s="527"/>
      <c r="AG249" s="527" t="s">
        <v>1697</v>
      </c>
      <c r="AH249" s="527"/>
      <c r="AI249" s="527"/>
      <c r="AJ249" s="527"/>
      <c r="AK249" s="527"/>
      <c r="AL249" s="527"/>
      <c r="AM249" s="527"/>
      <c r="AN249" s="527"/>
      <c r="AO249" s="527"/>
      <c r="AP249" s="527"/>
      <c r="AQ249" s="527"/>
      <c r="AR249" s="527"/>
      <c r="AS249" s="527"/>
      <c r="AT249" s="527"/>
      <c r="AU249" s="527"/>
      <c r="AV249" s="527"/>
      <c r="AW249" s="527"/>
      <c r="AX249" s="527"/>
      <c r="AY249" s="527"/>
      <c r="AZ249" s="527"/>
      <c r="BA249" s="527"/>
      <c r="BB249" s="527"/>
      <c r="BC249" s="527"/>
      <c r="BD249" s="527"/>
      <c r="BE249" s="527"/>
      <c r="BF249" s="527"/>
      <c r="BG249" s="527"/>
      <c r="BH249" s="527"/>
    </row>
    <row r="250" spans="1:60" outlineLevel="2">
      <c r="A250" s="528"/>
      <c r="B250" s="529"/>
      <c r="C250" s="974" t="s">
        <v>2867</v>
      </c>
      <c r="D250" s="975"/>
      <c r="E250" s="975"/>
      <c r="F250" s="975"/>
      <c r="G250" s="975"/>
      <c r="H250" s="526"/>
      <c r="I250" s="526"/>
      <c r="J250" s="526"/>
      <c r="K250" s="526"/>
      <c r="L250" s="526"/>
      <c r="M250" s="526"/>
      <c r="N250" s="533"/>
      <c r="O250" s="533"/>
      <c r="P250" s="533"/>
      <c r="Q250" s="533"/>
      <c r="R250" s="526"/>
      <c r="S250" s="526"/>
      <c r="T250" s="526"/>
      <c r="U250" s="526"/>
      <c r="V250" s="526"/>
      <c r="W250" s="526"/>
      <c r="X250" s="526"/>
      <c r="Y250" s="526"/>
      <c r="Z250" s="527"/>
      <c r="AA250" s="527"/>
      <c r="AB250" s="527"/>
      <c r="AC250" s="527"/>
      <c r="AD250" s="527"/>
      <c r="AE250" s="527"/>
      <c r="AF250" s="527"/>
      <c r="AG250" s="527" t="s">
        <v>1632</v>
      </c>
      <c r="AH250" s="527"/>
      <c r="AI250" s="527"/>
      <c r="AJ250" s="527"/>
      <c r="AK250" s="527"/>
      <c r="AL250" s="527"/>
      <c r="AM250" s="527"/>
      <c r="AN250" s="527"/>
      <c r="AO250" s="527"/>
      <c r="AP250" s="527"/>
      <c r="AQ250" s="527"/>
      <c r="AR250" s="527"/>
      <c r="AS250" s="527"/>
      <c r="AT250" s="527"/>
      <c r="AU250" s="527"/>
      <c r="AV250" s="527"/>
      <c r="AW250" s="527"/>
      <c r="AX250" s="527"/>
      <c r="AY250" s="527"/>
      <c r="AZ250" s="527"/>
      <c r="BA250" s="527"/>
      <c r="BB250" s="527"/>
      <c r="BC250" s="527"/>
      <c r="BD250" s="527"/>
      <c r="BE250" s="527"/>
      <c r="BF250" s="527"/>
      <c r="BG250" s="527"/>
      <c r="BH250" s="527"/>
    </row>
    <row r="251" spans="1:60" outlineLevel="2">
      <c r="A251" s="528"/>
      <c r="B251" s="529"/>
      <c r="C251" s="530" t="s">
        <v>3020</v>
      </c>
      <c r="D251" s="531"/>
      <c r="E251" s="532">
        <v>1.8360000000000001</v>
      </c>
      <c r="F251" s="526"/>
      <c r="G251" s="526"/>
      <c r="H251" s="526"/>
      <c r="I251" s="526"/>
      <c r="J251" s="526"/>
      <c r="K251" s="526"/>
      <c r="L251" s="526"/>
      <c r="M251" s="526"/>
      <c r="N251" s="533"/>
      <c r="O251" s="533"/>
      <c r="P251" s="533"/>
      <c r="Q251" s="533"/>
      <c r="R251" s="526"/>
      <c r="S251" s="526"/>
      <c r="T251" s="526"/>
      <c r="U251" s="526"/>
      <c r="V251" s="526"/>
      <c r="W251" s="526"/>
      <c r="X251" s="526"/>
      <c r="Y251" s="526"/>
      <c r="Z251" s="527"/>
      <c r="AA251" s="527"/>
      <c r="AB251" s="527"/>
      <c r="AC251" s="527"/>
      <c r="AD251" s="527"/>
      <c r="AE251" s="527"/>
      <c r="AF251" s="527"/>
      <c r="AG251" s="527" t="s">
        <v>814</v>
      </c>
      <c r="AH251" s="527">
        <v>5</v>
      </c>
      <c r="AI251" s="527"/>
      <c r="AJ251" s="527"/>
      <c r="AK251" s="527"/>
      <c r="AL251" s="527"/>
      <c r="AM251" s="527"/>
      <c r="AN251" s="527"/>
      <c r="AO251" s="527"/>
      <c r="AP251" s="527"/>
      <c r="AQ251" s="527"/>
      <c r="AR251" s="527"/>
      <c r="AS251" s="527"/>
      <c r="AT251" s="527"/>
      <c r="AU251" s="527"/>
      <c r="AV251" s="527"/>
      <c r="AW251" s="527"/>
      <c r="AX251" s="527"/>
      <c r="AY251" s="527"/>
      <c r="AZ251" s="527"/>
      <c r="BA251" s="527"/>
      <c r="BB251" s="527"/>
      <c r="BC251" s="527"/>
      <c r="BD251" s="527"/>
      <c r="BE251" s="527"/>
      <c r="BF251" s="527"/>
      <c r="BG251" s="527"/>
      <c r="BH251" s="527"/>
    </row>
    <row r="252" spans="1:60" ht="22.5" outlineLevel="1">
      <c r="A252" s="518">
        <v>74</v>
      </c>
      <c r="B252" s="519" t="s">
        <v>1913</v>
      </c>
      <c r="C252" s="520" t="s">
        <v>1914</v>
      </c>
      <c r="D252" s="521" t="s">
        <v>162</v>
      </c>
      <c r="E252" s="522">
        <v>1.8360000000000001</v>
      </c>
      <c r="F252" s="523"/>
      <c r="G252" s="524">
        <f>ROUND(E252*F252,2)</f>
        <v>0</v>
      </c>
      <c r="H252" s="523"/>
      <c r="I252" s="524">
        <f>ROUND(E252*H252,2)</f>
        <v>0</v>
      </c>
      <c r="J252" s="523"/>
      <c r="K252" s="524">
        <f>ROUND(E252*J252,2)</f>
        <v>0</v>
      </c>
      <c r="L252" s="524">
        <v>21</v>
      </c>
      <c r="M252" s="524">
        <f>G252*(1+L252/100)</f>
        <v>0</v>
      </c>
      <c r="N252" s="522">
        <v>5.0299999999999997E-3</v>
      </c>
      <c r="O252" s="522">
        <f>ROUND(E252*N252,2)</f>
        <v>0.01</v>
      </c>
      <c r="P252" s="522">
        <v>0</v>
      </c>
      <c r="Q252" s="522">
        <f>ROUND(E252*P252,2)</f>
        <v>0</v>
      </c>
      <c r="R252" s="524" t="s">
        <v>1704</v>
      </c>
      <c r="S252" s="524" t="s">
        <v>1605</v>
      </c>
      <c r="T252" s="525" t="s">
        <v>1605</v>
      </c>
      <c r="U252" s="526">
        <v>1.0746</v>
      </c>
      <c r="V252" s="526">
        <f>ROUND(E252*U252,2)</f>
        <v>1.97</v>
      </c>
      <c r="W252" s="526"/>
      <c r="X252" s="526" t="s">
        <v>1606</v>
      </c>
      <c r="Y252" s="526" t="s">
        <v>2857</v>
      </c>
      <c r="Z252" s="527"/>
      <c r="AA252" s="527"/>
      <c r="AB252" s="527"/>
      <c r="AC252" s="527"/>
      <c r="AD252" s="527"/>
      <c r="AE252" s="527"/>
      <c r="AF252" s="527"/>
      <c r="AG252" s="527" t="s">
        <v>1777</v>
      </c>
      <c r="AH252" s="527"/>
      <c r="AI252" s="527"/>
      <c r="AJ252" s="527"/>
      <c r="AK252" s="527"/>
      <c r="AL252" s="527"/>
      <c r="AM252" s="527"/>
      <c r="AN252" s="527"/>
      <c r="AO252" s="527"/>
      <c r="AP252" s="527"/>
      <c r="AQ252" s="527"/>
      <c r="AR252" s="527"/>
      <c r="AS252" s="527"/>
      <c r="AT252" s="527"/>
      <c r="AU252" s="527"/>
      <c r="AV252" s="527"/>
      <c r="AW252" s="527"/>
      <c r="AX252" s="527"/>
      <c r="AY252" s="527"/>
      <c r="AZ252" s="527"/>
      <c r="BA252" s="527"/>
      <c r="BB252" s="527"/>
      <c r="BC252" s="527"/>
      <c r="BD252" s="527"/>
      <c r="BE252" s="527"/>
      <c r="BF252" s="527"/>
      <c r="BG252" s="527"/>
      <c r="BH252" s="527"/>
    </row>
    <row r="253" spans="1:60" outlineLevel="2">
      <c r="A253" s="528"/>
      <c r="B253" s="529"/>
      <c r="C253" s="530" t="s">
        <v>2717</v>
      </c>
      <c r="D253" s="531"/>
      <c r="E253" s="532">
        <v>1.8360000000000001</v>
      </c>
      <c r="F253" s="526"/>
      <c r="G253" s="526"/>
      <c r="H253" s="526"/>
      <c r="I253" s="526"/>
      <c r="J253" s="526"/>
      <c r="K253" s="526"/>
      <c r="L253" s="526"/>
      <c r="M253" s="526"/>
      <c r="N253" s="533"/>
      <c r="O253" s="533"/>
      <c r="P253" s="533"/>
      <c r="Q253" s="533"/>
      <c r="R253" s="526"/>
      <c r="S253" s="526"/>
      <c r="T253" s="526"/>
      <c r="U253" s="526"/>
      <c r="V253" s="526"/>
      <c r="W253" s="526"/>
      <c r="X253" s="526"/>
      <c r="Y253" s="526"/>
      <c r="Z253" s="527"/>
      <c r="AA253" s="527"/>
      <c r="AB253" s="527"/>
      <c r="AC253" s="527"/>
      <c r="AD253" s="527"/>
      <c r="AE253" s="527"/>
      <c r="AF253" s="527"/>
      <c r="AG253" s="527" t="s">
        <v>814</v>
      </c>
      <c r="AH253" s="527">
        <v>0</v>
      </c>
      <c r="AI253" s="527"/>
      <c r="AJ253" s="527"/>
      <c r="AK253" s="527"/>
      <c r="AL253" s="527"/>
      <c r="AM253" s="527"/>
      <c r="AN253" s="527"/>
      <c r="AO253" s="527"/>
      <c r="AP253" s="527"/>
      <c r="AQ253" s="527"/>
      <c r="AR253" s="527"/>
      <c r="AS253" s="527"/>
      <c r="AT253" s="527"/>
      <c r="AU253" s="527"/>
      <c r="AV253" s="527"/>
      <c r="AW253" s="527"/>
      <c r="AX253" s="527"/>
      <c r="AY253" s="527"/>
      <c r="AZ253" s="527"/>
      <c r="BA253" s="527"/>
      <c r="BB253" s="527"/>
      <c r="BC253" s="527"/>
      <c r="BD253" s="527"/>
      <c r="BE253" s="527"/>
      <c r="BF253" s="527"/>
      <c r="BG253" s="527"/>
      <c r="BH253" s="527"/>
    </row>
    <row r="254" spans="1:60" outlineLevel="1">
      <c r="A254" s="518">
        <v>75</v>
      </c>
      <c r="B254" s="519" t="s">
        <v>2804</v>
      </c>
      <c r="C254" s="520" t="s">
        <v>2805</v>
      </c>
      <c r="D254" s="521" t="s">
        <v>180</v>
      </c>
      <c r="E254" s="522">
        <v>0.6</v>
      </c>
      <c r="F254" s="523"/>
      <c r="G254" s="524">
        <f>ROUND(E254*F254,2)</f>
        <v>0</v>
      </c>
      <c r="H254" s="523"/>
      <c r="I254" s="524">
        <f>ROUND(E254*H254,2)</f>
        <v>0</v>
      </c>
      <c r="J254" s="523"/>
      <c r="K254" s="524">
        <f>ROUND(E254*J254,2)</f>
        <v>0</v>
      </c>
      <c r="L254" s="524">
        <v>21</v>
      </c>
      <c r="M254" s="524">
        <f>G254*(1+L254/100)</f>
        <v>0</v>
      </c>
      <c r="N254" s="522">
        <v>1E-4</v>
      </c>
      <c r="O254" s="522">
        <f>ROUND(E254*N254,2)</f>
        <v>0</v>
      </c>
      <c r="P254" s="522">
        <v>0</v>
      </c>
      <c r="Q254" s="522">
        <f>ROUND(E254*P254,2)</f>
        <v>0</v>
      </c>
      <c r="R254" s="524" t="s">
        <v>1704</v>
      </c>
      <c r="S254" s="524" t="s">
        <v>1605</v>
      </c>
      <c r="T254" s="525" t="s">
        <v>1605</v>
      </c>
      <c r="U254" s="526">
        <v>0.12</v>
      </c>
      <c r="V254" s="526">
        <f>ROUND(E254*U254,2)</f>
        <v>7.0000000000000007E-2</v>
      </c>
      <c r="W254" s="526"/>
      <c r="X254" s="526" t="s">
        <v>1606</v>
      </c>
      <c r="Y254" s="526" t="s">
        <v>2857</v>
      </c>
      <c r="Z254" s="527"/>
      <c r="AA254" s="527"/>
      <c r="AB254" s="527"/>
      <c r="AC254" s="527"/>
      <c r="AD254" s="527"/>
      <c r="AE254" s="527"/>
      <c r="AF254" s="527"/>
      <c r="AG254" s="527" t="s">
        <v>1777</v>
      </c>
      <c r="AH254" s="527"/>
      <c r="AI254" s="527"/>
      <c r="AJ254" s="527"/>
      <c r="AK254" s="527"/>
      <c r="AL254" s="527"/>
      <c r="AM254" s="527"/>
      <c r="AN254" s="527"/>
      <c r="AO254" s="527"/>
      <c r="AP254" s="527"/>
      <c r="AQ254" s="527"/>
      <c r="AR254" s="527"/>
      <c r="AS254" s="527"/>
      <c r="AT254" s="527"/>
      <c r="AU254" s="527"/>
      <c r="AV254" s="527"/>
      <c r="AW254" s="527"/>
      <c r="AX254" s="527"/>
      <c r="AY254" s="527"/>
      <c r="AZ254" s="527"/>
      <c r="BA254" s="527"/>
      <c r="BB254" s="527"/>
      <c r="BC254" s="527"/>
      <c r="BD254" s="527"/>
      <c r="BE254" s="527"/>
      <c r="BF254" s="527"/>
      <c r="BG254" s="527"/>
      <c r="BH254" s="527"/>
    </row>
    <row r="255" spans="1:60" outlineLevel="2">
      <c r="A255" s="528"/>
      <c r="B255" s="529"/>
      <c r="C255" s="530" t="s">
        <v>2806</v>
      </c>
      <c r="D255" s="531"/>
      <c r="E255" s="532">
        <v>0.6</v>
      </c>
      <c r="F255" s="526"/>
      <c r="G255" s="526"/>
      <c r="H255" s="526"/>
      <c r="I255" s="526"/>
      <c r="J255" s="526"/>
      <c r="K255" s="526"/>
      <c r="L255" s="526"/>
      <c r="M255" s="526"/>
      <c r="N255" s="533"/>
      <c r="O255" s="533"/>
      <c r="P255" s="533"/>
      <c r="Q255" s="533"/>
      <c r="R255" s="526"/>
      <c r="S255" s="526"/>
      <c r="T255" s="526"/>
      <c r="U255" s="526"/>
      <c r="V255" s="526"/>
      <c r="W255" s="526"/>
      <c r="X255" s="526"/>
      <c r="Y255" s="526"/>
      <c r="Z255" s="527"/>
      <c r="AA255" s="527"/>
      <c r="AB255" s="527"/>
      <c r="AC255" s="527"/>
      <c r="AD255" s="527"/>
      <c r="AE255" s="527"/>
      <c r="AF255" s="527"/>
      <c r="AG255" s="527" t="s">
        <v>814</v>
      </c>
      <c r="AH255" s="527">
        <v>0</v>
      </c>
      <c r="AI255" s="527"/>
      <c r="AJ255" s="527"/>
      <c r="AK255" s="527"/>
      <c r="AL255" s="527"/>
      <c r="AM255" s="527"/>
      <c r="AN255" s="527"/>
      <c r="AO255" s="527"/>
      <c r="AP255" s="527"/>
      <c r="AQ255" s="527"/>
      <c r="AR255" s="527"/>
      <c r="AS255" s="527"/>
      <c r="AT255" s="527"/>
      <c r="AU255" s="527"/>
      <c r="AV255" s="527"/>
      <c r="AW255" s="527"/>
      <c r="AX255" s="527"/>
      <c r="AY255" s="527"/>
      <c r="AZ255" s="527"/>
      <c r="BA255" s="527"/>
      <c r="BB255" s="527"/>
      <c r="BC255" s="527"/>
      <c r="BD255" s="527"/>
      <c r="BE255" s="527"/>
      <c r="BF255" s="527"/>
      <c r="BG255" s="527"/>
      <c r="BH255" s="527"/>
    </row>
    <row r="256" spans="1:60" outlineLevel="1">
      <c r="A256" s="518">
        <v>76</v>
      </c>
      <c r="B256" s="519" t="s">
        <v>1922</v>
      </c>
      <c r="C256" s="520" t="s">
        <v>2807</v>
      </c>
      <c r="D256" s="521" t="s">
        <v>162</v>
      </c>
      <c r="E256" s="522">
        <v>1.9278</v>
      </c>
      <c r="F256" s="523"/>
      <c r="G256" s="524">
        <f>ROUND(E256*F256,2)</f>
        <v>0</v>
      </c>
      <c r="H256" s="523"/>
      <c r="I256" s="524">
        <f>ROUND(E256*H256,2)</f>
        <v>0</v>
      </c>
      <c r="J256" s="523"/>
      <c r="K256" s="524">
        <f>ROUND(E256*J256,2)</f>
        <v>0</v>
      </c>
      <c r="L256" s="524">
        <v>21</v>
      </c>
      <c r="M256" s="524">
        <f>G256*(1+L256/100)</f>
        <v>0</v>
      </c>
      <c r="N256" s="522">
        <v>1.2200000000000001E-2</v>
      </c>
      <c r="O256" s="522">
        <f>ROUND(E256*N256,2)</f>
        <v>0.02</v>
      </c>
      <c r="P256" s="522">
        <v>0</v>
      </c>
      <c r="Q256" s="522">
        <f>ROUND(E256*P256,2)</f>
        <v>0</v>
      </c>
      <c r="R256" s="524"/>
      <c r="S256" s="524" t="s">
        <v>1707</v>
      </c>
      <c r="T256" s="525" t="s">
        <v>1708</v>
      </c>
      <c r="U256" s="526">
        <v>0</v>
      </c>
      <c r="V256" s="526">
        <f>ROUND(E256*U256,2)</f>
        <v>0</v>
      </c>
      <c r="W256" s="526"/>
      <c r="X256" s="526" t="s">
        <v>1814</v>
      </c>
      <c r="Y256" s="526" t="s">
        <v>2857</v>
      </c>
      <c r="Z256" s="527"/>
      <c r="AA256" s="527"/>
      <c r="AB256" s="527"/>
      <c r="AC256" s="527"/>
      <c r="AD256" s="527"/>
      <c r="AE256" s="527"/>
      <c r="AF256" s="527"/>
      <c r="AG256" s="527" t="s">
        <v>1924</v>
      </c>
      <c r="AH256" s="527"/>
      <c r="AI256" s="527"/>
      <c r="AJ256" s="527"/>
      <c r="AK256" s="527"/>
      <c r="AL256" s="527"/>
      <c r="AM256" s="527"/>
      <c r="AN256" s="527"/>
      <c r="AO256" s="527"/>
      <c r="AP256" s="527"/>
      <c r="AQ256" s="527"/>
      <c r="AR256" s="527"/>
      <c r="AS256" s="527"/>
      <c r="AT256" s="527"/>
      <c r="AU256" s="527"/>
      <c r="AV256" s="527"/>
      <c r="AW256" s="527"/>
      <c r="AX256" s="527"/>
      <c r="AY256" s="527"/>
      <c r="AZ256" s="527"/>
      <c r="BA256" s="527"/>
      <c r="BB256" s="527"/>
      <c r="BC256" s="527"/>
      <c r="BD256" s="527"/>
      <c r="BE256" s="527"/>
      <c r="BF256" s="527"/>
      <c r="BG256" s="527"/>
      <c r="BH256" s="527"/>
    </row>
    <row r="257" spans="1:60" outlineLevel="2">
      <c r="A257" s="528"/>
      <c r="B257" s="529"/>
      <c r="C257" s="530" t="s">
        <v>3021</v>
      </c>
      <c r="D257" s="531"/>
      <c r="E257" s="532">
        <v>1.9278</v>
      </c>
      <c r="F257" s="526"/>
      <c r="G257" s="526"/>
      <c r="H257" s="526"/>
      <c r="I257" s="526"/>
      <c r="J257" s="526"/>
      <c r="K257" s="526"/>
      <c r="L257" s="526"/>
      <c r="M257" s="526"/>
      <c r="N257" s="533"/>
      <c r="O257" s="533"/>
      <c r="P257" s="533"/>
      <c r="Q257" s="533"/>
      <c r="R257" s="526"/>
      <c r="S257" s="526"/>
      <c r="T257" s="526"/>
      <c r="U257" s="526"/>
      <c r="V257" s="526"/>
      <c r="W257" s="526"/>
      <c r="X257" s="526"/>
      <c r="Y257" s="526"/>
      <c r="Z257" s="527"/>
      <c r="AA257" s="527"/>
      <c r="AB257" s="527"/>
      <c r="AC257" s="527"/>
      <c r="AD257" s="527"/>
      <c r="AE257" s="527"/>
      <c r="AF257" s="527"/>
      <c r="AG257" s="527" t="s">
        <v>814</v>
      </c>
      <c r="AH257" s="527">
        <v>5</v>
      </c>
      <c r="AI257" s="527"/>
      <c r="AJ257" s="527"/>
      <c r="AK257" s="527"/>
      <c r="AL257" s="527"/>
      <c r="AM257" s="527"/>
      <c r="AN257" s="527"/>
      <c r="AO257" s="527"/>
      <c r="AP257" s="527"/>
      <c r="AQ257" s="527"/>
      <c r="AR257" s="527"/>
      <c r="AS257" s="527"/>
      <c r="AT257" s="527"/>
      <c r="AU257" s="527"/>
      <c r="AV257" s="527"/>
      <c r="AW257" s="527"/>
      <c r="AX257" s="527"/>
      <c r="AY257" s="527"/>
      <c r="AZ257" s="527"/>
      <c r="BA257" s="527"/>
      <c r="BB257" s="527"/>
      <c r="BC257" s="527"/>
      <c r="BD257" s="527"/>
      <c r="BE257" s="527"/>
      <c r="BF257" s="527"/>
      <c r="BG257" s="527"/>
      <c r="BH257" s="527"/>
    </row>
    <row r="258" spans="1:60" outlineLevel="1">
      <c r="A258" s="528">
        <v>77</v>
      </c>
      <c r="B258" s="529" t="s">
        <v>1926</v>
      </c>
      <c r="C258" s="543" t="s">
        <v>1927</v>
      </c>
      <c r="D258" s="544" t="s">
        <v>255</v>
      </c>
      <c r="E258" s="545"/>
      <c r="F258" s="546"/>
      <c r="G258" s="526">
        <f>ROUND(E258*F258,2)</f>
        <v>0</v>
      </c>
      <c r="H258" s="546"/>
      <c r="I258" s="526">
        <f>ROUND(E258*H258,2)</f>
        <v>0</v>
      </c>
      <c r="J258" s="546"/>
      <c r="K258" s="526">
        <f>ROUND(E258*J258,2)</f>
        <v>0</v>
      </c>
      <c r="L258" s="526">
        <v>21</v>
      </c>
      <c r="M258" s="526">
        <f>G258*(1+L258/100)</f>
        <v>0</v>
      </c>
      <c r="N258" s="533">
        <v>0</v>
      </c>
      <c r="O258" s="533">
        <f>ROUND(E258*N258,2)</f>
        <v>0</v>
      </c>
      <c r="P258" s="533">
        <v>0</v>
      </c>
      <c r="Q258" s="533">
        <f>ROUND(E258*P258,2)</f>
        <v>0</v>
      </c>
      <c r="R258" s="526" t="s">
        <v>1704</v>
      </c>
      <c r="S258" s="526" t="s">
        <v>1605</v>
      </c>
      <c r="T258" s="526" t="s">
        <v>1605</v>
      </c>
      <c r="U258" s="526">
        <v>0</v>
      </c>
      <c r="V258" s="526">
        <f>ROUND(E258*U258,2)</f>
        <v>0</v>
      </c>
      <c r="W258" s="526"/>
      <c r="X258" s="526" t="s">
        <v>1243</v>
      </c>
      <c r="Y258" s="526" t="s">
        <v>2857</v>
      </c>
      <c r="Z258" s="527"/>
      <c r="AA258" s="527"/>
      <c r="AB258" s="527"/>
      <c r="AC258" s="527"/>
      <c r="AD258" s="527"/>
      <c r="AE258" s="527"/>
      <c r="AF258" s="527"/>
      <c r="AG258" s="527" t="s">
        <v>1769</v>
      </c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7"/>
      <c r="AY258" s="527"/>
      <c r="AZ258" s="527"/>
      <c r="BA258" s="527"/>
      <c r="BB258" s="527"/>
      <c r="BC258" s="527"/>
      <c r="BD258" s="527"/>
      <c r="BE258" s="527"/>
      <c r="BF258" s="527"/>
      <c r="BG258" s="527"/>
      <c r="BH258" s="527"/>
    </row>
    <row r="259" spans="1:60">
      <c r="A259" s="510" t="s">
        <v>1600</v>
      </c>
      <c r="B259" s="511" t="s">
        <v>1931</v>
      </c>
      <c r="C259" s="512" t="s">
        <v>1932</v>
      </c>
      <c r="D259" s="513"/>
      <c r="E259" s="514"/>
      <c r="F259" s="515"/>
      <c r="G259" s="515">
        <f>SUMIF(AG260:AG274,"&lt;&gt;NOR",G260:G274)</f>
        <v>0</v>
      </c>
      <c r="H259" s="515"/>
      <c r="I259" s="515">
        <f>SUM(I260:I274)</f>
        <v>0</v>
      </c>
      <c r="J259" s="515"/>
      <c r="K259" s="515">
        <f>SUM(K260:K274)</f>
        <v>0</v>
      </c>
      <c r="L259" s="515"/>
      <c r="M259" s="515">
        <f>SUM(M260:M274)</f>
        <v>0</v>
      </c>
      <c r="N259" s="514"/>
      <c r="O259" s="514">
        <f>SUM(O260:O274)</f>
        <v>0.38</v>
      </c>
      <c r="P259" s="514"/>
      <c r="Q259" s="514">
        <f>SUM(Q260:Q274)</f>
        <v>0</v>
      </c>
      <c r="R259" s="515"/>
      <c r="S259" s="515"/>
      <c r="T259" s="516"/>
      <c r="U259" s="517"/>
      <c r="V259" s="517">
        <f>SUM(V260:V274)</f>
        <v>150.55000000000001</v>
      </c>
      <c r="W259" s="517"/>
      <c r="X259" s="517"/>
      <c r="Y259" s="517"/>
      <c r="AG259" s="493" t="s">
        <v>1601</v>
      </c>
    </row>
    <row r="260" spans="1:60" outlineLevel="1">
      <c r="A260" s="518">
        <v>78</v>
      </c>
      <c r="B260" s="519" t="s">
        <v>1937</v>
      </c>
      <c r="C260" s="520" t="s">
        <v>1938</v>
      </c>
      <c r="D260" s="521" t="s">
        <v>162</v>
      </c>
      <c r="E260" s="522">
        <v>177.75</v>
      </c>
      <c r="F260" s="523"/>
      <c r="G260" s="524">
        <f>ROUND(E260*F260,2)</f>
        <v>0</v>
      </c>
      <c r="H260" s="523"/>
      <c r="I260" s="524">
        <f>ROUND(E260*H260,2)</f>
        <v>0</v>
      </c>
      <c r="J260" s="523"/>
      <c r="K260" s="524">
        <f>ROUND(E260*J260,2)</f>
        <v>0</v>
      </c>
      <c r="L260" s="524">
        <v>21</v>
      </c>
      <c r="M260" s="524">
        <f>G260*(1+L260/100)</f>
        <v>0</v>
      </c>
      <c r="N260" s="522">
        <v>1E-4</v>
      </c>
      <c r="O260" s="522">
        <f>ROUND(E260*N260,2)</f>
        <v>0.02</v>
      </c>
      <c r="P260" s="522">
        <v>0</v>
      </c>
      <c r="Q260" s="522">
        <f>ROUND(E260*P260,2)</f>
        <v>0</v>
      </c>
      <c r="R260" s="524" t="s">
        <v>1935</v>
      </c>
      <c r="S260" s="524" t="s">
        <v>1605</v>
      </c>
      <c r="T260" s="525" t="s">
        <v>1605</v>
      </c>
      <c r="U260" s="526">
        <v>3.2480000000000002E-2</v>
      </c>
      <c r="V260" s="526">
        <f>ROUND(E260*U260,2)</f>
        <v>5.77</v>
      </c>
      <c r="W260" s="526"/>
      <c r="X260" s="526" t="s">
        <v>1606</v>
      </c>
      <c r="Y260" s="526" t="s">
        <v>2857</v>
      </c>
      <c r="Z260" s="527"/>
      <c r="AA260" s="527"/>
      <c r="AB260" s="527"/>
      <c r="AC260" s="527"/>
      <c r="AD260" s="527"/>
      <c r="AE260" s="527"/>
      <c r="AF260" s="527"/>
      <c r="AG260" s="527" t="s">
        <v>1607</v>
      </c>
      <c r="AH260" s="527"/>
      <c r="AI260" s="527"/>
      <c r="AJ260" s="527"/>
      <c r="AK260" s="527"/>
      <c r="AL260" s="527"/>
      <c r="AM260" s="527"/>
      <c r="AN260" s="527"/>
      <c r="AO260" s="527"/>
      <c r="AP260" s="527"/>
      <c r="AQ260" s="527"/>
      <c r="AR260" s="527"/>
      <c r="AS260" s="527"/>
      <c r="AT260" s="527"/>
      <c r="AU260" s="527"/>
      <c r="AV260" s="527"/>
      <c r="AW260" s="527"/>
      <c r="AX260" s="527"/>
      <c r="AY260" s="527"/>
      <c r="AZ260" s="527"/>
      <c r="BA260" s="527"/>
      <c r="BB260" s="527"/>
      <c r="BC260" s="527"/>
      <c r="BD260" s="527"/>
      <c r="BE260" s="527"/>
      <c r="BF260" s="527"/>
      <c r="BG260" s="527"/>
      <c r="BH260" s="527"/>
    </row>
    <row r="261" spans="1:60" outlineLevel="2">
      <c r="A261" s="528"/>
      <c r="B261" s="529"/>
      <c r="C261" s="530" t="s">
        <v>3022</v>
      </c>
      <c r="D261" s="531"/>
      <c r="E261" s="532">
        <v>177.75</v>
      </c>
      <c r="F261" s="526"/>
      <c r="G261" s="526"/>
      <c r="H261" s="526"/>
      <c r="I261" s="526"/>
      <c r="J261" s="526"/>
      <c r="K261" s="526"/>
      <c r="L261" s="526"/>
      <c r="M261" s="526"/>
      <c r="N261" s="533"/>
      <c r="O261" s="533"/>
      <c r="P261" s="533"/>
      <c r="Q261" s="533"/>
      <c r="R261" s="526"/>
      <c r="S261" s="526"/>
      <c r="T261" s="526"/>
      <c r="U261" s="526"/>
      <c r="V261" s="526"/>
      <c r="W261" s="526"/>
      <c r="X261" s="526"/>
      <c r="Y261" s="526"/>
      <c r="Z261" s="527"/>
      <c r="AA261" s="527"/>
      <c r="AB261" s="527"/>
      <c r="AC261" s="527"/>
      <c r="AD261" s="527"/>
      <c r="AE261" s="527"/>
      <c r="AF261" s="527"/>
      <c r="AG261" s="527" t="s">
        <v>814</v>
      </c>
      <c r="AH261" s="527">
        <v>5</v>
      </c>
      <c r="AI261" s="527"/>
      <c r="AJ261" s="527"/>
      <c r="AK261" s="527"/>
      <c r="AL261" s="527"/>
      <c r="AM261" s="527"/>
      <c r="AN261" s="527"/>
      <c r="AO261" s="527"/>
      <c r="AP261" s="527"/>
      <c r="AQ261" s="527"/>
      <c r="AR261" s="527"/>
      <c r="AS261" s="527"/>
      <c r="AT261" s="527"/>
      <c r="AU261" s="527"/>
      <c r="AV261" s="527"/>
      <c r="AW261" s="527"/>
      <c r="AX261" s="527"/>
      <c r="AY261" s="527"/>
      <c r="AZ261" s="527"/>
      <c r="BA261" s="527"/>
      <c r="BB261" s="527"/>
      <c r="BC261" s="527"/>
      <c r="BD261" s="527"/>
      <c r="BE261" s="527"/>
      <c r="BF261" s="527"/>
      <c r="BG261" s="527"/>
      <c r="BH261" s="527"/>
    </row>
    <row r="262" spans="1:60" outlineLevel="1">
      <c r="A262" s="518">
        <v>79</v>
      </c>
      <c r="B262" s="519" t="s">
        <v>1940</v>
      </c>
      <c r="C262" s="520" t="s">
        <v>1941</v>
      </c>
      <c r="D262" s="521" t="s">
        <v>162</v>
      </c>
      <c r="E262" s="522">
        <v>810.91</v>
      </c>
      <c r="F262" s="523"/>
      <c r="G262" s="524">
        <f>ROUND(E262*F262,2)</f>
        <v>0</v>
      </c>
      <c r="H262" s="523"/>
      <c r="I262" s="524">
        <f>ROUND(E262*H262,2)</f>
        <v>0</v>
      </c>
      <c r="J262" s="523"/>
      <c r="K262" s="524">
        <f>ROUND(E262*J262,2)</f>
        <v>0</v>
      </c>
      <c r="L262" s="524">
        <v>21</v>
      </c>
      <c r="M262" s="524">
        <f>G262*(1+L262/100)</f>
        <v>0</v>
      </c>
      <c r="N262" s="522">
        <v>1.2999999999999999E-4</v>
      </c>
      <c r="O262" s="522">
        <f>ROUND(E262*N262,2)</f>
        <v>0.11</v>
      </c>
      <c r="P262" s="522">
        <v>0</v>
      </c>
      <c r="Q262" s="522">
        <f>ROUND(E262*P262,2)</f>
        <v>0</v>
      </c>
      <c r="R262" s="524" t="s">
        <v>1935</v>
      </c>
      <c r="S262" s="524" t="s">
        <v>1605</v>
      </c>
      <c r="T262" s="525" t="s">
        <v>1605</v>
      </c>
      <c r="U262" s="526">
        <v>3.2480000000000002E-2</v>
      </c>
      <c r="V262" s="526">
        <f>ROUND(E262*U262,2)</f>
        <v>26.34</v>
      </c>
      <c r="W262" s="526"/>
      <c r="X262" s="526" t="s">
        <v>1606</v>
      </c>
      <c r="Y262" s="526" t="s">
        <v>2857</v>
      </c>
      <c r="Z262" s="527"/>
      <c r="AA262" s="527"/>
      <c r="AB262" s="527"/>
      <c r="AC262" s="527"/>
      <c r="AD262" s="527"/>
      <c r="AE262" s="527"/>
      <c r="AF262" s="527"/>
      <c r="AG262" s="527" t="s">
        <v>1697</v>
      </c>
      <c r="AH262" s="527"/>
      <c r="AI262" s="527"/>
      <c r="AJ262" s="527"/>
      <c r="AK262" s="527"/>
      <c r="AL262" s="527"/>
      <c r="AM262" s="527"/>
      <c r="AN262" s="527"/>
      <c r="AO262" s="527"/>
      <c r="AP262" s="527"/>
      <c r="AQ262" s="527"/>
      <c r="AR262" s="527"/>
      <c r="AS262" s="527"/>
      <c r="AT262" s="527"/>
      <c r="AU262" s="527"/>
      <c r="AV262" s="527"/>
      <c r="AW262" s="527"/>
      <c r="AX262" s="527"/>
      <c r="AY262" s="527"/>
      <c r="AZ262" s="527"/>
      <c r="BA262" s="527"/>
      <c r="BB262" s="527"/>
      <c r="BC262" s="527"/>
      <c r="BD262" s="527"/>
      <c r="BE262" s="527"/>
      <c r="BF262" s="527"/>
      <c r="BG262" s="527"/>
      <c r="BH262" s="527"/>
    </row>
    <row r="263" spans="1:60" outlineLevel="2">
      <c r="A263" s="528"/>
      <c r="B263" s="529"/>
      <c r="C263" s="530" t="s">
        <v>3023</v>
      </c>
      <c r="D263" s="531"/>
      <c r="E263" s="532">
        <v>810.91</v>
      </c>
      <c r="F263" s="526"/>
      <c r="G263" s="526"/>
      <c r="H263" s="526"/>
      <c r="I263" s="526"/>
      <c r="J263" s="526"/>
      <c r="K263" s="526"/>
      <c r="L263" s="526"/>
      <c r="M263" s="526"/>
      <c r="N263" s="533"/>
      <c r="O263" s="533"/>
      <c r="P263" s="533"/>
      <c r="Q263" s="533"/>
      <c r="R263" s="526"/>
      <c r="S263" s="526"/>
      <c r="T263" s="526"/>
      <c r="U263" s="526"/>
      <c r="V263" s="526"/>
      <c r="W263" s="526"/>
      <c r="X263" s="526"/>
      <c r="Y263" s="526"/>
      <c r="Z263" s="527"/>
      <c r="AA263" s="527"/>
      <c r="AB263" s="527"/>
      <c r="AC263" s="527"/>
      <c r="AD263" s="527"/>
      <c r="AE263" s="527"/>
      <c r="AF263" s="527"/>
      <c r="AG263" s="527" t="s">
        <v>814</v>
      </c>
      <c r="AH263" s="527">
        <v>5</v>
      </c>
      <c r="AI263" s="527"/>
      <c r="AJ263" s="527"/>
      <c r="AK263" s="527"/>
      <c r="AL263" s="527"/>
      <c r="AM263" s="527"/>
      <c r="AN263" s="527"/>
      <c r="AO263" s="527"/>
      <c r="AP263" s="527"/>
      <c r="AQ263" s="527"/>
      <c r="AR263" s="527"/>
      <c r="AS263" s="527"/>
      <c r="AT263" s="527"/>
      <c r="AU263" s="527"/>
      <c r="AV263" s="527"/>
      <c r="AW263" s="527"/>
      <c r="AX263" s="527"/>
      <c r="AY263" s="527"/>
      <c r="AZ263" s="527"/>
      <c r="BA263" s="527"/>
      <c r="BB263" s="527"/>
      <c r="BC263" s="527"/>
      <c r="BD263" s="527"/>
      <c r="BE263" s="527"/>
      <c r="BF263" s="527"/>
      <c r="BG263" s="527"/>
      <c r="BH263" s="527"/>
    </row>
    <row r="264" spans="1:60" outlineLevel="1">
      <c r="A264" s="518">
        <v>80</v>
      </c>
      <c r="B264" s="519" t="s">
        <v>1943</v>
      </c>
      <c r="C264" s="520" t="s">
        <v>1944</v>
      </c>
      <c r="D264" s="521" t="s">
        <v>162</v>
      </c>
      <c r="E264" s="522">
        <v>177.75</v>
      </c>
      <c r="F264" s="523"/>
      <c r="G264" s="524">
        <f>ROUND(E264*F264,2)</f>
        <v>0</v>
      </c>
      <c r="H264" s="523"/>
      <c r="I264" s="524">
        <f>ROUND(E264*H264,2)</f>
        <v>0</v>
      </c>
      <c r="J264" s="523"/>
      <c r="K264" s="524">
        <f>ROUND(E264*J264,2)</f>
        <v>0</v>
      </c>
      <c r="L264" s="524">
        <v>21</v>
      </c>
      <c r="M264" s="524">
        <f>G264*(1+L264/100)</f>
        <v>0</v>
      </c>
      <c r="N264" s="522">
        <v>3.5E-4</v>
      </c>
      <c r="O264" s="522">
        <f>ROUND(E264*N264,2)</f>
        <v>0.06</v>
      </c>
      <c r="P264" s="522">
        <v>0</v>
      </c>
      <c r="Q264" s="522">
        <f>ROUND(E264*P264,2)</f>
        <v>0</v>
      </c>
      <c r="R264" s="524" t="s">
        <v>1935</v>
      </c>
      <c r="S264" s="524" t="s">
        <v>1605</v>
      </c>
      <c r="T264" s="525" t="s">
        <v>1605</v>
      </c>
      <c r="U264" s="526">
        <v>0.16897000000000001</v>
      </c>
      <c r="V264" s="526">
        <f>ROUND(E264*U264,2)</f>
        <v>30.03</v>
      </c>
      <c r="W264" s="526"/>
      <c r="X264" s="526" t="s">
        <v>1606</v>
      </c>
      <c r="Y264" s="526" t="s">
        <v>2857</v>
      </c>
      <c r="Z264" s="527"/>
      <c r="AA264" s="527"/>
      <c r="AB264" s="527"/>
      <c r="AC264" s="527"/>
      <c r="AD264" s="527"/>
      <c r="AE264" s="527"/>
      <c r="AF264" s="527"/>
      <c r="AG264" s="527" t="s">
        <v>1607</v>
      </c>
      <c r="AH264" s="527"/>
      <c r="AI264" s="527"/>
      <c r="AJ264" s="527"/>
      <c r="AK264" s="527"/>
      <c r="AL264" s="527"/>
      <c r="AM264" s="527"/>
      <c r="AN264" s="527"/>
      <c r="AO264" s="527"/>
      <c r="AP264" s="527"/>
      <c r="AQ264" s="527"/>
      <c r="AR264" s="527"/>
      <c r="AS264" s="527"/>
      <c r="AT264" s="527"/>
      <c r="AU264" s="527"/>
      <c r="AV264" s="527"/>
      <c r="AW264" s="527"/>
      <c r="AX264" s="527"/>
      <c r="AY264" s="527"/>
      <c r="AZ264" s="527"/>
      <c r="BA264" s="527"/>
      <c r="BB264" s="527"/>
      <c r="BC264" s="527"/>
      <c r="BD264" s="527"/>
      <c r="BE264" s="527"/>
      <c r="BF264" s="527"/>
      <c r="BG264" s="527"/>
      <c r="BH264" s="527"/>
    </row>
    <row r="265" spans="1:60" outlineLevel="2">
      <c r="A265" s="528"/>
      <c r="B265" s="529"/>
      <c r="C265" s="530" t="s">
        <v>2808</v>
      </c>
      <c r="D265" s="531"/>
      <c r="E265" s="532">
        <v>44.15</v>
      </c>
      <c r="F265" s="526"/>
      <c r="G265" s="526"/>
      <c r="H265" s="526"/>
      <c r="I265" s="526"/>
      <c r="J265" s="526"/>
      <c r="K265" s="526"/>
      <c r="L265" s="526"/>
      <c r="M265" s="526"/>
      <c r="N265" s="533"/>
      <c r="O265" s="533"/>
      <c r="P265" s="533"/>
      <c r="Q265" s="533"/>
      <c r="R265" s="526"/>
      <c r="S265" s="526"/>
      <c r="T265" s="526"/>
      <c r="U265" s="526"/>
      <c r="V265" s="526"/>
      <c r="W265" s="526"/>
      <c r="X265" s="526"/>
      <c r="Y265" s="526"/>
      <c r="Z265" s="527"/>
      <c r="AA265" s="527"/>
      <c r="AB265" s="527"/>
      <c r="AC265" s="527"/>
      <c r="AD265" s="527"/>
      <c r="AE265" s="527"/>
      <c r="AF265" s="527"/>
      <c r="AG265" s="527" t="s">
        <v>814</v>
      </c>
      <c r="AH265" s="527">
        <v>0</v>
      </c>
      <c r="AI265" s="527"/>
      <c r="AJ265" s="527"/>
      <c r="AK265" s="527"/>
      <c r="AL265" s="527"/>
      <c r="AM265" s="527"/>
      <c r="AN265" s="527"/>
      <c r="AO265" s="527"/>
      <c r="AP265" s="527"/>
      <c r="AQ265" s="527"/>
      <c r="AR265" s="527"/>
      <c r="AS265" s="527"/>
      <c r="AT265" s="527"/>
      <c r="AU265" s="527"/>
      <c r="AV265" s="527"/>
      <c r="AW265" s="527"/>
      <c r="AX265" s="527"/>
      <c r="AY265" s="527"/>
      <c r="AZ265" s="527"/>
      <c r="BA265" s="527"/>
      <c r="BB265" s="527"/>
      <c r="BC265" s="527"/>
      <c r="BD265" s="527"/>
      <c r="BE265" s="527"/>
      <c r="BF265" s="527"/>
      <c r="BG265" s="527"/>
      <c r="BH265" s="527"/>
    </row>
    <row r="266" spans="1:60" ht="22.5" outlineLevel="3">
      <c r="A266" s="528"/>
      <c r="B266" s="529"/>
      <c r="C266" s="530" t="s">
        <v>2722</v>
      </c>
      <c r="D266" s="531"/>
      <c r="E266" s="532">
        <v>98</v>
      </c>
      <c r="F266" s="526"/>
      <c r="G266" s="526"/>
      <c r="H266" s="526"/>
      <c r="I266" s="526"/>
      <c r="J266" s="526"/>
      <c r="K266" s="526"/>
      <c r="L266" s="526"/>
      <c r="M266" s="526"/>
      <c r="N266" s="533"/>
      <c r="O266" s="533"/>
      <c r="P266" s="533"/>
      <c r="Q266" s="533"/>
      <c r="R266" s="526"/>
      <c r="S266" s="526"/>
      <c r="T266" s="526"/>
      <c r="U266" s="526"/>
      <c r="V266" s="526"/>
      <c r="W266" s="526"/>
      <c r="X266" s="526"/>
      <c r="Y266" s="526"/>
      <c r="Z266" s="527"/>
      <c r="AA266" s="527"/>
      <c r="AB266" s="527"/>
      <c r="AC266" s="527"/>
      <c r="AD266" s="527"/>
      <c r="AE266" s="527"/>
      <c r="AF266" s="527"/>
      <c r="AG266" s="527" t="s">
        <v>814</v>
      </c>
      <c r="AH266" s="527">
        <v>0</v>
      </c>
      <c r="AI266" s="527"/>
      <c r="AJ266" s="527"/>
      <c r="AK266" s="527"/>
      <c r="AL266" s="527"/>
      <c r="AM266" s="527"/>
      <c r="AN266" s="527"/>
      <c r="AO266" s="527"/>
      <c r="AP266" s="527"/>
      <c r="AQ266" s="527"/>
      <c r="AR266" s="527"/>
      <c r="AS266" s="527"/>
      <c r="AT266" s="527"/>
      <c r="AU266" s="527"/>
      <c r="AV266" s="527"/>
      <c r="AW266" s="527"/>
      <c r="AX266" s="527"/>
      <c r="AY266" s="527"/>
      <c r="AZ266" s="527"/>
      <c r="BA266" s="527"/>
      <c r="BB266" s="527"/>
      <c r="BC266" s="527"/>
      <c r="BD266" s="527"/>
      <c r="BE266" s="527"/>
      <c r="BF266" s="527"/>
      <c r="BG266" s="527"/>
      <c r="BH266" s="527"/>
    </row>
    <row r="267" spans="1:60" outlineLevel="3">
      <c r="A267" s="528"/>
      <c r="B267" s="529"/>
      <c r="C267" s="530" t="s">
        <v>2809</v>
      </c>
      <c r="D267" s="531"/>
      <c r="E267" s="532">
        <v>35.6</v>
      </c>
      <c r="F267" s="526"/>
      <c r="G267" s="526"/>
      <c r="H267" s="526"/>
      <c r="I267" s="526"/>
      <c r="J267" s="526"/>
      <c r="K267" s="526"/>
      <c r="L267" s="526"/>
      <c r="M267" s="526"/>
      <c r="N267" s="533"/>
      <c r="O267" s="533"/>
      <c r="P267" s="533"/>
      <c r="Q267" s="533"/>
      <c r="R267" s="526"/>
      <c r="S267" s="526"/>
      <c r="T267" s="526"/>
      <c r="U267" s="526"/>
      <c r="V267" s="526"/>
      <c r="W267" s="526"/>
      <c r="X267" s="526"/>
      <c r="Y267" s="526"/>
      <c r="Z267" s="527"/>
      <c r="AA267" s="527"/>
      <c r="AB267" s="527"/>
      <c r="AC267" s="527"/>
      <c r="AD267" s="527"/>
      <c r="AE267" s="527"/>
      <c r="AF267" s="527"/>
      <c r="AG267" s="527" t="s">
        <v>814</v>
      </c>
      <c r="AH267" s="527">
        <v>0</v>
      </c>
      <c r="AI267" s="527"/>
      <c r="AJ267" s="527"/>
      <c r="AK267" s="527"/>
      <c r="AL267" s="527"/>
      <c r="AM267" s="527"/>
      <c r="AN267" s="527"/>
      <c r="AO267" s="527"/>
      <c r="AP267" s="527"/>
      <c r="AQ267" s="527"/>
      <c r="AR267" s="527"/>
      <c r="AS267" s="527"/>
      <c r="AT267" s="527"/>
      <c r="AU267" s="527"/>
      <c r="AV267" s="527"/>
      <c r="AW267" s="527"/>
      <c r="AX267" s="527"/>
      <c r="AY267" s="527"/>
      <c r="AZ267" s="527"/>
      <c r="BA267" s="527"/>
      <c r="BB267" s="527"/>
      <c r="BC267" s="527"/>
      <c r="BD267" s="527"/>
      <c r="BE267" s="527"/>
      <c r="BF267" s="527"/>
      <c r="BG267" s="527"/>
      <c r="BH267" s="527"/>
    </row>
    <row r="268" spans="1:60" outlineLevel="1">
      <c r="A268" s="518">
        <v>81</v>
      </c>
      <c r="B268" s="519" t="s">
        <v>1945</v>
      </c>
      <c r="C268" s="520" t="s">
        <v>1946</v>
      </c>
      <c r="D268" s="521" t="s">
        <v>162</v>
      </c>
      <c r="E268" s="522">
        <v>810.91</v>
      </c>
      <c r="F268" s="523"/>
      <c r="G268" s="524">
        <f>ROUND(E268*F268,2)</f>
        <v>0</v>
      </c>
      <c r="H268" s="523"/>
      <c r="I268" s="524">
        <f>ROUND(E268*H268,2)</f>
        <v>0</v>
      </c>
      <c r="J268" s="523"/>
      <c r="K268" s="524">
        <f>ROUND(E268*J268,2)</f>
        <v>0</v>
      </c>
      <c r="L268" s="524">
        <v>21</v>
      </c>
      <c r="M268" s="524">
        <f>G268*(1+L268/100)</f>
        <v>0</v>
      </c>
      <c r="N268" s="522">
        <v>2.4000000000000001E-4</v>
      </c>
      <c r="O268" s="522">
        <f>ROUND(E268*N268,2)</f>
        <v>0.19</v>
      </c>
      <c r="P268" s="522">
        <v>0</v>
      </c>
      <c r="Q268" s="522">
        <f>ROUND(E268*P268,2)</f>
        <v>0</v>
      </c>
      <c r="R268" s="524" t="s">
        <v>1935</v>
      </c>
      <c r="S268" s="524" t="s">
        <v>1605</v>
      </c>
      <c r="T268" s="525" t="s">
        <v>1605</v>
      </c>
      <c r="U268" s="526">
        <v>0.10902000000000001</v>
      </c>
      <c r="V268" s="526">
        <f>ROUND(E268*U268,2)</f>
        <v>88.41</v>
      </c>
      <c r="W268" s="526"/>
      <c r="X268" s="526" t="s">
        <v>1606</v>
      </c>
      <c r="Y268" s="526" t="s">
        <v>2857</v>
      </c>
      <c r="Z268" s="527"/>
      <c r="AA268" s="527"/>
      <c r="AB268" s="527"/>
      <c r="AC268" s="527"/>
      <c r="AD268" s="527"/>
      <c r="AE268" s="527"/>
      <c r="AF268" s="527"/>
      <c r="AG268" s="527" t="s">
        <v>1777</v>
      </c>
      <c r="AH268" s="527"/>
      <c r="AI268" s="527"/>
      <c r="AJ268" s="527"/>
      <c r="AK268" s="527"/>
      <c r="AL268" s="527"/>
      <c r="AM268" s="527"/>
      <c r="AN268" s="527"/>
      <c r="AO268" s="527"/>
      <c r="AP268" s="527"/>
      <c r="AQ268" s="527"/>
      <c r="AR268" s="527"/>
      <c r="AS268" s="527"/>
      <c r="AT268" s="527"/>
      <c r="AU268" s="527"/>
      <c r="AV268" s="527"/>
      <c r="AW268" s="527"/>
      <c r="AX268" s="527"/>
      <c r="AY268" s="527"/>
      <c r="AZ268" s="527"/>
      <c r="BA268" s="527"/>
      <c r="BB268" s="527"/>
      <c r="BC268" s="527"/>
      <c r="BD268" s="527"/>
      <c r="BE268" s="527"/>
      <c r="BF268" s="527"/>
      <c r="BG268" s="527"/>
      <c r="BH268" s="527"/>
    </row>
    <row r="269" spans="1:60" outlineLevel="2">
      <c r="A269" s="528"/>
      <c r="B269" s="529"/>
      <c r="C269" s="530" t="s">
        <v>2810</v>
      </c>
      <c r="D269" s="531"/>
      <c r="E269" s="532">
        <v>42.384</v>
      </c>
      <c r="F269" s="526"/>
      <c r="G269" s="526"/>
      <c r="H269" s="526"/>
      <c r="I269" s="526"/>
      <c r="J269" s="526"/>
      <c r="K269" s="526"/>
      <c r="L269" s="526"/>
      <c r="M269" s="526"/>
      <c r="N269" s="533"/>
      <c r="O269" s="533"/>
      <c r="P269" s="533"/>
      <c r="Q269" s="533"/>
      <c r="R269" s="526"/>
      <c r="S269" s="526"/>
      <c r="T269" s="526"/>
      <c r="U269" s="526"/>
      <c r="V269" s="526"/>
      <c r="W269" s="526"/>
      <c r="X269" s="526"/>
      <c r="Y269" s="526"/>
      <c r="Z269" s="527"/>
      <c r="AA269" s="527"/>
      <c r="AB269" s="527"/>
      <c r="AC269" s="527"/>
      <c r="AD269" s="527"/>
      <c r="AE269" s="527"/>
      <c r="AF269" s="527"/>
      <c r="AG269" s="527" t="s">
        <v>814</v>
      </c>
      <c r="AH269" s="527">
        <v>0</v>
      </c>
      <c r="AI269" s="527"/>
      <c r="AJ269" s="527"/>
      <c r="AK269" s="527"/>
      <c r="AL269" s="527"/>
      <c r="AM269" s="527"/>
      <c r="AN269" s="527"/>
      <c r="AO269" s="527"/>
      <c r="AP269" s="527"/>
      <c r="AQ269" s="527"/>
      <c r="AR269" s="527"/>
      <c r="AS269" s="527"/>
      <c r="AT269" s="527"/>
      <c r="AU269" s="527"/>
      <c r="AV269" s="527"/>
      <c r="AW269" s="527"/>
      <c r="AX269" s="527"/>
      <c r="AY269" s="527"/>
      <c r="AZ269" s="527"/>
      <c r="BA269" s="527"/>
      <c r="BB269" s="527"/>
      <c r="BC269" s="527"/>
      <c r="BD269" s="527"/>
      <c r="BE269" s="527"/>
      <c r="BF269" s="527"/>
      <c r="BG269" s="527"/>
      <c r="BH269" s="527"/>
    </row>
    <row r="270" spans="1:60" outlineLevel="3">
      <c r="A270" s="528"/>
      <c r="B270" s="529"/>
      <c r="C270" s="530" t="s">
        <v>2811</v>
      </c>
      <c r="D270" s="531"/>
      <c r="E270" s="532">
        <v>94.08</v>
      </c>
      <c r="F270" s="526"/>
      <c r="G270" s="526"/>
      <c r="H270" s="526"/>
      <c r="I270" s="526"/>
      <c r="J270" s="526"/>
      <c r="K270" s="526"/>
      <c r="L270" s="526"/>
      <c r="M270" s="526"/>
      <c r="N270" s="533"/>
      <c r="O270" s="533"/>
      <c r="P270" s="533"/>
      <c r="Q270" s="533"/>
      <c r="R270" s="526"/>
      <c r="S270" s="526"/>
      <c r="T270" s="526"/>
      <c r="U270" s="526"/>
      <c r="V270" s="526"/>
      <c r="W270" s="526"/>
      <c r="X270" s="526"/>
      <c r="Y270" s="526"/>
      <c r="Z270" s="527"/>
      <c r="AA270" s="527"/>
      <c r="AB270" s="527"/>
      <c r="AC270" s="527"/>
      <c r="AD270" s="527"/>
      <c r="AE270" s="527"/>
      <c r="AF270" s="527"/>
      <c r="AG270" s="527" t="s">
        <v>814</v>
      </c>
      <c r="AH270" s="527">
        <v>0</v>
      </c>
      <c r="AI270" s="527"/>
      <c r="AJ270" s="527"/>
      <c r="AK270" s="527"/>
      <c r="AL270" s="527"/>
      <c r="AM270" s="527"/>
      <c r="AN270" s="527"/>
      <c r="AO270" s="527"/>
      <c r="AP270" s="527"/>
      <c r="AQ270" s="527"/>
      <c r="AR270" s="527"/>
      <c r="AS270" s="527"/>
      <c r="AT270" s="527"/>
      <c r="AU270" s="527"/>
      <c r="AV270" s="527"/>
      <c r="AW270" s="527"/>
      <c r="AX270" s="527"/>
      <c r="AY270" s="527"/>
      <c r="AZ270" s="527"/>
      <c r="BA270" s="527"/>
      <c r="BB270" s="527"/>
      <c r="BC270" s="527"/>
      <c r="BD270" s="527"/>
      <c r="BE270" s="527"/>
      <c r="BF270" s="527"/>
      <c r="BG270" s="527"/>
      <c r="BH270" s="527"/>
    </row>
    <row r="271" spans="1:60" outlineLevel="3">
      <c r="A271" s="528"/>
      <c r="B271" s="529"/>
      <c r="C271" s="530" t="s">
        <v>2812</v>
      </c>
      <c r="D271" s="531"/>
      <c r="E271" s="532">
        <v>34.176000000000002</v>
      </c>
      <c r="F271" s="526"/>
      <c r="G271" s="526"/>
      <c r="H271" s="526"/>
      <c r="I271" s="526"/>
      <c r="J271" s="526"/>
      <c r="K271" s="526"/>
      <c r="L271" s="526"/>
      <c r="M271" s="526"/>
      <c r="N271" s="533"/>
      <c r="O271" s="533"/>
      <c r="P271" s="533"/>
      <c r="Q271" s="533"/>
      <c r="R271" s="526"/>
      <c r="S271" s="526"/>
      <c r="T271" s="526"/>
      <c r="U271" s="526"/>
      <c r="V271" s="526"/>
      <c r="W271" s="526"/>
      <c r="X271" s="526"/>
      <c r="Y271" s="526"/>
      <c r="Z271" s="527"/>
      <c r="AA271" s="527"/>
      <c r="AB271" s="527"/>
      <c r="AC271" s="527"/>
      <c r="AD271" s="527"/>
      <c r="AE271" s="527"/>
      <c r="AF271" s="527"/>
      <c r="AG271" s="527" t="s">
        <v>814</v>
      </c>
      <c r="AH271" s="527">
        <v>0</v>
      </c>
      <c r="AI271" s="527"/>
      <c r="AJ271" s="527"/>
      <c r="AK271" s="527"/>
      <c r="AL271" s="527"/>
      <c r="AM271" s="527"/>
      <c r="AN271" s="527"/>
      <c r="AO271" s="527"/>
      <c r="AP271" s="527"/>
      <c r="AQ271" s="527"/>
      <c r="AR271" s="527"/>
      <c r="AS271" s="527"/>
      <c r="AT271" s="527"/>
      <c r="AU271" s="527"/>
      <c r="AV271" s="527"/>
      <c r="AW271" s="527"/>
      <c r="AX271" s="527"/>
      <c r="AY271" s="527"/>
      <c r="AZ271" s="527"/>
      <c r="BA271" s="527"/>
      <c r="BB271" s="527"/>
      <c r="BC271" s="527"/>
      <c r="BD271" s="527"/>
      <c r="BE271" s="527"/>
      <c r="BF271" s="527"/>
      <c r="BG271" s="527"/>
      <c r="BH271" s="527"/>
    </row>
    <row r="272" spans="1:60" outlineLevel="3">
      <c r="A272" s="528"/>
      <c r="B272" s="529"/>
      <c r="C272" s="530" t="s">
        <v>2813</v>
      </c>
      <c r="D272" s="531"/>
      <c r="E272" s="532">
        <v>90.17</v>
      </c>
      <c r="F272" s="526"/>
      <c r="G272" s="526"/>
      <c r="H272" s="526"/>
      <c r="I272" s="526"/>
      <c r="J272" s="526"/>
      <c r="K272" s="526"/>
      <c r="L272" s="526"/>
      <c r="M272" s="526"/>
      <c r="N272" s="533"/>
      <c r="O272" s="533"/>
      <c r="P272" s="533"/>
      <c r="Q272" s="533"/>
      <c r="R272" s="526"/>
      <c r="S272" s="526"/>
      <c r="T272" s="526"/>
      <c r="U272" s="526"/>
      <c r="V272" s="526"/>
      <c r="W272" s="526"/>
      <c r="X272" s="526"/>
      <c r="Y272" s="526"/>
      <c r="Z272" s="527"/>
      <c r="AA272" s="527"/>
      <c r="AB272" s="527"/>
      <c r="AC272" s="527"/>
      <c r="AD272" s="527"/>
      <c r="AE272" s="527"/>
      <c r="AF272" s="527"/>
      <c r="AG272" s="527" t="s">
        <v>814</v>
      </c>
      <c r="AH272" s="527">
        <v>0</v>
      </c>
      <c r="AI272" s="527"/>
      <c r="AJ272" s="527"/>
      <c r="AK272" s="527"/>
      <c r="AL272" s="527"/>
      <c r="AM272" s="527"/>
      <c r="AN272" s="527"/>
      <c r="AO272" s="527"/>
      <c r="AP272" s="527"/>
      <c r="AQ272" s="527"/>
      <c r="AR272" s="527"/>
      <c r="AS272" s="527"/>
      <c r="AT272" s="527"/>
      <c r="AU272" s="527"/>
      <c r="AV272" s="527"/>
      <c r="AW272" s="527"/>
      <c r="AX272" s="527"/>
      <c r="AY272" s="527"/>
      <c r="AZ272" s="527"/>
      <c r="BA272" s="527"/>
      <c r="BB272" s="527"/>
      <c r="BC272" s="527"/>
      <c r="BD272" s="527"/>
      <c r="BE272" s="527"/>
      <c r="BF272" s="527"/>
      <c r="BG272" s="527"/>
      <c r="BH272" s="527"/>
    </row>
    <row r="273" spans="1:60" outlineLevel="3">
      <c r="A273" s="528"/>
      <c r="B273" s="529"/>
      <c r="C273" s="530" t="s">
        <v>2814</v>
      </c>
      <c r="D273" s="531"/>
      <c r="E273" s="532">
        <v>414.2</v>
      </c>
      <c r="F273" s="526"/>
      <c r="G273" s="526"/>
      <c r="H273" s="526"/>
      <c r="I273" s="526"/>
      <c r="J273" s="526"/>
      <c r="K273" s="526"/>
      <c r="L273" s="526"/>
      <c r="M273" s="526"/>
      <c r="N273" s="533"/>
      <c r="O273" s="533"/>
      <c r="P273" s="533"/>
      <c r="Q273" s="533"/>
      <c r="R273" s="526"/>
      <c r="S273" s="526"/>
      <c r="T273" s="526"/>
      <c r="U273" s="526"/>
      <c r="V273" s="526"/>
      <c r="W273" s="526"/>
      <c r="X273" s="526"/>
      <c r="Y273" s="526"/>
      <c r="Z273" s="527"/>
      <c r="AA273" s="527"/>
      <c r="AB273" s="527"/>
      <c r="AC273" s="527"/>
      <c r="AD273" s="527"/>
      <c r="AE273" s="527"/>
      <c r="AF273" s="527"/>
      <c r="AG273" s="527" t="s">
        <v>814</v>
      </c>
      <c r="AH273" s="527">
        <v>0</v>
      </c>
      <c r="AI273" s="527"/>
      <c r="AJ273" s="527"/>
      <c r="AK273" s="527"/>
      <c r="AL273" s="527"/>
      <c r="AM273" s="527"/>
      <c r="AN273" s="527"/>
      <c r="AO273" s="527"/>
      <c r="AP273" s="527"/>
      <c r="AQ273" s="527"/>
      <c r="AR273" s="527"/>
      <c r="AS273" s="527"/>
      <c r="AT273" s="527"/>
      <c r="AU273" s="527"/>
      <c r="AV273" s="527"/>
      <c r="AW273" s="527"/>
      <c r="AX273" s="527"/>
      <c r="AY273" s="527"/>
      <c r="AZ273" s="527"/>
      <c r="BA273" s="527"/>
      <c r="BB273" s="527"/>
      <c r="BC273" s="527"/>
      <c r="BD273" s="527"/>
      <c r="BE273" s="527"/>
      <c r="BF273" s="527"/>
      <c r="BG273" s="527"/>
      <c r="BH273" s="527"/>
    </row>
    <row r="274" spans="1:60" outlineLevel="3">
      <c r="A274" s="528"/>
      <c r="B274" s="529"/>
      <c r="C274" s="530" t="s">
        <v>2734</v>
      </c>
      <c r="D274" s="531"/>
      <c r="E274" s="532">
        <v>135.9</v>
      </c>
      <c r="F274" s="526"/>
      <c r="G274" s="526"/>
      <c r="H274" s="526"/>
      <c r="I274" s="526"/>
      <c r="J274" s="526"/>
      <c r="K274" s="526"/>
      <c r="L274" s="526"/>
      <c r="M274" s="526"/>
      <c r="N274" s="533"/>
      <c r="O274" s="533"/>
      <c r="P274" s="533"/>
      <c r="Q274" s="533"/>
      <c r="R274" s="526"/>
      <c r="S274" s="526"/>
      <c r="T274" s="526"/>
      <c r="U274" s="526"/>
      <c r="V274" s="526"/>
      <c r="W274" s="526"/>
      <c r="X274" s="526"/>
      <c r="Y274" s="526"/>
      <c r="Z274" s="527"/>
      <c r="AA274" s="527"/>
      <c r="AB274" s="527"/>
      <c r="AC274" s="527"/>
      <c r="AD274" s="527"/>
      <c r="AE274" s="527"/>
      <c r="AF274" s="527"/>
      <c r="AG274" s="527" t="s">
        <v>814</v>
      </c>
      <c r="AH274" s="527">
        <v>0</v>
      </c>
      <c r="AI274" s="527"/>
      <c r="AJ274" s="527"/>
      <c r="AK274" s="527"/>
      <c r="AL274" s="527"/>
      <c r="AM274" s="527"/>
      <c r="AN274" s="527"/>
      <c r="AO274" s="527"/>
      <c r="AP274" s="527"/>
      <c r="AQ274" s="527"/>
      <c r="AR274" s="527"/>
      <c r="AS274" s="527"/>
      <c r="AT274" s="527"/>
      <c r="AU274" s="527"/>
      <c r="AV274" s="527"/>
      <c r="AW274" s="527"/>
      <c r="AX274" s="527"/>
      <c r="AY274" s="527"/>
      <c r="AZ274" s="527"/>
      <c r="BA274" s="527"/>
      <c r="BB274" s="527"/>
      <c r="BC274" s="527"/>
      <c r="BD274" s="527"/>
      <c r="BE274" s="527"/>
      <c r="BF274" s="527"/>
      <c r="BG274" s="527"/>
      <c r="BH274" s="527"/>
    </row>
    <row r="275" spans="1:60">
      <c r="A275" s="510" t="s">
        <v>1600</v>
      </c>
      <c r="B275" s="511" t="s">
        <v>1947</v>
      </c>
      <c r="C275" s="512" t="s">
        <v>687</v>
      </c>
      <c r="D275" s="513"/>
      <c r="E275" s="514"/>
      <c r="F275" s="515"/>
      <c r="G275" s="515">
        <f>SUMIF(AG276:AG276,"&lt;&gt;NOR",G276:G276)</f>
        <v>0</v>
      </c>
      <c r="H275" s="515"/>
      <c r="I275" s="515">
        <f>SUM(I276:I276)</f>
        <v>0</v>
      </c>
      <c r="J275" s="515"/>
      <c r="K275" s="515">
        <f>SUM(K276:K276)</f>
        <v>0</v>
      </c>
      <c r="L275" s="515"/>
      <c r="M275" s="515">
        <f>SUM(M276:M276)</f>
        <v>0</v>
      </c>
      <c r="N275" s="514"/>
      <c r="O275" s="514">
        <f>SUM(O276:O276)</f>
        <v>0</v>
      </c>
      <c r="P275" s="514"/>
      <c r="Q275" s="514">
        <f>SUM(Q276:Q276)</f>
        <v>0</v>
      </c>
      <c r="R275" s="515"/>
      <c r="S275" s="515"/>
      <c r="T275" s="516"/>
      <c r="U275" s="517"/>
      <c r="V275" s="517">
        <f>SUM(V276:V276)</f>
        <v>0</v>
      </c>
      <c r="W275" s="517"/>
      <c r="X275" s="517"/>
      <c r="Y275" s="517"/>
      <c r="AG275" s="493" t="s">
        <v>1601</v>
      </c>
    </row>
    <row r="276" spans="1:60" outlineLevel="1">
      <c r="A276" s="535">
        <v>82</v>
      </c>
      <c r="B276" s="536" t="s">
        <v>1948</v>
      </c>
      <c r="C276" s="537" t="s">
        <v>2868</v>
      </c>
      <c r="D276" s="538" t="s">
        <v>690</v>
      </c>
      <c r="E276" s="539">
        <v>40</v>
      </c>
      <c r="F276" s="540"/>
      <c r="G276" s="541">
        <f>ROUND(E276*F276,2)</f>
        <v>0</v>
      </c>
      <c r="H276" s="540"/>
      <c r="I276" s="541">
        <f>ROUND(E276*H276,2)</f>
        <v>0</v>
      </c>
      <c r="J276" s="540"/>
      <c r="K276" s="541">
        <f>ROUND(E276*J276,2)</f>
        <v>0</v>
      </c>
      <c r="L276" s="541">
        <v>21</v>
      </c>
      <c r="M276" s="541">
        <f>G276*(1+L276/100)</f>
        <v>0</v>
      </c>
      <c r="N276" s="539">
        <v>0</v>
      </c>
      <c r="O276" s="539">
        <f>ROUND(E276*N276,2)</f>
        <v>0</v>
      </c>
      <c r="P276" s="539">
        <v>0</v>
      </c>
      <c r="Q276" s="539">
        <f>ROUND(E276*P276,2)</f>
        <v>0</v>
      </c>
      <c r="R276" s="541"/>
      <c r="S276" s="541" t="s">
        <v>1707</v>
      </c>
      <c r="T276" s="542" t="s">
        <v>1708</v>
      </c>
      <c r="U276" s="526">
        <v>0</v>
      </c>
      <c r="V276" s="526">
        <f>ROUND(E276*U276,2)</f>
        <v>0</v>
      </c>
      <c r="W276" s="526"/>
      <c r="X276" s="526" t="s">
        <v>1606</v>
      </c>
      <c r="Y276" s="526" t="s">
        <v>2857</v>
      </c>
      <c r="Z276" s="527"/>
      <c r="AA276" s="527"/>
      <c r="AB276" s="527"/>
      <c r="AC276" s="527"/>
      <c r="AD276" s="527"/>
      <c r="AE276" s="527"/>
      <c r="AF276" s="527"/>
      <c r="AG276" s="527" t="s">
        <v>1697</v>
      </c>
      <c r="AH276" s="527"/>
      <c r="AI276" s="527"/>
      <c r="AJ276" s="527"/>
      <c r="AK276" s="527"/>
      <c r="AL276" s="527"/>
      <c r="AM276" s="527"/>
      <c r="AN276" s="527"/>
      <c r="AO276" s="527"/>
      <c r="AP276" s="527"/>
      <c r="AQ276" s="527"/>
      <c r="AR276" s="527"/>
      <c r="AS276" s="527"/>
      <c r="AT276" s="527"/>
      <c r="AU276" s="527"/>
      <c r="AV276" s="527"/>
      <c r="AW276" s="527"/>
      <c r="AX276" s="527"/>
      <c r="AY276" s="527"/>
      <c r="AZ276" s="527"/>
      <c r="BA276" s="527"/>
      <c r="BB276" s="527"/>
      <c r="BC276" s="527"/>
      <c r="BD276" s="527"/>
      <c r="BE276" s="527"/>
      <c r="BF276" s="527"/>
      <c r="BG276" s="527"/>
      <c r="BH276" s="527"/>
    </row>
    <row r="277" spans="1:60">
      <c r="A277" s="510" t="s">
        <v>1600</v>
      </c>
      <c r="B277" s="511" t="s">
        <v>1949</v>
      </c>
      <c r="C277" s="512" t="s">
        <v>1950</v>
      </c>
      <c r="D277" s="513"/>
      <c r="E277" s="514"/>
      <c r="F277" s="515"/>
      <c r="G277" s="515">
        <f>SUMIF(AG278:AG286,"&lt;&gt;NOR",G278:G286)</f>
        <v>0</v>
      </c>
      <c r="H277" s="515"/>
      <c r="I277" s="515">
        <f>SUM(I278:I286)</f>
        <v>0</v>
      </c>
      <c r="J277" s="515"/>
      <c r="K277" s="515">
        <f>SUM(K278:K286)</f>
        <v>0</v>
      </c>
      <c r="L277" s="515"/>
      <c r="M277" s="515">
        <f>SUM(M278:M286)</f>
        <v>0</v>
      </c>
      <c r="N277" s="514"/>
      <c r="O277" s="514">
        <f>SUM(O278:O286)</f>
        <v>0</v>
      </c>
      <c r="P277" s="514"/>
      <c r="Q277" s="514">
        <f>SUM(Q278:Q286)</f>
        <v>0</v>
      </c>
      <c r="R277" s="515"/>
      <c r="S277" s="515"/>
      <c r="T277" s="516"/>
      <c r="U277" s="517"/>
      <c r="V277" s="517">
        <f>SUM(V278:V286)</f>
        <v>406.77</v>
      </c>
      <c r="W277" s="517"/>
      <c r="X277" s="517"/>
      <c r="Y277" s="517"/>
      <c r="AG277" s="493" t="s">
        <v>1601</v>
      </c>
    </row>
    <row r="278" spans="1:60" outlineLevel="1">
      <c r="A278" s="518">
        <v>83</v>
      </c>
      <c r="B278" s="519" t="s">
        <v>1951</v>
      </c>
      <c r="C278" s="520" t="s">
        <v>1952</v>
      </c>
      <c r="D278" s="521" t="s">
        <v>898</v>
      </c>
      <c r="E278" s="522">
        <v>207.32230999999999</v>
      </c>
      <c r="F278" s="523"/>
      <c r="G278" s="524">
        <f>ROUND(E278*F278,2)</f>
        <v>0</v>
      </c>
      <c r="H278" s="523"/>
      <c r="I278" s="524">
        <f>ROUND(E278*H278,2)</f>
        <v>0</v>
      </c>
      <c r="J278" s="523"/>
      <c r="K278" s="524">
        <f>ROUND(E278*J278,2)</f>
        <v>0</v>
      </c>
      <c r="L278" s="524">
        <v>21</v>
      </c>
      <c r="M278" s="524">
        <f>G278*(1+L278/100)</f>
        <v>0</v>
      </c>
      <c r="N278" s="522">
        <v>0</v>
      </c>
      <c r="O278" s="522">
        <f>ROUND(E278*N278,2)</f>
        <v>0</v>
      </c>
      <c r="P278" s="522">
        <v>0</v>
      </c>
      <c r="Q278" s="522">
        <f>ROUND(E278*P278,2)</f>
        <v>0</v>
      </c>
      <c r="R278" s="524" t="s">
        <v>1731</v>
      </c>
      <c r="S278" s="524" t="s">
        <v>1605</v>
      </c>
      <c r="T278" s="525" t="s">
        <v>1605</v>
      </c>
      <c r="U278" s="526">
        <v>0.49</v>
      </c>
      <c r="V278" s="526">
        <f>ROUND(E278*U278,2)</f>
        <v>101.59</v>
      </c>
      <c r="W278" s="526"/>
      <c r="X278" s="526" t="s">
        <v>1953</v>
      </c>
      <c r="Y278" s="526" t="s">
        <v>2857</v>
      </c>
      <c r="Z278" s="527"/>
      <c r="AA278" s="527"/>
      <c r="AB278" s="527"/>
      <c r="AC278" s="527"/>
      <c r="AD278" s="527"/>
      <c r="AE278" s="527"/>
      <c r="AF278" s="527"/>
      <c r="AG278" s="527" t="s">
        <v>1954</v>
      </c>
      <c r="AH278" s="527"/>
      <c r="AI278" s="527"/>
      <c r="AJ278" s="527"/>
      <c r="AK278" s="527"/>
      <c r="AL278" s="527"/>
      <c r="AM278" s="527"/>
      <c r="AN278" s="527"/>
      <c r="AO278" s="527"/>
      <c r="AP278" s="527"/>
      <c r="AQ278" s="527"/>
      <c r="AR278" s="527"/>
      <c r="AS278" s="527"/>
      <c r="AT278" s="527"/>
      <c r="AU278" s="527"/>
      <c r="AV278" s="527"/>
      <c r="AW278" s="527"/>
      <c r="AX278" s="527"/>
      <c r="AY278" s="527"/>
      <c r="AZ278" s="527"/>
      <c r="BA278" s="527"/>
      <c r="BB278" s="527"/>
      <c r="BC278" s="527"/>
      <c r="BD278" s="527"/>
      <c r="BE278" s="527"/>
      <c r="BF278" s="527"/>
      <c r="BG278" s="527"/>
      <c r="BH278" s="527"/>
    </row>
    <row r="279" spans="1:60" outlineLevel="2">
      <c r="A279" s="528"/>
      <c r="B279" s="529"/>
      <c r="C279" s="974" t="s">
        <v>1955</v>
      </c>
      <c r="D279" s="975"/>
      <c r="E279" s="975"/>
      <c r="F279" s="975"/>
      <c r="G279" s="975"/>
      <c r="H279" s="526"/>
      <c r="I279" s="526"/>
      <c r="J279" s="526"/>
      <c r="K279" s="526"/>
      <c r="L279" s="526"/>
      <c r="M279" s="526"/>
      <c r="N279" s="533"/>
      <c r="O279" s="533"/>
      <c r="P279" s="533"/>
      <c r="Q279" s="533"/>
      <c r="R279" s="526"/>
      <c r="S279" s="526"/>
      <c r="T279" s="526"/>
      <c r="U279" s="526"/>
      <c r="V279" s="526"/>
      <c r="W279" s="526"/>
      <c r="X279" s="526"/>
      <c r="Y279" s="526"/>
      <c r="Z279" s="527"/>
      <c r="AA279" s="527"/>
      <c r="AB279" s="527"/>
      <c r="AC279" s="527"/>
      <c r="AD279" s="527"/>
      <c r="AE279" s="527"/>
      <c r="AF279" s="527"/>
      <c r="AG279" s="527" t="s">
        <v>1632</v>
      </c>
      <c r="AH279" s="527"/>
      <c r="AI279" s="527"/>
      <c r="AJ279" s="527"/>
      <c r="AK279" s="527"/>
      <c r="AL279" s="527"/>
      <c r="AM279" s="527"/>
      <c r="AN279" s="527"/>
      <c r="AO279" s="527"/>
      <c r="AP279" s="527"/>
      <c r="AQ279" s="527"/>
      <c r="AR279" s="527"/>
      <c r="AS279" s="527"/>
      <c r="AT279" s="527"/>
      <c r="AU279" s="527"/>
      <c r="AV279" s="527"/>
      <c r="AW279" s="527"/>
      <c r="AX279" s="527"/>
      <c r="AY279" s="527"/>
      <c r="AZ279" s="527"/>
      <c r="BA279" s="527"/>
      <c r="BB279" s="527"/>
      <c r="BC279" s="527"/>
      <c r="BD279" s="527"/>
      <c r="BE279" s="527"/>
      <c r="BF279" s="527"/>
      <c r="BG279" s="527"/>
      <c r="BH279" s="527"/>
    </row>
    <row r="280" spans="1:60" outlineLevel="1">
      <c r="A280" s="535">
        <v>84</v>
      </c>
      <c r="B280" s="536" t="s">
        <v>1956</v>
      </c>
      <c r="C280" s="537" t="s">
        <v>1957</v>
      </c>
      <c r="D280" s="538" t="s">
        <v>898</v>
      </c>
      <c r="E280" s="539">
        <v>4146.4461099999999</v>
      </c>
      <c r="F280" s="540"/>
      <c r="G280" s="541">
        <f>ROUND(E280*F280,2)</f>
        <v>0</v>
      </c>
      <c r="H280" s="540"/>
      <c r="I280" s="541">
        <f>ROUND(E280*H280,2)</f>
        <v>0</v>
      </c>
      <c r="J280" s="540"/>
      <c r="K280" s="541">
        <f>ROUND(E280*J280,2)</f>
        <v>0</v>
      </c>
      <c r="L280" s="541">
        <v>21</v>
      </c>
      <c r="M280" s="541">
        <f>G280*(1+L280/100)</f>
        <v>0</v>
      </c>
      <c r="N280" s="539">
        <v>0</v>
      </c>
      <c r="O280" s="539">
        <f>ROUND(E280*N280,2)</f>
        <v>0</v>
      </c>
      <c r="P280" s="539">
        <v>0</v>
      </c>
      <c r="Q280" s="539">
        <f>ROUND(E280*P280,2)</f>
        <v>0</v>
      </c>
      <c r="R280" s="541" t="s">
        <v>1731</v>
      </c>
      <c r="S280" s="541" t="s">
        <v>1605</v>
      </c>
      <c r="T280" s="542" t="s">
        <v>1605</v>
      </c>
      <c r="U280" s="526">
        <v>0</v>
      </c>
      <c r="V280" s="526">
        <f>ROUND(E280*U280,2)</f>
        <v>0</v>
      </c>
      <c r="W280" s="526"/>
      <c r="X280" s="526" t="s">
        <v>1953</v>
      </c>
      <c r="Y280" s="526" t="s">
        <v>2857</v>
      </c>
      <c r="Z280" s="527"/>
      <c r="AA280" s="527"/>
      <c r="AB280" s="527"/>
      <c r="AC280" s="527"/>
      <c r="AD280" s="527"/>
      <c r="AE280" s="527"/>
      <c r="AF280" s="527"/>
      <c r="AG280" s="527" t="s">
        <v>1954</v>
      </c>
      <c r="AH280" s="527"/>
      <c r="AI280" s="527"/>
      <c r="AJ280" s="527"/>
      <c r="AK280" s="527"/>
      <c r="AL280" s="527"/>
      <c r="AM280" s="527"/>
      <c r="AN280" s="527"/>
      <c r="AO280" s="527"/>
      <c r="AP280" s="527"/>
      <c r="AQ280" s="527"/>
      <c r="AR280" s="527"/>
      <c r="AS280" s="527"/>
      <c r="AT280" s="527"/>
      <c r="AU280" s="527"/>
      <c r="AV280" s="527"/>
      <c r="AW280" s="527"/>
      <c r="AX280" s="527"/>
      <c r="AY280" s="527"/>
      <c r="AZ280" s="527"/>
      <c r="BA280" s="527"/>
      <c r="BB280" s="527"/>
      <c r="BC280" s="527"/>
      <c r="BD280" s="527"/>
      <c r="BE280" s="527"/>
      <c r="BF280" s="527"/>
      <c r="BG280" s="527"/>
      <c r="BH280" s="527"/>
    </row>
    <row r="281" spans="1:60" ht="22.5" outlineLevel="1">
      <c r="A281" s="535">
        <v>85</v>
      </c>
      <c r="B281" s="536" t="s">
        <v>1958</v>
      </c>
      <c r="C281" s="537" t="s">
        <v>1959</v>
      </c>
      <c r="D281" s="538" t="s">
        <v>898</v>
      </c>
      <c r="E281" s="539">
        <v>207.32230999999999</v>
      </c>
      <c r="F281" s="540"/>
      <c r="G281" s="541">
        <f>ROUND(E281*F281,2)</f>
        <v>0</v>
      </c>
      <c r="H281" s="540"/>
      <c r="I281" s="541">
        <f>ROUND(E281*H281,2)</f>
        <v>0</v>
      </c>
      <c r="J281" s="540"/>
      <c r="K281" s="541">
        <f>ROUND(E281*J281,2)</f>
        <v>0</v>
      </c>
      <c r="L281" s="541">
        <v>21</v>
      </c>
      <c r="M281" s="541">
        <f>G281*(1+L281/100)</f>
        <v>0</v>
      </c>
      <c r="N281" s="539">
        <v>0</v>
      </c>
      <c r="O281" s="539">
        <f>ROUND(E281*N281,2)</f>
        <v>0</v>
      </c>
      <c r="P281" s="539">
        <v>0</v>
      </c>
      <c r="Q281" s="539">
        <f>ROUND(E281*P281,2)</f>
        <v>0</v>
      </c>
      <c r="R281" s="541" t="s">
        <v>1731</v>
      </c>
      <c r="S281" s="541" t="s">
        <v>1605</v>
      </c>
      <c r="T281" s="542" t="s">
        <v>1605</v>
      </c>
      <c r="U281" s="526">
        <v>0</v>
      </c>
      <c r="V281" s="526">
        <f>ROUND(E281*U281,2)</f>
        <v>0</v>
      </c>
      <c r="W281" s="526"/>
      <c r="X281" s="526" t="s">
        <v>1953</v>
      </c>
      <c r="Y281" s="526" t="s">
        <v>2857</v>
      </c>
      <c r="Z281" s="527"/>
      <c r="AA281" s="527"/>
      <c r="AB281" s="527"/>
      <c r="AC281" s="527"/>
      <c r="AD281" s="527"/>
      <c r="AE281" s="527"/>
      <c r="AF281" s="527"/>
      <c r="AG281" s="527" t="s">
        <v>1954</v>
      </c>
      <c r="AH281" s="527"/>
      <c r="AI281" s="527"/>
      <c r="AJ281" s="527"/>
      <c r="AK281" s="527"/>
      <c r="AL281" s="527"/>
      <c r="AM281" s="527"/>
      <c r="AN281" s="527"/>
      <c r="AO281" s="527"/>
      <c r="AP281" s="527"/>
      <c r="AQ281" s="527"/>
      <c r="AR281" s="527"/>
      <c r="AS281" s="527"/>
      <c r="AT281" s="527"/>
      <c r="AU281" s="527"/>
      <c r="AV281" s="527"/>
      <c r="AW281" s="527"/>
      <c r="AX281" s="527"/>
      <c r="AY281" s="527"/>
      <c r="AZ281" s="527"/>
      <c r="BA281" s="527"/>
      <c r="BB281" s="527"/>
      <c r="BC281" s="527"/>
      <c r="BD281" s="527"/>
      <c r="BE281" s="527"/>
      <c r="BF281" s="527"/>
      <c r="BG281" s="527"/>
      <c r="BH281" s="527"/>
    </row>
    <row r="282" spans="1:60" ht="22.5" outlineLevel="1">
      <c r="A282" s="518">
        <v>86</v>
      </c>
      <c r="B282" s="519" t="s">
        <v>1960</v>
      </c>
      <c r="C282" s="520" t="s">
        <v>1961</v>
      </c>
      <c r="D282" s="521" t="s">
        <v>898</v>
      </c>
      <c r="E282" s="522">
        <v>207.32230999999999</v>
      </c>
      <c r="F282" s="523"/>
      <c r="G282" s="524">
        <f>ROUND(E282*F282,2)</f>
        <v>0</v>
      </c>
      <c r="H282" s="523"/>
      <c r="I282" s="524">
        <f>ROUND(E282*H282,2)</f>
        <v>0</v>
      </c>
      <c r="J282" s="523"/>
      <c r="K282" s="524">
        <f>ROUND(E282*J282,2)</f>
        <v>0</v>
      </c>
      <c r="L282" s="524">
        <v>21</v>
      </c>
      <c r="M282" s="524">
        <f>G282*(1+L282/100)</f>
        <v>0</v>
      </c>
      <c r="N282" s="522">
        <v>0</v>
      </c>
      <c r="O282" s="522">
        <f>ROUND(E282*N282,2)</f>
        <v>0</v>
      </c>
      <c r="P282" s="522">
        <v>0</v>
      </c>
      <c r="Q282" s="522">
        <f>ROUND(E282*P282,2)</f>
        <v>0</v>
      </c>
      <c r="R282" s="524" t="s">
        <v>1962</v>
      </c>
      <c r="S282" s="524" t="s">
        <v>1605</v>
      </c>
      <c r="T282" s="525" t="s">
        <v>1605</v>
      </c>
      <c r="U282" s="526">
        <v>0.752</v>
      </c>
      <c r="V282" s="526">
        <f>ROUND(E282*U282,2)</f>
        <v>155.91</v>
      </c>
      <c r="W282" s="526"/>
      <c r="X282" s="526" t="s">
        <v>1953</v>
      </c>
      <c r="Y282" s="526" t="s">
        <v>2857</v>
      </c>
      <c r="Z282" s="527"/>
      <c r="AA282" s="527"/>
      <c r="AB282" s="527"/>
      <c r="AC282" s="527"/>
      <c r="AD282" s="527"/>
      <c r="AE282" s="527"/>
      <c r="AF282" s="527"/>
      <c r="AG282" s="527" t="s">
        <v>1954</v>
      </c>
      <c r="AH282" s="527"/>
      <c r="AI282" s="527"/>
      <c r="AJ282" s="527"/>
      <c r="AK282" s="527"/>
      <c r="AL282" s="527"/>
      <c r="AM282" s="527"/>
      <c r="AN282" s="527"/>
      <c r="AO282" s="527"/>
      <c r="AP282" s="527"/>
      <c r="AQ282" s="527"/>
      <c r="AR282" s="527"/>
      <c r="AS282" s="527"/>
      <c r="AT282" s="527"/>
      <c r="AU282" s="527"/>
      <c r="AV282" s="527"/>
      <c r="AW282" s="527"/>
      <c r="AX282" s="527"/>
      <c r="AY282" s="527"/>
      <c r="AZ282" s="527"/>
      <c r="BA282" s="527"/>
      <c r="BB282" s="527"/>
      <c r="BC282" s="527"/>
      <c r="BD282" s="527"/>
      <c r="BE282" s="527"/>
      <c r="BF282" s="527"/>
      <c r="BG282" s="527"/>
      <c r="BH282" s="527"/>
    </row>
    <row r="283" spans="1:60" outlineLevel="2">
      <c r="A283" s="528"/>
      <c r="B283" s="529"/>
      <c r="C283" s="976" t="s">
        <v>1963</v>
      </c>
      <c r="D283" s="977"/>
      <c r="E283" s="977"/>
      <c r="F283" s="977"/>
      <c r="G283" s="977"/>
      <c r="H283" s="526"/>
      <c r="I283" s="526"/>
      <c r="J283" s="526"/>
      <c r="K283" s="526"/>
      <c r="L283" s="526"/>
      <c r="M283" s="526"/>
      <c r="N283" s="533"/>
      <c r="O283" s="533"/>
      <c r="P283" s="533"/>
      <c r="Q283" s="533"/>
      <c r="R283" s="526"/>
      <c r="S283" s="526"/>
      <c r="T283" s="526"/>
      <c r="U283" s="526"/>
      <c r="V283" s="526"/>
      <c r="W283" s="526"/>
      <c r="X283" s="526"/>
      <c r="Y283" s="526"/>
      <c r="Z283" s="527"/>
      <c r="AA283" s="527"/>
      <c r="AB283" s="527"/>
      <c r="AC283" s="527"/>
      <c r="AD283" s="527"/>
      <c r="AE283" s="527"/>
      <c r="AF283" s="527"/>
      <c r="AG283" s="527" t="s">
        <v>1621</v>
      </c>
      <c r="AH283" s="527"/>
      <c r="AI283" s="527"/>
      <c r="AJ283" s="527"/>
      <c r="AK283" s="527"/>
      <c r="AL283" s="527"/>
      <c r="AM283" s="527"/>
      <c r="AN283" s="527"/>
      <c r="AO283" s="527"/>
      <c r="AP283" s="527"/>
      <c r="AQ283" s="527"/>
      <c r="AR283" s="527"/>
      <c r="AS283" s="527"/>
      <c r="AT283" s="527"/>
      <c r="AU283" s="527"/>
      <c r="AV283" s="527"/>
      <c r="AW283" s="527"/>
      <c r="AX283" s="527"/>
      <c r="AY283" s="527"/>
      <c r="AZ283" s="527"/>
      <c r="BA283" s="534" t="str">
        <f>C283</f>
        <v>nebo vybouraných hmot nošením nebo přehazováním k místu nakládky přístupnému normálním dopravním prostředkům do 10 m,</v>
      </c>
      <c r="BB283" s="527"/>
      <c r="BC283" s="527"/>
      <c r="BD283" s="527"/>
      <c r="BE283" s="527"/>
      <c r="BF283" s="527"/>
      <c r="BG283" s="527"/>
      <c r="BH283" s="527"/>
    </row>
    <row r="284" spans="1:60" ht="22.5" outlineLevel="2">
      <c r="A284" s="528"/>
      <c r="B284" s="529"/>
      <c r="C284" s="978" t="s">
        <v>1964</v>
      </c>
      <c r="D284" s="979"/>
      <c r="E284" s="979"/>
      <c r="F284" s="979"/>
      <c r="G284" s="979"/>
      <c r="H284" s="526"/>
      <c r="I284" s="526"/>
      <c r="J284" s="526"/>
      <c r="K284" s="526"/>
      <c r="L284" s="526"/>
      <c r="M284" s="526"/>
      <c r="N284" s="533"/>
      <c r="O284" s="533"/>
      <c r="P284" s="533"/>
      <c r="Q284" s="533"/>
      <c r="R284" s="526"/>
      <c r="S284" s="526"/>
      <c r="T284" s="526"/>
      <c r="U284" s="526"/>
      <c r="V284" s="526"/>
      <c r="W284" s="526"/>
      <c r="X284" s="526"/>
      <c r="Y284" s="526"/>
      <c r="Z284" s="527"/>
      <c r="AA284" s="527"/>
      <c r="AB284" s="527"/>
      <c r="AC284" s="527"/>
      <c r="AD284" s="527"/>
      <c r="AE284" s="527"/>
      <c r="AF284" s="527"/>
      <c r="AG284" s="527" t="s">
        <v>1632</v>
      </c>
      <c r="AH284" s="527"/>
      <c r="AI284" s="527"/>
      <c r="AJ284" s="527"/>
      <c r="AK284" s="527"/>
      <c r="AL284" s="527"/>
      <c r="AM284" s="527"/>
      <c r="AN284" s="527"/>
      <c r="AO284" s="527"/>
      <c r="AP284" s="527"/>
      <c r="AQ284" s="527"/>
      <c r="AR284" s="527"/>
      <c r="AS284" s="527"/>
      <c r="AT284" s="527"/>
      <c r="AU284" s="527"/>
      <c r="AV284" s="527"/>
      <c r="AW284" s="527"/>
      <c r="AX284" s="527"/>
      <c r="AY284" s="527"/>
      <c r="AZ284" s="527"/>
      <c r="BA284" s="534" t="str">
        <f>C284</f>
        <v>S naložením suti nebo vybouraných hmot do dopravního prostředku a na jejich vyložením, popřípadě přeložením na normální dopravní prostředek.</v>
      </c>
      <c r="BB284" s="527"/>
      <c r="BC284" s="527"/>
      <c r="BD284" s="527"/>
      <c r="BE284" s="527"/>
      <c r="BF284" s="527"/>
      <c r="BG284" s="527"/>
      <c r="BH284" s="527"/>
    </row>
    <row r="285" spans="1:60" ht="22.5" outlineLevel="1">
      <c r="A285" s="518">
        <v>87</v>
      </c>
      <c r="B285" s="519" t="s">
        <v>1965</v>
      </c>
      <c r="C285" s="520" t="s">
        <v>1966</v>
      </c>
      <c r="D285" s="521" t="s">
        <v>898</v>
      </c>
      <c r="E285" s="522">
        <v>414.64461</v>
      </c>
      <c r="F285" s="523"/>
      <c r="G285" s="524">
        <f>ROUND(E285*F285,2)</f>
        <v>0</v>
      </c>
      <c r="H285" s="523"/>
      <c r="I285" s="524">
        <f>ROUND(E285*H285,2)</f>
        <v>0</v>
      </c>
      <c r="J285" s="523"/>
      <c r="K285" s="524">
        <f>ROUND(E285*J285,2)</f>
        <v>0</v>
      </c>
      <c r="L285" s="524">
        <v>21</v>
      </c>
      <c r="M285" s="524">
        <f>G285*(1+L285/100)</f>
        <v>0</v>
      </c>
      <c r="N285" s="522">
        <v>0</v>
      </c>
      <c r="O285" s="522">
        <f>ROUND(E285*N285,2)</f>
        <v>0</v>
      </c>
      <c r="P285" s="522">
        <v>0</v>
      </c>
      <c r="Q285" s="522">
        <f>ROUND(E285*P285,2)</f>
        <v>0</v>
      </c>
      <c r="R285" s="524" t="s">
        <v>1962</v>
      </c>
      <c r="S285" s="524" t="s">
        <v>1605</v>
      </c>
      <c r="T285" s="525" t="s">
        <v>1605</v>
      </c>
      <c r="U285" s="526">
        <v>0.36</v>
      </c>
      <c r="V285" s="526">
        <f>ROUND(E285*U285,2)</f>
        <v>149.27000000000001</v>
      </c>
      <c r="W285" s="526"/>
      <c r="X285" s="526" t="s">
        <v>1953</v>
      </c>
      <c r="Y285" s="526" t="s">
        <v>2857</v>
      </c>
      <c r="Z285" s="527"/>
      <c r="AA285" s="527"/>
      <c r="AB285" s="527"/>
      <c r="AC285" s="527"/>
      <c r="AD285" s="527"/>
      <c r="AE285" s="527"/>
      <c r="AF285" s="527"/>
      <c r="AG285" s="527" t="s">
        <v>1954</v>
      </c>
      <c r="AH285" s="527"/>
      <c r="AI285" s="527"/>
      <c r="AJ285" s="527"/>
      <c r="AK285" s="527"/>
      <c r="AL285" s="527"/>
      <c r="AM285" s="527"/>
      <c r="AN285" s="527"/>
      <c r="AO285" s="527"/>
      <c r="AP285" s="527"/>
      <c r="AQ285" s="527"/>
      <c r="AR285" s="527"/>
      <c r="AS285" s="527"/>
      <c r="AT285" s="527"/>
      <c r="AU285" s="527"/>
      <c r="AV285" s="527"/>
      <c r="AW285" s="527"/>
      <c r="AX285" s="527"/>
      <c r="AY285" s="527"/>
      <c r="AZ285" s="527"/>
      <c r="BA285" s="527"/>
      <c r="BB285" s="527"/>
      <c r="BC285" s="527"/>
      <c r="BD285" s="527"/>
      <c r="BE285" s="527"/>
      <c r="BF285" s="527"/>
      <c r="BG285" s="527"/>
      <c r="BH285" s="527"/>
    </row>
    <row r="286" spans="1:60" outlineLevel="2">
      <c r="A286" s="528"/>
      <c r="B286" s="529"/>
      <c r="C286" s="976" t="s">
        <v>1963</v>
      </c>
      <c r="D286" s="977"/>
      <c r="E286" s="977"/>
      <c r="F286" s="977"/>
      <c r="G286" s="977"/>
      <c r="H286" s="526"/>
      <c r="I286" s="526"/>
      <c r="J286" s="526"/>
      <c r="K286" s="526"/>
      <c r="L286" s="526"/>
      <c r="M286" s="526"/>
      <c r="N286" s="533"/>
      <c r="O286" s="533"/>
      <c r="P286" s="533"/>
      <c r="Q286" s="533"/>
      <c r="R286" s="526"/>
      <c r="S286" s="526"/>
      <c r="T286" s="526"/>
      <c r="U286" s="526"/>
      <c r="V286" s="526"/>
      <c r="W286" s="526"/>
      <c r="X286" s="526"/>
      <c r="Y286" s="526"/>
      <c r="Z286" s="527"/>
      <c r="AA286" s="527"/>
      <c r="AB286" s="527"/>
      <c r="AC286" s="527"/>
      <c r="AD286" s="527"/>
      <c r="AE286" s="527"/>
      <c r="AF286" s="527"/>
      <c r="AG286" s="527" t="s">
        <v>1621</v>
      </c>
      <c r="AH286" s="527"/>
      <c r="AI286" s="527"/>
      <c r="AJ286" s="527"/>
      <c r="AK286" s="527"/>
      <c r="AL286" s="527"/>
      <c r="AM286" s="527"/>
      <c r="AN286" s="527"/>
      <c r="AO286" s="527"/>
      <c r="AP286" s="527"/>
      <c r="AQ286" s="527"/>
      <c r="AR286" s="527"/>
      <c r="AS286" s="527"/>
      <c r="AT286" s="527"/>
      <c r="AU286" s="527"/>
      <c r="AV286" s="527"/>
      <c r="AW286" s="527"/>
      <c r="AX286" s="527"/>
      <c r="AY286" s="527"/>
      <c r="AZ286" s="527"/>
      <c r="BA286" s="534" t="str">
        <f>C286</f>
        <v>nebo vybouraných hmot nošením nebo přehazováním k místu nakládky přístupnému normálním dopravním prostředkům do 10 m,</v>
      </c>
      <c r="BB286" s="527"/>
      <c r="BC286" s="527"/>
      <c r="BD286" s="527"/>
      <c r="BE286" s="527"/>
      <c r="BF286" s="527"/>
      <c r="BG286" s="527"/>
      <c r="BH286" s="527"/>
    </row>
    <row r="287" spans="1:60">
      <c r="A287" s="510" t="s">
        <v>1600</v>
      </c>
      <c r="B287" s="511" t="s">
        <v>1967</v>
      </c>
      <c r="C287" s="512" t="s">
        <v>1968</v>
      </c>
      <c r="D287" s="513"/>
      <c r="E287" s="514"/>
      <c r="F287" s="515"/>
      <c r="G287" s="515">
        <f>SUMIF(AG288:AG292,"&lt;&gt;NOR",G288:G292)</f>
        <v>0</v>
      </c>
      <c r="H287" s="515"/>
      <c r="I287" s="515">
        <f>SUM(I288:I292)</f>
        <v>0</v>
      </c>
      <c r="J287" s="515"/>
      <c r="K287" s="515">
        <f>SUM(K288:K292)</f>
        <v>0</v>
      </c>
      <c r="L287" s="515"/>
      <c r="M287" s="515">
        <f>SUM(M288:M292)</f>
        <v>0</v>
      </c>
      <c r="N287" s="514"/>
      <c r="O287" s="514">
        <f>SUM(O288:O292)</f>
        <v>0</v>
      </c>
      <c r="P287" s="514"/>
      <c r="Q287" s="514">
        <f>SUM(Q288:Q292)</f>
        <v>0</v>
      </c>
      <c r="R287" s="515"/>
      <c r="S287" s="515"/>
      <c r="T287" s="516"/>
      <c r="U287" s="517"/>
      <c r="V287" s="517">
        <f>SUM(V288:V292)</f>
        <v>0</v>
      </c>
      <c r="W287" s="517"/>
      <c r="X287" s="517"/>
      <c r="Y287" s="517"/>
      <c r="AG287" s="493" t="s">
        <v>1601</v>
      </c>
    </row>
    <row r="288" spans="1:60" outlineLevel="1">
      <c r="A288" s="518">
        <v>88</v>
      </c>
      <c r="B288" s="519" t="s">
        <v>1969</v>
      </c>
      <c r="C288" s="520" t="s">
        <v>1970</v>
      </c>
      <c r="D288" s="521" t="s">
        <v>1971</v>
      </c>
      <c r="E288" s="522">
        <v>1</v>
      </c>
      <c r="F288" s="523"/>
      <c r="G288" s="524">
        <f>ROUND(E288*F288,2)</f>
        <v>0</v>
      </c>
      <c r="H288" s="523"/>
      <c r="I288" s="524">
        <f>ROUND(E288*H288,2)</f>
        <v>0</v>
      </c>
      <c r="J288" s="523"/>
      <c r="K288" s="524">
        <f>ROUND(E288*J288,2)</f>
        <v>0</v>
      </c>
      <c r="L288" s="524">
        <v>21</v>
      </c>
      <c r="M288" s="524">
        <f>G288*(1+L288/100)</f>
        <v>0</v>
      </c>
      <c r="N288" s="522">
        <v>0</v>
      </c>
      <c r="O288" s="522">
        <f>ROUND(E288*N288,2)</f>
        <v>0</v>
      </c>
      <c r="P288" s="522">
        <v>0</v>
      </c>
      <c r="Q288" s="522">
        <f>ROUND(E288*P288,2)</f>
        <v>0</v>
      </c>
      <c r="R288" s="524"/>
      <c r="S288" s="524" t="s">
        <v>1707</v>
      </c>
      <c r="T288" s="525" t="s">
        <v>1708</v>
      </c>
      <c r="U288" s="526">
        <v>0</v>
      </c>
      <c r="V288" s="526">
        <f>ROUND(E288*U288,2)</f>
        <v>0</v>
      </c>
      <c r="W288" s="526"/>
      <c r="X288" s="526" t="s">
        <v>1972</v>
      </c>
      <c r="Y288" s="526" t="s">
        <v>2857</v>
      </c>
      <c r="Z288" s="527"/>
      <c r="AA288" s="527"/>
      <c r="AB288" s="527"/>
      <c r="AC288" s="527"/>
      <c r="AD288" s="527"/>
      <c r="AE288" s="527"/>
      <c r="AF288" s="527"/>
      <c r="AG288" s="527" t="s">
        <v>1973</v>
      </c>
      <c r="AH288" s="527"/>
      <c r="AI288" s="527"/>
      <c r="AJ288" s="527"/>
      <c r="AK288" s="527"/>
      <c r="AL288" s="527"/>
      <c r="AM288" s="527"/>
      <c r="AN288" s="527"/>
      <c r="AO288" s="527"/>
      <c r="AP288" s="527"/>
      <c r="AQ288" s="527"/>
      <c r="AR288" s="527"/>
      <c r="AS288" s="527"/>
      <c r="AT288" s="527"/>
      <c r="AU288" s="527"/>
      <c r="AV288" s="527"/>
      <c r="AW288" s="527"/>
      <c r="AX288" s="527"/>
      <c r="AY288" s="527"/>
      <c r="AZ288" s="527"/>
      <c r="BA288" s="527"/>
      <c r="BB288" s="527"/>
      <c r="BC288" s="527"/>
      <c r="BD288" s="527"/>
      <c r="BE288" s="527"/>
      <c r="BF288" s="527"/>
      <c r="BG288" s="527"/>
      <c r="BH288" s="527"/>
    </row>
    <row r="289" spans="1:60" outlineLevel="2">
      <c r="A289" s="528"/>
      <c r="B289" s="529"/>
      <c r="C289" s="974" t="s">
        <v>1974</v>
      </c>
      <c r="D289" s="975"/>
      <c r="E289" s="975"/>
      <c r="F289" s="975"/>
      <c r="G289" s="975"/>
      <c r="H289" s="526"/>
      <c r="I289" s="526"/>
      <c r="J289" s="526"/>
      <c r="K289" s="526"/>
      <c r="L289" s="526"/>
      <c r="M289" s="526"/>
      <c r="N289" s="533"/>
      <c r="O289" s="533"/>
      <c r="P289" s="533"/>
      <c r="Q289" s="533"/>
      <c r="R289" s="526"/>
      <c r="S289" s="526"/>
      <c r="T289" s="526"/>
      <c r="U289" s="526"/>
      <c r="V289" s="526"/>
      <c r="W289" s="526"/>
      <c r="X289" s="526"/>
      <c r="Y289" s="526"/>
      <c r="Z289" s="527"/>
      <c r="AA289" s="527"/>
      <c r="AB289" s="527"/>
      <c r="AC289" s="527"/>
      <c r="AD289" s="527"/>
      <c r="AE289" s="527"/>
      <c r="AF289" s="527"/>
      <c r="AG289" s="527" t="s">
        <v>1632</v>
      </c>
      <c r="AH289" s="527"/>
      <c r="AI289" s="527"/>
      <c r="AJ289" s="527"/>
      <c r="AK289" s="527"/>
      <c r="AL289" s="527"/>
      <c r="AM289" s="527"/>
      <c r="AN289" s="527"/>
      <c r="AO289" s="527"/>
      <c r="AP289" s="527"/>
      <c r="AQ289" s="527"/>
      <c r="AR289" s="527"/>
      <c r="AS289" s="527"/>
      <c r="AT289" s="527"/>
      <c r="AU289" s="527"/>
      <c r="AV289" s="527"/>
      <c r="AW289" s="527"/>
      <c r="AX289" s="527"/>
      <c r="AY289" s="527"/>
      <c r="AZ289" s="527"/>
      <c r="BA289" s="527"/>
      <c r="BB289" s="527"/>
      <c r="BC289" s="527"/>
      <c r="BD289" s="527"/>
      <c r="BE289" s="527"/>
      <c r="BF289" s="527"/>
      <c r="BG289" s="527"/>
      <c r="BH289" s="527"/>
    </row>
    <row r="290" spans="1:60" outlineLevel="3">
      <c r="A290" s="528"/>
      <c r="B290" s="529"/>
      <c r="C290" s="978" t="s">
        <v>2704</v>
      </c>
      <c r="D290" s="979"/>
      <c r="E290" s="979"/>
      <c r="F290" s="979"/>
      <c r="G290" s="979"/>
      <c r="H290" s="526"/>
      <c r="I290" s="526"/>
      <c r="J290" s="526"/>
      <c r="K290" s="526"/>
      <c r="L290" s="526"/>
      <c r="M290" s="526"/>
      <c r="N290" s="533"/>
      <c r="O290" s="533"/>
      <c r="P290" s="533"/>
      <c r="Q290" s="533"/>
      <c r="R290" s="526"/>
      <c r="S290" s="526"/>
      <c r="T290" s="526"/>
      <c r="U290" s="526"/>
      <c r="V290" s="526"/>
      <c r="W290" s="526"/>
      <c r="X290" s="526"/>
      <c r="Y290" s="526"/>
      <c r="Z290" s="527"/>
      <c r="AA290" s="527"/>
      <c r="AB290" s="527"/>
      <c r="AC290" s="527"/>
      <c r="AD290" s="527"/>
      <c r="AE290" s="527"/>
      <c r="AF290" s="527"/>
      <c r="AG290" s="527" t="s">
        <v>1632</v>
      </c>
      <c r="AH290" s="527"/>
      <c r="AI290" s="527"/>
      <c r="AJ290" s="527"/>
      <c r="AK290" s="527"/>
      <c r="AL290" s="527"/>
      <c r="AM290" s="527"/>
      <c r="AN290" s="527"/>
      <c r="AO290" s="527"/>
      <c r="AP290" s="527"/>
      <c r="AQ290" s="527"/>
      <c r="AR290" s="527"/>
      <c r="AS290" s="527"/>
      <c r="AT290" s="527"/>
      <c r="AU290" s="527"/>
      <c r="AV290" s="527"/>
      <c r="AW290" s="527"/>
      <c r="AX290" s="527"/>
      <c r="AY290" s="527"/>
      <c r="AZ290" s="527"/>
      <c r="BA290" s="527"/>
      <c r="BB290" s="527"/>
      <c r="BC290" s="527"/>
      <c r="BD290" s="527"/>
      <c r="BE290" s="527"/>
      <c r="BF290" s="527"/>
      <c r="BG290" s="527"/>
      <c r="BH290" s="527"/>
    </row>
    <row r="291" spans="1:60" outlineLevel="1">
      <c r="A291" s="518">
        <v>89</v>
      </c>
      <c r="B291" s="519" t="s">
        <v>1975</v>
      </c>
      <c r="C291" s="520" t="s">
        <v>1976</v>
      </c>
      <c r="D291" s="521" t="s">
        <v>1971</v>
      </c>
      <c r="E291" s="522">
        <v>1</v>
      </c>
      <c r="F291" s="523"/>
      <c r="G291" s="524">
        <f>ROUND(E291*F291,2)</f>
        <v>0</v>
      </c>
      <c r="H291" s="523"/>
      <c r="I291" s="524">
        <f>ROUND(E291*H291,2)</f>
        <v>0</v>
      </c>
      <c r="J291" s="523"/>
      <c r="K291" s="524">
        <f>ROUND(E291*J291,2)</f>
        <v>0</v>
      </c>
      <c r="L291" s="524">
        <v>21</v>
      </c>
      <c r="M291" s="524">
        <f>G291*(1+L291/100)</f>
        <v>0</v>
      </c>
      <c r="N291" s="522">
        <v>0</v>
      </c>
      <c r="O291" s="522">
        <f>ROUND(E291*N291,2)</f>
        <v>0</v>
      </c>
      <c r="P291" s="522">
        <v>0</v>
      </c>
      <c r="Q291" s="522">
        <f>ROUND(E291*P291,2)</f>
        <v>0</v>
      </c>
      <c r="R291" s="524"/>
      <c r="S291" s="524" t="s">
        <v>1707</v>
      </c>
      <c r="T291" s="525" t="s">
        <v>1708</v>
      </c>
      <c r="U291" s="526">
        <v>0</v>
      </c>
      <c r="V291" s="526">
        <f>ROUND(E291*U291,2)</f>
        <v>0</v>
      </c>
      <c r="W291" s="526"/>
      <c r="X291" s="526" t="s">
        <v>1972</v>
      </c>
      <c r="Y291" s="526" t="s">
        <v>2857</v>
      </c>
      <c r="Z291" s="527"/>
      <c r="AA291" s="527"/>
      <c r="AB291" s="527"/>
      <c r="AC291" s="527"/>
      <c r="AD291" s="527"/>
      <c r="AE291" s="527"/>
      <c r="AF291" s="527"/>
      <c r="AG291" s="527" t="s">
        <v>1977</v>
      </c>
      <c r="AH291" s="527"/>
      <c r="AI291" s="527"/>
      <c r="AJ291" s="527"/>
      <c r="AK291" s="527"/>
      <c r="AL291" s="527"/>
      <c r="AM291" s="527"/>
      <c r="AN291" s="527"/>
      <c r="AO291" s="527"/>
      <c r="AP291" s="527"/>
      <c r="AQ291" s="527"/>
      <c r="AR291" s="527"/>
      <c r="AS291" s="527"/>
      <c r="AT291" s="527"/>
      <c r="AU291" s="527"/>
      <c r="AV291" s="527"/>
      <c r="AW291" s="527"/>
      <c r="AX291" s="527"/>
      <c r="AY291" s="527"/>
      <c r="AZ291" s="527"/>
      <c r="BA291" s="527"/>
      <c r="BB291" s="527"/>
      <c r="BC291" s="527"/>
      <c r="BD291" s="527"/>
      <c r="BE291" s="527"/>
      <c r="BF291" s="527"/>
      <c r="BG291" s="527"/>
      <c r="BH291" s="527"/>
    </row>
    <row r="292" spans="1:60" outlineLevel="2">
      <c r="A292" s="528"/>
      <c r="B292" s="529"/>
      <c r="C292" s="974" t="s">
        <v>1978</v>
      </c>
      <c r="D292" s="975"/>
      <c r="E292" s="975"/>
      <c r="F292" s="975"/>
      <c r="G292" s="975"/>
      <c r="H292" s="526"/>
      <c r="I292" s="526"/>
      <c r="J292" s="526"/>
      <c r="K292" s="526"/>
      <c r="L292" s="526"/>
      <c r="M292" s="526"/>
      <c r="N292" s="533"/>
      <c r="O292" s="533"/>
      <c r="P292" s="533"/>
      <c r="Q292" s="533"/>
      <c r="R292" s="526"/>
      <c r="S292" s="526"/>
      <c r="T292" s="526"/>
      <c r="U292" s="526"/>
      <c r="V292" s="526"/>
      <c r="W292" s="526"/>
      <c r="X292" s="526"/>
      <c r="Y292" s="526"/>
      <c r="Z292" s="527"/>
      <c r="AA292" s="527"/>
      <c r="AB292" s="527"/>
      <c r="AC292" s="527"/>
      <c r="AD292" s="527"/>
      <c r="AE292" s="527"/>
      <c r="AF292" s="527"/>
      <c r="AG292" s="527" t="s">
        <v>1632</v>
      </c>
      <c r="AH292" s="527"/>
      <c r="AI292" s="527"/>
      <c r="AJ292" s="527"/>
      <c r="AK292" s="527"/>
      <c r="AL292" s="527"/>
      <c r="AM292" s="527"/>
      <c r="AN292" s="527"/>
      <c r="AO292" s="527"/>
      <c r="AP292" s="527"/>
      <c r="AQ292" s="527"/>
      <c r="AR292" s="527"/>
      <c r="AS292" s="527"/>
      <c r="AT292" s="527"/>
      <c r="AU292" s="527"/>
      <c r="AV292" s="527"/>
      <c r="AW292" s="527"/>
      <c r="AX292" s="527"/>
      <c r="AY292" s="527"/>
      <c r="AZ292" s="527"/>
      <c r="BA292" s="534" t="str">
        <f>C292</f>
        <v>Náklady zhotovitele, které vzniknou v souvislosti s povinnostmi zhotovitele při předání a převzetí díla.</v>
      </c>
      <c r="BB292" s="527"/>
      <c r="BC292" s="527"/>
      <c r="BD292" s="527"/>
      <c r="BE292" s="527"/>
      <c r="BF292" s="527"/>
      <c r="BG292" s="527"/>
      <c r="BH292" s="527"/>
    </row>
    <row r="293" spans="1:60">
      <c r="A293" s="510" t="s">
        <v>1600</v>
      </c>
      <c r="B293" s="511" t="s">
        <v>1979</v>
      </c>
      <c r="C293" s="512" t="s">
        <v>1980</v>
      </c>
      <c r="D293" s="513"/>
      <c r="E293" s="514"/>
      <c r="F293" s="515"/>
      <c r="G293" s="515">
        <f>SUMIF(AG294:AG300,"&lt;&gt;NOR",G294:G300)</f>
        <v>0</v>
      </c>
      <c r="H293" s="515"/>
      <c r="I293" s="515">
        <f>SUM(I294:I300)</f>
        <v>0</v>
      </c>
      <c r="J293" s="515"/>
      <c r="K293" s="515">
        <f>SUM(K294:K300)</f>
        <v>0</v>
      </c>
      <c r="L293" s="515"/>
      <c r="M293" s="515">
        <f>SUM(M294:M300)</f>
        <v>0</v>
      </c>
      <c r="N293" s="514"/>
      <c r="O293" s="514">
        <f>SUM(O294:O300)</f>
        <v>0</v>
      </c>
      <c r="P293" s="514"/>
      <c r="Q293" s="514">
        <f>SUM(Q294:Q300)</f>
        <v>0</v>
      </c>
      <c r="R293" s="515"/>
      <c r="S293" s="515"/>
      <c r="T293" s="516"/>
      <c r="U293" s="517"/>
      <c r="V293" s="517">
        <f>SUM(V294:V300)</f>
        <v>0</v>
      </c>
      <c r="W293" s="517"/>
      <c r="X293" s="517"/>
      <c r="Y293" s="517"/>
      <c r="AG293" s="493" t="s">
        <v>1601</v>
      </c>
    </row>
    <row r="294" spans="1:60" outlineLevel="1">
      <c r="A294" s="535">
        <v>90</v>
      </c>
      <c r="B294" s="536" t="s">
        <v>1981</v>
      </c>
      <c r="C294" s="537" t="s">
        <v>1982</v>
      </c>
      <c r="D294" s="538" t="s">
        <v>1971</v>
      </c>
      <c r="E294" s="539">
        <v>1</v>
      </c>
      <c r="F294" s="540"/>
      <c r="G294" s="541">
        <f>ROUND(E294*F294,2)</f>
        <v>0</v>
      </c>
      <c r="H294" s="540"/>
      <c r="I294" s="541">
        <f>ROUND(E294*H294,2)</f>
        <v>0</v>
      </c>
      <c r="J294" s="540"/>
      <c r="K294" s="541">
        <f>ROUND(E294*J294,2)</f>
        <v>0</v>
      </c>
      <c r="L294" s="541">
        <v>21</v>
      </c>
      <c r="M294" s="541">
        <f>G294*(1+L294/100)</f>
        <v>0</v>
      </c>
      <c r="N294" s="539">
        <v>0</v>
      </c>
      <c r="O294" s="539">
        <f>ROUND(E294*N294,2)</f>
        <v>0</v>
      </c>
      <c r="P294" s="539">
        <v>0</v>
      </c>
      <c r="Q294" s="539">
        <f>ROUND(E294*P294,2)</f>
        <v>0</v>
      </c>
      <c r="R294" s="541"/>
      <c r="S294" s="541" t="s">
        <v>1707</v>
      </c>
      <c r="T294" s="542" t="s">
        <v>1708</v>
      </c>
      <c r="U294" s="526">
        <v>0</v>
      </c>
      <c r="V294" s="526">
        <f>ROUND(E294*U294,2)</f>
        <v>0</v>
      </c>
      <c r="W294" s="526"/>
      <c r="X294" s="526" t="s">
        <v>1606</v>
      </c>
      <c r="Y294" s="526" t="s">
        <v>2857</v>
      </c>
      <c r="Z294" s="527"/>
      <c r="AA294" s="527"/>
      <c r="AB294" s="527"/>
      <c r="AC294" s="527"/>
      <c r="AD294" s="527"/>
      <c r="AE294" s="527"/>
      <c r="AF294" s="527"/>
      <c r="AG294" s="527" t="s">
        <v>1607</v>
      </c>
      <c r="AH294" s="527"/>
      <c r="AI294" s="527"/>
      <c r="AJ294" s="527"/>
      <c r="AK294" s="527"/>
      <c r="AL294" s="527"/>
      <c r="AM294" s="527"/>
      <c r="AN294" s="527"/>
      <c r="AO294" s="527"/>
      <c r="AP294" s="527"/>
      <c r="AQ294" s="527"/>
      <c r="AR294" s="527"/>
      <c r="AS294" s="527"/>
      <c r="AT294" s="527"/>
      <c r="AU294" s="527"/>
      <c r="AV294" s="527"/>
      <c r="AW294" s="527"/>
      <c r="AX294" s="527"/>
      <c r="AY294" s="527"/>
      <c r="AZ294" s="527"/>
      <c r="BA294" s="527"/>
      <c r="BB294" s="527"/>
      <c r="BC294" s="527"/>
      <c r="BD294" s="527"/>
      <c r="BE294" s="527"/>
      <c r="BF294" s="527"/>
      <c r="BG294" s="527"/>
      <c r="BH294" s="527"/>
    </row>
    <row r="295" spans="1:60" outlineLevel="1">
      <c r="A295" s="535">
        <v>91</v>
      </c>
      <c r="B295" s="536" t="s">
        <v>1981</v>
      </c>
      <c r="C295" s="537" t="s">
        <v>1983</v>
      </c>
      <c r="D295" s="538" t="s">
        <v>1971</v>
      </c>
      <c r="E295" s="539">
        <v>1</v>
      </c>
      <c r="F295" s="540"/>
      <c r="G295" s="541">
        <f>ROUND(E295*F295,2)</f>
        <v>0</v>
      </c>
      <c r="H295" s="540"/>
      <c r="I295" s="541">
        <f>ROUND(E295*H295,2)</f>
        <v>0</v>
      </c>
      <c r="J295" s="540"/>
      <c r="K295" s="541">
        <f>ROUND(E295*J295,2)</f>
        <v>0</v>
      </c>
      <c r="L295" s="541">
        <v>21</v>
      </c>
      <c r="M295" s="541">
        <f>G295*(1+L295/100)</f>
        <v>0</v>
      </c>
      <c r="N295" s="539">
        <v>0</v>
      </c>
      <c r="O295" s="539">
        <f>ROUND(E295*N295,2)</f>
        <v>0</v>
      </c>
      <c r="P295" s="539">
        <v>0</v>
      </c>
      <c r="Q295" s="539">
        <f>ROUND(E295*P295,2)</f>
        <v>0</v>
      </c>
      <c r="R295" s="541"/>
      <c r="S295" s="541" t="s">
        <v>1707</v>
      </c>
      <c r="T295" s="542" t="s">
        <v>1708</v>
      </c>
      <c r="U295" s="526">
        <v>0</v>
      </c>
      <c r="V295" s="526">
        <f>ROUND(E295*U295,2)</f>
        <v>0</v>
      </c>
      <c r="W295" s="526"/>
      <c r="X295" s="526" t="s">
        <v>1972</v>
      </c>
      <c r="Y295" s="526" t="s">
        <v>2857</v>
      </c>
      <c r="Z295" s="527"/>
      <c r="AA295" s="527"/>
      <c r="AB295" s="527"/>
      <c r="AC295" s="527"/>
      <c r="AD295" s="527"/>
      <c r="AE295" s="527"/>
      <c r="AF295" s="527"/>
      <c r="AG295" s="527" t="s">
        <v>1984</v>
      </c>
      <c r="AH295" s="527"/>
      <c r="AI295" s="527"/>
      <c r="AJ295" s="527"/>
      <c r="AK295" s="527"/>
      <c r="AL295" s="527"/>
      <c r="AM295" s="527"/>
      <c r="AN295" s="527"/>
      <c r="AO295" s="527"/>
      <c r="AP295" s="527"/>
      <c r="AQ295" s="527"/>
      <c r="AR295" s="527"/>
      <c r="AS295" s="527"/>
      <c r="AT295" s="527"/>
      <c r="AU295" s="527"/>
      <c r="AV295" s="527"/>
      <c r="AW295" s="527"/>
      <c r="AX295" s="527"/>
      <c r="AY295" s="527"/>
      <c r="AZ295" s="527"/>
      <c r="BA295" s="527"/>
      <c r="BB295" s="527"/>
      <c r="BC295" s="527"/>
      <c r="BD295" s="527"/>
      <c r="BE295" s="527"/>
      <c r="BF295" s="527"/>
      <c r="BG295" s="527"/>
      <c r="BH295" s="527"/>
    </row>
    <row r="296" spans="1:60" outlineLevel="1">
      <c r="A296" s="518">
        <v>92</v>
      </c>
      <c r="B296" s="519" t="s">
        <v>1985</v>
      </c>
      <c r="C296" s="520" t="s">
        <v>1986</v>
      </c>
      <c r="D296" s="521" t="s">
        <v>1971</v>
      </c>
      <c r="E296" s="522">
        <v>1</v>
      </c>
      <c r="F296" s="523"/>
      <c r="G296" s="524">
        <f>ROUND(E296*F296,2)</f>
        <v>0</v>
      </c>
      <c r="H296" s="523"/>
      <c r="I296" s="524">
        <f>ROUND(E296*H296,2)</f>
        <v>0</v>
      </c>
      <c r="J296" s="523"/>
      <c r="K296" s="524">
        <f>ROUND(E296*J296,2)</f>
        <v>0</v>
      </c>
      <c r="L296" s="524">
        <v>21</v>
      </c>
      <c r="M296" s="524">
        <f>G296*(1+L296/100)</f>
        <v>0</v>
      </c>
      <c r="N296" s="522">
        <v>0</v>
      </c>
      <c r="O296" s="522">
        <f>ROUND(E296*N296,2)</f>
        <v>0</v>
      </c>
      <c r="P296" s="522">
        <v>0</v>
      </c>
      <c r="Q296" s="522">
        <f>ROUND(E296*P296,2)</f>
        <v>0</v>
      </c>
      <c r="R296" s="524"/>
      <c r="S296" s="524" t="s">
        <v>1707</v>
      </c>
      <c r="T296" s="525" t="s">
        <v>1708</v>
      </c>
      <c r="U296" s="526">
        <v>0</v>
      </c>
      <c r="V296" s="526">
        <f>ROUND(E296*U296,2)</f>
        <v>0</v>
      </c>
      <c r="W296" s="526"/>
      <c r="X296" s="526" t="s">
        <v>1972</v>
      </c>
      <c r="Y296" s="526" t="s">
        <v>2857</v>
      </c>
      <c r="Z296" s="527"/>
      <c r="AA296" s="527"/>
      <c r="AB296" s="527"/>
      <c r="AC296" s="527"/>
      <c r="AD296" s="527"/>
      <c r="AE296" s="527"/>
      <c r="AF296" s="527"/>
      <c r="AG296" s="527" t="s">
        <v>1977</v>
      </c>
      <c r="AH296" s="527"/>
      <c r="AI296" s="527"/>
      <c r="AJ296" s="527"/>
      <c r="AK296" s="527"/>
      <c r="AL296" s="527"/>
      <c r="AM296" s="527"/>
      <c r="AN296" s="527"/>
      <c r="AO296" s="527"/>
      <c r="AP296" s="527"/>
      <c r="AQ296" s="527"/>
      <c r="AR296" s="527"/>
      <c r="AS296" s="527"/>
      <c r="AT296" s="527"/>
      <c r="AU296" s="527"/>
      <c r="AV296" s="527"/>
      <c r="AW296" s="527"/>
      <c r="AX296" s="527"/>
      <c r="AY296" s="527"/>
      <c r="AZ296" s="527"/>
      <c r="BA296" s="527"/>
      <c r="BB296" s="527"/>
      <c r="BC296" s="527"/>
      <c r="BD296" s="527"/>
      <c r="BE296" s="527"/>
      <c r="BF296" s="527"/>
      <c r="BG296" s="527"/>
      <c r="BH296" s="527"/>
    </row>
    <row r="297" spans="1:60" outlineLevel="2">
      <c r="A297" s="528"/>
      <c r="B297" s="529"/>
      <c r="C297" s="974" t="s">
        <v>1987</v>
      </c>
      <c r="D297" s="975"/>
      <c r="E297" s="975"/>
      <c r="F297" s="975"/>
      <c r="G297" s="975"/>
      <c r="H297" s="526"/>
      <c r="I297" s="526"/>
      <c r="J297" s="526"/>
      <c r="K297" s="526"/>
      <c r="L297" s="526"/>
      <c r="M297" s="526"/>
      <c r="N297" s="533"/>
      <c r="O297" s="533"/>
      <c r="P297" s="533"/>
      <c r="Q297" s="533"/>
      <c r="R297" s="526"/>
      <c r="S297" s="526"/>
      <c r="T297" s="526"/>
      <c r="U297" s="526"/>
      <c r="V297" s="526"/>
      <c r="W297" s="526"/>
      <c r="X297" s="526"/>
      <c r="Y297" s="526"/>
      <c r="Z297" s="527"/>
      <c r="AA297" s="527"/>
      <c r="AB297" s="527"/>
      <c r="AC297" s="527"/>
      <c r="AD297" s="527"/>
      <c r="AE297" s="527"/>
      <c r="AF297" s="527"/>
      <c r="AG297" s="527" t="s">
        <v>1632</v>
      </c>
      <c r="AH297" s="527"/>
      <c r="AI297" s="527"/>
      <c r="AJ297" s="527"/>
      <c r="AK297" s="527"/>
      <c r="AL297" s="527"/>
      <c r="AM297" s="527"/>
      <c r="AN297" s="527"/>
      <c r="AO297" s="527"/>
      <c r="AP297" s="527"/>
      <c r="AQ297" s="527"/>
      <c r="AR297" s="527"/>
      <c r="AS297" s="527"/>
      <c r="AT297" s="527"/>
      <c r="AU297" s="527"/>
      <c r="AV297" s="527"/>
      <c r="AW297" s="527"/>
      <c r="AX297" s="527"/>
      <c r="AY297" s="527"/>
      <c r="AZ297" s="527"/>
      <c r="BA297" s="527"/>
      <c r="BB297" s="527"/>
      <c r="BC297" s="527"/>
      <c r="BD297" s="527"/>
      <c r="BE297" s="527"/>
      <c r="BF297" s="527"/>
      <c r="BG297" s="527"/>
      <c r="BH297" s="527"/>
    </row>
    <row r="298" spans="1:60" outlineLevel="1">
      <c r="A298" s="518">
        <v>93</v>
      </c>
      <c r="B298" s="519" t="s">
        <v>1988</v>
      </c>
      <c r="C298" s="520" t="s">
        <v>1989</v>
      </c>
      <c r="D298" s="521" t="s">
        <v>1971</v>
      </c>
      <c r="E298" s="522">
        <v>1</v>
      </c>
      <c r="F298" s="523"/>
      <c r="G298" s="524">
        <f>ROUND(E298*F298,2)</f>
        <v>0</v>
      </c>
      <c r="H298" s="523"/>
      <c r="I298" s="524">
        <f>ROUND(E298*H298,2)</f>
        <v>0</v>
      </c>
      <c r="J298" s="523"/>
      <c r="K298" s="524">
        <f>ROUND(E298*J298,2)</f>
        <v>0</v>
      </c>
      <c r="L298" s="524">
        <v>21</v>
      </c>
      <c r="M298" s="524">
        <f>G298*(1+L298/100)</f>
        <v>0</v>
      </c>
      <c r="N298" s="522">
        <v>0</v>
      </c>
      <c r="O298" s="522">
        <f>ROUND(E298*N298,2)</f>
        <v>0</v>
      </c>
      <c r="P298" s="522">
        <v>0</v>
      </c>
      <c r="Q298" s="522">
        <f>ROUND(E298*P298,2)</f>
        <v>0</v>
      </c>
      <c r="R298" s="524"/>
      <c r="S298" s="524" t="s">
        <v>1707</v>
      </c>
      <c r="T298" s="525" t="s">
        <v>1708</v>
      </c>
      <c r="U298" s="526">
        <v>0</v>
      </c>
      <c r="V298" s="526">
        <f>ROUND(E298*U298,2)</f>
        <v>0</v>
      </c>
      <c r="W298" s="526"/>
      <c r="X298" s="526" t="s">
        <v>1972</v>
      </c>
      <c r="Y298" s="526" t="s">
        <v>2857</v>
      </c>
      <c r="Z298" s="527"/>
      <c r="AA298" s="527"/>
      <c r="AB298" s="527"/>
      <c r="AC298" s="527"/>
      <c r="AD298" s="527"/>
      <c r="AE298" s="527"/>
      <c r="AF298" s="527"/>
      <c r="AG298" s="527" t="s">
        <v>1977</v>
      </c>
      <c r="AH298" s="527"/>
      <c r="AI298" s="527"/>
      <c r="AJ298" s="527"/>
      <c r="AK298" s="527"/>
      <c r="AL298" s="527"/>
      <c r="AM298" s="527"/>
      <c r="AN298" s="527"/>
      <c r="AO298" s="527"/>
      <c r="AP298" s="527"/>
      <c r="AQ298" s="527"/>
      <c r="AR298" s="527"/>
      <c r="AS298" s="527"/>
      <c r="AT298" s="527"/>
      <c r="AU298" s="527"/>
      <c r="AV298" s="527"/>
      <c r="AW298" s="527"/>
      <c r="AX298" s="527"/>
      <c r="AY298" s="527"/>
      <c r="AZ298" s="527"/>
      <c r="BA298" s="527"/>
      <c r="BB298" s="527"/>
      <c r="BC298" s="527"/>
      <c r="BD298" s="527"/>
      <c r="BE298" s="527"/>
      <c r="BF298" s="527"/>
      <c r="BG298" s="527"/>
      <c r="BH298" s="527"/>
    </row>
    <row r="299" spans="1:60" outlineLevel="2">
      <c r="A299" s="528"/>
      <c r="B299" s="529"/>
      <c r="C299" s="974" t="s">
        <v>1990</v>
      </c>
      <c r="D299" s="975"/>
      <c r="E299" s="975"/>
      <c r="F299" s="975"/>
      <c r="G299" s="975"/>
      <c r="H299" s="526"/>
      <c r="I299" s="526"/>
      <c r="J299" s="526"/>
      <c r="K299" s="526"/>
      <c r="L299" s="526"/>
      <c r="M299" s="526"/>
      <c r="N299" s="533"/>
      <c r="O299" s="533"/>
      <c r="P299" s="533"/>
      <c r="Q299" s="533"/>
      <c r="R299" s="526"/>
      <c r="S299" s="526"/>
      <c r="T299" s="526"/>
      <c r="U299" s="526"/>
      <c r="V299" s="526"/>
      <c r="W299" s="526"/>
      <c r="X299" s="526"/>
      <c r="Y299" s="526"/>
      <c r="Z299" s="527"/>
      <c r="AA299" s="527"/>
      <c r="AB299" s="527"/>
      <c r="AC299" s="527"/>
      <c r="AD299" s="527"/>
      <c r="AE299" s="527"/>
      <c r="AF299" s="527"/>
      <c r="AG299" s="527" t="s">
        <v>1632</v>
      </c>
      <c r="AH299" s="527"/>
      <c r="AI299" s="527"/>
      <c r="AJ299" s="527"/>
      <c r="AK299" s="527"/>
      <c r="AL299" s="527"/>
      <c r="AM299" s="527"/>
      <c r="AN299" s="527"/>
      <c r="AO299" s="527"/>
      <c r="AP299" s="527"/>
      <c r="AQ299" s="527"/>
      <c r="AR299" s="527"/>
      <c r="AS299" s="527"/>
      <c r="AT299" s="527"/>
      <c r="AU299" s="527"/>
      <c r="AV299" s="527"/>
      <c r="AW299" s="527"/>
      <c r="AX299" s="527"/>
      <c r="AY299" s="527"/>
      <c r="AZ299" s="527"/>
      <c r="BA299" s="534" t="str">
        <f>C299</f>
        <v>Náklady na vyhotovení dokumentace skutečného provedení stavby a její předání objednateli v požadované formě a požadovaném počtu.</v>
      </c>
      <c r="BB299" s="527"/>
      <c r="BC299" s="527"/>
      <c r="BD299" s="527"/>
      <c r="BE299" s="527"/>
      <c r="BF299" s="527"/>
      <c r="BG299" s="527"/>
      <c r="BH299" s="527"/>
    </row>
    <row r="300" spans="1:60" ht="33.75" outlineLevel="1">
      <c r="A300" s="518">
        <v>94</v>
      </c>
      <c r="B300" s="519" t="s">
        <v>1991</v>
      </c>
      <c r="C300" s="520" t="s">
        <v>1992</v>
      </c>
      <c r="D300" s="521" t="s">
        <v>1971</v>
      </c>
      <c r="E300" s="522">
        <v>1</v>
      </c>
      <c r="F300" s="523"/>
      <c r="G300" s="524">
        <f>ROUND(E300*F300,2)</f>
        <v>0</v>
      </c>
      <c r="H300" s="523"/>
      <c r="I300" s="524">
        <f>ROUND(E300*H300,2)</f>
        <v>0</v>
      </c>
      <c r="J300" s="523"/>
      <c r="K300" s="524">
        <f>ROUND(E300*J300,2)</f>
        <v>0</v>
      </c>
      <c r="L300" s="524">
        <v>21</v>
      </c>
      <c r="M300" s="524">
        <f>G300*(1+L300/100)</f>
        <v>0</v>
      </c>
      <c r="N300" s="522">
        <v>0</v>
      </c>
      <c r="O300" s="522">
        <f>ROUND(E300*N300,2)</f>
        <v>0</v>
      </c>
      <c r="P300" s="522">
        <v>0</v>
      </c>
      <c r="Q300" s="522">
        <f>ROUND(E300*P300,2)</f>
        <v>0</v>
      </c>
      <c r="R300" s="524"/>
      <c r="S300" s="524" t="s">
        <v>1707</v>
      </c>
      <c r="T300" s="525" t="s">
        <v>1708</v>
      </c>
      <c r="U300" s="526">
        <v>0</v>
      </c>
      <c r="V300" s="526">
        <f>ROUND(E300*U300,2)</f>
        <v>0</v>
      </c>
      <c r="W300" s="526"/>
      <c r="X300" s="526" t="s">
        <v>1972</v>
      </c>
      <c r="Y300" s="526" t="s">
        <v>2857</v>
      </c>
      <c r="Z300" s="527"/>
      <c r="AA300" s="527"/>
      <c r="AB300" s="527"/>
      <c r="AC300" s="527"/>
      <c r="AD300" s="527"/>
      <c r="AE300" s="527"/>
      <c r="AF300" s="527"/>
      <c r="AG300" s="527" t="s">
        <v>1984</v>
      </c>
      <c r="AH300" s="527"/>
      <c r="AI300" s="527"/>
      <c r="AJ300" s="527"/>
      <c r="AK300" s="527"/>
      <c r="AL300" s="527"/>
      <c r="AM300" s="527"/>
      <c r="AN300" s="527"/>
      <c r="AO300" s="527"/>
      <c r="AP300" s="527"/>
      <c r="AQ300" s="527"/>
      <c r="AR300" s="527"/>
      <c r="AS300" s="527"/>
      <c r="AT300" s="527"/>
      <c r="AU300" s="527"/>
      <c r="AV300" s="527"/>
      <c r="AW300" s="527"/>
      <c r="AX300" s="527"/>
      <c r="AY300" s="527"/>
      <c r="AZ300" s="527"/>
      <c r="BA300" s="527"/>
      <c r="BB300" s="527"/>
      <c r="BC300" s="527"/>
      <c r="BD300" s="527"/>
      <c r="BE300" s="527"/>
      <c r="BF300" s="527"/>
      <c r="BG300" s="527"/>
      <c r="BH300" s="527"/>
    </row>
    <row r="301" spans="1:60">
      <c r="A301" s="505"/>
      <c r="B301" s="506"/>
      <c r="C301" s="547"/>
      <c r="D301" s="507"/>
      <c r="E301" s="505"/>
      <c r="F301" s="505"/>
      <c r="G301" s="505"/>
      <c r="H301" s="505"/>
      <c r="I301" s="505"/>
      <c r="J301" s="505"/>
      <c r="K301" s="505"/>
      <c r="L301" s="505"/>
      <c r="M301" s="505"/>
      <c r="N301" s="505"/>
      <c r="O301" s="505"/>
      <c r="P301" s="505"/>
      <c r="Q301" s="505"/>
      <c r="R301" s="505"/>
      <c r="S301" s="505"/>
      <c r="T301" s="505"/>
      <c r="U301" s="505"/>
      <c r="V301" s="505"/>
      <c r="W301" s="505"/>
      <c r="X301" s="505"/>
      <c r="Y301" s="505"/>
      <c r="AE301" s="493">
        <v>15</v>
      </c>
      <c r="AF301" s="493">
        <v>21</v>
      </c>
      <c r="AG301" s="493" t="s">
        <v>77</v>
      </c>
    </row>
    <row r="302" spans="1:60">
      <c r="A302" s="548"/>
      <c r="B302" s="549" t="s">
        <v>1584</v>
      </c>
      <c r="C302" s="550"/>
      <c r="D302" s="551"/>
      <c r="E302" s="552"/>
      <c r="F302" s="552"/>
      <c r="G302" s="553">
        <f>G8+G29+G47+G73+G77+G85+G129+G132+G158+G190+G220+G225+G248+G259+G275+G277+G287+G293</f>
        <v>0</v>
      </c>
      <c r="H302" s="505"/>
      <c r="I302" s="505"/>
      <c r="J302" s="505"/>
      <c r="K302" s="505"/>
      <c r="L302" s="505"/>
      <c r="M302" s="505"/>
      <c r="N302" s="505"/>
      <c r="O302" s="505"/>
      <c r="P302" s="505"/>
      <c r="Q302" s="505"/>
      <c r="R302" s="505"/>
      <c r="S302" s="505"/>
      <c r="T302" s="505"/>
      <c r="U302" s="505"/>
      <c r="V302" s="505"/>
      <c r="W302" s="505"/>
      <c r="X302" s="505"/>
      <c r="Y302" s="505"/>
      <c r="AE302" s="493">
        <f>SUMIF(L7:L300,AE301,G7:G300)</f>
        <v>0</v>
      </c>
      <c r="AF302" s="493">
        <f>SUMIF(L7:L300,AF301,G7:G300)</f>
        <v>0</v>
      </c>
      <c r="AG302" s="493" t="s">
        <v>1993</v>
      </c>
    </row>
    <row r="303" spans="1:60">
      <c r="C303" s="554"/>
      <c r="D303" s="499"/>
      <c r="AG303" s="493" t="s">
        <v>1994</v>
      </c>
    </row>
    <row r="304" spans="1:60">
      <c r="D304" s="499"/>
    </row>
    <row r="305" spans="4:4">
      <c r="D305" s="499"/>
    </row>
    <row r="306" spans="4:4">
      <c r="D306" s="499"/>
    </row>
    <row r="307" spans="4:4">
      <c r="D307" s="499"/>
    </row>
    <row r="308" spans="4:4">
      <c r="D308" s="499"/>
    </row>
    <row r="309" spans="4:4">
      <c r="D309" s="499"/>
    </row>
    <row r="310" spans="4:4">
      <c r="D310" s="499"/>
    </row>
    <row r="311" spans="4:4">
      <c r="D311" s="499"/>
    </row>
    <row r="312" spans="4:4">
      <c r="D312" s="499"/>
    </row>
    <row r="313" spans="4:4">
      <c r="D313" s="499"/>
    </row>
    <row r="314" spans="4:4">
      <c r="D314" s="499"/>
    </row>
    <row r="315" spans="4:4">
      <c r="D315" s="499"/>
    </row>
    <row r="316" spans="4:4">
      <c r="D316" s="499"/>
    </row>
    <row r="317" spans="4:4">
      <c r="D317" s="499"/>
    </row>
    <row r="318" spans="4:4">
      <c r="D318" s="499"/>
    </row>
    <row r="319" spans="4:4">
      <c r="D319" s="499"/>
    </row>
    <row r="320" spans="4:4">
      <c r="D320" s="499"/>
    </row>
    <row r="321" spans="4:4">
      <c r="D321" s="499"/>
    </row>
    <row r="322" spans="4:4">
      <c r="D322" s="499"/>
    </row>
    <row r="323" spans="4:4">
      <c r="D323" s="499"/>
    </row>
    <row r="324" spans="4:4">
      <c r="D324" s="499"/>
    </row>
    <row r="325" spans="4:4">
      <c r="D325" s="499"/>
    </row>
    <row r="326" spans="4:4">
      <c r="D326" s="499"/>
    </row>
    <row r="327" spans="4:4">
      <c r="D327" s="499"/>
    </row>
    <row r="328" spans="4:4">
      <c r="D328" s="499"/>
    </row>
    <row r="329" spans="4:4">
      <c r="D329" s="499"/>
    </row>
    <row r="330" spans="4:4">
      <c r="D330" s="499"/>
    </row>
    <row r="331" spans="4:4">
      <c r="D331" s="499"/>
    </row>
    <row r="332" spans="4:4">
      <c r="D332" s="499"/>
    </row>
    <row r="333" spans="4:4">
      <c r="D333" s="499"/>
    </row>
    <row r="334" spans="4:4">
      <c r="D334" s="499"/>
    </row>
    <row r="335" spans="4:4">
      <c r="D335" s="499"/>
    </row>
    <row r="336" spans="4:4">
      <c r="D336" s="499"/>
    </row>
    <row r="337" spans="4:4">
      <c r="D337" s="499"/>
    </row>
    <row r="338" spans="4:4">
      <c r="D338" s="499"/>
    </row>
    <row r="339" spans="4:4">
      <c r="D339" s="499"/>
    </row>
    <row r="340" spans="4:4">
      <c r="D340" s="499"/>
    </row>
    <row r="341" spans="4:4">
      <c r="D341" s="499"/>
    </row>
    <row r="342" spans="4:4">
      <c r="D342" s="499"/>
    </row>
    <row r="343" spans="4:4">
      <c r="D343" s="499"/>
    </row>
    <row r="344" spans="4:4">
      <c r="D344" s="499"/>
    </row>
    <row r="345" spans="4:4">
      <c r="D345" s="499"/>
    </row>
    <row r="346" spans="4:4">
      <c r="D346" s="499"/>
    </row>
    <row r="347" spans="4:4">
      <c r="D347" s="499"/>
    </row>
    <row r="348" spans="4:4">
      <c r="D348" s="499"/>
    </row>
    <row r="349" spans="4:4">
      <c r="D349" s="499"/>
    </row>
    <row r="350" spans="4:4">
      <c r="D350" s="499"/>
    </row>
    <row r="351" spans="4:4">
      <c r="D351" s="499"/>
    </row>
    <row r="352" spans="4:4">
      <c r="D352" s="499"/>
    </row>
    <row r="353" spans="4:4">
      <c r="D353" s="499"/>
    </row>
    <row r="354" spans="4:4">
      <c r="D354" s="499"/>
    </row>
    <row r="355" spans="4:4">
      <c r="D355" s="499"/>
    </row>
    <row r="356" spans="4:4">
      <c r="D356" s="499"/>
    </row>
    <row r="357" spans="4:4">
      <c r="D357" s="499"/>
    </row>
    <row r="358" spans="4:4">
      <c r="D358" s="499"/>
    </row>
    <row r="359" spans="4:4">
      <c r="D359" s="499"/>
    </row>
    <row r="360" spans="4:4">
      <c r="D360" s="499"/>
    </row>
    <row r="361" spans="4:4">
      <c r="D361" s="499"/>
    </row>
    <row r="362" spans="4:4">
      <c r="D362" s="499"/>
    </row>
    <row r="363" spans="4:4">
      <c r="D363" s="499"/>
    </row>
    <row r="364" spans="4:4">
      <c r="D364" s="499"/>
    </row>
    <row r="365" spans="4:4">
      <c r="D365" s="499"/>
    </row>
    <row r="366" spans="4:4">
      <c r="D366" s="499"/>
    </row>
    <row r="367" spans="4:4">
      <c r="D367" s="499"/>
    </row>
    <row r="368" spans="4:4">
      <c r="D368" s="499"/>
    </row>
    <row r="369" spans="4:4">
      <c r="D369" s="499"/>
    </row>
    <row r="370" spans="4:4">
      <c r="D370" s="499"/>
    </row>
    <row r="371" spans="4:4">
      <c r="D371" s="499"/>
    </row>
    <row r="372" spans="4:4">
      <c r="D372" s="499"/>
    </row>
    <row r="373" spans="4:4">
      <c r="D373" s="499"/>
    </row>
    <row r="374" spans="4:4">
      <c r="D374" s="499"/>
    </row>
    <row r="375" spans="4:4">
      <c r="D375" s="499"/>
    </row>
    <row r="376" spans="4:4">
      <c r="D376" s="499"/>
    </row>
    <row r="377" spans="4:4">
      <c r="D377" s="499"/>
    </row>
    <row r="378" spans="4:4">
      <c r="D378" s="499"/>
    </row>
    <row r="379" spans="4:4">
      <c r="D379" s="499"/>
    </row>
    <row r="380" spans="4:4">
      <c r="D380" s="499"/>
    </row>
    <row r="381" spans="4:4">
      <c r="D381" s="499"/>
    </row>
    <row r="382" spans="4:4">
      <c r="D382" s="499"/>
    </row>
    <row r="383" spans="4:4">
      <c r="D383" s="499"/>
    </row>
    <row r="384" spans="4:4">
      <c r="D384" s="499"/>
    </row>
    <row r="385" spans="4:4">
      <c r="D385" s="499"/>
    </row>
    <row r="386" spans="4:4">
      <c r="D386" s="499"/>
    </row>
    <row r="387" spans="4:4">
      <c r="D387" s="499"/>
    </row>
    <row r="388" spans="4:4">
      <c r="D388" s="499"/>
    </row>
    <row r="389" spans="4:4">
      <c r="D389" s="499"/>
    </row>
    <row r="390" spans="4:4">
      <c r="D390" s="499"/>
    </row>
    <row r="391" spans="4:4">
      <c r="D391" s="499"/>
    </row>
    <row r="392" spans="4:4">
      <c r="D392" s="499"/>
    </row>
    <row r="393" spans="4:4">
      <c r="D393" s="499"/>
    </row>
    <row r="394" spans="4:4">
      <c r="D394" s="499"/>
    </row>
    <row r="395" spans="4:4">
      <c r="D395" s="499"/>
    </row>
    <row r="396" spans="4:4">
      <c r="D396" s="499"/>
    </row>
    <row r="397" spans="4:4">
      <c r="D397" s="499"/>
    </row>
    <row r="398" spans="4:4">
      <c r="D398" s="499"/>
    </row>
    <row r="399" spans="4:4">
      <c r="D399" s="499"/>
    </row>
    <row r="400" spans="4:4">
      <c r="D400" s="499"/>
    </row>
    <row r="401" spans="4:4">
      <c r="D401" s="499"/>
    </row>
    <row r="402" spans="4:4">
      <c r="D402" s="499"/>
    </row>
    <row r="403" spans="4:4">
      <c r="D403" s="499"/>
    </row>
    <row r="404" spans="4:4">
      <c r="D404" s="499"/>
    </row>
    <row r="405" spans="4:4">
      <c r="D405" s="499"/>
    </row>
    <row r="406" spans="4:4">
      <c r="D406" s="499"/>
    </row>
    <row r="407" spans="4:4">
      <c r="D407" s="499"/>
    </row>
    <row r="408" spans="4:4">
      <c r="D408" s="499"/>
    </row>
    <row r="409" spans="4:4">
      <c r="D409" s="499"/>
    </row>
    <row r="410" spans="4:4">
      <c r="D410" s="499"/>
    </row>
    <row r="411" spans="4:4">
      <c r="D411" s="499"/>
    </row>
    <row r="412" spans="4:4">
      <c r="D412" s="499"/>
    </row>
    <row r="413" spans="4:4">
      <c r="D413" s="499"/>
    </row>
    <row r="414" spans="4:4">
      <c r="D414" s="499"/>
    </row>
    <row r="415" spans="4:4">
      <c r="D415" s="499"/>
    </row>
    <row r="416" spans="4:4">
      <c r="D416" s="499"/>
    </row>
    <row r="417" spans="4:4">
      <c r="D417" s="499"/>
    </row>
    <row r="418" spans="4:4">
      <c r="D418" s="499"/>
    </row>
    <row r="419" spans="4:4">
      <c r="D419" s="499"/>
    </row>
    <row r="420" spans="4:4">
      <c r="D420" s="499"/>
    </row>
    <row r="421" spans="4:4">
      <c r="D421" s="499"/>
    </row>
    <row r="422" spans="4:4">
      <c r="D422" s="499"/>
    </row>
    <row r="423" spans="4:4">
      <c r="D423" s="499"/>
    </row>
    <row r="424" spans="4:4">
      <c r="D424" s="499"/>
    </row>
    <row r="425" spans="4:4">
      <c r="D425" s="499"/>
    </row>
    <row r="426" spans="4:4">
      <c r="D426" s="499"/>
    </row>
    <row r="427" spans="4:4">
      <c r="D427" s="499"/>
    </row>
    <row r="428" spans="4:4">
      <c r="D428" s="499"/>
    </row>
    <row r="429" spans="4:4">
      <c r="D429" s="499"/>
    </row>
    <row r="430" spans="4:4">
      <c r="D430" s="499"/>
    </row>
    <row r="431" spans="4:4">
      <c r="D431" s="499"/>
    </row>
    <row r="432" spans="4:4">
      <c r="D432" s="499"/>
    </row>
    <row r="433" spans="4:4">
      <c r="D433" s="499"/>
    </row>
    <row r="434" spans="4:4">
      <c r="D434" s="499"/>
    </row>
    <row r="435" spans="4:4">
      <c r="D435" s="499"/>
    </row>
    <row r="436" spans="4:4">
      <c r="D436" s="499"/>
    </row>
    <row r="437" spans="4:4">
      <c r="D437" s="499"/>
    </row>
    <row r="438" spans="4:4">
      <c r="D438" s="499"/>
    </row>
    <row r="439" spans="4:4">
      <c r="D439" s="499"/>
    </row>
    <row r="440" spans="4:4">
      <c r="D440" s="499"/>
    </row>
    <row r="441" spans="4:4">
      <c r="D441" s="499"/>
    </row>
    <row r="442" spans="4:4">
      <c r="D442" s="499"/>
    </row>
    <row r="443" spans="4:4">
      <c r="D443" s="499"/>
    </row>
    <row r="444" spans="4:4">
      <c r="D444" s="499"/>
    </row>
    <row r="445" spans="4:4">
      <c r="D445" s="499"/>
    </row>
    <row r="446" spans="4:4">
      <c r="D446" s="499"/>
    </row>
    <row r="447" spans="4:4">
      <c r="D447" s="499"/>
    </row>
    <row r="448" spans="4:4">
      <c r="D448" s="499"/>
    </row>
    <row r="449" spans="4:4">
      <c r="D449" s="499"/>
    </row>
    <row r="450" spans="4:4">
      <c r="D450" s="499"/>
    </row>
    <row r="451" spans="4:4">
      <c r="D451" s="499"/>
    </row>
    <row r="452" spans="4:4">
      <c r="D452" s="499"/>
    </row>
    <row r="453" spans="4:4">
      <c r="D453" s="499"/>
    </row>
    <row r="454" spans="4:4">
      <c r="D454" s="499"/>
    </row>
    <row r="455" spans="4:4">
      <c r="D455" s="499"/>
    </row>
    <row r="456" spans="4:4">
      <c r="D456" s="499"/>
    </row>
    <row r="457" spans="4:4">
      <c r="D457" s="499"/>
    </row>
    <row r="458" spans="4:4">
      <c r="D458" s="499"/>
    </row>
    <row r="459" spans="4:4">
      <c r="D459" s="499"/>
    </row>
    <row r="460" spans="4:4">
      <c r="D460" s="499"/>
    </row>
    <row r="461" spans="4:4">
      <c r="D461" s="499"/>
    </row>
    <row r="462" spans="4:4">
      <c r="D462" s="499"/>
    </row>
    <row r="463" spans="4:4">
      <c r="D463" s="499"/>
    </row>
    <row r="464" spans="4:4">
      <c r="D464" s="499"/>
    </row>
    <row r="465" spans="4:4">
      <c r="D465" s="499"/>
    </row>
    <row r="466" spans="4:4">
      <c r="D466" s="499"/>
    </row>
    <row r="467" spans="4:4">
      <c r="D467" s="499"/>
    </row>
    <row r="468" spans="4:4">
      <c r="D468" s="499"/>
    </row>
    <row r="469" spans="4:4">
      <c r="D469" s="499"/>
    </row>
    <row r="470" spans="4:4">
      <c r="D470" s="499"/>
    </row>
    <row r="471" spans="4:4">
      <c r="D471" s="499"/>
    </row>
    <row r="472" spans="4:4">
      <c r="D472" s="499"/>
    </row>
    <row r="473" spans="4:4">
      <c r="D473" s="499"/>
    </row>
    <row r="474" spans="4:4">
      <c r="D474" s="499"/>
    </row>
    <row r="475" spans="4:4">
      <c r="D475" s="499"/>
    </row>
    <row r="476" spans="4:4">
      <c r="D476" s="499"/>
    </row>
    <row r="477" spans="4:4">
      <c r="D477" s="499"/>
    </row>
    <row r="478" spans="4:4">
      <c r="D478" s="499"/>
    </row>
    <row r="479" spans="4:4">
      <c r="D479" s="499"/>
    </row>
    <row r="480" spans="4:4">
      <c r="D480" s="499"/>
    </row>
    <row r="481" spans="4:4">
      <c r="D481" s="499"/>
    </row>
    <row r="482" spans="4:4">
      <c r="D482" s="499"/>
    </row>
    <row r="483" spans="4:4">
      <c r="D483" s="499"/>
    </row>
    <row r="484" spans="4:4">
      <c r="D484" s="499"/>
    </row>
    <row r="485" spans="4:4">
      <c r="D485" s="499"/>
    </row>
    <row r="486" spans="4:4">
      <c r="D486" s="499"/>
    </row>
    <row r="487" spans="4:4">
      <c r="D487" s="499"/>
    </row>
    <row r="488" spans="4:4">
      <c r="D488" s="499"/>
    </row>
    <row r="489" spans="4:4">
      <c r="D489" s="499"/>
    </row>
    <row r="490" spans="4:4">
      <c r="D490" s="499"/>
    </row>
    <row r="491" spans="4:4">
      <c r="D491" s="499"/>
    </row>
    <row r="492" spans="4:4">
      <c r="D492" s="499"/>
    </row>
    <row r="493" spans="4:4">
      <c r="D493" s="499"/>
    </row>
    <row r="494" spans="4:4">
      <c r="D494" s="499"/>
    </row>
    <row r="495" spans="4:4">
      <c r="D495" s="499"/>
    </row>
    <row r="496" spans="4:4">
      <c r="D496" s="499"/>
    </row>
    <row r="497" spans="4:4">
      <c r="D497" s="499"/>
    </row>
    <row r="498" spans="4:4">
      <c r="D498" s="499"/>
    </row>
    <row r="499" spans="4:4">
      <c r="D499" s="499"/>
    </row>
    <row r="500" spans="4:4">
      <c r="D500" s="499"/>
    </row>
    <row r="501" spans="4:4">
      <c r="D501" s="499"/>
    </row>
    <row r="502" spans="4:4">
      <c r="D502" s="499"/>
    </row>
    <row r="503" spans="4:4">
      <c r="D503" s="499"/>
    </row>
    <row r="504" spans="4:4">
      <c r="D504" s="499"/>
    </row>
    <row r="505" spans="4:4">
      <c r="D505" s="499"/>
    </row>
    <row r="506" spans="4:4">
      <c r="D506" s="499"/>
    </row>
    <row r="507" spans="4:4">
      <c r="D507" s="499"/>
    </row>
    <row r="508" spans="4:4">
      <c r="D508" s="499"/>
    </row>
    <row r="509" spans="4:4">
      <c r="D509" s="499"/>
    </row>
    <row r="510" spans="4:4">
      <c r="D510" s="499"/>
    </row>
    <row r="511" spans="4:4">
      <c r="D511" s="499"/>
    </row>
    <row r="512" spans="4:4">
      <c r="D512" s="499"/>
    </row>
    <row r="513" spans="4:4">
      <c r="D513" s="499"/>
    </row>
    <row r="514" spans="4:4">
      <c r="D514" s="499"/>
    </row>
    <row r="515" spans="4:4">
      <c r="D515" s="499"/>
    </row>
    <row r="516" spans="4:4">
      <c r="D516" s="499"/>
    </row>
    <row r="517" spans="4:4">
      <c r="D517" s="499"/>
    </row>
    <row r="518" spans="4:4">
      <c r="D518" s="499"/>
    </row>
    <row r="519" spans="4:4">
      <c r="D519" s="499"/>
    </row>
    <row r="520" spans="4:4">
      <c r="D520" s="499"/>
    </row>
    <row r="521" spans="4:4">
      <c r="D521" s="499"/>
    </row>
    <row r="522" spans="4:4">
      <c r="D522" s="499"/>
    </row>
    <row r="523" spans="4:4">
      <c r="D523" s="499"/>
    </row>
    <row r="524" spans="4:4">
      <c r="D524" s="499"/>
    </row>
    <row r="525" spans="4:4">
      <c r="D525" s="499"/>
    </row>
    <row r="526" spans="4:4">
      <c r="D526" s="499"/>
    </row>
    <row r="527" spans="4:4">
      <c r="D527" s="499"/>
    </row>
    <row r="528" spans="4:4">
      <c r="D528" s="499"/>
    </row>
    <row r="529" spans="4:4">
      <c r="D529" s="499"/>
    </row>
    <row r="530" spans="4:4">
      <c r="D530" s="499"/>
    </row>
    <row r="531" spans="4:4">
      <c r="D531" s="499"/>
    </row>
    <row r="532" spans="4:4">
      <c r="D532" s="499"/>
    </row>
    <row r="533" spans="4:4">
      <c r="D533" s="499"/>
    </row>
    <row r="534" spans="4:4">
      <c r="D534" s="499"/>
    </row>
    <row r="535" spans="4:4">
      <c r="D535" s="499"/>
    </row>
    <row r="536" spans="4:4">
      <c r="D536" s="499"/>
    </row>
    <row r="537" spans="4:4">
      <c r="D537" s="499"/>
    </row>
    <row r="538" spans="4:4">
      <c r="D538" s="499"/>
    </row>
    <row r="539" spans="4:4">
      <c r="D539" s="499"/>
    </row>
    <row r="540" spans="4:4">
      <c r="D540" s="499"/>
    </row>
    <row r="541" spans="4:4">
      <c r="D541" s="499"/>
    </row>
    <row r="542" spans="4:4">
      <c r="D542" s="499"/>
    </row>
    <row r="543" spans="4:4">
      <c r="D543" s="499"/>
    </row>
    <row r="544" spans="4:4">
      <c r="D544" s="499"/>
    </row>
    <row r="545" spans="4:4">
      <c r="D545" s="499"/>
    </row>
    <row r="546" spans="4:4">
      <c r="D546" s="499"/>
    </row>
    <row r="547" spans="4:4">
      <c r="D547" s="499"/>
    </row>
    <row r="548" spans="4:4">
      <c r="D548" s="499"/>
    </row>
    <row r="549" spans="4:4">
      <c r="D549" s="499"/>
    </row>
    <row r="550" spans="4:4">
      <c r="D550" s="499"/>
    </row>
    <row r="551" spans="4:4">
      <c r="D551" s="499"/>
    </row>
    <row r="552" spans="4:4">
      <c r="D552" s="499"/>
    </row>
    <row r="553" spans="4:4">
      <c r="D553" s="499"/>
    </row>
    <row r="554" spans="4:4">
      <c r="D554" s="499"/>
    </row>
    <row r="555" spans="4:4">
      <c r="D555" s="499"/>
    </row>
    <row r="556" spans="4:4">
      <c r="D556" s="499"/>
    </row>
    <row r="557" spans="4:4">
      <c r="D557" s="499"/>
    </row>
    <row r="558" spans="4:4">
      <c r="D558" s="499"/>
    </row>
    <row r="559" spans="4:4">
      <c r="D559" s="499"/>
    </row>
    <row r="560" spans="4:4">
      <c r="D560" s="499"/>
    </row>
    <row r="561" spans="4:4">
      <c r="D561" s="499"/>
    </row>
    <row r="562" spans="4:4">
      <c r="D562" s="499"/>
    </row>
    <row r="563" spans="4:4">
      <c r="D563" s="499"/>
    </row>
    <row r="564" spans="4:4">
      <c r="D564" s="499"/>
    </row>
    <row r="565" spans="4:4">
      <c r="D565" s="499"/>
    </row>
    <row r="566" spans="4:4">
      <c r="D566" s="499"/>
    </row>
    <row r="567" spans="4:4">
      <c r="D567" s="499"/>
    </row>
    <row r="568" spans="4:4">
      <c r="D568" s="499"/>
    </row>
    <row r="569" spans="4:4">
      <c r="D569" s="499"/>
    </row>
    <row r="570" spans="4:4">
      <c r="D570" s="499"/>
    </row>
    <row r="571" spans="4:4">
      <c r="D571" s="499"/>
    </row>
    <row r="572" spans="4:4">
      <c r="D572" s="499"/>
    </row>
    <row r="573" spans="4:4">
      <c r="D573" s="499"/>
    </row>
    <row r="574" spans="4:4">
      <c r="D574" s="499"/>
    </row>
    <row r="575" spans="4:4">
      <c r="D575" s="499"/>
    </row>
    <row r="576" spans="4:4">
      <c r="D576" s="499"/>
    </row>
    <row r="577" spans="4:4">
      <c r="D577" s="499"/>
    </row>
    <row r="578" spans="4:4">
      <c r="D578" s="499"/>
    </row>
    <row r="579" spans="4:4">
      <c r="D579" s="499"/>
    </row>
    <row r="580" spans="4:4">
      <c r="D580" s="499"/>
    </row>
    <row r="581" spans="4:4">
      <c r="D581" s="499"/>
    </row>
    <row r="582" spans="4:4">
      <c r="D582" s="499"/>
    </row>
    <row r="583" spans="4:4">
      <c r="D583" s="499"/>
    </row>
    <row r="584" spans="4:4">
      <c r="D584" s="499"/>
    </row>
    <row r="585" spans="4:4">
      <c r="D585" s="499"/>
    </row>
    <row r="586" spans="4:4">
      <c r="D586" s="499"/>
    </row>
    <row r="587" spans="4:4">
      <c r="D587" s="499"/>
    </row>
    <row r="588" spans="4:4">
      <c r="D588" s="499"/>
    </row>
    <row r="589" spans="4:4">
      <c r="D589" s="499"/>
    </row>
    <row r="590" spans="4:4">
      <c r="D590" s="499"/>
    </row>
    <row r="591" spans="4:4">
      <c r="D591" s="499"/>
    </row>
    <row r="592" spans="4:4">
      <c r="D592" s="499"/>
    </row>
    <row r="593" spans="4:4">
      <c r="D593" s="499"/>
    </row>
    <row r="594" spans="4:4">
      <c r="D594" s="499"/>
    </row>
    <row r="595" spans="4:4">
      <c r="D595" s="499"/>
    </row>
    <row r="596" spans="4:4">
      <c r="D596" s="499"/>
    </row>
    <row r="597" spans="4:4">
      <c r="D597" s="499"/>
    </row>
    <row r="598" spans="4:4">
      <c r="D598" s="499"/>
    </row>
    <row r="599" spans="4:4">
      <c r="D599" s="499"/>
    </row>
    <row r="600" spans="4:4">
      <c r="D600" s="499"/>
    </row>
    <row r="601" spans="4:4">
      <c r="D601" s="499"/>
    </row>
    <row r="602" spans="4:4">
      <c r="D602" s="499"/>
    </row>
    <row r="603" spans="4:4">
      <c r="D603" s="499"/>
    </row>
    <row r="604" spans="4:4">
      <c r="D604" s="499"/>
    </row>
    <row r="605" spans="4:4">
      <c r="D605" s="499"/>
    </row>
    <row r="606" spans="4:4">
      <c r="D606" s="499"/>
    </row>
    <row r="607" spans="4:4">
      <c r="D607" s="499"/>
    </row>
    <row r="608" spans="4:4">
      <c r="D608" s="499"/>
    </row>
    <row r="609" spans="4:4">
      <c r="D609" s="499"/>
    </row>
    <row r="610" spans="4:4">
      <c r="D610" s="499"/>
    </row>
    <row r="611" spans="4:4">
      <c r="D611" s="499"/>
    </row>
    <row r="612" spans="4:4">
      <c r="D612" s="499"/>
    </row>
    <row r="613" spans="4:4">
      <c r="D613" s="499"/>
    </row>
    <row r="614" spans="4:4">
      <c r="D614" s="499"/>
    </row>
    <row r="615" spans="4:4">
      <c r="D615" s="499"/>
    </row>
    <row r="616" spans="4:4">
      <c r="D616" s="499"/>
    </row>
    <row r="617" spans="4:4">
      <c r="D617" s="499"/>
    </row>
    <row r="618" spans="4:4">
      <c r="D618" s="499"/>
    </row>
    <row r="619" spans="4:4">
      <c r="D619" s="499"/>
    </row>
    <row r="620" spans="4:4">
      <c r="D620" s="499"/>
    </row>
    <row r="621" spans="4:4">
      <c r="D621" s="499"/>
    </row>
    <row r="622" spans="4:4">
      <c r="D622" s="499"/>
    </row>
    <row r="623" spans="4:4">
      <c r="D623" s="499"/>
    </row>
    <row r="624" spans="4:4">
      <c r="D624" s="499"/>
    </row>
    <row r="625" spans="4:4">
      <c r="D625" s="499"/>
    </row>
    <row r="626" spans="4:4">
      <c r="D626" s="499"/>
    </row>
    <row r="627" spans="4:4">
      <c r="D627" s="499"/>
    </row>
    <row r="628" spans="4:4">
      <c r="D628" s="499"/>
    </row>
    <row r="629" spans="4:4">
      <c r="D629" s="499"/>
    </row>
    <row r="630" spans="4:4">
      <c r="D630" s="499"/>
    </row>
    <row r="631" spans="4:4">
      <c r="D631" s="499"/>
    </row>
    <row r="632" spans="4:4">
      <c r="D632" s="499"/>
    </row>
    <row r="633" spans="4:4">
      <c r="D633" s="499"/>
    </row>
    <row r="634" spans="4:4">
      <c r="D634" s="499"/>
    </row>
    <row r="635" spans="4:4">
      <c r="D635" s="499"/>
    </row>
    <row r="636" spans="4:4">
      <c r="D636" s="499"/>
    </row>
    <row r="637" spans="4:4">
      <c r="D637" s="499"/>
    </row>
    <row r="638" spans="4:4">
      <c r="D638" s="499"/>
    </row>
    <row r="639" spans="4:4">
      <c r="D639" s="499"/>
    </row>
    <row r="640" spans="4:4">
      <c r="D640" s="499"/>
    </row>
    <row r="641" spans="4:4">
      <c r="D641" s="499"/>
    </row>
    <row r="642" spans="4:4">
      <c r="D642" s="499"/>
    </row>
    <row r="643" spans="4:4">
      <c r="D643" s="499"/>
    </row>
    <row r="644" spans="4:4">
      <c r="D644" s="499"/>
    </row>
    <row r="645" spans="4:4">
      <c r="D645" s="499"/>
    </row>
    <row r="646" spans="4:4">
      <c r="D646" s="499"/>
    </row>
    <row r="647" spans="4:4">
      <c r="D647" s="499"/>
    </row>
    <row r="648" spans="4:4">
      <c r="D648" s="499"/>
    </row>
    <row r="649" spans="4:4">
      <c r="D649" s="499"/>
    </row>
    <row r="650" spans="4:4">
      <c r="D650" s="499"/>
    </row>
    <row r="651" spans="4:4">
      <c r="D651" s="499"/>
    </row>
    <row r="652" spans="4:4">
      <c r="D652" s="499"/>
    </row>
    <row r="653" spans="4:4">
      <c r="D653" s="499"/>
    </row>
    <row r="654" spans="4:4">
      <c r="D654" s="499"/>
    </row>
    <row r="655" spans="4:4">
      <c r="D655" s="499"/>
    </row>
    <row r="656" spans="4:4">
      <c r="D656" s="499"/>
    </row>
    <row r="657" spans="4:4">
      <c r="D657" s="499"/>
    </row>
    <row r="658" spans="4:4">
      <c r="D658" s="499"/>
    </row>
    <row r="659" spans="4:4">
      <c r="D659" s="499"/>
    </row>
    <row r="660" spans="4:4">
      <c r="D660" s="499"/>
    </row>
    <row r="661" spans="4:4">
      <c r="D661" s="499"/>
    </row>
    <row r="662" spans="4:4">
      <c r="D662" s="499"/>
    </row>
    <row r="663" spans="4:4">
      <c r="D663" s="499"/>
    </row>
    <row r="664" spans="4:4">
      <c r="D664" s="499"/>
    </row>
    <row r="665" spans="4:4">
      <c r="D665" s="499"/>
    </row>
    <row r="666" spans="4:4">
      <c r="D666" s="499"/>
    </row>
    <row r="667" spans="4:4">
      <c r="D667" s="499"/>
    </row>
    <row r="668" spans="4:4">
      <c r="D668" s="499"/>
    </row>
    <row r="669" spans="4:4">
      <c r="D669" s="499"/>
    </row>
    <row r="670" spans="4:4">
      <c r="D670" s="499"/>
    </row>
    <row r="671" spans="4:4">
      <c r="D671" s="499"/>
    </row>
    <row r="672" spans="4:4">
      <c r="D672" s="499"/>
    </row>
    <row r="673" spans="4:4">
      <c r="D673" s="499"/>
    </row>
    <row r="674" spans="4:4">
      <c r="D674" s="499"/>
    </row>
    <row r="675" spans="4:4">
      <c r="D675" s="499"/>
    </row>
    <row r="676" spans="4:4">
      <c r="D676" s="499"/>
    </row>
    <row r="677" spans="4:4">
      <c r="D677" s="499"/>
    </row>
    <row r="678" spans="4:4">
      <c r="D678" s="499"/>
    </row>
    <row r="679" spans="4:4">
      <c r="D679" s="499"/>
    </row>
    <row r="680" spans="4:4">
      <c r="D680" s="499"/>
    </row>
    <row r="681" spans="4:4">
      <c r="D681" s="499"/>
    </row>
    <row r="682" spans="4:4">
      <c r="D682" s="499"/>
    </row>
    <row r="683" spans="4:4">
      <c r="D683" s="499"/>
    </row>
    <row r="684" spans="4:4">
      <c r="D684" s="499"/>
    </row>
    <row r="685" spans="4:4">
      <c r="D685" s="499"/>
    </row>
    <row r="686" spans="4:4">
      <c r="D686" s="499"/>
    </row>
    <row r="687" spans="4:4">
      <c r="D687" s="499"/>
    </row>
    <row r="688" spans="4:4">
      <c r="D688" s="499"/>
    </row>
    <row r="689" spans="4:4">
      <c r="D689" s="499"/>
    </row>
    <row r="690" spans="4:4">
      <c r="D690" s="499"/>
    </row>
    <row r="691" spans="4:4">
      <c r="D691" s="499"/>
    </row>
    <row r="692" spans="4:4">
      <c r="D692" s="499"/>
    </row>
    <row r="693" spans="4:4">
      <c r="D693" s="499"/>
    </row>
    <row r="694" spans="4:4">
      <c r="D694" s="499"/>
    </row>
    <row r="695" spans="4:4">
      <c r="D695" s="499"/>
    </row>
    <row r="696" spans="4:4">
      <c r="D696" s="499"/>
    </row>
    <row r="697" spans="4:4">
      <c r="D697" s="499"/>
    </row>
    <row r="698" spans="4:4">
      <c r="D698" s="499"/>
    </row>
    <row r="699" spans="4:4">
      <c r="D699" s="499"/>
    </row>
    <row r="700" spans="4:4">
      <c r="D700" s="499"/>
    </row>
    <row r="701" spans="4:4">
      <c r="D701" s="499"/>
    </row>
    <row r="702" spans="4:4">
      <c r="D702" s="499"/>
    </row>
    <row r="703" spans="4:4">
      <c r="D703" s="499"/>
    </row>
    <row r="704" spans="4:4">
      <c r="D704" s="499"/>
    </row>
    <row r="705" spans="4:4">
      <c r="D705" s="499"/>
    </row>
    <row r="706" spans="4:4">
      <c r="D706" s="499"/>
    </row>
    <row r="707" spans="4:4">
      <c r="D707" s="499"/>
    </row>
    <row r="708" spans="4:4">
      <c r="D708" s="499"/>
    </row>
    <row r="709" spans="4:4">
      <c r="D709" s="499"/>
    </row>
    <row r="710" spans="4:4">
      <c r="D710" s="499"/>
    </row>
    <row r="711" spans="4:4">
      <c r="D711" s="499"/>
    </row>
    <row r="712" spans="4:4">
      <c r="D712" s="499"/>
    </row>
    <row r="713" spans="4:4">
      <c r="D713" s="499"/>
    </row>
    <row r="714" spans="4:4">
      <c r="D714" s="499"/>
    </row>
    <row r="715" spans="4:4">
      <c r="D715" s="499"/>
    </row>
    <row r="716" spans="4:4">
      <c r="D716" s="499"/>
    </row>
    <row r="717" spans="4:4">
      <c r="D717" s="499"/>
    </row>
    <row r="718" spans="4:4">
      <c r="D718" s="499"/>
    </row>
    <row r="719" spans="4:4">
      <c r="D719" s="499"/>
    </row>
    <row r="720" spans="4:4">
      <c r="D720" s="499"/>
    </row>
    <row r="721" spans="4:4">
      <c r="D721" s="499"/>
    </row>
    <row r="722" spans="4:4">
      <c r="D722" s="499"/>
    </row>
    <row r="723" spans="4:4">
      <c r="D723" s="499"/>
    </row>
    <row r="724" spans="4:4">
      <c r="D724" s="499"/>
    </row>
    <row r="725" spans="4:4">
      <c r="D725" s="499"/>
    </row>
    <row r="726" spans="4:4">
      <c r="D726" s="499"/>
    </row>
    <row r="727" spans="4:4">
      <c r="D727" s="499"/>
    </row>
    <row r="728" spans="4:4">
      <c r="D728" s="499"/>
    </row>
    <row r="729" spans="4:4">
      <c r="D729" s="499"/>
    </row>
    <row r="730" spans="4:4">
      <c r="D730" s="499"/>
    </row>
    <row r="731" spans="4:4">
      <c r="D731" s="499"/>
    </row>
    <row r="732" spans="4:4">
      <c r="D732" s="499"/>
    </row>
    <row r="733" spans="4:4">
      <c r="D733" s="499"/>
    </row>
    <row r="734" spans="4:4">
      <c r="D734" s="499"/>
    </row>
    <row r="735" spans="4:4">
      <c r="D735" s="499"/>
    </row>
    <row r="736" spans="4:4">
      <c r="D736" s="499"/>
    </row>
    <row r="737" spans="4:4">
      <c r="D737" s="499"/>
    </row>
    <row r="738" spans="4:4">
      <c r="D738" s="499"/>
    </row>
    <row r="739" spans="4:4">
      <c r="D739" s="499"/>
    </row>
    <row r="740" spans="4:4">
      <c r="D740" s="499"/>
    </row>
    <row r="741" spans="4:4">
      <c r="D741" s="499"/>
    </row>
    <row r="742" spans="4:4">
      <c r="D742" s="499"/>
    </row>
    <row r="743" spans="4:4">
      <c r="D743" s="499"/>
    </row>
    <row r="744" spans="4:4">
      <c r="D744" s="499"/>
    </row>
    <row r="745" spans="4:4">
      <c r="D745" s="499"/>
    </row>
    <row r="746" spans="4:4">
      <c r="D746" s="499"/>
    </row>
    <row r="747" spans="4:4">
      <c r="D747" s="499"/>
    </row>
    <row r="748" spans="4:4">
      <c r="D748" s="499"/>
    </row>
    <row r="749" spans="4:4">
      <c r="D749" s="499"/>
    </row>
    <row r="750" spans="4:4">
      <c r="D750" s="499"/>
    </row>
    <row r="751" spans="4:4">
      <c r="D751" s="499"/>
    </row>
    <row r="752" spans="4:4">
      <c r="D752" s="499"/>
    </row>
    <row r="753" spans="4:4">
      <c r="D753" s="499"/>
    </row>
    <row r="754" spans="4:4">
      <c r="D754" s="499"/>
    </row>
    <row r="755" spans="4:4">
      <c r="D755" s="499"/>
    </row>
    <row r="756" spans="4:4">
      <c r="D756" s="499"/>
    </row>
    <row r="757" spans="4:4">
      <c r="D757" s="499"/>
    </row>
    <row r="758" spans="4:4">
      <c r="D758" s="499"/>
    </row>
    <row r="759" spans="4:4">
      <c r="D759" s="499"/>
    </row>
    <row r="760" spans="4:4">
      <c r="D760" s="499"/>
    </row>
    <row r="761" spans="4:4">
      <c r="D761" s="499"/>
    </row>
    <row r="762" spans="4:4">
      <c r="D762" s="499"/>
    </row>
    <row r="763" spans="4:4">
      <c r="D763" s="499"/>
    </row>
    <row r="764" spans="4:4">
      <c r="D764" s="499"/>
    </row>
    <row r="765" spans="4:4">
      <c r="D765" s="499"/>
    </row>
    <row r="766" spans="4:4">
      <c r="D766" s="499"/>
    </row>
    <row r="767" spans="4:4">
      <c r="D767" s="499"/>
    </row>
    <row r="768" spans="4:4">
      <c r="D768" s="499"/>
    </row>
    <row r="769" spans="4:4">
      <c r="D769" s="499"/>
    </row>
    <row r="770" spans="4:4">
      <c r="D770" s="499"/>
    </row>
    <row r="771" spans="4:4">
      <c r="D771" s="499"/>
    </row>
    <row r="772" spans="4:4">
      <c r="D772" s="499"/>
    </row>
    <row r="773" spans="4:4">
      <c r="D773" s="499"/>
    </row>
    <row r="774" spans="4:4">
      <c r="D774" s="499"/>
    </row>
    <row r="775" spans="4:4">
      <c r="D775" s="499"/>
    </row>
    <row r="776" spans="4:4">
      <c r="D776" s="499"/>
    </row>
    <row r="777" spans="4:4">
      <c r="D777" s="499"/>
    </row>
    <row r="778" spans="4:4">
      <c r="D778" s="499"/>
    </row>
    <row r="779" spans="4:4">
      <c r="D779" s="499"/>
    </row>
    <row r="780" spans="4:4">
      <c r="D780" s="499"/>
    </row>
    <row r="781" spans="4:4">
      <c r="D781" s="499"/>
    </row>
    <row r="782" spans="4:4">
      <c r="D782" s="499"/>
    </row>
    <row r="783" spans="4:4">
      <c r="D783" s="499"/>
    </row>
    <row r="784" spans="4:4">
      <c r="D784" s="499"/>
    </row>
    <row r="785" spans="4:4">
      <c r="D785" s="499"/>
    </row>
    <row r="786" spans="4:4">
      <c r="D786" s="499"/>
    </row>
    <row r="787" spans="4:4">
      <c r="D787" s="499"/>
    </row>
    <row r="788" spans="4:4">
      <c r="D788" s="499"/>
    </row>
    <row r="789" spans="4:4">
      <c r="D789" s="499"/>
    </row>
    <row r="790" spans="4:4">
      <c r="D790" s="499"/>
    </row>
    <row r="791" spans="4:4">
      <c r="D791" s="499"/>
    </row>
    <row r="792" spans="4:4">
      <c r="D792" s="499"/>
    </row>
    <row r="793" spans="4:4">
      <c r="D793" s="499"/>
    </row>
    <row r="794" spans="4:4">
      <c r="D794" s="499"/>
    </row>
    <row r="795" spans="4:4">
      <c r="D795" s="499"/>
    </row>
    <row r="796" spans="4:4">
      <c r="D796" s="499"/>
    </row>
    <row r="797" spans="4:4">
      <c r="D797" s="499"/>
    </row>
    <row r="798" spans="4:4">
      <c r="D798" s="499"/>
    </row>
    <row r="799" spans="4:4">
      <c r="D799" s="499"/>
    </row>
    <row r="800" spans="4:4">
      <c r="D800" s="499"/>
    </row>
    <row r="801" spans="4:4">
      <c r="D801" s="499"/>
    </row>
    <row r="802" spans="4:4">
      <c r="D802" s="499"/>
    </row>
    <row r="803" spans="4:4">
      <c r="D803" s="499"/>
    </row>
    <row r="804" spans="4:4">
      <c r="D804" s="499"/>
    </row>
    <row r="805" spans="4:4">
      <c r="D805" s="499"/>
    </row>
    <row r="806" spans="4:4">
      <c r="D806" s="499"/>
    </row>
    <row r="807" spans="4:4">
      <c r="D807" s="499"/>
    </row>
    <row r="808" spans="4:4">
      <c r="D808" s="499"/>
    </row>
    <row r="809" spans="4:4">
      <c r="D809" s="499"/>
    </row>
    <row r="810" spans="4:4">
      <c r="D810" s="499"/>
    </row>
    <row r="811" spans="4:4">
      <c r="D811" s="499"/>
    </row>
    <row r="812" spans="4:4">
      <c r="D812" s="499"/>
    </row>
    <row r="813" spans="4:4">
      <c r="D813" s="499"/>
    </row>
    <row r="814" spans="4:4">
      <c r="D814" s="499"/>
    </row>
    <row r="815" spans="4:4">
      <c r="D815" s="499"/>
    </row>
    <row r="816" spans="4:4">
      <c r="D816" s="499"/>
    </row>
    <row r="817" spans="4:4">
      <c r="D817" s="499"/>
    </row>
    <row r="818" spans="4:4">
      <c r="D818" s="499"/>
    </row>
    <row r="819" spans="4:4">
      <c r="D819" s="499"/>
    </row>
    <row r="820" spans="4:4">
      <c r="D820" s="499"/>
    </row>
    <row r="821" spans="4:4">
      <c r="D821" s="499"/>
    </row>
    <row r="822" spans="4:4">
      <c r="D822" s="499"/>
    </row>
    <row r="823" spans="4:4">
      <c r="D823" s="499"/>
    </row>
    <row r="824" spans="4:4">
      <c r="D824" s="499"/>
    </row>
    <row r="825" spans="4:4">
      <c r="D825" s="499"/>
    </row>
    <row r="826" spans="4:4">
      <c r="D826" s="499"/>
    </row>
    <row r="827" spans="4:4">
      <c r="D827" s="499"/>
    </row>
    <row r="828" spans="4:4">
      <c r="D828" s="499"/>
    </row>
    <row r="829" spans="4:4">
      <c r="D829" s="499"/>
    </row>
    <row r="830" spans="4:4">
      <c r="D830" s="499"/>
    </row>
    <row r="831" spans="4:4">
      <c r="D831" s="499"/>
    </row>
    <row r="832" spans="4:4">
      <c r="D832" s="499"/>
    </row>
    <row r="833" spans="4:4">
      <c r="D833" s="499"/>
    </row>
    <row r="834" spans="4:4">
      <c r="D834" s="499"/>
    </row>
    <row r="835" spans="4:4">
      <c r="D835" s="499"/>
    </row>
    <row r="836" spans="4:4">
      <c r="D836" s="499"/>
    </row>
    <row r="837" spans="4:4">
      <c r="D837" s="499"/>
    </row>
    <row r="838" spans="4:4">
      <c r="D838" s="499"/>
    </row>
    <row r="839" spans="4:4">
      <c r="D839" s="499"/>
    </row>
    <row r="840" spans="4:4">
      <c r="D840" s="499"/>
    </row>
    <row r="841" spans="4:4">
      <c r="D841" s="499"/>
    </row>
    <row r="842" spans="4:4">
      <c r="D842" s="499"/>
    </row>
    <row r="843" spans="4:4">
      <c r="D843" s="499"/>
    </row>
    <row r="844" spans="4:4">
      <c r="D844" s="499"/>
    </row>
    <row r="845" spans="4:4">
      <c r="D845" s="499"/>
    </row>
    <row r="846" spans="4:4">
      <c r="D846" s="499"/>
    </row>
    <row r="847" spans="4:4">
      <c r="D847" s="499"/>
    </row>
    <row r="848" spans="4:4">
      <c r="D848" s="499"/>
    </row>
    <row r="849" spans="4:4">
      <c r="D849" s="499"/>
    </row>
    <row r="850" spans="4:4">
      <c r="D850" s="499"/>
    </row>
    <row r="851" spans="4:4">
      <c r="D851" s="499"/>
    </row>
    <row r="852" spans="4:4">
      <c r="D852" s="499"/>
    </row>
    <row r="853" spans="4:4">
      <c r="D853" s="499"/>
    </row>
    <row r="854" spans="4:4">
      <c r="D854" s="499"/>
    </row>
    <row r="855" spans="4:4">
      <c r="D855" s="499"/>
    </row>
    <row r="856" spans="4:4">
      <c r="D856" s="499"/>
    </row>
    <row r="857" spans="4:4">
      <c r="D857" s="499"/>
    </row>
    <row r="858" spans="4:4">
      <c r="D858" s="499"/>
    </row>
    <row r="859" spans="4:4">
      <c r="D859" s="499"/>
    </row>
    <row r="860" spans="4:4">
      <c r="D860" s="499"/>
    </row>
    <row r="861" spans="4:4">
      <c r="D861" s="499"/>
    </row>
    <row r="862" spans="4:4">
      <c r="D862" s="499"/>
    </row>
    <row r="863" spans="4:4">
      <c r="D863" s="499"/>
    </row>
    <row r="864" spans="4:4">
      <c r="D864" s="499"/>
    </row>
    <row r="865" spans="4:4">
      <c r="D865" s="499"/>
    </row>
    <row r="866" spans="4:4">
      <c r="D866" s="499"/>
    </row>
    <row r="867" spans="4:4">
      <c r="D867" s="499"/>
    </row>
    <row r="868" spans="4:4">
      <c r="D868" s="499"/>
    </row>
    <row r="869" spans="4:4">
      <c r="D869" s="499"/>
    </row>
    <row r="870" spans="4:4">
      <c r="D870" s="499"/>
    </row>
    <row r="871" spans="4:4">
      <c r="D871" s="499"/>
    </row>
    <row r="872" spans="4:4">
      <c r="D872" s="499"/>
    </row>
    <row r="873" spans="4:4">
      <c r="D873" s="499"/>
    </row>
    <row r="874" spans="4:4">
      <c r="D874" s="499"/>
    </row>
    <row r="875" spans="4:4">
      <c r="D875" s="499"/>
    </row>
    <row r="876" spans="4:4">
      <c r="D876" s="499"/>
    </row>
    <row r="877" spans="4:4">
      <c r="D877" s="499"/>
    </row>
    <row r="878" spans="4:4">
      <c r="D878" s="499"/>
    </row>
    <row r="879" spans="4:4">
      <c r="D879" s="499"/>
    </row>
    <row r="880" spans="4:4">
      <c r="D880" s="499"/>
    </row>
    <row r="881" spans="4:4">
      <c r="D881" s="499"/>
    </row>
    <row r="882" spans="4:4">
      <c r="D882" s="499"/>
    </row>
    <row r="883" spans="4:4">
      <c r="D883" s="499"/>
    </row>
    <row r="884" spans="4:4">
      <c r="D884" s="499"/>
    </row>
    <row r="885" spans="4:4">
      <c r="D885" s="499"/>
    </row>
    <row r="886" spans="4:4">
      <c r="D886" s="499"/>
    </row>
    <row r="887" spans="4:4">
      <c r="D887" s="499"/>
    </row>
    <row r="888" spans="4:4">
      <c r="D888" s="499"/>
    </row>
    <row r="889" spans="4:4">
      <c r="D889" s="499"/>
    </row>
    <row r="890" spans="4:4">
      <c r="D890" s="499"/>
    </row>
    <row r="891" spans="4:4">
      <c r="D891" s="499"/>
    </row>
    <row r="892" spans="4:4">
      <c r="D892" s="499"/>
    </row>
    <row r="893" spans="4:4">
      <c r="D893" s="499"/>
    </row>
    <row r="894" spans="4:4">
      <c r="D894" s="499"/>
    </row>
    <row r="895" spans="4:4">
      <c r="D895" s="499"/>
    </row>
    <row r="896" spans="4:4">
      <c r="D896" s="499"/>
    </row>
    <row r="897" spans="4:4">
      <c r="D897" s="499"/>
    </row>
    <row r="898" spans="4:4">
      <c r="D898" s="499"/>
    </row>
    <row r="899" spans="4:4">
      <c r="D899" s="499"/>
    </row>
    <row r="900" spans="4:4">
      <c r="D900" s="499"/>
    </row>
    <row r="901" spans="4:4">
      <c r="D901" s="499"/>
    </row>
    <row r="902" spans="4:4">
      <c r="D902" s="499"/>
    </row>
    <row r="903" spans="4:4">
      <c r="D903" s="499"/>
    </row>
    <row r="904" spans="4:4">
      <c r="D904" s="499"/>
    </row>
    <row r="905" spans="4:4">
      <c r="D905" s="499"/>
    </row>
    <row r="906" spans="4:4">
      <c r="D906" s="499"/>
    </row>
    <row r="907" spans="4:4">
      <c r="D907" s="499"/>
    </row>
    <row r="908" spans="4:4">
      <c r="D908" s="499"/>
    </row>
    <row r="909" spans="4:4">
      <c r="D909" s="499"/>
    </row>
    <row r="910" spans="4:4">
      <c r="D910" s="499"/>
    </row>
    <row r="911" spans="4:4">
      <c r="D911" s="499"/>
    </row>
    <row r="912" spans="4:4">
      <c r="D912" s="499"/>
    </row>
    <row r="913" spans="4:4">
      <c r="D913" s="499"/>
    </row>
    <row r="914" spans="4:4">
      <c r="D914" s="499"/>
    </row>
    <row r="915" spans="4:4">
      <c r="D915" s="499"/>
    </row>
    <row r="916" spans="4:4">
      <c r="D916" s="499"/>
    </row>
    <row r="917" spans="4:4">
      <c r="D917" s="499"/>
    </row>
    <row r="918" spans="4:4">
      <c r="D918" s="499"/>
    </row>
    <row r="919" spans="4:4">
      <c r="D919" s="499"/>
    </row>
    <row r="920" spans="4:4">
      <c r="D920" s="499"/>
    </row>
    <row r="921" spans="4:4">
      <c r="D921" s="499"/>
    </row>
    <row r="922" spans="4:4">
      <c r="D922" s="499"/>
    </row>
    <row r="923" spans="4:4">
      <c r="D923" s="499"/>
    </row>
    <row r="924" spans="4:4">
      <c r="D924" s="499"/>
    </row>
    <row r="925" spans="4:4">
      <c r="D925" s="499"/>
    </row>
    <row r="926" spans="4:4">
      <c r="D926" s="499"/>
    </row>
    <row r="927" spans="4:4">
      <c r="D927" s="499"/>
    </row>
    <row r="928" spans="4:4">
      <c r="D928" s="499"/>
    </row>
    <row r="929" spans="4:4">
      <c r="D929" s="499"/>
    </row>
    <row r="930" spans="4:4">
      <c r="D930" s="499"/>
    </row>
    <row r="931" spans="4:4">
      <c r="D931" s="499"/>
    </row>
    <row r="932" spans="4:4">
      <c r="D932" s="499"/>
    </row>
    <row r="933" spans="4:4">
      <c r="D933" s="499"/>
    </row>
    <row r="934" spans="4:4">
      <c r="D934" s="499"/>
    </row>
    <row r="935" spans="4:4">
      <c r="D935" s="499"/>
    </row>
    <row r="936" spans="4:4">
      <c r="D936" s="499"/>
    </row>
    <row r="937" spans="4:4">
      <c r="D937" s="499"/>
    </row>
    <row r="938" spans="4:4">
      <c r="D938" s="499"/>
    </row>
    <row r="939" spans="4:4">
      <c r="D939" s="499"/>
    </row>
    <row r="940" spans="4:4">
      <c r="D940" s="499"/>
    </row>
    <row r="941" spans="4:4">
      <c r="D941" s="499"/>
    </row>
    <row r="942" spans="4:4">
      <c r="D942" s="499"/>
    </row>
    <row r="943" spans="4:4">
      <c r="D943" s="499"/>
    </row>
    <row r="944" spans="4:4">
      <c r="D944" s="499"/>
    </row>
    <row r="945" spans="4:4">
      <c r="D945" s="499"/>
    </row>
    <row r="946" spans="4:4">
      <c r="D946" s="499"/>
    </row>
    <row r="947" spans="4:4">
      <c r="D947" s="499"/>
    </row>
    <row r="948" spans="4:4">
      <c r="D948" s="499"/>
    </row>
    <row r="949" spans="4:4">
      <c r="D949" s="499"/>
    </row>
    <row r="950" spans="4:4">
      <c r="D950" s="499"/>
    </row>
    <row r="951" spans="4:4">
      <c r="D951" s="499"/>
    </row>
    <row r="952" spans="4:4">
      <c r="D952" s="499"/>
    </row>
    <row r="953" spans="4:4">
      <c r="D953" s="499"/>
    </row>
    <row r="954" spans="4:4">
      <c r="D954" s="499"/>
    </row>
    <row r="955" spans="4:4">
      <c r="D955" s="499"/>
    </row>
    <row r="956" spans="4:4">
      <c r="D956" s="499"/>
    </row>
    <row r="957" spans="4:4">
      <c r="D957" s="499"/>
    </row>
    <row r="958" spans="4:4">
      <c r="D958" s="499"/>
    </row>
    <row r="959" spans="4:4">
      <c r="D959" s="499"/>
    </row>
    <row r="960" spans="4:4">
      <c r="D960" s="499"/>
    </row>
    <row r="961" spans="4:4">
      <c r="D961" s="499"/>
    </row>
    <row r="962" spans="4:4">
      <c r="D962" s="499"/>
    </row>
    <row r="963" spans="4:4">
      <c r="D963" s="499"/>
    </row>
    <row r="964" spans="4:4">
      <c r="D964" s="499"/>
    </row>
    <row r="965" spans="4:4">
      <c r="D965" s="499"/>
    </row>
    <row r="966" spans="4:4">
      <c r="D966" s="499"/>
    </row>
    <row r="967" spans="4:4">
      <c r="D967" s="499"/>
    </row>
    <row r="968" spans="4:4">
      <c r="D968" s="499"/>
    </row>
    <row r="969" spans="4:4">
      <c r="D969" s="499"/>
    </row>
    <row r="970" spans="4:4">
      <c r="D970" s="499"/>
    </row>
    <row r="971" spans="4:4">
      <c r="D971" s="499"/>
    </row>
    <row r="972" spans="4:4">
      <c r="D972" s="499"/>
    </row>
    <row r="973" spans="4:4">
      <c r="D973" s="499"/>
    </row>
    <row r="974" spans="4:4">
      <c r="D974" s="499"/>
    </row>
    <row r="975" spans="4:4">
      <c r="D975" s="499"/>
    </row>
    <row r="976" spans="4:4">
      <c r="D976" s="499"/>
    </row>
    <row r="977" spans="4:4">
      <c r="D977" s="499"/>
    </row>
    <row r="978" spans="4:4">
      <c r="D978" s="499"/>
    </row>
    <row r="979" spans="4:4">
      <c r="D979" s="499"/>
    </row>
    <row r="980" spans="4:4">
      <c r="D980" s="499"/>
    </row>
    <row r="981" spans="4:4">
      <c r="D981" s="499"/>
    </row>
    <row r="982" spans="4:4">
      <c r="D982" s="499"/>
    </row>
    <row r="983" spans="4:4">
      <c r="D983" s="499"/>
    </row>
    <row r="984" spans="4:4">
      <c r="D984" s="499"/>
    </row>
    <row r="985" spans="4:4">
      <c r="D985" s="499"/>
    </row>
    <row r="986" spans="4:4">
      <c r="D986" s="499"/>
    </row>
    <row r="987" spans="4:4">
      <c r="D987" s="499"/>
    </row>
    <row r="988" spans="4:4">
      <c r="D988" s="499"/>
    </row>
    <row r="989" spans="4:4">
      <c r="D989" s="499"/>
    </row>
    <row r="990" spans="4:4">
      <c r="D990" s="499"/>
    </row>
    <row r="991" spans="4:4">
      <c r="D991" s="499"/>
    </row>
    <row r="992" spans="4:4">
      <c r="D992" s="499"/>
    </row>
    <row r="993" spans="4:4">
      <c r="D993" s="499"/>
    </row>
    <row r="994" spans="4:4">
      <c r="D994" s="499"/>
    </row>
    <row r="995" spans="4:4">
      <c r="D995" s="499"/>
    </row>
    <row r="996" spans="4:4">
      <c r="D996" s="499"/>
    </row>
    <row r="997" spans="4:4">
      <c r="D997" s="499"/>
    </row>
    <row r="998" spans="4:4">
      <c r="D998" s="499"/>
    </row>
    <row r="999" spans="4:4">
      <c r="D999" s="499"/>
    </row>
    <row r="1000" spans="4:4">
      <c r="D1000" s="499"/>
    </row>
    <row r="1001" spans="4:4">
      <c r="D1001" s="499"/>
    </row>
    <row r="1002" spans="4:4">
      <c r="D1002" s="499"/>
    </row>
    <row r="1003" spans="4:4">
      <c r="D1003" s="499"/>
    </row>
    <row r="1004" spans="4:4">
      <c r="D1004" s="499"/>
    </row>
    <row r="1005" spans="4:4">
      <c r="D1005" s="499"/>
    </row>
    <row r="1006" spans="4:4">
      <c r="D1006" s="499"/>
    </row>
    <row r="1007" spans="4:4">
      <c r="D1007" s="499"/>
    </row>
    <row r="1008" spans="4:4">
      <c r="D1008" s="499"/>
    </row>
    <row r="1009" spans="4:4">
      <c r="D1009" s="499"/>
    </row>
    <row r="1010" spans="4:4">
      <c r="D1010" s="499"/>
    </row>
    <row r="1011" spans="4:4">
      <c r="D1011" s="499"/>
    </row>
    <row r="1012" spans="4:4">
      <c r="D1012" s="499"/>
    </row>
    <row r="1013" spans="4:4">
      <c r="D1013" s="499"/>
    </row>
    <row r="1014" spans="4:4">
      <c r="D1014" s="499"/>
    </row>
    <row r="1015" spans="4:4">
      <c r="D1015" s="499"/>
    </row>
    <row r="1016" spans="4:4">
      <c r="D1016" s="499"/>
    </row>
    <row r="1017" spans="4:4">
      <c r="D1017" s="499"/>
    </row>
    <row r="1018" spans="4:4">
      <c r="D1018" s="499"/>
    </row>
    <row r="1019" spans="4:4">
      <c r="D1019" s="499"/>
    </row>
    <row r="1020" spans="4:4">
      <c r="D1020" s="499"/>
    </row>
    <row r="1021" spans="4:4">
      <c r="D1021" s="499"/>
    </row>
    <row r="1022" spans="4:4">
      <c r="D1022" s="499"/>
    </row>
    <row r="1023" spans="4:4">
      <c r="D1023" s="499"/>
    </row>
    <row r="1024" spans="4:4">
      <c r="D1024" s="499"/>
    </row>
    <row r="1025" spans="4:4">
      <c r="D1025" s="499"/>
    </row>
    <row r="1026" spans="4:4">
      <c r="D1026" s="499"/>
    </row>
    <row r="1027" spans="4:4">
      <c r="D1027" s="499"/>
    </row>
    <row r="1028" spans="4:4">
      <c r="D1028" s="499"/>
    </row>
    <row r="1029" spans="4:4">
      <c r="D1029" s="499"/>
    </row>
    <row r="1030" spans="4:4">
      <c r="D1030" s="499"/>
    </row>
    <row r="1031" spans="4:4">
      <c r="D1031" s="499"/>
    </row>
    <row r="1032" spans="4:4">
      <c r="D1032" s="499"/>
    </row>
    <row r="1033" spans="4:4">
      <c r="D1033" s="499"/>
    </row>
    <row r="1034" spans="4:4">
      <c r="D1034" s="499"/>
    </row>
    <row r="1035" spans="4:4">
      <c r="D1035" s="499"/>
    </row>
    <row r="1036" spans="4:4">
      <c r="D1036" s="499"/>
    </row>
    <row r="1037" spans="4:4">
      <c r="D1037" s="499"/>
    </row>
    <row r="1038" spans="4:4">
      <c r="D1038" s="499"/>
    </row>
    <row r="1039" spans="4:4">
      <c r="D1039" s="499"/>
    </row>
    <row r="1040" spans="4:4">
      <c r="D1040" s="499"/>
    </row>
    <row r="1041" spans="4:4">
      <c r="D1041" s="499"/>
    </row>
    <row r="1042" spans="4:4">
      <c r="D1042" s="499"/>
    </row>
    <row r="1043" spans="4:4">
      <c r="D1043" s="499"/>
    </row>
    <row r="1044" spans="4:4">
      <c r="D1044" s="499"/>
    </row>
    <row r="1045" spans="4:4">
      <c r="D1045" s="499"/>
    </row>
    <row r="1046" spans="4:4">
      <c r="D1046" s="499"/>
    </row>
    <row r="1047" spans="4:4">
      <c r="D1047" s="499"/>
    </row>
    <row r="1048" spans="4:4">
      <c r="D1048" s="499"/>
    </row>
    <row r="1049" spans="4:4">
      <c r="D1049" s="499"/>
    </row>
    <row r="1050" spans="4:4">
      <c r="D1050" s="499"/>
    </row>
    <row r="1051" spans="4:4">
      <c r="D1051" s="499"/>
    </row>
    <row r="1052" spans="4:4">
      <c r="D1052" s="499"/>
    </row>
    <row r="1053" spans="4:4">
      <c r="D1053" s="499"/>
    </row>
    <row r="1054" spans="4:4">
      <c r="D1054" s="499"/>
    </row>
    <row r="1055" spans="4:4">
      <c r="D1055" s="499"/>
    </row>
    <row r="1056" spans="4:4">
      <c r="D1056" s="499"/>
    </row>
    <row r="1057" spans="4:4">
      <c r="D1057" s="499"/>
    </row>
    <row r="1058" spans="4:4">
      <c r="D1058" s="499"/>
    </row>
    <row r="1059" spans="4:4">
      <c r="D1059" s="499"/>
    </row>
    <row r="1060" spans="4:4">
      <c r="D1060" s="499"/>
    </row>
    <row r="1061" spans="4:4">
      <c r="D1061" s="499"/>
    </row>
    <row r="1062" spans="4:4">
      <c r="D1062" s="499"/>
    </row>
    <row r="1063" spans="4:4">
      <c r="D1063" s="499"/>
    </row>
    <row r="1064" spans="4:4">
      <c r="D1064" s="499"/>
    </row>
    <row r="1065" spans="4:4">
      <c r="D1065" s="499"/>
    </row>
    <row r="1066" spans="4:4">
      <c r="D1066" s="499"/>
    </row>
    <row r="1067" spans="4:4">
      <c r="D1067" s="499"/>
    </row>
    <row r="1068" spans="4:4">
      <c r="D1068" s="499"/>
    </row>
    <row r="1069" spans="4:4">
      <c r="D1069" s="499"/>
    </row>
    <row r="1070" spans="4:4">
      <c r="D1070" s="499"/>
    </row>
    <row r="1071" spans="4:4">
      <c r="D1071" s="499"/>
    </row>
    <row r="1072" spans="4:4">
      <c r="D1072" s="499"/>
    </row>
    <row r="1073" spans="4:4">
      <c r="D1073" s="499"/>
    </row>
    <row r="1074" spans="4:4">
      <c r="D1074" s="499"/>
    </row>
    <row r="1075" spans="4:4">
      <c r="D1075" s="499"/>
    </row>
    <row r="1076" spans="4:4">
      <c r="D1076" s="499"/>
    </row>
    <row r="1077" spans="4:4">
      <c r="D1077" s="499"/>
    </row>
    <row r="1078" spans="4:4">
      <c r="D1078" s="499"/>
    </row>
    <row r="1079" spans="4:4">
      <c r="D1079" s="499"/>
    </row>
    <row r="1080" spans="4:4">
      <c r="D1080" s="499"/>
    </row>
    <row r="1081" spans="4:4">
      <c r="D1081" s="499"/>
    </row>
    <row r="1082" spans="4:4">
      <c r="D1082" s="499"/>
    </row>
    <row r="1083" spans="4:4">
      <c r="D1083" s="499"/>
    </row>
    <row r="1084" spans="4:4">
      <c r="D1084" s="499"/>
    </row>
    <row r="1085" spans="4:4">
      <c r="D1085" s="499"/>
    </row>
    <row r="1086" spans="4:4">
      <c r="D1086" s="499"/>
    </row>
    <row r="1087" spans="4:4">
      <c r="D1087" s="499"/>
    </row>
    <row r="1088" spans="4:4">
      <c r="D1088" s="499"/>
    </row>
    <row r="1089" spans="4:4">
      <c r="D1089" s="499"/>
    </row>
    <row r="1090" spans="4:4">
      <c r="D1090" s="499"/>
    </row>
    <row r="1091" spans="4:4">
      <c r="D1091" s="499"/>
    </row>
    <row r="1092" spans="4:4">
      <c r="D1092" s="499"/>
    </row>
    <row r="1093" spans="4:4">
      <c r="D1093" s="499"/>
    </row>
    <row r="1094" spans="4:4">
      <c r="D1094" s="499"/>
    </row>
    <row r="1095" spans="4:4">
      <c r="D1095" s="499"/>
    </row>
    <row r="1096" spans="4:4">
      <c r="D1096" s="499"/>
    </row>
    <row r="1097" spans="4:4">
      <c r="D1097" s="499"/>
    </row>
    <row r="1098" spans="4:4">
      <c r="D1098" s="499"/>
    </row>
    <row r="1099" spans="4:4">
      <c r="D1099" s="499"/>
    </row>
    <row r="1100" spans="4:4">
      <c r="D1100" s="499"/>
    </row>
    <row r="1101" spans="4:4">
      <c r="D1101" s="499"/>
    </row>
    <row r="1102" spans="4:4">
      <c r="D1102" s="499"/>
    </row>
    <row r="1103" spans="4:4">
      <c r="D1103" s="499"/>
    </row>
    <row r="1104" spans="4:4">
      <c r="D1104" s="499"/>
    </row>
    <row r="1105" spans="4:4">
      <c r="D1105" s="499"/>
    </row>
    <row r="1106" spans="4:4">
      <c r="D1106" s="499"/>
    </row>
    <row r="1107" spans="4:4">
      <c r="D1107" s="499"/>
    </row>
    <row r="1108" spans="4:4">
      <c r="D1108" s="499"/>
    </row>
    <row r="1109" spans="4:4">
      <c r="D1109" s="499"/>
    </row>
    <row r="1110" spans="4:4">
      <c r="D1110" s="499"/>
    </row>
    <row r="1111" spans="4:4">
      <c r="D1111" s="499"/>
    </row>
    <row r="1112" spans="4:4">
      <c r="D1112" s="499"/>
    </row>
    <row r="1113" spans="4:4">
      <c r="D1113" s="499"/>
    </row>
    <row r="1114" spans="4:4">
      <c r="D1114" s="499"/>
    </row>
    <row r="1115" spans="4:4">
      <c r="D1115" s="499"/>
    </row>
    <row r="1116" spans="4:4">
      <c r="D1116" s="499"/>
    </row>
    <row r="1117" spans="4:4">
      <c r="D1117" s="499"/>
    </row>
    <row r="1118" spans="4:4">
      <c r="D1118" s="499"/>
    </row>
    <row r="1119" spans="4:4">
      <c r="D1119" s="499"/>
    </row>
    <row r="1120" spans="4:4">
      <c r="D1120" s="499"/>
    </row>
    <row r="1121" spans="4:4">
      <c r="D1121" s="499"/>
    </row>
    <row r="1122" spans="4:4">
      <c r="D1122" s="499"/>
    </row>
    <row r="1123" spans="4:4">
      <c r="D1123" s="499"/>
    </row>
    <row r="1124" spans="4:4">
      <c r="D1124" s="499"/>
    </row>
    <row r="1125" spans="4:4">
      <c r="D1125" s="499"/>
    </row>
    <row r="1126" spans="4:4">
      <c r="D1126" s="499"/>
    </row>
    <row r="1127" spans="4:4">
      <c r="D1127" s="499"/>
    </row>
    <row r="1128" spans="4:4">
      <c r="D1128" s="499"/>
    </row>
    <row r="1129" spans="4:4">
      <c r="D1129" s="499"/>
    </row>
    <row r="1130" spans="4:4">
      <c r="D1130" s="499"/>
    </row>
    <row r="1131" spans="4:4">
      <c r="D1131" s="499"/>
    </row>
    <row r="1132" spans="4:4">
      <c r="D1132" s="499"/>
    </row>
    <row r="1133" spans="4:4">
      <c r="D1133" s="499"/>
    </row>
    <row r="1134" spans="4:4">
      <c r="D1134" s="499"/>
    </row>
    <row r="1135" spans="4:4">
      <c r="D1135" s="499"/>
    </row>
    <row r="1136" spans="4:4">
      <c r="D1136" s="499"/>
    </row>
    <row r="1137" spans="4:4">
      <c r="D1137" s="499"/>
    </row>
    <row r="1138" spans="4:4">
      <c r="D1138" s="499"/>
    </row>
    <row r="1139" spans="4:4">
      <c r="D1139" s="499"/>
    </row>
    <row r="1140" spans="4:4">
      <c r="D1140" s="499"/>
    </row>
    <row r="1141" spans="4:4">
      <c r="D1141" s="499"/>
    </row>
    <row r="1142" spans="4:4">
      <c r="D1142" s="499"/>
    </row>
    <row r="1143" spans="4:4">
      <c r="D1143" s="499"/>
    </row>
    <row r="1144" spans="4:4">
      <c r="D1144" s="499"/>
    </row>
    <row r="1145" spans="4:4">
      <c r="D1145" s="499"/>
    </row>
    <row r="1146" spans="4:4">
      <c r="D1146" s="499"/>
    </row>
    <row r="1147" spans="4:4">
      <c r="D1147" s="499"/>
    </row>
    <row r="1148" spans="4:4">
      <c r="D1148" s="499"/>
    </row>
    <row r="1149" spans="4:4">
      <c r="D1149" s="499"/>
    </row>
    <row r="1150" spans="4:4">
      <c r="D1150" s="499"/>
    </row>
    <row r="1151" spans="4:4">
      <c r="D1151" s="499"/>
    </row>
    <row r="1152" spans="4:4">
      <c r="D1152" s="499"/>
    </row>
    <row r="1153" spans="4:4">
      <c r="D1153" s="499"/>
    </row>
    <row r="1154" spans="4:4">
      <c r="D1154" s="499"/>
    </row>
    <row r="1155" spans="4:4">
      <c r="D1155" s="499"/>
    </row>
    <row r="1156" spans="4:4">
      <c r="D1156" s="499"/>
    </row>
    <row r="1157" spans="4:4">
      <c r="D1157" s="499"/>
    </row>
    <row r="1158" spans="4:4">
      <c r="D1158" s="499"/>
    </row>
    <row r="1159" spans="4:4">
      <c r="D1159" s="499"/>
    </row>
    <row r="1160" spans="4:4">
      <c r="D1160" s="499"/>
    </row>
    <row r="1161" spans="4:4">
      <c r="D1161" s="499"/>
    </row>
    <row r="1162" spans="4:4">
      <c r="D1162" s="499"/>
    </row>
    <row r="1163" spans="4:4">
      <c r="D1163" s="499"/>
    </row>
    <row r="1164" spans="4:4">
      <c r="D1164" s="499"/>
    </row>
    <row r="1165" spans="4:4">
      <c r="D1165" s="499"/>
    </row>
    <row r="1166" spans="4:4">
      <c r="D1166" s="499"/>
    </row>
    <row r="1167" spans="4:4">
      <c r="D1167" s="499"/>
    </row>
    <row r="1168" spans="4:4">
      <c r="D1168" s="499"/>
    </row>
    <row r="1169" spans="4:4">
      <c r="D1169" s="499"/>
    </row>
    <row r="1170" spans="4:4">
      <c r="D1170" s="499"/>
    </row>
    <row r="1171" spans="4:4">
      <c r="D1171" s="499"/>
    </row>
    <row r="1172" spans="4:4">
      <c r="D1172" s="499"/>
    </row>
    <row r="1173" spans="4:4">
      <c r="D1173" s="499"/>
    </row>
    <row r="1174" spans="4:4">
      <c r="D1174" s="499"/>
    </row>
    <row r="1175" spans="4:4">
      <c r="D1175" s="499"/>
    </row>
    <row r="1176" spans="4:4">
      <c r="D1176" s="499"/>
    </row>
    <row r="1177" spans="4:4">
      <c r="D1177" s="499"/>
    </row>
    <row r="1178" spans="4:4">
      <c r="D1178" s="499"/>
    </row>
    <row r="1179" spans="4:4">
      <c r="D1179" s="499"/>
    </row>
    <row r="1180" spans="4:4">
      <c r="D1180" s="499"/>
    </row>
    <row r="1181" spans="4:4">
      <c r="D1181" s="499"/>
    </row>
    <row r="1182" spans="4:4">
      <c r="D1182" s="499"/>
    </row>
    <row r="1183" spans="4:4">
      <c r="D1183" s="499"/>
    </row>
    <row r="1184" spans="4:4">
      <c r="D1184" s="499"/>
    </row>
    <row r="1185" spans="4:4">
      <c r="D1185" s="499"/>
    </row>
    <row r="1186" spans="4:4">
      <c r="D1186" s="499"/>
    </row>
    <row r="1187" spans="4:4">
      <c r="D1187" s="499"/>
    </row>
    <row r="1188" spans="4:4">
      <c r="D1188" s="499"/>
    </row>
    <row r="1189" spans="4:4">
      <c r="D1189" s="499"/>
    </row>
    <row r="1190" spans="4:4">
      <c r="D1190" s="499"/>
    </row>
    <row r="1191" spans="4:4">
      <c r="D1191" s="499"/>
    </row>
    <row r="1192" spans="4:4">
      <c r="D1192" s="499"/>
    </row>
    <row r="1193" spans="4:4">
      <c r="D1193" s="499"/>
    </row>
    <row r="1194" spans="4:4">
      <c r="D1194" s="499"/>
    </row>
    <row r="1195" spans="4:4">
      <c r="D1195" s="499"/>
    </row>
    <row r="1196" spans="4:4">
      <c r="D1196" s="499"/>
    </row>
    <row r="1197" spans="4:4">
      <c r="D1197" s="499"/>
    </row>
    <row r="1198" spans="4:4">
      <c r="D1198" s="499"/>
    </row>
    <row r="1199" spans="4:4">
      <c r="D1199" s="499"/>
    </row>
    <row r="1200" spans="4:4">
      <c r="D1200" s="499"/>
    </row>
    <row r="1201" spans="4:4">
      <c r="D1201" s="499"/>
    </row>
    <row r="1202" spans="4:4">
      <c r="D1202" s="499"/>
    </row>
    <row r="1203" spans="4:4">
      <c r="D1203" s="499"/>
    </row>
    <row r="1204" spans="4:4">
      <c r="D1204" s="499"/>
    </row>
    <row r="1205" spans="4:4">
      <c r="D1205" s="499"/>
    </row>
    <row r="1206" spans="4:4">
      <c r="D1206" s="499"/>
    </row>
    <row r="1207" spans="4:4">
      <c r="D1207" s="499"/>
    </row>
    <row r="1208" spans="4:4">
      <c r="D1208" s="499"/>
    </row>
    <row r="1209" spans="4:4">
      <c r="D1209" s="499"/>
    </row>
    <row r="1210" spans="4:4">
      <c r="D1210" s="499"/>
    </row>
    <row r="1211" spans="4:4">
      <c r="D1211" s="499"/>
    </row>
    <row r="1212" spans="4:4">
      <c r="D1212" s="499"/>
    </row>
    <row r="1213" spans="4:4">
      <c r="D1213" s="499"/>
    </row>
    <row r="1214" spans="4:4">
      <c r="D1214" s="499"/>
    </row>
    <row r="1215" spans="4:4">
      <c r="D1215" s="499"/>
    </row>
    <row r="1216" spans="4:4">
      <c r="D1216" s="499"/>
    </row>
    <row r="1217" spans="4:4">
      <c r="D1217" s="499"/>
    </row>
    <row r="1218" spans="4:4">
      <c r="D1218" s="499"/>
    </row>
    <row r="1219" spans="4:4">
      <c r="D1219" s="499"/>
    </row>
    <row r="1220" spans="4:4">
      <c r="D1220" s="499"/>
    </row>
    <row r="1221" spans="4:4">
      <c r="D1221" s="499"/>
    </row>
    <row r="1222" spans="4:4">
      <c r="D1222" s="499"/>
    </row>
    <row r="1223" spans="4:4">
      <c r="D1223" s="499"/>
    </row>
    <row r="1224" spans="4:4">
      <c r="D1224" s="499"/>
    </row>
    <row r="1225" spans="4:4">
      <c r="D1225" s="499"/>
    </row>
    <row r="1226" spans="4:4">
      <c r="D1226" s="499"/>
    </row>
    <row r="1227" spans="4:4">
      <c r="D1227" s="499"/>
    </row>
    <row r="1228" spans="4:4">
      <c r="D1228" s="499"/>
    </row>
    <row r="1229" spans="4:4">
      <c r="D1229" s="499"/>
    </row>
    <row r="1230" spans="4:4">
      <c r="D1230" s="499"/>
    </row>
    <row r="1231" spans="4:4">
      <c r="D1231" s="499"/>
    </row>
    <row r="1232" spans="4:4">
      <c r="D1232" s="499"/>
    </row>
    <row r="1233" spans="4:4">
      <c r="D1233" s="499"/>
    </row>
    <row r="1234" spans="4:4">
      <c r="D1234" s="499"/>
    </row>
    <row r="1235" spans="4:4">
      <c r="D1235" s="499"/>
    </row>
    <row r="1236" spans="4:4">
      <c r="D1236" s="499"/>
    </row>
    <row r="1237" spans="4:4">
      <c r="D1237" s="499"/>
    </row>
    <row r="1238" spans="4:4">
      <c r="D1238" s="499"/>
    </row>
    <row r="1239" spans="4:4">
      <c r="D1239" s="499"/>
    </row>
    <row r="1240" spans="4:4">
      <c r="D1240" s="499"/>
    </row>
    <row r="1241" spans="4:4">
      <c r="D1241" s="499"/>
    </row>
    <row r="1242" spans="4:4">
      <c r="D1242" s="499"/>
    </row>
    <row r="1243" spans="4:4">
      <c r="D1243" s="499"/>
    </row>
    <row r="1244" spans="4:4">
      <c r="D1244" s="499"/>
    </row>
    <row r="1245" spans="4:4">
      <c r="D1245" s="499"/>
    </row>
    <row r="1246" spans="4:4">
      <c r="D1246" s="499"/>
    </row>
    <row r="1247" spans="4:4">
      <c r="D1247" s="499"/>
    </row>
    <row r="1248" spans="4:4">
      <c r="D1248" s="499"/>
    </row>
    <row r="1249" spans="4:4">
      <c r="D1249" s="499"/>
    </row>
    <row r="1250" spans="4:4">
      <c r="D1250" s="499"/>
    </row>
    <row r="1251" spans="4:4">
      <c r="D1251" s="499"/>
    </row>
    <row r="1252" spans="4:4">
      <c r="D1252" s="499"/>
    </row>
    <row r="1253" spans="4:4">
      <c r="D1253" s="499"/>
    </row>
    <row r="1254" spans="4:4">
      <c r="D1254" s="499"/>
    </row>
    <row r="1255" spans="4:4">
      <c r="D1255" s="499"/>
    </row>
    <row r="1256" spans="4:4">
      <c r="D1256" s="499"/>
    </row>
    <row r="1257" spans="4:4">
      <c r="D1257" s="499"/>
    </row>
    <row r="1258" spans="4:4">
      <c r="D1258" s="499"/>
    </row>
    <row r="1259" spans="4:4">
      <c r="D1259" s="499"/>
    </row>
    <row r="1260" spans="4:4">
      <c r="D1260" s="499"/>
    </row>
    <row r="1261" spans="4:4">
      <c r="D1261" s="499"/>
    </row>
    <row r="1262" spans="4:4">
      <c r="D1262" s="499"/>
    </row>
    <row r="1263" spans="4:4">
      <c r="D1263" s="499"/>
    </row>
    <row r="1264" spans="4:4">
      <c r="D1264" s="499"/>
    </row>
    <row r="1265" spans="4:4">
      <c r="D1265" s="499"/>
    </row>
    <row r="1266" spans="4:4">
      <c r="D1266" s="499"/>
    </row>
    <row r="1267" spans="4:4">
      <c r="D1267" s="499"/>
    </row>
    <row r="1268" spans="4:4">
      <c r="D1268" s="499"/>
    </row>
    <row r="1269" spans="4:4">
      <c r="D1269" s="499"/>
    </row>
    <row r="1270" spans="4:4">
      <c r="D1270" s="499"/>
    </row>
    <row r="1271" spans="4:4">
      <c r="D1271" s="499"/>
    </row>
    <row r="1272" spans="4:4">
      <c r="D1272" s="499"/>
    </row>
    <row r="1273" spans="4:4">
      <c r="D1273" s="499"/>
    </row>
    <row r="1274" spans="4:4">
      <c r="D1274" s="499"/>
    </row>
    <row r="1275" spans="4:4">
      <c r="D1275" s="499"/>
    </row>
    <row r="1276" spans="4:4">
      <c r="D1276" s="499"/>
    </row>
    <row r="1277" spans="4:4">
      <c r="D1277" s="499"/>
    </row>
    <row r="1278" spans="4:4">
      <c r="D1278" s="499"/>
    </row>
    <row r="1279" spans="4:4">
      <c r="D1279" s="499"/>
    </row>
    <row r="1280" spans="4:4">
      <c r="D1280" s="499"/>
    </row>
    <row r="1281" spans="4:4">
      <c r="D1281" s="499"/>
    </row>
    <row r="1282" spans="4:4">
      <c r="D1282" s="499"/>
    </row>
    <row r="1283" spans="4:4">
      <c r="D1283" s="499"/>
    </row>
    <row r="1284" spans="4:4">
      <c r="D1284" s="499"/>
    </row>
    <row r="1285" spans="4:4">
      <c r="D1285" s="499"/>
    </row>
    <row r="1286" spans="4:4">
      <c r="D1286" s="499"/>
    </row>
    <row r="1287" spans="4:4">
      <c r="D1287" s="499"/>
    </row>
    <row r="1288" spans="4:4">
      <c r="D1288" s="499"/>
    </row>
    <row r="1289" spans="4:4">
      <c r="D1289" s="499"/>
    </row>
    <row r="1290" spans="4:4">
      <c r="D1290" s="499"/>
    </row>
    <row r="1291" spans="4:4">
      <c r="D1291" s="499"/>
    </row>
    <row r="1292" spans="4:4">
      <c r="D1292" s="499"/>
    </row>
    <row r="1293" spans="4:4">
      <c r="D1293" s="499"/>
    </row>
    <row r="1294" spans="4:4">
      <c r="D1294" s="499"/>
    </row>
    <row r="1295" spans="4:4">
      <c r="D1295" s="499"/>
    </row>
    <row r="1296" spans="4:4">
      <c r="D1296" s="499"/>
    </row>
    <row r="1297" spans="4:4">
      <c r="D1297" s="499"/>
    </row>
    <row r="1298" spans="4:4">
      <c r="D1298" s="499"/>
    </row>
    <row r="1299" spans="4:4">
      <c r="D1299" s="499"/>
    </row>
    <row r="1300" spans="4:4">
      <c r="D1300" s="499"/>
    </row>
    <row r="1301" spans="4:4">
      <c r="D1301" s="499"/>
    </row>
    <row r="1302" spans="4:4">
      <c r="D1302" s="499"/>
    </row>
    <row r="1303" spans="4:4">
      <c r="D1303" s="499"/>
    </row>
    <row r="1304" spans="4:4">
      <c r="D1304" s="499"/>
    </row>
    <row r="1305" spans="4:4">
      <c r="D1305" s="499"/>
    </row>
    <row r="1306" spans="4:4">
      <c r="D1306" s="499"/>
    </row>
    <row r="1307" spans="4:4">
      <c r="D1307" s="499"/>
    </row>
    <row r="1308" spans="4:4">
      <c r="D1308" s="499"/>
    </row>
    <row r="1309" spans="4:4">
      <c r="D1309" s="499"/>
    </row>
    <row r="1310" spans="4:4">
      <c r="D1310" s="499"/>
    </row>
    <row r="1311" spans="4:4">
      <c r="D1311" s="499"/>
    </row>
    <row r="1312" spans="4:4">
      <c r="D1312" s="499"/>
    </row>
    <row r="1313" spans="4:4">
      <c r="D1313" s="499"/>
    </row>
    <row r="1314" spans="4:4">
      <c r="D1314" s="499"/>
    </row>
    <row r="1315" spans="4:4">
      <c r="D1315" s="499"/>
    </row>
    <row r="1316" spans="4:4">
      <c r="D1316" s="499"/>
    </row>
    <row r="1317" spans="4:4">
      <c r="D1317" s="499"/>
    </row>
    <row r="1318" spans="4:4">
      <c r="D1318" s="499"/>
    </row>
    <row r="1319" spans="4:4">
      <c r="D1319" s="499"/>
    </row>
    <row r="1320" spans="4:4">
      <c r="D1320" s="499"/>
    </row>
    <row r="1321" spans="4:4">
      <c r="D1321" s="499"/>
    </row>
    <row r="1322" spans="4:4">
      <c r="D1322" s="499"/>
    </row>
    <row r="1323" spans="4:4">
      <c r="D1323" s="499"/>
    </row>
    <row r="1324" spans="4:4">
      <c r="D1324" s="499"/>
    </row>
    <row r="1325" spans="4:4">
      <c r="D1325" s="499"/>
    </row>
    <row r="1326" spans="4:4">
      <c r="D1326" s="499"/>
    </row>
    <row r="1327" spans="4:4">
      <c r="D1327" s="499"/>
    </row>
    <row r="1328" spans="4:4">
      <c r="D1328" s="499"/>
    </row>
    <row r="1329" spans="4:4">
      <c r="D1329" s="499"/>
    </row>
    <row r="1330" spans="4:4">
      <c r="D1330" s="499"/>
    </row>
    <row r="1331" spans="4:4">
      <c r="D1331" s="499"/>
    </row>
    <row r="1332" spans="4:4">
      <c r="D1332" s="499"/>
    </row>
    <row r="1333" spans="4:4">
      <c r="D1333" s="499"/>
    </row>
    <row r="1334" spans="4:4">
      <c r="D1334" s="499"/>
    </row>
    <row r="1335" spans="4:4">
      <c r="D1335" s="499"/>
    </row>
    <row r="1336" spans="4:4">
      <c r="D1336" s="499"/>
    </row>
    <row r="1337" spans="4:4">
      <c r="D1337" s="499"/>
    </row>
    <row r="1338" spans="4:4">
      <c r="D1338" s="499"/>
    </row>
    <row r="1339" spans="4:4">
      <c r="D1339" s="499"/>
    </row>
    <row r="1340" spans="4:4">
      <c r="D1340" s="499"/>
    </row>
    <row r="1341" spans="4:4">
      <c r="D1341" s="499"/>
    </row>
    <row r="1342" spans="4:4">
      <c r="D1342" s="499"/>
    </row>
    <row r="1343" spans="4:4">
      <c r="D1343" s="499"/>
    </row>
    <row r="1344" spans="4:4">
      <c r="D1344" s="499"/>
    </row>
    <row r="1345" spans="4:4">
      <c r="D1345" s="499"/>
    </row>
    <row r="1346" spans="4:4">
      <c r="D1346" s="499"/>
    </row>
    <row r="1347" spans="4:4">
      <c r="D1347" s="499"/>
    </row>
    <row r="1348" spans="4:4">
      <c r="D1348" s="499"/>
    </row>
    <row r="1349" spans="4:4">
      <c r="D1349" s="499"/>
    </row>
    <row r="1350" spans="4:4">
      <c r="D1350" s="499"/>
    </row>
    <row r="1351" spans="4:4">
      <c r="D1351" s="499"/>
    </row>
    <row r="1352" spans="4:4">
      <c r="D1352" s="499"/>
    </row>
    <row r="1353" spans="4:4">
      <c r="D1353" s="499"/>
    </row>
    <row r="1354" spans="4:4">
      <c r="D1354" s="499"/>
    </row>
    <row r="1355" spans="4:4">
      <c r="D1355" s="499"/>
    </row>
    <row r="1356" spans="4:4">
      <c r="D1356" s="499"/>
    </row>
    <row r="1357" spans="4:4">
      <c r="D1357" s="499"/>
    </row>
    <row r="1358" spans="4:4">
      <c r="D1358" s="499"/>
    </row>
    <row r="1359" spans="4:4">
      <c r="D1359" s="499"/>
    </row>
    <row r="1360" spans="4:4">
      <c r="D1360" s="499"/>
    </row>
    <row r="1361" spans="4:4">
      <c r="D1361" s="499"/>
    </row>
    <row r="1362" spans="4:4">
      <c r="D1362" s="499"/>
    </row>
    <row r="1363" spans="4:4">
      <c r="D1363" s="499"/>
    </row>
    <row r="1364" spans="4:4">
      <c r="D1364" s="499"/>
    </row>
    <row r="1365" spans="4:4">
      <c r="D1365" s="499"/>
    </row>
    <row r="1366" spans="4:4">
      <c r="D1366" s="499"/>
    </row>
    <row r="1367" spans="4:4">
      <c r="D1367" s="499"/>
    </row>
    <row r="1368" spans="4:4">
      <c r="D1368" s="499"/>
    </row>
    <row r="1369" spans="4:4">
      <c r="D1369" s="499"/>
    </row>
    <row r="1370" spans="4:4">
      <c r="D1370" s="499"/>
    </row>
    <row r="1371" spans="4:4">
      <c r="D1371" s="499"/>
    </row>
    <row r="1372" spans="4:4">
      <c r="D1372" s="499"/>
    </row>
    <row r="1373" spans="4:4">
      <c r="D1373" s="499"/>
    </row>
    <row r="1374" spans="4:4">
      <c r="D1374" s="499"/>
    </row>
    <row r="1375" spans="4:4">
      <c r="D1375" s="499"/>
    </row>
    <row r="1376" spans="4:4">
      <c r="D1376" s="499"/>
    </row>
    <row r="1377" spans="4:4">
      <c r="D1377" s="499"/>
    </row>
    <row r="1378" spans="4:4">
      <c r="D1378" s="499"/>
    </row>
    <row r="1379" spans="4:4">
      <c r="D1379" s="499"/>
    </row>
    <row r="1380" spans="4:4">
      <c r="D1380" s="499"/>
    </row>
    <row r="1381" spans="4:4">
      <c r="D1381" s="499"/>
    </row>
    <row r="1382" spans="4:4">
      <c r="D1382" s="499"/>
    </row>
    <row r="1383" spans="4:4">
      <c r="D1383" s="499"/>
    </row>
    <row r="1384" spans="4:4">
      <c r="D1384" s="499"/>
    </row>
    <row r="1385" spans="4:4">
      <c r="D1385" s="499"/>
    </row>
    <row r="1386" spans="4:4">
      <c r="D1386" s="499"/>
    </row>
    <row r="1387" spans="4:4">
      <c r="D1387" s="499"/>
    </row>
    <row r="1388" spans="4:4">
      <c r="D1388" s="499"/>
    </row>
    <row r="1389" spans="4:4">
      <c r="D1389" s="499"/>
    </row>
    <row r="1390" spans="4:4">
      <c r="D1390" s="499"/>
    </row>
    <row r="1391" spans="4:4">
      <c r="D1391" s="499"/>
    </row>
    <row r="1392" spans="4:4">
      <c r="D1392" s="499"/>
    </row>
    <row r="1393" spans="4:4">
      <c r="D1393" s="499"/>
    </row>
    <row r="1394" spans="4:4">
      <c r="D1394" s="499"/>
    </row>
    <row r="1395" spans="4:4">
      <c r="D1395" s="499"/>
    </row>
    <row r="1396" spans="4:4">
      <c r="D1396" s="499"/>
    </row>
    <row r="1397" spans="4:4">
      <c r="D1397" s="499"/>
    </row>
    <row r="1398" spans="4:4">
      <c r="D1398" s="499"/>
    </row>
    <row r="1399" spans="4:4">
      <c r="D1399" s="499"/>
    </row>
    <row r="1400" spans="4:4">
      <c r="D1400" s="499"/>
    </row>
    <row r="1401" spans="4:4">
      <c r="D1401" s="499"/>
    </row>
    <row r="1402" spans="4:4">
      <c r="D1402" s="499"/>
    </row>
    <row r="1403" spans="4:4">
      <c r="D1403" s="499"/>
    </row>
    <row r="1404" spans="4:4">
      <c r="D1404" s="499"/>
    </row>
    <row r="1405" spans="4:4">
      <c r="D1405" s="499"/>
    </row>
    <row r="1406" spans="4:4">
      <c r="D1406" s="499"/>
    </row>
    <row r="1407" spans="4:4">
      <c r="D1407" s="499"/>
    </row>
    <row r="1408" spans="4:4">
      <c r="D1408" s="499"/>
    </row>
    <row r="1409" spans="4:4">
      <c r="D1409" s="499"/>
    </row>
    <row r="1410" spans="4:4">
      <c r="D1410" s="499"/>
    </row>
    <row r="1411" spans="4:4">
      <c r="D1411" s="499"/>
    </row>
    <row r="1412" spans="4:4">
      <c r="D1412" s="499"/>
    </row>
    <row r="1413" spans="4:4">
      <c r="D1413" s="499"/>
    </row>
    <row r="1414" spans="4:4">
      <c r="D1414" s="499"/>
    </row>
    <row r="1415" spans="4:4">
      <c r="D1415" s="499"/>
    </row>
    <row r="1416" spans="4:4">
      <c r="D1416" s="499"/>
    </row>
    <row r="1417" spans="4:4">
      <c r="D1417" s="499"/>
    </row>
    <row r="1418" spans="4:4">
      <c r="D1418" s="499"/>
    </row>
    <row r="1419" spans="4:4">
      <c r="D1419" s="499"/>
    </row>
    <row r="1420" spans="4:4">
      <c r="D1420" s="499"/>
    </row>
    <row r="1421" spans="4:4">
      <c r="D1421" s="499"/>
    </row>
    <row r="1422" spans="4:4">
      <c r="D1422" s="499"/>
    </row>
    <row r="1423" spans="4:4">
      <c r="D1423" s="499"/>
    </row>
    <row r="1424" spans="4:4">
      <c r="D1424" s="499"/>
    </row>
    <row r="1425" spans="4:4">
      <c r="D1425" s="499"/>
    </row>
    <row r="1426" spans="4:4">
      <c r="D1426" s="499"/>
    </row>
    <row r="1427" spans="4:4">
      <c r="D1427" s="499"/>
    </row>
    <row r="1428" spans="4:4">
      <c r="D1428" s="499"/>
    </row>
    <row r="1429" spans="4:4">
      <c r="D1429" s="499"/>
    </row>
    <row r="1430" spans="4:4">
      <c r="D1430" s="499"/>
    </row>
    <row r="1431" spans="4:4">
      <c r="D1431" s="499"/>
    </row>
    <row r="1432" spans="4:4">
      <c r="D1432" s="499"/>
    </row>
    <row r="1433" spans="4:4">
      <c r="D1433" s="499"/>
    </row>
    <row r="1434" spans="4:4">
      <c r="D1434" s="499"/>
    </row>
    <row r="1435" spans="4:4">
      <c r="D1435" s="499"/>
    </row>
    <row r="1436" spans="4:4">
      <c r="D1436" s="499"/>
    </row>
    <row r="1437" spans="4:4">
      <c r="D1437" s="499"/>
    </row>
    <row r="1438" spans="4:4">
      <c r="D1438" s="499"/>
    </row>
    <row r="1439" spans="4:4">
      <c r="D1439" s="499"/>
    </row>
    <row r="1440" spans="4:4">
      <c r="D1440" s="499"/>
    </row>
    <row r="1441" spans="4:4">
      <c r="D1441" s="499"/>
    </row>
    <row r="1442" spans="4:4">
      <c r="D1442" s="499"/>
    </row>
    <row r="1443" spans="4:4">
      <c r="D1443" s="499"/>
    </row>
    <row r="1444" spans="4:4">
      <c r="D1444" s="499"/>
    </row>
    <row r="1445" spans="4:4">
      <c r="D1445" s="499"/>
    </row>
    <row r="1446" spans="4:4">
      <c r="D1446" s="499"/>
    </row>
    <row r="1447" spans="4:4">
      <c r="D1447" s="499"/>
    </row>
    <row r="1448" spans="4:4">
      <c r="D1448" s="499"/>
    </row>
    <row r="1449" spans="4:4">
      <c r="D1449" s="499"/>
    </row>
    <row r="1450" spans="4:4">
      <c r="D1450" s="499"/>
    </row>
    <row r="1451" spans="4:4">
      <c r="D1451" s="499"/>
    </row>
    <row r="1452" spans="4:4">
      <c r="D1452" s="499"/>
    </row>
    <row r="1453" spans="4:4">
      <c r="D1453" s="499"/>
    </row>
    <row r="1454" spans="4:4">
      <c r="D1454" s="499"/>
    </row>
    <row r="1455" spans="4:4">
      <c r="D1455" s="499"/>
    </row>
    <row r="1456" spans="4:4">
      <c r="D1456" s="499"/>
    </row>
    <row r="1457" spans="4:4">
      <c r="D1457" s="499"/>
    </row>
    <row r="1458" spans="4:4">
      <c r="D1458" s="499"/>
    </row>
    <row r="1459" spans="4:4">
      <c r="D1459" s="499"/>
    </row>
    <row r="1460" spans="4:4">
      <c r="D1460" s="499"/>
    </row>
    <row r="1461" spans="4:4">
      <c r="D1461" s="499"/>
    </row>
    <row r="1462" spans="4:4">
      <c r="D1462" s="499"/>
    </row>
    <row r="1463" spans="4:4">
      <c r="D1463" s="499"/>
    </row>
    <row r="1464" spans="4:4">
      <c r="D1464" s="499"/>
    </row>
    <row r="1465" spans="4:4">
      <c r="D1465" s="499"/>
    </row>
    <row r="1466" spans="4:4">
      <c r="D1466" s="499"/>
    </row>
    <row r="1467" spans="4:4">
      <c r="D1467" s="499"/>
    </row>
    <row r="1468" spans="4:4">
      <c r="D1468" s="499"/>
    </row>
    <row r="1469" spans="4:4">
      <c r="D1469" s="499"/>
    </row>
    <row r="1470" spans="4:4">
      <c r="D1470" s="499"/>
    </row>
    <row r="1471" spans="4:4">
      <c r="D1471" s="499"/>
    </row>
    <row r="1472" spans="4:4">
      <c r="D1472" s="499"/>
    </row>
    <row r="1473" spans="4:4">
      <c r="D1473" s="499"/>
    </row>
    <row r="1474" spans="4:4">
      <c r="D1474" s="499"/>
    </row>
    <row r="1475" spans="4:4">
      <c r="D1475" s="499"/>
    </row>
    <row r="1476" spans="4:4">
      <c r="D1476" s="499"/>
    </row>
    <row r="1477" spans="4:4">
      <c r="D1477" s="499"/>
    </row>
    <row r="1478" spans="4:4">
      <c r="D1478" s="499"/>
    </row>
    <row r="1479" spans="4:4">
      <c r="D1479" s="499"/>
    </row>
    <row r="1480" spans="4:4">
      <c r="D1480" s="499"/>
    </row>
    <row r="1481" spans="4:4">
      <c r="D1481" s="499"/>
    </row>
    <row r="1482" spans="4:4">
      <c r="D1482" s="499"/>
    </row>
    <row r="1483" spans="4:4">
      <c r="D1483" s="499"/>
    </row>
    <row r="1484" spans="4:4">
      <c r="D1484" s="499"/>
    </row>
    <row r="1485" spans="4:4">
      <c r="D1485" s="499"/>
    </row>
    <row r="1486" spans="4:4">
      <c r="D1486" s="499"/>
    </row>
    <row r="1487" spans="4:4">
      <c r="D1487" s="499"/>
    </row>
    <row r="1488" spans="4:4">
      <c r="D1488" s="499"/>
    </row>
    <row r="1489" spans="4:4">
      <c r="D1489" s="499"/>
    </row>
    <row r="1490" spans="4:4">
      <c r="D1490" s="499"/>
    </row>
    <row r="1491" spans="4:4">
      <c r="D1491" s="499"/>
    </row>
    <row r="1492" spans="4:4">
      <c r="D1492" s="499"/>
    </row>
    <row r="1493" spans="4:4">
      <c r="D1493" s="499"/>
    </row>
    <row r="1494" spans="4:4">
      <c r="D1494" s="499"/>
    </row>
    <row r="1495" spans="4:4">
      <c r="D1495" s="499"/>
    </row>
    <row r="1496" spans="4:4">
      <c r="D1496" s="499"/>
    </row>
    <row r="1497" spans="4:4">
      <c r="D1497" s="499"/>
    </row>
    <row r="1498" spans="4:4">
      <c r="D1498" s="499"/>
    </row>
    <row r="1499" spans="4:4">
      <c r="D1499" s="499"/>
    </row>
    <row r="1500" spans="4:4">
      <c r="D1500" s="499"/>
    </row>
    <row r="1501" spans="4:4">
      <c r="D1501" s="499"/>
    </row>
    <row r="1502" spans="4:4">
      <c r="D1502" s="499"/>
    </row>
    <row r="1503" spans="4:4">
      <c r="D1503" s="499"/>
    </row>
    <row r="1504" spans="4:4">
      <c r="D1504" s="499"/>
    </row>
    <row r="1505" spans="4:4">
      <c r="D1505" s="499"/>
    </row>
    <row r="1506" spans="4:4">
      <c r="D1506" s="499"/>
    </row>
    <row r="1507" spans="4:4">
      <c r="D1507" s="499"/>
    </row>
    <row r="1508" spans="4:4">
      <c r="D1508" s="499"/>
    </row>
    <row r="1509" spans="4:4">
      <c r="D1509" s="499"/>
    </row>
    <row r="1510" spans="4:4">
      <c r="D1510" s="499"/>
    </row>
    <row r="1511" spans="4:4">
      <c r="D1511" s="499"/>
    </row>
    <row r="1512" spans="4:4">
      <c r="D1512" s="499"/>
    </row>
    <row r="1513" spans="4:4">
      <c r="D1513" s="499"/>
    </row>
    <row r="1514" spans="4:4">
      <c r="D1514" s="499"/>
    </row>
    <row r="1515" spans="4:4">
      <c r="D1515" s="499"/>
    </row>
    <row r="1516" spans="4:4">
      <c r="D1516" s="499"/>
    </row>
    <row r="1517" spans="4:4">
      <c r="D1517" s="499"/>
    </row>
    <row r="1518" spans="4:4">
      <c r="D1518" s="499"/>
    </row>
    <row r="1519" spans="4:4">
      <c r="D1519" s="499"/>
    </row>
    <row r="1520" spans="4:4">
      <c r="D1520" s="499"/>
    </row>
    <row r="1521" spans="4:4">
      <c r="D1521" s="499"/>
    </row>
    <row r="1522" spans="4:4">
      <c r="D1522" s="499"/>
    </row>
    <row r="1523" spans="4:4">
      <c r="D1523" s="499"/>
    </row>
    <row r="1524" spans="4:4">
      <c r="D1524" s="499"/>
    </row>
    <row r="1525" spans="4:4">
      <c r="D1525" s="499"/>
    </row>
    <row r="1526" spans="4:4">
      <c r="D1526" s="499"/>
    </row>
    <row r="1527" spans="4:4">
      <c r="D1527" s="499"/>
    </row>
    <row r="1528" spans="4:4">
      <c r="D1528" s="499"/>
    </row>
    <row r="1529" spans="4:4">
      <c r="D1529" s="499"/>
    </row>
    <row r="1530" spans="4:4">
      <c r="D1530" s="499"/>
    </row>
    <row r="1531" spans="4:4">
      <c r="D1531" s="499"/>
    </row>
    <row r="1532" spans="4:4">
      <c r="D1532" s="499"/>
    </row>
    <row r="1533" spans="4:4">
      <c r="D1533" s="499"/>
    </row>
    <row r="1534" spans="4:4">
      <c r="D1534" s="499"/>
    </row>
    <row r="1535" spans="4:4">
      <c r="D1535" s="499"/>
    </row>
    <row r="1536" spans="4:4">
      <c r="D1536" s="499"/>
    </row>
    <row r="1537" spans="4:4">
      <c r="D1537" s="499"/>
    </row>
    <row r="1538" spans="4:4">
      <c r="D1538" s="499"/>
    </row>
    <row r="1539" spans="4:4">
      <c r="D1539" s="499"/>
    </row>
    <row r="1540" spans="4:4">
      <c r="D1540" s="499"/>
    </row>
    <row r="1541" spans="4:4">
      <c r="D1541" s="499"/>
    </row>
    <row r="1542" spans="4:4">
      <c r="D1542" s="499"/>
    </row>
    <row r="1543" spans="4:4">
      <c r="D1543" s="499"/>
    </row>
    <row r="1544" spans="4:4">
      <c r="D1544" s="499"/>
    </row>
    <row r="1545" spans="4:4">
      <c r="D1545" s="499"/>
    </row>
    <row r="1546" spans="4:4">
      <c r="D1546" s="499"/>
    </row>
    <row r="1547" spans="4:4">
      <c r="D1547" s="499"/>
    </row>
    <row r="1548" spans="4:4">
      <c r="D1548" s="499"/>
    </row>
    <row r="1549" spans="4:4">
      <c r="D1549" s="499"/>
    </row>
    <row r="1550" spans="4:4">
      <c r="D1550" s="499"/>
    </row>
    <row r="1551" spans="4:4">
      <c r="D1551" s="499"/>
    </row>
    <row r="1552" spans="4:4">
      <c r="D1552" s="499"/>
    </row>
    <row r="1553" spans="4:4">
      <c r="D1553" s="499"/>
    </row>
    <row r="1554" spans="4:4">
      <c r="D1554" s="499"/>
    </row>
    <row r="1555" spans="4:4">
      <c r="D1555" s="499"/>
    </row>
    <row r="1556" spans="4:4">
      <c r="D1556" s="499"/>
    </row>
    <row r="1557" spans="4:4">
      <c r="D1557" s="499"/>
    </row>
    <row r="1558" spans="4:4">
      <c r="D1558" s="499"/>
    </row>
    <row r="1559" spans="4:4">
      <c r="D1559" s="499"/>
    </row>
    <row r="1560" spans="4:4">
      <c r="D1560" s="499"/>
    </row>
    <row r="1561" spans="4:4">
      <c r="D1561" s="499"/>
    </row>
    <row r="1562" spans="4:4">
      <c r="D1562" s="499"/>
    </row>
    <row r="1563" spans="4:4">
      <c r="D1563" s="499"/>
    </row>
    <row r="1564" spans="4:4">
      <c r="D1564" s="499"/>
    </row>
    <row r="1565" spans="4:4">
      <c r="D1565" s="499"/>
    </row>
    <row r="1566" spans="4:4">
      <c r="D1566" s="499"/>
    </row>
    <row r="1567" spans="4:4">
      <c r="D1567" s="499"/>
    </row>
    <row r="1568" spans="4:4">
      <c r="D1568" s="499"/>
    </row>
    <row r="1569" spans="4:4">
      <c r="D1569" s="499"/>
    </row>
    <row r="1570" spans="4:4">
      <c r="D1570" s="499"/>
    </row>
    <row r="1571" spans="4:4">
      <c r="D1571" s="499"/>
    </row>
    <row r="1572" spans="4:4">
      <c r="D1572" s="499"/>
    </row>
    <row r="1573" spans="4:4">
      <c r="D1573" s="499"/>
    </row>
    <row r="1574" spans="4:4">
      <c r="D1574" s="499"/>
    </row>
    <row r="1575" spans="4:4">
      <c r="D1575" s="499"/>
    </row>
    <row r="1576" spans="4:4">
      <c r="D1576" s="499"/>
    </row>
    <row r="1577" spans="4:4">
      <c r="D1577" s="499"/>
    </row>
    <row r="1578" spans="4:4">
      <c r="D1578" s="499"/>
    </row>
    <row r="1579" spans="4:4">
      <c r="D1579" s="499"/>
    </row>
    <row r="1580" spans="4:4">
      <c r="D1580" s="499"/>
    </row>
    <row r="1581" spans="4:4">
      <c r="D1581" s="499"/>
    </row>
    <row r="1582" spans="4:4">
      <c r="D1582" s="499"/>
    </row>
    <row r="1583" spans="4:4">
      <c r="D1583" s="499"/>
    </row>
    <row r="1584" spans="4:4">
      <c r="D1584" s="499"/>
    </row>
    <row r="1585" spans="4:4">
      <c r="D1585" s="499"/>
    </row>
    <row r="1586" spans="4:4">
      <c r="D1586" s="499"/>
    </row>
    <row r="1587" spans="4:4">
      <c r="D1587" s="499"/>
    </row>
    <row r="1588" spans="4:4">
      <c r="D1588" s="499"/>
    </row>
    <row r="1589" spans="4:4">
      <c r="D1589" s="499"/>
    </row>
    <row r="1590" spans="4:4">
      <c r="D1590" s="499"/>
    </row>
    <row r="1591" spans="4:4">
      <c r="D1591" s="499"/>
    </row>
    <row r="1592" spans="4:4">
      <c r="D1592" s="499"/>
    </row>
    <row r="1593" spans="4:4">
      <c r="D1593" s="499"/>
    </row>
    <row r="1594" spans="4:4">
      <c r="D1594" s="499"/>
    </row>
    <row r="1595" spans="4:4">
      <c r="D1595" s="499"/>
    </row>
    <row r="1596" spans="4:4">
      <c r="D1596" s="499"/>
    </row>
    <row r="1597" spans="4:4">
      <c r="D1597" s="499"/>
    </row>
    <row r="1598" spans="4:4">
      <c r="D1598" s="499"/>
    </row>
    <row r="1599" spans="4:4">
      <c r="D1599" s="499"/>
    </row>
    <row r="1600" spans="4:4">
      <c r="D1600" s="499"/>
    </row>
    <row r="1601" spans="4:4">
      <c r="D1601" s="499"/>
    </row>
    <row r="1602" spans="4:4">
      <c r="D1602" s="499"/>
    </row>
    <row r="1603" spans="4:4">
      <c r="D1603" s="499"/>
    </row>
    <row r="1604" spans="4:4">
      <c r="D1604" s="499"/>
    </row>
    <row r="1605" spans="4:4">
      <c r="D1605" s="499"/>
    </row>
    <row r="1606" spans="4:4">
      <c r="D1606" s="499"/>
    </row>
    <row r="1607" spans="4:4">
      <c r="D1607" s="499"/>
    </row>
    <row r="1608" spans="4:4">
      <c r="D1608" s="499"/>
    </row>
    <row r="1609" spans="4:4">
      <c r="D1609" s="499"/>
    </row>
    <row r="1610" spans="4:4">
      <c r="D1610" s="499"/>
    </row>
    <row r="1611" spans="4:4">
      <c r="D1611" s="499"/>
    </row>
    <row r="1612" spans="4:4">
      <c r="D1612" s="499"/>
    </row>
    <row r="1613" spans="4:4">
      <c r="D1613" s="499"/>
    </row>
    <row r="1614" spans="4:4">
      <c r="D1614" s="499"/>
    </row>
    <row r="1615" spans="4:4">
      <c r="D1615" s="499"/>
    </row>
    <row r="1616" spans="4:4">
      <c r="D1616" s="499"/>
    </row>
    <row r="1617" spans="4:4">
      <c r="D1617" s="499"/>
    </row>
    <row r="1618" spans="4:4">
      <c r="D1618" s="499"/>
    </row>
    <row r="1619" spans="4:4">
      <c r="D1619" s="499"/>
    </row>
    <row r="1620" spans="4:4">
      <c r="D1620" s="499"/>
    </row>
    <row r="1621" spans="4:4">
      <c r="D1621" s="499"/>
    </row>
    <row r="1622" spans="4:4">
      <c r="D1622" s="499"/>
    </row>
    <row r="1623" spans="4:4">
      <c r="D1623" s="499"/>
    </row>
    <row r="1624" spans="4:4">
      <c r="D1624" s="499"/>
    </row>
    <row r="1625" spans="4:4">
      <c r="D1625" s="499"/>
    </row>
    <row r="1626" spans="4:4">
      <c r="D1626" s="499"/>
    </row>
    <row r="1627" spans="4:4">
      <c r="D1627" s="499"/>
    </row>
    <row r="1628" spans="4:4">
      <c r="D1628" s="499"/>
    </row>
    <row r="1629" spans="4:4">
      <c r="D1629" s="499"/>
    </row>
    <row r="1630" spans="4:4">
      <c r="D1630" s="499"/>
    </row>
    <row r="1631" spans="4:4">
      <c r="D1631" s="499"/>
    </row>
    <row r="1632" spans="4:4">
      <c r="D1632" s="499"/>
    </row>
    <row r="1633" spans="4:4">
      <c r="D1633" s="499"/>
    </row>
    <row r="1634" spans="4:4">
      <c r="D1634" s="499"/>
    </row>
    <row r="1635" spans="4:4">
      <c r="D1635" s="499"/>
    </row>
    <row r="1636" spans="4:4">
      <c r="D1636" s="499"/>
    </row>
    <row r="1637" spans="4:4">
      <c r="D1637" s="499"/>
    </row>
    <row r="1638" spans="4:4">
      <c r="D1638" s="499"/>
    </row>
    <row r="1639" spans="4:4">
      <c r="D1639" s="499"/>
    </row>
    <row r="1640" spans="4:4">
      <c r="D1640" s="499"/>
    </row>
    <row r="1641" spans="4:4">
      <c r="D1641" s="499"/>
    </row>
    <row r="1642" spans="4:4">
      <c r="D1642" s="499"/>
    </row>
    <row r="1643" spans="4:4">
      <c r="D1643" s="499"/>
    </row>
    <row r="1644" spans="4:4">
      <c r="D1644" s="499"/>
    </row>
    <row r="1645" spans="4:4">
      <c r="D1645" s="499"/>
    </row>
    <row r="1646" spans="4:4">
      <c r="D1646" s="499"/>
    </row>
    <row r="1647" spans="4:4">
      <c r="D1647" s="499"/>
    </row>
    <row r="1648" spans="4:4">
      <c r="D1648" s="499"/>
    </row>
    <row r="1649" spans="4:4">
      <c r="D1649" s="499"/>
    </row>
    <row r="1650" spans="4:4">
      <c r="D1650" s="499"/>
    </row>
    <row r="1651" spans="4:4">
      <c r="D1651" s="499"/>
    </row>
    <row r="1652" spans="4:4">
      <c r="D1652" s="499"/>
    </row>
    <row r="1653" spans="4:4">
      <c r="D1653" s="499"/>
    </row>
    <row r="1654" spans="4:4">
      <c r="D1654" s="499"/>
    </row>
    <row r="1655" spans="4:4">
      <c r="D1655" s="499"/>
    </row>
    <row r="1656" spans="4:4">
      <c r="D1656" s="499"/>
    </row>
    <row r="1657" spans="4:4">
      <c r="D1657" s="499"/>
    </row>
    <row r="1658" spans="4:4">
      <c r="D1658" s="499"/>
    </row>
    <row r="1659" spans="4:4">
      <c r="D1659" s="499"/>
    </row>
    <row r="1660" spans="4:4">
      <c r="D1660" s="499"/>
    </row>
    <row r="1661" spans="4:4">
      <c r="D1661" s="499"/>
    </row>
    <row r="1662" spans="4:4">
      <c r="D1662" s="499"/>
    </row>
    <row r="1663" spans="4:4">
      <c r="D1663" s="499"/>
    </row>
    <row r="1664" spans="4:4">
      <c r="D1664" s="499"/>
    </row>
    <row r="1665" spans="4:4">
      <c r="D1665" s="499"/>
    </row>
    <row r="1666" spans="4:4">
      <c r="D1666" s="499"/>
    </row>
    <row r="1667" spans="4:4">
      <c r="D1667" s="499"/>
    </row>
    <row r="1668" spans="4:4">
      <c r="D1668" s="499"/>
    </row>
    <row r="1669" spans="4:4">
      <c r="D1669" s="499"/>
    </row>
    <row r="1670" spans="4:4">
      <c r="D1670" s="499"/>
    </row>
    <row r="1671" spans="4:4">
      <c r="D1671" s="499"/>
    </row>
    <row r="1672" spans="4:4">
      <c r="D1672" s="499"/>
    </row>
    <row r="1673" spans="4:4">
      <c r="D1673" s="499"/>
    </row>
    <row r="1674" spans="4:4">
      <c r="D1674" s="499"/>
    </row>
    <row r="1675" spans="4:4">
      <c r="D1675" s="499"/>
    </row>
    <row r="1676" spans="4:4">
      <c r="D1676" s="499"/>
    </row>
    <row r="1677" spans="4:4">
      <c r="D1677" s="499"/>
    </row>
    <row r="1678" spans="4:4">
      <c r="D1678" s="499"/>
    </row>
    <row r="1679" spans="4:4">
      <c r="D1679" s="499"/>
    </row>
    <row r="1680" spans="4:4">
      <c r="D1680" s="499"/>
    </row>
    <row r="1681" spans="4:4">
      <c r="D1681" s="499"/>
    </row>
    <row r="1682" spans="4:4">
      <c r="D1682" s="499"/>
    </row>
    <row r="1683" spans="4:4">
      <c r="D1683" s="499"/>
    </row>
    <row r="1684" spans="4:4">
      <c r="D1684" s="499"/>
    </row>
    <row r="1685" spans="4:4">
      <c r="D1685" s="499"/>
    </row>
    <row r="1686" spans="4:4">
      <c r="D1686" s="499"/>
    </row>
    <row r="1687" spans="4:4">
      <c r="D1687" s="499"/>
    </row>
    <row r="1688" spans="4:4">
      <c r="D1688" s="499"/>
    </row>
    <row r="1689" spans="4:4">
      <c r="D1689" s="499"/>
    </row>
    <row r="1690" spans="4:4">
      <c r="D1690" s="499"/>
    </row>
    <row r="1691" spans="4:4">
      <c r="D1691" s="499"/>
    </row>
    <row r="1692" spans="4:4">
      <c r="D1692" s="499"/>
    </row>
    <row r="1693" spans="4:4">
      <c r="D1693" s="499"/>
    </row>
    <row r="1694" spans="4:4">
      <c r="D1694" s="499"/>
    </row>
    <row r="1695" spans="4:4">
      <c r="D1695" s="499"/>
    </row>
    <row r="1696" spans="4:4">
      <c r="D1696" s="499"/>
    </row>
    <row r="1697" spans="4:4">
      <c r="D1697" s="499"/>
    </row>
    <row r="1698" spans="4:4">
      <c r="D1698" s="499"/>
    </row>
    <row r="1699" spans="4:4">
      <c r="D1699" s="499"/>
    </row>
    <row r="1700" spans="4:4">
      <c r="D1700" s="499"/>
    </row>
    <row r="1701" spans="4:4">
      <c r="D1701" s="499"/>
    </row>
    <row r="1702" spans="4:4">
      <c r="D1702" s="499"/>
    </row>
    <row r="1703" spans="4:4">
      <c r="D1703" s="499"/>
    </row>
    <row r="1704" spans="4:4">
      <c r="D1704" s="499"/>
    </row>
    <row r="1705" spans="4:4">
      <c r="D1705" s="499"/>
    </row>
    <row r="1706" spans="4:4">
      <c r="D1706" s="499"/>
    </row>
    <row r="1707" spans="4:4">
      <c r="D1707" s="499"/>
    </row>
    <row r="1708" spans="4:4">
      <c r="D1708" s="499"/>
    </row>
    <row r="1709" spans="4:4">
      <c r="D1709" s="499"/>
    </row>
    <row r="1710" spans="4:4">
      <c r="D1710" s="499"/>
    </row>
    <row r="1711" spans="4:4">
      <c r="D1711" s="499"/>
    </row>
    <row r="1712" spans="4:4">
      <c r="D1712" s="499"/>
    </row>
    <row r="1713" spans="4:4">
      <c r="D1713" s="499"/>
    </row>
    <row r="1714" spans="4:4">
      <c r="D1714" s="499"/>
    </row>
    <row r="1715" spans="4:4">
      <c r="D1715" s="499"/>
    </row>
    <row r="1716" spans="4:4">
      <c r="D1716" s="499"/>
    </row>
    <row r="1717" spans="4:4">
      <c r="D1717" s="499"/>
    </row>
    <row r="1718" spans="4:4">
      <c r="D1718" s="499"/>
    </row>
    <row r="1719" spans="4:4">
      <c r="D1719" s="499"/>
    </row>
    <row r="1720" spans="4:4">
      <c r="D1720" s="499"/>
    </row>
    <row r="1721" spans="4:4">
      <c r="D1721" s="499"/>
    </row>
    <row r="1722" spans="4:4">
      <c r="D1722" s="499"/>
    </row>
    <row r="1723" spans="4:4">
      <c r="D1723" s="499"/>
    </row>
    <row r="1724" spans="4:4">
      <c r="D1724" s="499"/>
    </row>
    <row r="1725" spans="4:4">
      <c r="D1725" s="499"/>
    </row>
    <row r="1726" spans="4:4">
      <c r="D1726" s="499"/>
    </row>
    <row r="1727" spans="4:4">
      <c r="D1727" s="499"/>
    </row>
    <row r="1728" spans="4:4">
      <c r="D1728" s="499"/>
    </row>
    <row r="1729" spans="4:4">
      <c r="D1729" s="499"/>
    </row>
    <row r="1730" spans="4:4">
      <c r="D1730" s="499"/>
    </row>
    <row r="1731" spans="4:4">
      <c r="D1731" s="499"/>
    </row>
    <row r="1732" spans="4:4">
      <c r="D1732" s="499"/>
    </row>
    <row r="1733" spans="4:4">
      <c r="D1733" s="499"/>
    </row>
    <row r="1734" spans="4:4">
      <c r="D1734" s="499"/>
    </row>
    <row r="1735" spans="4:4">
      <c r="D1735" s="499"/>
    </row>
    <row r="1736" spans="4:4">
      <c r="D1736" s="499"/>
    </row>
    <row r="1737" spans="4:4">
      <c r="D1737" s="499"/>
    </row>
    <row r="1738" spans="4:4">
      <c r="D1738" s="499"/>
    </row>
    <row r="1739" spans="4:4">
      <c r="D1739" s="499"/>
    </row>
    <row r="1740" spans="4:4">
      <c r="D1740" s="499"/>
    </row>
    <row r="1741" spans="4:4">
      <c r="D1741" s="499"/>
    </row>
    <row r="1742" spans="4:4">
      <c r="D1742" s="499"/>
    </row>
    <row r="1743" spans="4:4">
      <c r="D1743" s="499"/>
    </row>
    <row r="1744" spans="4:4">
      <c r="D1744" s="499"/>
    </row>
    <row r="1745" spans="4:4">
      <c r="D1745" s="499"/>
    </row>
    <row r="1746" spans="4:4">
      <c r="D1746" s="499"/>
    </row>
    <row r="1747" spans="4:4">
      <c r="D1747" s="499"/>
    </row>
    <row r="1748" spans="4:4">
      <c r="D1748" s="499"/>
    </row>
    <row r="1749" spans="4:4">
      <c r="D1749" s="499"/>
    </row>
    <row r="1750" spans="4:4">
      <c r="D1750" s="499"/>
    </row>
    <row r="1751" spans="4:4">
      <c r="D1751" s="499"/>
    </row>
    <row r="1752" spans="4:4">
      <c r="D1752" s="499"/>
    </row>
    <row r="1753" spans="4:4">
      <c r="D1753" s="499"/>
    </row>
    <row r="1754" spans="4:4">
      <c r="D1754" s="499"/>
    </row>
    <row r="1755" spans="4:4">
      <c r="D1755" s="499"/>
    </row>
    <row r="1756" spans="4:4">
      <c r="D1756" s="499"/>
    </row>
    <row r="1757" spans="4:4">
      <c r="D1757" s="499"/>
    </row>
    <row r="1758" spans="4:4">
      <c r="D1758" s="499"/>
    </row>
    <row r="1759" spans="4:4">
      <c r="D1759" s="499"/>
    </row>
    <row r="1760" spans="4:4">
      <c r="D1760" s="499"/>
    </row>
    <row r="1761" spans="4:4">
      <c r="D1761" s="499"/>
    </row>
    <row r="1762" spans="4:4">
      <c r="D1762" s="499"/>
    </row>
    <row r="1763" spans="4:4">
      <c r="D1763" s="499"/>
    </row>
    <row r="1764" spans="4:4">
      <c r="D1764" s="499"/>
    </row>
    <row r="1765" spans="4:4">
      <c r="D1765" s="499"/>
    </row>
    <row r="1766" spans="4:4">
      <c r="D1766" s="499"/>
    </row>
    <row r="1767" spans="4:4">
      <c r="D1767" s="499"/>
    </row>
    <row r="1768" spans="4:4">
      <c r="D1768" s="499"/>
    </row>
    <row r="1769" spans="4:4">
      <c r="D1769" s="499"/>
    </row>
    <row r="1770" spans="4:4">
      <c r="D1770" s="499"/>
    </row>
    <row r="1771" spans="4:4">
      <c r="D1771" s="499"/>
    </row>
    <row r="1772" spans="4:4">
      <c r="D1772" s="499"/>
    </row>
    <row r="1773" spans="4:4">
      <c r="D1773" s="499"/>
    </row>
    <row r="1774" spans="4:4">
      <c r="D1774" s="499"/>
    </row>
    <row r="1775" spans="4:4">
      <c r="D1775" s="499"/>
    </row>
    <row r="1776" spans="4:4">
      <c r="D1776" s="499"/>
    </row>
    <row r="1777" spans="4:4">
      <c r="D1777" s="499"/>
    </row>
    <row r="1778" spans="4:4">
      <c r="D1778" s="499"/>
    </row>
    <row r="1779" spans="4:4">
      <c r="D1779" s="499"/>
    </row>
    <row r="1780" spans="4:4">
      <c r="D1780" s="499"/>
    </row>
    <row r="1781" spans="4:4">
      <c r="D1781" s="499"/>
    </row>
    <row r="1782" spans="4:4">
      <c r="D1782" s="499"/>
    </row>
    <row r="1783" spans="4:4">
      <c r="D1783" s="499"/>
    </row>
    <row r="1784" spans="4:4">
      <c r="D1784" s="499"/>
    </row>
    <row r="1785" spans="4:4">
      <c r="D1785" s="499"/>
    </row>
    <row r="1786" spans="4:4">
      <c r="D1786" s="499"/>
    </row>
    <row r="1787" spans="4:4">
      <c r="D1787" s="499"/>
    </row>
    <row r="1788" spans="4:4">
      <c r="D1788" s="499"/>
    </row>
    <row r="1789" spans="4:4">
      <c r="D1789" s="499"/>
    </row>
    <row r="1790" spans="4:4">
      <c r="D1790" s="499"/>
    </row>
    <row r="1791" spans="4:4">
      <c r="D1791" s="499"/>
    </row>
    <row r="1792" spans="4:4">
      <c r="D1792" s="499"/>
    </row>
    <row r="1793" spans="4:4">
      <c r="D1793" s="499"/>
    </row>
    <row r="1794" spans="4:4">
      <c r="D1794" s="499"/>
    </row>
    <row r="1795" spans="4:4">
      <c r="D1795" s="499"/>
    </row>
    <row r="1796" spans="4:4">
      <c r="D1796" s="499"/>
    </row>
    <row r="1797" spans="4:4">
      <c r="D1797" s="499"/>
    </row>
    <row r="1798" spans="4:4">
      <c r="D1798" s="499"/>
    </row>
    <row r="1799" spans="4:4">
      <c r="D1799" s="499"/>
    </row>
    <row r="1800" spans="4:4">
      <c r="D1800" s="499"/>
    </row>
    <row r="1801" spans="4:4">
      <c r="D1801" s="499"/>
    </row>
    <row r="1802" spans="4:4">
      <c r="D1802" s="499"/>
    </row>
    <row r="1803" spans="4:4">
      <c r="D1803" s="499"/>
    </row>
    <row r="1804" spans="4:4">
      <c r="D1804" s="499"/>
    </row>
    <row r="1805" spans="4:4">
      <c r="D1805" s="499"/>
    </row>
    <row r="1806" spans="4:4">
      <c r="D1806" s="499"/>
    </row>
    <row r="1807" spans="4:4">
      <c r="D1807" s="499"/>
    </row>
    <row r="1808" spans="4:4">
      <c r="D1808" s="499"/>
    </row>
    <row r="1809" spans="4:4">
      <c r="D1809" s="499"/>
    </row>
    <row r="1810" spans="4:4">
      <c r="D1810" s="499"/>
    </row>
    <row r="1811" spans="4:4">
      <c r="D1811" s="499"/>
    </row>
    <row r="1812" spans="4:4">
      <c r="D1812" s="499"/>
    </row>
    <row r="1813" spans="4:4">
      <c r="D1813" s="499"/>
    </row>
    <row r="1814" spans="4:4">
      <c r="D1814" s="499"/>
    </row>
    <row r="1815" spans="4:4">
      <c r="D1815" s="499"/>
    </row>
    <row r="1816" spans="4:4">
      <c r="D1816" s="499"/>
    </row>
    <row r="1817" spans="4:4">
      <c r="D1817" s="499"/>
    </row>
    <row r="1818" spans="4:4">
      <c r="D1818" s="499"/>
    </row>
    <row r="1819" spans="4:4">
      <c r="D1819" s="499"/>
    </row>
    <row r="1820" spans="4:4">
      <c r="D1820" s="499"/>
    </row>
    <row r="1821" spans="4:4">
      <c r="D1821" s="499"/>
    </row>
    <row r="1822" spans="4:4">
      <c r="D1822" s="499"/>
    </row>
    <row r="1823" spans="4:4">
      <c r="D1823" s="499"/>
    </row>
    <row r="1824" spans="4:4">
      <c r="D1824" s="499"/>
    </row>
    <row r="1825" spans="4:4">
      <c r="D1825" s="499"/>
    </row>
    <row r="1826" spans="4:4">
      <c r="D1826" s="499"/>
    </row>
    <row r="1827" spans="4:4">
      <c r="D1827" s="499"/>
    </row>
    <row r="1828" spans="4:4">
      <c r="D1828" s="499"/>
    </row>
    <row r="1829" spans="4:4">
      <c r="D1829" s="499"/>
    </row>
    <row r="1830" spans="4:4">
      <c r="D1830" s="499"/>
    </row>
    <row r="1831" spans="4:4">
      <c r="D1831" s="499"/>
    </row>
    <row r="1832" spans="4:4">
      <c r="D1832" s="499"/>
    </row>
    <row r="1833" spans="4:4">
      <c r="D1833" s="499"/>
    </row>
    <row r="1834" spans="4:4">
      <c r="D1834" s="499"/>
    </row>
    <row r="1835" spans="4:4">
      <c r="D1835" s="499"/>
    </row>
    <row r="1836" spans="4:4">
      <c r="D1836" s="499"/>
    </row>
    <row r="1837" spans="4:4">
      <c r="D1837" s="499"/>
    </row>
    <row r="1838" spans="4:4">
      <c r="D1838" s="499"/>
    </row>
    <row r="1839" spans="4:4">
      <c r="D1839" s="499"/>
    </row>
    <row r="1840" spans="4:4">
      <c r="D1840" s="499"/>
    </row>
    <row r="1841" spans="4:4">
      <c r="D1841" s="499"/>
    </row>
    <row r="1842" spans="4:4">
      <c r="D1842" s="499"/>
    </row>
    <row r="1843" spans="4:4">
      <c r="D1843" s="499"/>
    </row>
    <row r="1844" spans="4:4">
      <c r="D1844" s="499"/>
    </row>
    <row r="1845" spans="4:4">
      <c r="D1845" s="499"/>
    </row>
    <row r="1846" spans="4:4">
      <c r="D1846" s="499"/>
    </row>
    <row r="1847" spans="4:4">
      <c r="D1847" s="499"/>
    </row>
    <row r="1848" spans="4:4">
      <c r="D1848" s="499"/>
    </row>
    <row r="1849" spans="4:4">
      <c r="D1849" s="499"/>
    </row>
    <row r="1850" spans="4:4">
      <c r="D1850" s="499"/>
    </row>
    <row r="1851" spans="4:4">
      <c r="D1851" s="499"/>
    </row>
    <row r="1852" spans="4:4">
      <c r="D1852" s="499"/>
    </row>
    <row r="1853" spans="4:4">
      <c r="D1853" s="499"/>
    </row>
    <row r="1854" spans="4:4">
      <c r="D1854" s="499"/>
    </row>
    <row r="1855" spans="4:4">
      <c r="D1855" s="499"/>
    </row>
    <row r="1856" spans="4:4">
      <c r="D1856" s="499"/>
    </row>
    <row r="1857" spans="4:4">
      <c r="D1857" s="499"/>
    </row>
    <row r="1858" spans="4:4">
      <c r="D1858" s="499"/>
    </row>
    <row r="1859" spans="4:4">
      <c r="D1859" s="499"/>
    </row>
    <row r="1860" spans="4:4">
      <c r="D1860" s="499"/>
    </row>
    <row r="1861" spans="4:4">
      <c r="D1861" s="499"/>
    </row>
    <row r="1862" spans="4:4">
      <c r="D1862" s="499"/>
    </row>
    <row r="1863" spans="4:4">
      <c r="D1863" s="499"/>
    </row>
    <row r="1864" spans="4:4">
      <c r="D1864" s="499"/>
    </row>
    <row r="1865" spans="4:4">
      <c r="D1865" s="499"/>
    </row>
    <row r="1866" spans="4:4">
      <c r="D1866" s="499"/>
    </row>
    <row r="1867" spans="4:4">
      <c r="D1867" s="499"/>
    </row>
    <row r="1868" spans="4:4">
      <c r="D1868" s="499"/>
    </row>
    <row r="1869" spans="4:4">
      <c r="D1869" s="499"/>
    </row>
    <row r="1870" spans="4:4">
      <c r="D1870" s="499"/>
    </row>
    <row r="1871" spans="4:4">
      <c r="D1871" s="499"/>
    </row>
    <row r="1872" spans="4:4">
      <c r="D1872" s="499"/>
    </row>
    <row r="1873" spans="4:4">
      <c r="D1873" s="499"/>
    </row>
    <row r="1874" spans="4:4">
      <c r="D1874" s="499"/>
    </row>
    <row r="1875" spans="4:4">
      <c r="D1875" s="499"/>
    </row>
    <row r="1876" spans="4:4">
      <c r="D1876" s="499"/>
    </row>
    <row r="1877" spans="4:4">
      <c r="D1877" s="499"/>
    </row>
    <row r="1878" spans="4:4">
      <c r="D1878" s="499"/>
    </row>
    <row r="1879" spans="4:4">
      <c r="D1879" s="499"/>
    </row>
    <row r="1880" spans="4:4">
      <c r="D1880" s="499"/>
    </row>
    <row r="1881" spans="4:4">
      <c r="D1881" s="499"/>
    </row>
    <row r="1882" spans="4:4">
      <c r="D1882" s="499"/>
    </row>
    <row r="1883" spans="4:4">
      <c r="D1883" s="499"/>
    </row>
    <row r="1884" spans="4:4">
      <c r="D1884" s="499"/>
    </row>
    <row r="1885" spans="4:4">
      <c r="D1885" s="499"/>
    </row>
    <row r="1886" spans="4:4">
      <c r="D1886" s="499"/>
    </row>
    <row r="1887" spans="4:4">
      <c r="D1887" s="499"/>
    </row>
    <row r="1888" spans="4:4">
      <c r="D1888" s="499"/>
    </row>
    <row r="1889" spans="4:4">
      <c r="D1889" s="499"/>
    </row>
    <row r="1890" spans="4:4">
      <c r="D1890" s="499"/>
    </row>
    <row r="1891" spans="4:4">
      <c r="D1891" s="499"/>
    </row>
    <row r="1892" spans="4:4">
      <c r="D1892" s="499"/>
    </row>
    <row r="1893" spans="4:4">
      <c r="D1893" s="499"/>
    </row>
    <row r="1894" spans="4:4">
      <c r="D1894" s="499"/>
    </row>
    <row r="1895" spans="4:4">
      <c r="D1895" s="499"/>
    </row>
    <row r="1896" spans="4:4">
      <c r="D1896" s="499"/>
    </row>
    <row r="1897" spans="4:4">
      <c r="D1897" s="499"/>
    </row>
    <row r="1898" spans="4:4">
      <c r="D1898" s="499"/>
    </row>
    <row r="1899" spans="4:4">
      <c r="D1899" s="499"/>
    </row>
    <row r="1900" spans="4:4">
      <c r="D1900" s="499"/>
    </row>
    <row r="1901" spans="4:4">
      <c r="D1901" s="499"/>
    </row>
    <row r="1902" spans="4:4">
      <c r="D1902" s="499"/>
    </row>
    <row r="1903" spans="4:4">
      <c r="D1903" s="499"/>
    </row>
    <row r="1904" spans="4:4">
      <c r="D1904" s="499"/>
    </row>
    <row r="1905" spans="4:4">
      <c r="D1905" s="499"/>
    </row>
    <row r="1906" spans="4:4">
      <c r="D1906" s="499"/>
    </row>
    <row r="1907" spans="4:4">
      <c r="D1907" s="499"/>
    </row>
    <row r="1908" spans="4:4">
      <c r="D1908" s="499"/>
    </row>
    <row r="1909" spans="4:4">
      <c r="D1909" s="499"/>
    </row>
    <row r="1910" spans="4:4">
      <c r="D1910" s="499"/>
    </row>
    <row r="1911" spans="4:4">
      <c r="D1911" s="499"/>
    </row>
    <row r="1912" spans="4:4">
      <c r="D1912" s="499"/>
    </row>
    <row r="1913" spans="4:4">
      <c r="D1913" s="499"/>
    </row>
    <row r="1914" spans="4:4">
      <c r="D1914" s="499"/>
    </row>
    <row r="1915" spans="4:4">
      <c r="D1915" s="499"/>
    </row>
    <row r="1916" spans="4:4">
      <c r="D1916" s="499"/>
    </row>
    <row r="1917" spans="4:4">
      <c r="D1917" s="499"/>
    </row>
    <row r="1918" spans="4:4">
      <c r="D1918" s="499"/>
    </row>
    <row r="1919" spans="4:4">
      <c r="D1919" s="499"/>
    </row>
    <row r="1920" spans="4:4">
      <c r="D1920" s="499"/>
    </row>
    <row r="1921" spans="4:4">
      <c r="D1921" s="499"/>
    </row>
    <row r="1922" spans="4:4">
      <c r="D1922" s="499"/>
    </row>
    <row r="1923" spans="4:4">
      <c r="D1923" s="499"/>
    </row>
    <row r="1924" spans="4:4">
      <c r="D1924" s="499"/>
    </row>
    <row r="1925" spans="4:4">
      <c r="D1925" s="499"/>
    </row>
    <row r="1926" spans="4:4">
      <c r="D1926" s="499"/>
    </row>
    <row r="1927" spans="4:4">
      <c r="D1927" s="499"/>
    </row>
    <row r="1928" spans="4:4">
      <c r="D1928" s="499"/>
    </row>
    <row r="1929" spans="4:4">
      <c r="D1929" s="499"/>
    </row>
    <row r="1930" spans="4:4">
      <c r="D1930" s="499"/>
    </row>
    <row r="1931" spans="4:4">
      <c r="D1931" s="499"/>
    </row>
    <row r="1932" spans="4:4">
      <c r="D1932" s="499"/>
    </row>
    <row r="1933" spans="4:4">
      <c r="D1933" s="499"/>
    </row>
    <row r="1934" spans="4:4">
      <c r="D1934" s="499"/>
    </row>
    <row r="1935" spans="4:4">
      <c r="D1935" s="499"/>
    </row>
    <row r="1936" spans="4:4">
      <c r="D1936" s="499"/>
    </row>
    <row r="1937" spans="4:4">
      <c r="D1937" s="499"/>
    </row>
    <row r="1938" spans="4:4">
      <c r="D1938" s="499"/>
    </row>
    <row r="1939" spans="4:4">
      <c r="D1939" s="499"/>
    </row>
    <row r="1940" spans="4:4">
      <c r="D1940" s="499"/>
    </row>
    <row r="1941" spans="4:4">
      <c r="D1941" s="499"/>
    </row>
    <row r="1942" spans="4:4">
      <c r="D1942" s="499"/>
    </row>
    <row r="1943" spans="4:4">
      <c r="D1943" s="499"/>
    </row>
    <row r="1944" spans="4:4">
      <c r="D1944" s="499"/>
    </row>
    <row r="1945" spans="4:4">
      <c r="D1945" s="499"/>
    </row>
    <row r="1946" spans="4:4">
      <c r="D1946" s="499"/>
    </row>
    <row r="1947" spans="4:4">
      <c r="D1947" s="499"/>
    </row>
    <row r="1948" spans="4:4">
      <c r="D1948" s="499"/>
    </row>
    <row r="1949" spans="4:4">
      <c r="D1949" s="499"/>
    </row>
    <row r="1950" spans="4:4">
      <c r="D1950" s="499"/>
    </row>
    <row r="1951" spans="4:4">
      <c r="D1951" s="499"/>
    </row>
    <row r="1952" spans="4:4">
      <c r="D1952" s="499"/>
    </row>
    <row r="1953" spans="4:4">
      <c r="D1953" s="499"/>
    </row>
    <row r="1954" spans="4:4">
      <c r="D1954" s="499"/>
    </row>
    <row r="1955" spans="4:4">
      <c r="D1955" s="499"/>
    </row>
    <row r="1956" spans="4:4">
      <c r="D1956" s="499"/>
    </row>
    <row r="1957" spans="4:4">
      <c r="D1957" s="499"/>
    </row>
    <row r="1958" spans="4:4">
      <c r="D1958" s="499"/>
    </row>
    <row r="1959" spans="4:4">
      <c r="D1959" s="499"/>
    </row>
    <row r="1960" spans="4:4">
      <c r="D1960" s="499"/>
    </row>
    <row r="1961" spans="4:4">
      <c r="D1961" s="499"/>
    </row>
    <row r="1962" spans="4:4">
      <c r="D1962" s="499"/>
    </row>
    <row r="1963" spans="4:4">
      <c r="D1963" s="499"/>
    </row>
    <row r="1964" spans="4:4">
      <c r="D1964" s="499"/>
    </row>
    <row r="1965" spans="4:4">
      <c r="D1965" s="499"/>
    </row>
    <row r="1966" spans="4:4">
      <c r="D1966" s="499"/>
    </row>
    <row r="1967" spans="4:4">
      <c r="D1967" s="499"/>
    </row>
    <row r="1968" spans="4:4">
      <c r="D1968" s="499"/>
    </row>
    <row r="1969" spans="4:4">
      <c r="D1969" s="499"/>
    </row>
    <row r="1970" spans="4:4">
      <c r="D1970" s="499"/>
    </row>
    <row r="1971" spans="4:4">
      <c r="D1971" s="499"/>
    </row>
    <row r="1972" spans="4:4">
      <c r="D1972" s="499"/>
    </row>
    <row r="1973" spans="4:4">
      <c r="D1973" s="499"/>
    </row>
    <row r="1974" spans="4:4">
      <c r="D1974" s="499"/>
    </row>
    <row r="1975" spans="4:4">
      <c r="D1975" s="499"/>
    </row>
    <row r="1976" spans="4:4">
      <c r="D1976" s="499"/>
    </row>
    <row r="1977" spans="4:4">
      <c r="D1977" s="499"/>
    </row>
    <row r="1978" spans="4:4">
      <c r="D1978" s="499"/>
    </row>
    <row r="1979" spans="4:4">
      <c r="D1979" s="499"/>
    </row>
    <row r="1980" spans="4:4">
      <c r="D1980" s="499"/>
    </row>
    <row r="1981" spans="4:4">
      <c r="D1981" s="499"/>
    </row>
    <row r="1982" spans="4:4">
      <c r="D1982" s="499"/>
    </row>
    <row r="1983" spans="4:4">
      <c r="D1983" s="499"/>
    </row>
    <row r="1984" spans="4:4">
      <c r="D1984" s="499"/>
    </row>
    <row r="1985" spans="4:4">
      <c r="D1985" s="499"/>
    </row>
    <row r="1986" spans="4:4">
      <c r="D1986" s="499"/>
    </row>
    <row r="1987" spans="4:4">
      <c r="D1987" s="499"/>
    </row>
    <row r="1988" spans="4:4">
      <c r="D1988" s="499"/>
    </row>
    <row r="1989" spans="4:4">
      <c r="D1989" s="499"/>
    </row>
    <row r="1990" spans="4:4">
      <c r="D1990" s="499"/>
    </row>
    <row r="1991" spans="4:4">
      <c r="D1991" s="499"/>
    </row>
    <row r="1992" spans="4:4">
      <c r="D1992" s="499"/>
    </row>
    <row r="1993" spans="4:4">
      <c r="D1993" s="499"/>
    </row>
    <row r="1994" spans="4:4">
      <c r="D1994" s="499"/>
    </row>
    <row r="1995" spans="4:4">
      <c r="D1995" s="499"/>
    </row>
    <row r="1996" spans="4:4">
      <c r="D1996" s="499"/>
    </row>
    <row r="1997" spans="4:4">
      <c r="D1997" s="499"/>
    </row>
    <row r="1998" spans="4:4">
      <c r="D1998" s="499"/>
    </row>
    <row r="1999" spans="4:4">
      <c r="D1999" s="499"/>
    </row>
    <row r="2000" spans="4:4">
      <c r="D2000" s="499"/>
    </row>
    <row r="2001" spans="4:4">
      <c r="D2001" s="499"/>
    </row>
    <row r="2002" spans="4:4">
      <c r="D2002" s="499"/>
    </row>
    <row r="2003" spans="4:4">
      <c r="D2003" s="499"/>
    </row>
    <row r="2004" spans="4:4">
      <c r="D2004" s="499"/>
    </row>
    <row r="2005" spans="4:4">
      <c r="D2005" s="499"/>
    </row>
    <row r="2006" spans="4:4">
      <c r="D2006" s="499"/>
    </row>
    <row r="2007" spans="4:4">
      <c r="D2007" s="499"/>
    </row>
    <row r="2008" spans="4:4">
      <c r="D2008" s="499"/>
    </row>
    <row r="2009" spans="4:4">
      <c r="D2009" s="499"/>
    </row>
    <row r="2010" spans="4:4">
      <c r="D2010" s="499"/>
    </row>
    <row r="2011" spans="4:4">
      <c r="D2011" s="499"/>
    </row>
    <row r="2012" spans="4:4">
      <c r="D2012" s="499"/>
    </row>
    <row r="2013" spans="4:4">
      <c r="D2013" s="499"/>
    </row>
    <row r="2014" spans="4:4">
      <c r="D2014" s="499"/>
    </row>
    <row r="2015" spans="4:4">
      <c r="D2015" s="499"/>
    </row>
    <row r="2016" spans="4:4">
      <c r="D2016" s="499"/>
    </row>
    <row r="2017" spans="4:4">
      <c r="D2017" s="499"/>
    </row>
    <row r="2018" spans="4:4">
      <c r="D2018" s="499"/>
    </row>
    <row r="2019" spans="4:4">
      <c r="D2019" s="499"/>
    </row>
    <row r="2020" spans="4:4">
      <c r="D2020" s="499"/>
    </row>
    <row r="2021" spans="4:4">
      <c r="D2021" s="499"/>
    </row>
    <row r="2022" spans="4:4">
      <c r="D2022" s="499"/>
    </row>
    <row r="2023" spans="4:4">
      <c r="D2023" s="499"/>
    </row>
    <row r="2024" spans="4:4">
      <c r="D2024" s="499"/>
    </row>
    <row r="2025" spans="4:4">
      <c r="D2025" s="499"/>
    </row>
    <row r="2026" spans="4:4">
      <c r="D2026" s="499"/>
    </row>
    <row r="2027" spans="4:4">
      <c r="D2027" s="499"/>
    </row>
    <row r="2028" spans="4:4">
      <c r="D2028" s="499"/>
    </row>
    <row r="2029" spans="4:4">
      <c r="D2029" s="499"/>
    </row>
    <row r="2030" spans="4:4">
      <c r="D2030" s="499"/>
    </row>
    <row r="2031" spans="4:4">
      <c r="D2031" s="499"/>
    </row>
    <row r="2032" spans="4:4">
      <c r="D2032" s="499"/>
    </row>
    <row r="2033" spans="4:4">
      <c r="D2033" s="499"/>
    </row>
    <row r="2034" spans="4:4">
      <c r="D2034" s="499"/>
    </row>
    <row r="2035" spans="4:4">
      <c r="D2035" s="499"/>
    </row>
    <row r="2036" spans="4:4">
      <c r="D2036" s="499"/>
    </row>
    <row r="2037" spans="4:4">
      <c r="D2037" s="499"/>
    </row>
    <row r="2038" spans="4:4">
      <c r="D2038" s="499"/>
    </row>
    <row r="2039" spans="4:4">
      <c r="D2039" s="499"/>
    </row>
    <row r="2040" spans="4:4">
      <c r="D2040" s="499"/>
    </row>
    <row r="2041" spans="4:4">
      <c r="D2041" s="499"/>
    </row>
    <row r="2042" spans="4:4">
      <c r="D2042" s="499"/>
    </row>
    <row r="2043" spans="4:4">
      <c r="D2043" s="499"/>
    </row>
    <row r="2044" spans="4:4">
      <c r="D2044" s="499"/>
    </row>
    <row r="2045" spans="4:4">
      <c r="D2045" s="499"/>
    </row>
    <row r="2046" spans="4:4">
      <c r="D2046" s="499"/>
    </row>
    <row r="2047" spans="4:4">
      <c r="D2047" s="499"/>
    </row>
    <row r="2048" spans="4:4">
      <c r="D2048" s="499"/>
    </row>
    <row r="2049" spans="4:4">
      <c r="D2049" s="499"/>
    </row>
    <row r="2050" spans="4:4">
      <c r="D2050" s="499"/>
    </row>
    <row r="2051" spans="4:4">
      <c r="D2051" s="499"/>
    </row>
    <row r="2052" spans="4:4">
      <c r="D2052" s="499"/>
    </row>
    <row r="2053" spans="4:4">
      <c r="D2053" s="499"/>
    </row>
    <row r="2054" spans="4:4">
      <c r="D2054" s="499"/>
    </row>
    <row r="2055" spans="4:4">
      <c r="D2055" s="499"/>
    </row>
    <row r="2056" spans="4:4">
      <c r="D2056" s="499"/>
    </row>
    <row r="2057" spans="4:4">
      <c r="D2057" s="499"/>
    </row>
    <row r="2058" spans="4:4">
      <c r="D2058" s="499"/>
    </row>
    <row r="2059" spans="4:4">
      <c r="D2059" s="499"/>
    </row>
    <row r="2060" spans="4:4">
      <c r="D2060" s="499"/>
    </row>
    <row r="2061" spans="4:4">
      <c r="D2061" s="499"/>
    </row>
    <row r="2062" spans="4:4">
      <c r="D2062" s="499"/>
    </row>
    <row r="2063" spans="4:4">
      <c r="D2063" s="499"/>
    </row>
    <row r="2064" spans="4:4">
      <c r="D2064" s="499"/>
    </row>
    <row r="2065" spans="4:4">
      <c r="D2065" s="499"/>
    </row>
    <row r="2066" spans="4:4">
      <c r="D2066" s="499"/>
    </row>
    <row r="2067" spans="4:4">
      <c r="D2067" s="499"/>
    </row>
    <row r="2068" spans="4:4">
      <c r="D2068" s="499"/>
    </row>
    <row r="2069" spans="4:4">
      <c r="D2069" s="499"/>
    </row>
    <row r="2070" spans="4:4">
      <c r="D2070" s="499"/>
    </row>
    <row r="2071" spans="4:4">
      <c r="D2071" s="499"/>
    </row>
    <row r="2072" spans="4:4">
      <c r="D2072" s="499"/>
    </row>
    <row r="2073" spans="4:4">
      <c r="D2073" s="499"/>
    </row>
    <row r="2074" spans="4:4">
      <c r="D2074" s="499"/>
    </row>
    <row r="2075" spans="4:4">
      <c r="D2075" s="499"/>
    </row>
    <row r="2076" spans="4:4">
      <c r="D2076" s="499"/>
    </row>
    <row r="2077" spans="4:4">
      <c r="D2077" s="499"/>
    </row>
    <row r="2078" spans="4:4">
      <c r="D2078" s="499"/>
    </row>
    <row r="2079" spans="4:4">
      <c r="D2079" s="499"/>
    </row>
    <row r="2080" spans="4:4">
      <c r="D2080" s="499"/>
    </row>
    <row r="2081" spans="4:4">
      <c r="D2081" s="499"/>
    </row>
    <row r="2082" spans="4:4">
      <c r="D2082" s="499"/>
    </row>
    <row r="2083" spans="4:4">
      <c r="D2083" s="499"/>
    </row>
    <row r="2084" spans="4:4">
      <c r="D2084" s="499"/>
    </row>
    <row r="2085" spans="4:4">
      <c r="D2085" s="499"/>
    </row>
    <row r="2086" spans="4:4">
      <c r="D2086" s="499"/>
    </row>
    <row r="2087" spans="4:4">
      <c r="D2087" s="499"/>
    </row>
    <row r="2088" spans="4:4">
      <c r="D2088" s="499"/>
    </row>
    <row r="2089" spans="4:4">
      <c r="D2089" s="499"/>
    </row>
    <row r="2090" spans="4:4">
      <c r="D2090" s="499"/>
    </row>
    <row r="2091" spans="4:4">
      <c r="D2091" s="499"/>
    </row>
    <row r="2092" spans="4:4">
      <c r="D2092" s="499"/>
    </row>
    <row r="2093" spans="4:4">
      <c r="D2093" s="499"/>
    </row>
    <row r="2094" spans="4:4">
      <c r="D2094" s="499"/>
    </row>
    <row r="2095" spans="4:4">
      <c r="D2095" s="499"/>
    </row>
    <row r="2096" spans="4:4">
      <c r="D2096" s="499"/>
    </row>
    <row r="2097" spans="4:4">
      <c r="D2097" s="499"/>
    </row>
    <row r="2098" spans="4:4">
      <c r="D2098" s="499"/>
    </row>
    <row r="2099" spans="4:4">
      <c r="D2099" s="499"/>
    </row>
    <row r="2100" spans="4:4">
      <c r="D2100" s="499"/>
    </row>
    <row r="2101" spans="4:4">
      <c r="D2101" s="499"/>
    </row>
    <row r="2102" spans="4:4">
      <c r="D2102" s="499"/>
    </row>
    <row r="2103" spans="4:4">
      <c r="D2103" s="499"/>
    </row>
    <row r="2104" spans="4:4">
      <c r="D2104" s="499"/>
    </row>
    <row r="2105" spans="4:4">
      <c r="D2105" s="499"/>
    </row>
    <row r="2106" spans="4:4">
      <c r="D2106" s="499"/>
    </row>
    <row r="2107" spans="4:4">
      <c r="D2107" s="499"/>
    </row>
    <row r="2108" spans="4:4">
      <c r="D2108" s="499"/>
    </row>
    <row r="2109" spans="4:4">
      <c r="D2109" s="499"/>
    </row>
    <row r="2110" spans="4:4">
      <c r="D2110" s="499"/>
    </row>
    <row r="2111" spans="4:4">
      <c r="D2111" s="499"/>
    </row>
    <row r="2112" spans="4:4">
      <c r="D2112" s="499"/>
    </row>
    <row r="2113" spans="4:4">
      <c r="D2113" s="499"/>
    </row>
    <row r="2114" spans="4:4">
      <c r="D2114" s="499"/>
    </row>
    <row r="2115" spans="4:4">
      <c r="D2115" s="499"/>
    </row>
    <row r="2116" spans="4:4">
      <c r="D2116" s="499"/>
    </row>
    <row r="2117" spans="4:4">
      <c r="D2117" s="499"/>
    </row>
    <row r="2118" spans="4:4">
      <c r="D2118" s="499"/>
    </row>
    <row r="2119" spans="4:4">
      <c r="D2119" s="499"/>
    </row>
    <row r="2120" spans="4:4">
      <c r="D2120" s="499"/>
    </row>
    <row r="2121" spans="4:4">
      <c r="D2121" s="499"/>
    </row>
    <row r="2122" spans="4:4">
      <c r="D2122" s="499"/>
    </row>
    <row r="2123" spans="4:4">
      <c r="D2123" s="499"/>
    </row>
    <row r="2124" spans="4:4">
      <c r="D2124" s="499"/>
    </row>
    <row r="2125" spans="4:4">
      <c r="D2125" s="499"/>
    </row>
    <row r="2126" spans="4:4">
      <c r="D2126" s="499"/>
    </row>
    <row r="2127" spans="4:4">
      <c r="D2127" s="499"/>
    </row>
    <row r="2128" spans="4:4">
      <c r="D2128" s="499"/>
    </row>
    <row r="2129" spans="4:4">
      <c r="D2129" s="499"/>
    </row>
    <row r="2130" spans="4:4">
      <c r="D2130" s="499"/>
    </row>
    <row r="2131" spans="4:4">
      <c r="D2131" s="499"/>
    </row>
    <row r="2132" spans="4:4">
      <c r="D2132" s="499"/>
    </row>
    <row r="2133" spans="4:4">
      <c r="D2133" s="499"/>
    </row>
    <row r="2134" spans="4:4">
      <c r="D2134" s="499"/>
    </row>
    <row r="2135" spans="4:4">
      <c r="D2135" s="499"/>
    </row>
    <row r="2136" spans="4:4">
      <c r="D2136" s="499"/>
    </row>
    <row r="2137" spans="4:4">
      <c r="D2137" s="499"/>
    </row>
    <row r="2138" spans="4:4">
      <c r="D2138" s="499"/>
    </row>
    <row r="2139" spans="4:4">
      <c r="D2139" s="499"/>
    </row>
    <row r="2140" spans="4:4">
      <c r="D2140" s="499"/>
    </row>
    <row r="2141" spans="4:4">
      <c r="D2141" s="499"/>
    </row>
    <row r="2142" spans="4:4">
      <c r="D2142" s="499"/>
    </row>
    <row r="2143" spans="4:4">
      <c r="D2143" s="499"/>
    </row>
    <row r="2144" spans="4:4">
      <c r="D2144" s="499"/>
    </row>
    <row r="2145" spans="4:4">
      <c r="D2145" s="499"/>
    </row>
    <row r="2146" spans="4:4">
      <c r="D2146" s="499"/>
    </row>
    <row r="2147" spans="4:4">
      <c r="D2147" s="499"/>
    </row>
    <row r="2148" spans="4:4">
      <c r="D2148" s="499"/>
    </row>
    <row r="2149" spans="4:4">
      <c r="D2149" s="499"/>
    </row>
    <row r="2150" spans="4:4">
      <c r="D2150" s="499"/>
    </row>
    <row r="2151" spans="4:4">
      <c r="D2151" s="499"/>
    </row>
    <row r="2152" spans="4:4">
      <c r="D2152" s="499"/>
    </row>
    <row r="2153" spans="4:4">
      <c r="D2153" s="499"/>
    </row>
    <row r="2154" spans="4:4">
      <c r="D2154" s="499"/>
    </row>
    <row r="2155" spans="4:4">
      <c r="D2155" s="499"/>
    </row>
    <row r="2156" spans="4:4">
      <c r="D2156" s="499"/>
    </row>
    <row r="2157" spans="4:4">
      <c r="D2157" s="499"/>
    </row>
    <row r="2158" spans="4:4">
      <c r="D2158" s="499"/>
    </row>
    <row r="2159" spans="4:4">
      <c r="D2159" s="499"/>
    </row>
    <row r="2160" spans="4:4">
      <c r="D2160" s="499"/>
    </row>
    <row r="2161" spans="4:4">
      <c r="D2161" s="499"/>
    </row>
    <row r="2162" spans="4:4">
      <c r="D2162" s="499"/>
    </row>
    <row r="2163" spans="4:4">
      <c r="D2163" s="499"/>
    </row>
    <row r="2164" spans="4:4">
      <c r="D2164" s="499"/>
    </row>
    <row r="2165" spans="4:4">
      <c r="D2165" s="499"/>
    </row>
    <row r="2166" spans="4:4">
      <c r="D2166" s="499"/>
    </row>
    <row r="2167" spans="4:4">
      <c r="D2167" s="499"/>
    </row>
    <row r="2168" spans="4:4">
      <c r="D2168" s="499"/>
    </row>
    <row r="2169" spans="4:4">
      <c r="D2169" s="499"/>
    </row>
    <row r="2170" spans="4:4">
      <c r="D2170" s="499"/>
    </row>
    <row r="2171" spans="4:4">
      <c r="D2171" s="499"/>
    </row>
    <row r="2172" spans="4:4">
      <c r="D2172" s="499"/>
    </row>
    <row r="2173" spans="4:4">
      <c r="D2173" s="499"/>
    </row>
    <row r="2174" spans="4:4">
      <c r="D2174" s="499"/>
    </row>
    <row r="2175" spans="4:4">
      <c r="D2175" s="499"/>
    </row>
    <row r="2176" spans="4:4">
      <c r="D2176" s="499"/>
    </row>
    <row r="2177" spans="4:4">
      <c r="D2177" s="499"/>
    </row>
    <row r="2178" spans="4:4">
      <c r="D2178" s="499"/>
    </row>
    <row r="2179" spans="4:4">
      <c r="D2179" s="499"/>
    </row>
    <row r="2180" spans="4:4">
      <c r="D2180" s="499"/>
    </row>
    <row r="2181" spans="4:4">
      <c r="D2181" s="499"/>
    </row>
    <row r="2182" spans="4:4">
      <c r="D2182" s="499"/>
    </row>
    <row r="2183" spans="4:4">
      <c r="D2183" s="499"/>
    </row>
    <row r="2184" spans="4:4">
      <c r="D2184" s="499"/>
    </row>
    <row r="2185" spans="4:4">
      <c r="D2185" s="499"/>
    </row>
    <row r="2186" spans="4:4">
      <c r="D2186" s="499"/>
    </row>
    <row r="2187" spans="4:4">
      <c r="D2187" s="499"/>
    </row>
    <row r="2188" spans="4:4">
      <c r="D2188" s="499"/>
    </row>
    <row r="2189" spans="4:4">
      <c r="D2189" s="499"/>
    </row>
    <row r="2190" spans="4:4">
      <c r="D2190" s="499"/>
    </row>
    <row r="2191" spans="4:4">
      <c r="D2191" s="499"/>
    </row>
    <row r="2192" spans="4:4">
      <c r="D2192" s="499"/>
    </row>
    <row r="2193" spans="4:4">
      <c r="D2193" s="499"/>
    </row>
    <row r="2194" spans="4:4">
      <c r="D2194" s="499"/>
    </row>
    <row r="2195" spans="4:4">
      <c r="D2195" s="499"/>
    </row>
    <row r="2196" spans="4:4">
      <c r="D2196" s="499"/>
    </row>
    <row r="2197" spans="4:4">
      <c r="D2197" s="499"/>
    </row>
    <row r="2198" spans="4:4">
      <c r="D2198" s="499"/>
    </row>
    <row r="2199" spans="4:4">
      <c r="D2199" s="499"/>
    </row>
    <row r="2200" spans="4:4">
      <c r="D2200" s="499"/>
    </row>
    <row r="2201" spans="4:4">
      <c r="D2201" s="499"/>
    </row>
    <row r="2202" spans="4:4">
      <c r="D2202" s="499"/>
    </row>
    <row r="2203" spans="4:4">
      <c r="D2203" s="499"/>
    </row>
    <row r="2204" spans="4:4">
      <c r="D2204" s="499"/>
    </row>
    <row r="2205" spans="4:4">
      <c r="D2205" s="499"/>
    </row>
    <row r="2206" spans="4:4">
      <c r="D2206" s="499"/>
    </row>
    <row r="2207" spans="4:4">
      <c r="D2207" s="499"/>
    </row>
    <row r="2208" spans="4:4">
      <c r="D2208" s="499"/>
    </row>
    <row r="2209" spans="4:4">
      <c r="D2209" s="499"/>
    </row>
    <row r="2210" spans="4:4">
      <c r="D2210" s="499"/>
    </row>
    <row r="2211" spans="4:4">
      <c r="D2211" s="499"/>
    </row>
    <row r="2212" spans="4:4">
      <c r="D2212" s="499"/>
    </row>
    <row r="2213" spans="4:4">
      <c r="D2213" s="499"/>
    </row>
    <row r="2214" spans="4:4">
      <c r="D2214" s="499"/>
    </row>
    <row r="2215" spans="4:4">
      <c r="D2215" s="499"/>
    </row>
    <row r="2216" spans="4:4">
      <c r="D2216" s="499"/>
    </row>
    <row r="2217" spans="4:4">
      <c r="D2217" s="499"/>
    </row>
    <row r="2218" spans="4:4">
      <c r="D2218" s="499"/>
    </row>
    <row r="2219" spans="4:4">
      <c r="D2219" s="499"/>
    </row>
    <row r="2220" spans="4:4">
      <c r="D2220" s="499"/>
    </row>
    <row r="2221" spans="4:4">
      <c r="D2221" s="499"/>
    </row>
    <row r="2222" spans="4:4">
      <c r="D2222" s="499"/>
    </row>
    <row r="2223" spans="4:4">
      <c r="D2223" s="499"/>
    </row>
    <row r="2224" spans="4:4">
      <c r="D2224" s="499"/>
    </row>
    <row r="2225" spans="4:4">
      <c r="D2225" s="499"/>
    </row>
    <row r="2226" spans="4:4">
      <c r="D2226" s="499"/>
    </row>
    <row r="2227" spans="4:4">
      <c r="D2227" s="499"/>
    </row>
    <row r="2228" spans="4:4">
      <c r="D2228" s="499"/>
    </row>
    <row r="2229" spans="4:4">
      <c r="D2229" s="499"/>
    </row>
    <row r="2230" spans="4:4">
      <c r="D2230" s="499"/>
    </row>
    <row r="2231" spans="4:4">
      <c r="D2231" s="499"/>
    </row>
    <row r="2232" spans="4:4">
      <c r="D2232" s="499"/>
    </row>
    <row r="2233" spans="4:4">
      <c r="D2233" s="499"/>
    </row>
    <row r="2234" spans="4:4">
      <c r="D2234" s="499"/>
    </row>
    <row r="2235" spans="4:4">
      <c r="D2235" s="499"/>
    </row>
    <row r="2236" spans="4:4">
      <c r="D2236" s="499"/>
    </row>
    <row r="2237" spans="4:4">
      <c r="D2237" s="499"/>
    </row>
    <row r="2238" spans="4:4">
      <c r="D2238" s="499"/>
    </row>
    <row r="2239" spans="4:4">
      <c r="D2239" s="499"/>
    </row>
    <row r="2240" spans="4:4">
      <c r="D2240" s="499"/>
    </row>
    <row r="2241" spans="4:4">
      <c r="D2241" s="499"/>
    </row>
    <row r="2242" spans="4:4">
      <c r="D2242" s="499"/>
    </row>
    <row r="2243" spans="4:4">
      <c r="D2243" s="499"/>
    </row>
    <row r="2244" spans="4:4">
      <c r="D2244" s="499"/>
    </row>
    <row r="2245" spans="4:4">
      <c r="D2245" s="499"/>
    </row>
    <row r="2246" spans="4:4">
      <c r="D2246" s="499"/>
    </row>
    <row r="2247" spans="4:4">
      <c r="D2247" s="499"/>
    </row>
    <row r="2248" spans="4:4">
      <c r="D2248" s="499"/>
    </row>
    <row r="2249" spans="4:4">
      <c r="D2249" s="499"/>
    </row>
    <row r="2250" spans="4:4">
      <c r="D2250" s="499"/>
    </row>
    <row r="2251" spans="4:4">
      <c r="D2251" s="499"/>
    </row>
    <row r="2252" spans="4:4">
      <c r="D2252" s="499"/>
    </row>
    <row r="2253" spans="4:4">
      <c r="D2253" s="499"/>
    </row>
    <row r="2254" spans="4:4">
      <c r="D2254" s="499"/>
    </row>
    <row r="2255" spans="4:4">
      <c r="D2255" s="499"/>
    </row>
    <row r="2256" spans="4:4">
      <c r="D2256" s="499"/>
    </row>
    <row r="2257" spans="4:4">
      <c r="D2257" s="499"/>
    </row>
    <row r="2258" spans="4:4">
      <c r="D2258" s="499"/>
    </row>
    <row r="2259" spans="4:4">
      <c r="D2259" s="499"/>
    </row>
    <row r="2260" spans="4:4">
      <c r="D2260" s="499"/>
    </row>
    <row r="2261" spans="4:4">
      <c r="D2261" s="499"/>
    </row>
    <row r="2262" spans="4:4">
      <c r="D2262" s="499"/>
    </row>
    <row r="2263" spans="4:4">
      <c r="D2263" s="499"/>
    </row>
    <row r="2264" spans="4:4">
      <c r="D2264" s="499"/>
    </row>
    <row r="2265" spans="4:4">
      <c r="D2265" s="499"/>
    </row>
    <row r="2266" spans="4:4">
      <c r="D2266" s="499"/>
    </row>
    <row r="2267" spans="4:4">
      <c r="D2267" s="499"/>
    </row>
    <row r="2268" spans="4:4">
      <c r="D2268" s="499"/>
    </row>
    <row r="2269" spans="4:4">
      <c r="D2269" s="499"/>
    </row>
    <row r="2270" spans="4:4">
      <c r="D2270" s="499"/>
    </row>
    <row r="2271" spans="4:4">
      <c r="D2271" s="499"/>
    </row>
    <row r="2272" spans="4:4">
      <c r="D2272" s="499"/>
    </row>
    <row r="2273" spans="4:4">
      <c r="D2273" s="499"/>
    </row>
    <row r="2274" spans="4:4">
      <c r="D2274" s="499"/>
    </row>
    <row r="2275" spans="4:4">
      <c r="D2275" s="499"/>
    </row>
    <row r="2276" spans="4:4">
      <c r="D2276" s="499"/>
    </row>
    <row r="2277" spans="4:4">
      <c r="D2277" s="499"/>
    </row>
    <row r="2278" spans="4:4">
      <c r="D2278" s="499"/>
    </row>
    <row r="2279" spans="4:4">
      <c r="D2279" s="499"/>
    </row>
    <row r="2280" spans="4:4">
      <c r="D2280" s="499"/>
    </row>
    <row r="2281" spans="4:4">
      <c r="D2281" s="499"/>
    </row>
    <row r="2282" spans="4:4">
      <c r="D2282" s="499"/>
    </row>
    <row r="2283" spans="4:4">
      <c r="D2283" s="499"/>
    </row>
    <row r="2284" spans="4:4">
      <c r="D2284" s="499"/>
    </row>
    <row r="2285" spans="4:4">
      <c r="D2285" s="499"/>
    </row>
    <row r="2286" spans="4:4">
      <c r="D2286" s="499"/>
    </row>
    <row r="2287" spans="4:4">
      <c r="D2287" s="499"/>
    </row>
    <row r="2288" spans="4:4">
      <c r="D2288" s="499"/>
    </row>
    <row r="2289" spans="4:4">
      <c r="D2289" s="499"/>
    </row>
    <row r="2290" spans="4:4">
      <c r="D2290" s="499"/>
    </row>
    <row r="2291" spans="4:4">
      <c r="D2291" s="499"/>
    </row>
    <row r="2292" spans="4:4">
      <c r="D2292" s="499"/>
    </row>
    <row r="2293" spans="4:4">
      <c r="D2293" s="499"/>
    </row>
    <row r="2294" spans="4:4">
      <c r="D2294" s="499"/>
    </row>
    <row r="2295" spans="4:4">
      <c r="D2295" s="499"/>
    </row>
    <row r="2296" spans="4:4">
      <c r="D2296" s="499"/>
    </row>
    <row r="2297" spans="4:4">
      <c r="D2297" s="499"/>
    </row>
    <row r="2298" spans="4:4">
      <c r="D2298" s="499"/>
    </row>
    <row r="2299" spans="4:4">
      <c r="D2299" s="499"/>
    </row>
    <row r="2300" spans="4:4">
      <c r="D2300" s="499"/>
    </row>
    <row r="2301" spans="4:4">
      <c r="D2301" s="499"/>
    </row>
    <row r="2302" spans="4:4">
      <c r="D2302" s="499"/>
    </row>
    <row r="2303" spans="4:4">
      <c r="D2303" s="499"/>
    </row>
    <row r="2304" spans="4:4">
      <c r="D2304" s="499"/>
    </row>
    <row r="2305" spans="4:4">
      <c r="D2305" s="499"/>
    </row>
    <row r="2306" spans="4:4">
      <c r="D2306" s="499"/>
    </row>
    <row r="2307" spans="4:4">
      <c r="D2307" s="499"/>
    </row>
    <row r="2308" spans="4:4">
      <c r="D2308" s="499"/>
    </row>
    <row r="2309" spans="4:4">
      <c r="D2309" s="499"/>
    </row>
    <row r="2310" spans="4:4">
      <c r="D2310" s="499"/>
    </row>
    <row r="2311" spans="4:4">
      <c r="D2311" s="499"/>
    </row>
    <row r="2312" spans="4:4">
      <c r="D2312" s="499"/>
    </row>
    <row r="2313" spans="4:4">
      <c r="D2313" s="499"/>
    </row>
    <row r="2314" spans="4:4">
      <c r="D2314" s="499"/>
    </row>
    <row r="2315" spans="4:4">
      <c r="D2315" s="499"/>
    </row>
    <row r="2316" spans="4:4">
      <c r="D2316" s="499"/>
    </row>
    <row r="2317" spans="4:4">
      <c r="D2317" s="499"/>
    </row>
    <row r="2318" spans="4:4">
      <c r="D2318" s="499"/>
    </row>
    <row r="2319" spans="4:4">
      <c r="D2319" s="499"/>
    </row>
    <row r="2320" spans="4:4">
      <c r="D2320" s="499"/>
    </row>
    <row r="2321" spans="4:4">
      <c r="D2321" s="499"/>
    </row>
    <row r="2322" spans="4:4">
      <c r="D2322" s="499"/>
    </row>
    <row r="2323" spans="4:4">
      <c r="D2323" s="499"/>
    </row>
    <row r="2324" spans="4:4">
      <c r="D2324" s="499"/>
    </row>
    <row r="2325" spans="4:4">
      <c r="D2325" s="499"/>
    </row>
    <row r="2326" spans="4:4">
      <c r="D2326" s="499"/>
    </row>
    <row r="2327" spans="4:4">
      <c r="D2327" s="499"/>
    </row>
    <row r="2328" spans="4:4">
      <c r="D2328" s="499"/>
    </row>
    <row r="2329" spans="4:4">
      <c r="D2329" s="499"/>
    </row>
    <row r="2330" spans="4:4">
      <c r="D2330" s="499"/>
    </row>
    <row r="2331" spans="4:4">
      <c r="D2331" s="499"/>
    </row>
    <row r="2332" spans="4:4">
      <c r="D2332" s="499"/>
    </row>
    <row r="2333" spans="4:4">
      <c r="D2333" s="499"/>
    </row>
    <row r="2334" spans="4:4">
      <c r="D2334" s="499"/>
    </row>
    <row r="2335" spans="4:4">
      <c r="D2335" s="499"/>
    </row>
    <row r="2336" spans="4:4">
      <c r="D2336" s="499"/>
    </row>
    <row r="2337" spans="4:4">
      <c r="D2337" s="499"/>
    </row>
    <row r="2338" spans="4:4">
      <c r="D2338" s="499"/>
    </row>
    <row r="2339" spans="4:4">
      <c r="D2339" s="499"/>
    </row>
    <row r="2340" spans="4:4">
      <c r="D2340" s="499"/>
    </row>
    <row r="2341" spans="4:4">
      <c r="D2341" s="499"/>
    </row>
    <row r="2342" spans="4:4">
      <c r="D2342" s="499"/>
    </row>
    <row r="2343" spans="4:4">
      <c r="D2343" s="499"/>
    </row>
    <row r="2344" spans="4:4">
      <c r="D2344" s="499"/>
    </row>
    <row r="2345" spans="4:4">
      <c r="D2345" s="499"/>
    </row>
    <row r="2346" spans="4:4">
      <c r="D2346" s="499"/>
    </row>
    <row r="2347" spans="4:4">
      <c r="D2347" s="499"/>
    </row>
    <row r="2348" spans="4:4">
      <c r="D2348" s="499"/>
    </row>
    <row r="2349" spans="4:4">
      <c r="D2349" s="499"/>
    </row>
    <row r="2350" spans="4:4">
      <c r="D2350" s="499"/>
    </row>
    <row r="2351" spans="4:4">
      <c r="D2351" s="499"/>
    </row>
    <row r="2352" spans="4:4">
      <c r="D2352" s="499"/>
    </row>
    <row r="2353" spans="4:4">
      <c r="D2353" s="499"/>
    </row>
    <row r="2354" spans="4:4">
      <c r="D2354" s="499"/>
    </row>
    <row r="2355" spans="4:4">
      <c r="D2355" s="499"/>
    </row>
    <row r="2356" spans="4:4">
      <c r="D2356" s="499"/>
    </row>
    <row r="2357" spans="4:4">
      <c r="D2357" s="499"/>
    </row>
    <row r="2358" spans="4:4">
      <c r="D2358" s="499"/>
    </row>
    <row r="2359" spans="4:4">
      <c r="D2359" s="499"/>
    </row>
    <row r="2360" spans="4:4">
      <c r="D2360" s="499"/>
    </row>
    <row r="2361" spans="4:4">
      <c r="D2361" s="499"/>
    </row>
    <row r="2362" spans="4:4">
      <c r="D2362" s="499"/>
    </row>
    <row r="2363" spans="4:4">
      <c r="D2363" s="499"/>
    </row>
    <row r="2364" spans="4:4">
      <c r="D2364" s="499"/>
    </row>
    <row r="2365" spans="4:4">
      <c r="D2365" s="499"/>
    </row>
    <row r="2366" spans="4:4">
      <c r="D2366" s="499"/>
    </row>
    <row r="2367" spans="4:4">
      <c r="D2367" s="499"/>
    </row>
    <row r="2368" spans="4:4">
      <c r="D2368" s="499"/>
    </row>
    <row r="2369" spans="4:4">
      <c r="D2369" s="499"/>
    </row>
    <row r="2370" spans="4:4">
      <c r="D2370" s="499"/>
    </row>
    <row r="2371" spans="4:4">
      <c r="D2371" s="499"/>
    </row>
    <row r="2372" spans="4:4">
      <c r="D2372" s="499"/>
    </row>
    <row r="2373" spans="4:4">
      <c r="D2373" s="499"/>
    </row>
    <row r="2374" spans="4:4">
      <c r="D2374" s="499"/>
    </row>
    <row r="2375" spans="4:4">
      <c r="D2375" s="499"/>
    </row>
    <row r="2376" spans="4:4">
      <c r="D2376" s="499"/>
    </row>
    <row r="2377" spans="4:4">
      <c r="D2377" s="499"/>
    </row>
    <row r="2378" spans="4:4">
      <c r="D2378" s="499"/>
    </row>
    <row r="2379" spans="4:4">
      <c r="D2379" s="499"/>
    </row>
    <row r="2380" spans="4:4">
      <c r="D2380" s="499"/>
    </row>
    <row r="2381" spans="4:4">
      <c r="D2381" s="499"/>
    </row>
    <row r="2382" spans="4:4">
      <c r="D2382" s="499"/>
    </row>
    <row r="2383" spans="4:4">
      <c r="D2383" s="499"/>
    </row>
    <row r="2384" spans="4:4">
      <c r="D2384" s="499"/>
    </row>
    <row r="2385" spans="4:4">
      <c r="D2385" s="499"/>
    </row>
    <row r="2386" spans="4:4">
      <c r="D2386" s="499"/>
    </row>
    <row r="2387" spans="4:4">
      <c r="D2387" s="499"/>
    </row>
    <row r="2388" spans="4:4">
      <c r="D2388" s="499"/>
    </row>
    <row r="2389" spans="4:4">
      <c r="D2389" s="499"/>
    </row>
    <row r="2390" spans="4:4">
      <c r="D2390" s="499"/>
    </row>
    <row r="2391" spans="4:4">
      <c r="D2391" s="499"/>
    </row>
    <row r="2392" spans="4:4">
      <c r="D2392" s="499"/>
    </row>
    <row r="2393" spans="4:4">
      <c r="D2393" s="499"/>
    </row>
    <row r="2394" spans="4:4">
      <c r="D2394" s="499"/>
    </row>
    <row r="2395" spans="4:4">
      <c r="D2395" s="499"/>
    </row>
    <row r="2396" spans="4:4">
      <c r="D2396" s="499"/>
    </row>
    <row r="2397" spans="4:4">
      <c r="D2397" s="499"/>
    </row>
    <row r="2398" spans="4:4">
      <c r="D2398" s="499"/>
    </row>
    <row r="2399" spans="4:4">
      <c r="D2399" s="499"/>
    </row>
    <row r="2400" spans="4:4">
      <c r="D2400" s="499"/>
    </row>
    <row r="2401" spans="4:4">
      <c r="D2401" s="499"/>
    </row>
    <row r="2402" spans="4:4">
      <c r="D2402" s="499"/>
    </row>
    <row r="2403" spans="4:4">
      <c r="D2403" s="499"/>
    </row>
    <row r="2404" spans="4:4">
      <c r="D2404" s="499"/>
    </row>
    <row r="2405" spans="4:4">
      <c r="D2405" s="499"/>
    </row>
    <row r="2406" spans="4:4">
      <c r="D2406" s="499"/>
    </row>
    <row r="2407" spans="4:4">
      <c r="D2407" s="499"/>
    </row>
    <row r="2408" spans="4:4">
      <c r="D2408" s="499"/>
    </row>
    <row r="2409" spans="4:4">
      <c r="D2409" s="499"/>
    </row>
    <row r="2410" spans="4:4">
      <c r="D2410" s="499"/>
    </row>
    <row r="2411" spans="4:4">
      <c r="D2411" s="499"/>
    </row>
    <row r="2412" spans="4:4">
      <c r="D2412" s="499"/>
    </row>
    <row r="2413" spans="4:4">
      <c r="D2413" s="499"/>
    </row>
    <row r="2414" spans="4:4">
      <c r="D2414" s="499"/>
    </row>
    <row r="2415" spans="4:4">
      <c r="D2415" s="499"/>
    </row>
    <row r="2416" spans="4:4">
      <c r="D2416" s="499"/>
    </row>
    <row r="2417" spans="4:4">
      <c r="D2417" s="499"/>
    </row>
    <row r="2418" spans="4:4">
      <c r="D2418" s="499"/>
    </row>
    <row r="2419" spans="4:4">
      <c r="D2419" s="499"/>
    </row>
    <row r="2420" spans="4:4">
      <c r="D2420" s="499"/>
    </row>
    <row r="2421" spans="4:4">
      <c r="D2421" s="499"/>
    </row>
    <row r="2422" spans="4:4">
      <c r="D2422" s="499"/>
    </row>
    <row r="2423" spans="4:4">
      <c r="D2423" s="499"/>
    </row>
    <row r="2424" spans="4:4">
      <c r="D2424" s="499"/>
    </row>
    <row r="2425" spans="4:4">
      <c r="D2425" s="499"/>
    </row>
    <row r="2426" spans="4:4">
      <c r="D2426" s="499"/>
    </row>
    <row r="2427" spans="4:4">
      <c r="D2427" s="499"/>
    </row>
    <row r="2428" spans="4:4">
      <c r="D2428" s="499"/>
    </row>
    <row r="2429" spans="4:4">
      <c r="D2429" s="499"/>
    </row>
    <row r="2430" spans="4:4">
      <c r="D2430" s="499"/>
    </row>
    <row r="2431" spans="4:4">
      <c r="D2431" s="499"/>
    </row>
    <row r="2432" spans="4:4">
      <c r="D2432" s="499"/>
    </row>
    <row r="2433" spans="4:4">
      <c r="D2433" s="499"/>
    </row>
    <row r="2434" spans="4:4">
      <c r="D2434" s="499"/>
    </row>
    <row r="2435" spans="4:4">
      <c r="D2435" s="499"/>
    </row>
    <row r="2436" spans="4:4">
      <c r="D2436" s="499"/>
    </row>
    <row r="2437" spans="4:4">
      <c r="D2437" s="499"/>
    </row>
    <row r="2438" spans="4:4">
      <c r="D2438" s="499"/>
    </row>
    <row r="2439" spans="4:4">
      <c r="D2439" s="499"/>
    </row>
    <row r="2440" spans="4:4">
      <c r="D2440" s="499"/>
    </row>
    <row r="2441" spans="4:4">
      <c r="D2441" s="499"/>
    </row>
    <row r="2442" spans="4:4">
      <c r="D2442" s="499"/>
    </row>
    <row r="2443" spans="4:4">
      <c r="D2443" s="499"/>
    </row>
    <row r="2444" spans="4:4">
      <c r="D2444" s="499"/>
    </row>
    <row r="2445" spans="4:4">
      <c r="D2445" s="499"/>
    </row>
    <row r="2446" spans="4:4">
      <c r="D2446" s="499"/>
    </row>
    <row r="2447" spans="4:4">
      <c r="D2447" s="499"/>
    </row>
    <row r="2448" spans="4:4">
      <c r="D2448" s="499"/>
    </row>
    <row r="2449" spans="4:4">
      <c r="D2449" s="499"/>
    </row>
    <row r="2450" spans="4:4">
      <c r="D2450" s="499"/>
    </row>
    <row r="2451" spans="4:4">
      <c r="D2451" s="499"/>
    </row>
    <row r="2452" spans="4:4">
      <c r="D2452" s="499"/>
    </row>
    <row r="2453" spans="4:4">
      <c r="D2453" s="499"/>
    </row>
    <row r="2454" spans="4:4">
      <c r="D2454" s="499"/>
    </row>
    <row r="2455" spans="4:4">
      <c r="D2455" s="499"/>
    </row>
    <row r="2456" spans="4:4">
      <c r="D2456" s="499"/>
    </row>
    <row r="2457" spans="4:4">
      <c r="D2457" s="499"/>
    </row>
    <row r="2458" spans="4:4">
      <c r="D2458" s="499"/>
    </row>
    <row r="2459" spans="4:4">
      <c r="D2459" s="499"/>
    </row>
    <row r="2460" spans="4:4">
      <c r="D2460" s="499"/>
    </row>
    <row r="2461" spans="4:4">
      <c r="D2461" s="499"/>
    </row>
    <row r="2462" spans="4:4">
      <c r="D2462" s="499"/>
    </row>
    <row r="2463" spans="4:4">
      <c r="D2463" s="499"/>
    </row>
    <row r="2464" spans="4:4">
      <c r="D2464" s="499"/>
    </row>
    <row r="2465" spans="4:4">
      <c r="D2465" s="499"/>
    </row>
    <row r="2466" spans="4:4">
      <c r="D2466" s="499"/>
    </row>
    <row r="2467" spans="4:4">
      <c r="D2467" s="499"/>
    </row>
    <row r="2468" spans="4:4">
      <c r="D2468" s="499"/>
    </row>
    <row r="2469" spans="4:4">
      <c r="D2469" s="499"/>
    </row>
    <row r="2470" spans="4:4">
      <c r="D2470" s="499"/>
    </row>
    <row r="2471" spans="4:4">
      <c r="D2471" s="499"/>
    </row>
    <row r="2472" spans="4:4">
      <c r="D2472" s="499"/>
    </row>
    <row r="2473" spans="4:4">
      <c r="D2473" s="499"/>
    </row>
    <row r="2474" spans="4:4">
      <c r="D2474" s="499"/>
    </row>
    <row r="2475" spans="4:4">
      <c r="D2475" s="499"/>
    </row>
    <row r="2476" spans="4:4">
      <c r="D2476" s="499"/>
    </row>
    <row r="2477" spans="4:4">
      <c r="D2477" s="499"/>
    </row>
    <row r="2478" spans="4:4">
      <c r="D2478" s="499"/>
    </row>
    <row r="2479" spans="4:4">
      <c r="D2479" s="499"/>
    </row>
    <row r="2480" spans="4:4">
      <c r="D2480" s="499"/>
    </row>
    <row r="2481" spans="4:4">
      <c r="D2481" s="499"/>
    </row>
    <row r="2482" spans="4:4">
      <c r="D2482" s="499"/>
    </row>
    <row r="2483" spans="4:4">
      <c r="D2483" s="499"/>
    </row>
    <row r="2484" spans="4:4">
      <c r="D2484" s="499"/>
    </row>
    <row r="2485" spans="4:4">
      <c r="D2485" s="499"/>
    </row>
    <row r="2486" spans="4:4">
      <c r="D2486" s="499"/>
    </row>
    <row r="2487" spans="4:4">
      <c r="D2487" s="499"/>
    </row>
    <row r="2488" spans="4:4">
      <c r="D2488" s="499"/>
    </row>
    <row r="2489" spans="4:4">
      <c r="D2489" s="499"/>
    </row>
    <row r="2490" spans="4:4">
      <c r="D2490" s="499"/>
    </row>
    <row r="2491" spans="4:4">
      <c r="D2491" s="499"/>
    </row>
    <row r="2492" spans="4:4">
      <c r="D2492" s="499"/>
    </row>
    <row r="2493" spans="4:4">
      <c r="D2493" s="499"/>
    </row>
    <row r="2494" spans="4:4">
      <c r="D2494" s="499"/>
    </row>
    <row r="2495" spans="4:4">
      <c r="D2495" s="499"/>
    </row>
    <row r="2496" spans="4:4">
      <c r="D2496" s="499"/>
    </row>
    <row r="2497" spans="4:4">
      <c r="D2497" s="499"/>
    </row>
    <row r="2498" spans="4:4">
      <c r="D2498" s="499"/>
    </row>
    <row r="2499" spans="4:4">
      <c r="D2499" s="499"/>
    </row>
    <row r="2500" spans="4:4">
      <c r="D2500" s="499"/>
    </row>
    <row r="2501" spans="4:4">
      <c r="D2501" s="499"/>
    </row>
    <row r="2502" spans="4:4">
      <c r="D2502" s="499"/>
    </row>
    <row r="2503" spans="4:4">
      <c r="D2503" s="499"/>
    </row>
    <row r="2504" spans="4:4">
      <c r="D2504" s="499"/>
    </row>
    <row r="2505" spans="4:4">
      <c r="D2505" s="499"/>
    </row>
    <row r="2506" spans="4:4">
      <c r="D2506" s="499"/>
    </row>
    <row r="2507" spans="4:4">
      <c r="D2507" s="499"/>
    </row>
    <row r="2508" spans="4:4">
      <c r="D2508" s="499"/>
    </row>
    <row r="2509" spans="4:4">
      <c r="D2509" s="499"/>
    </row>
    <row r="2510" spans="4:4">
      <c r="D2510" s="499"/>
    </row>
    <row r="2511" spans="4:4">
      <c r="D2511" s="499"/>
    </row>
    <row r="2512" spans="4:4">
      <c r="D2512" s="499"/>
    </row>
    <row r="2513" spans="4:4">
      <c r="D2513" s="499"/>
    </row>
    <row r="2514" spans="4:4">
      <c r="D2514" s="499"/>
    </row>
    <row r="2515" spans="4:4">
      <c r="D2515" s="499"/>
    </row>
    <row r="2516" spans="4:4">
      <c r="D2516" s="499"/>
    </row>
    <row r="2517" spans="4:4">
      <c r="D2517" s="499"/>
    </row>
    <row r="2518" spans="4:4">
      <c r="D2518" s="499"/>
    </row>
    <row r="2519" spans="4:4">
      <c r="D2519" s="499"/>
    </row>
    <row r="2520" spans="4:4">
      <c r="D2520" s="499"/>
    </row>
    <row r="2521" spans="4:4">
      <c r="D2521" s="499"/>
    </row>
    <row r="2522" spans="4:4">
      <c r="D2522" s="499"/>
    </row>
    <row r="2523" spans="4:4">
      <c r="D2523" s="499"/>
    </row>
    <row r="2524" spans="4:4">
      <c r="D2524" s="499"/>
    </row>
    <row r="2525" spans="4:4">
      <c r="D2525" s="499"/>
    </row>
    <row r="2526" spans="4:4">
      <c r="D2526" s="499"/>
    </row>
    <row r="2527" spans="4:4">
      <c r="D2527" s="499"/>
    </row>
    <row r="2528" spans="4:4">
      <c r="D2528" s="499"/>
    </row>
    <row r="2529" spans="4:4">
      <c r="D2529" s="499"/>
    </row>
    <row r="2530" spans="4:4">
      <c r="D2530" s="499"/>
    </row>
    <row r="2531" spans="4:4">
      <c r="D2531" s="499"/>
    </row>
    <row r="2532" spans="4:4">
      <c r="D2532" s="499"/>
    </row>
    <row r="2533" spans="4:4">
      <c r="D2533" s="499"/>
    </row>
    <row r="2534" spans="4:4">
      <c r="D2534" s="499"/>
    </row>
    <row r="2535" spans="4:4">
      <c r="D2535" s="499"/>
    </row>
    <row r="2536" spans="4:4">
      <c r="D2536" s="499"/>
    </row>
    <row r="2537" spans="4:4">
      <c r="D2537" s="499"/>
    </row>
    <row r="2538" spans="4:4">
      <c r="D2538" s="499"/>
    </row>
    <row r="2539" spans="4:4">
      <c r="D2539" s="499"/>
    </row>
    <row r="2540" spans="4:4">
      <c r="D2540" s="499"/>
    </row>
    <row r="2541" spans="4:4">
      <c r="D2541" s="499"/>
    </row>
    <row r="2542" spans="4:4">
      <c r="D2542" s="499"/>
    </row>
    <row r="2543" spans="4:4">
      <c r="D2543" s="499"/>
    </row>
    <row r="2544" spans="4:4">
      <c r="D2544" s="499"/>
    </row>
    <row r="2545" spans="4:4">
      <c r="D2545" s="499"/>
    </row>
    <row r="2546" spans="4:4">
      <c r="D2546" s="499"/>
    </row>
    <row r="2547" spans="4:4">
      <c r="D2547" s="499"/>
    </row>
    <row r="2548" spans="4:4">
      <c r="D2548" s="499"/>
    </row>
    <row r="2549" spans="4:4">
      <c r="D2549" s="499"/>
    </row>
    <row r="2550" spans="4:4">
      <c r="D2550" s="499"/>
    </row>
    <row r="2551" spans="4:4">
      <c r="D2551" s="499"/>
    </row>
    <row r="2552" spans="4:4">
      <c r="D2552" s="499"/>
    </row>
    <row r="2553" spans="4:4">
      <c r="D2553" s="499"/>
    </row>
    <row r="2554" spans="4:4">
      <c r="D2554" s="499"/>
    </row>
    <row r="2555" spans="4:4">
      <c r="D2555" s="499"/>
    </row>
    <row r="2556" spans="4:4">
      <c r="D2556" s="499"/>
    </row>
    <row r="2557" spans="4:4">
      <c r="D2557" s="499"/>
    </row>
    <row r="2558" spans="4:4">
      <c r="D2558" s="499"/>
    </row>
    <row r="2559" spans="4:4">
      <c r="D2559" s="499"/>
    </row>
    <row r="2560" spans="4:4">
      <c r="D2560" s="499"/>
    </row>
    <row r="2561" spans="4:4">
      <c r="D2561" s="499"/>
    </row>
    <row r="2562" spans="4:4">
      <c r="D2562" s="499"/>
    </row>
    <row r="2563" spans="4:4">
      <c r="D2563" s="499"/>
    </row>
    <row r="2564" spans="4:4">
      <c r="D2564" s="499"/>
    </row>
    <row r="2565" spans="4:4">
      <c r="D2565" s="499"/>
    </row>
    <row r="2566" spans="4:4">
      <c r="D2566" s="499"/>
    </row>
    <row r="2567" spans="4:4">
      <c r="D2567" s="499"/>
    </row>
    <row r="2568" spans="4:4">
      <c r="D2568" s="499"/>
    </row>
    <row r="2569" spans="4:4">
      <c r="D2569" s="499"/>
    </row>
    <row r="2570" spans="4:4">
      <c r="D2570" s="499"/>
    </row>
    <row r="2571" spans="4:4">
      <c r="D2571" s="499"/>
    </row>
    <row r="2572" spans="4:4">
      <c r="D2572" s="499"/>
    </row>
    <row r="2573" spans="4:4">
      <c r="D2573" s="499"/>
    </row>
    <row r="2574" spans="4:4">
      <c r="D2574" s="499"/>
    </row>
    <row r="2575" spans="4:4">
      <c r="D2575" s="499"/>
    </row>
    <row r="2576" spans="4:4">
      <c r="D2576" s="499"/>
    </row>
    <row r="2577" spans="4:4">
      <c r="D2577" s="499"/>
    </row>
    <row r="2578" spans="4:4">
      <c r="D2578" s="499"/>
    </row>
    <row r="2579" spans="4:4">
      <c r="D2579" s="499"/>
    </row>
    <row r="2580" spans="4:4">
      <c r="D2580" s="499"/>
    </row>
    <row r="2581" spans="4:4">
      <c r="D2581" s="499"/>
    </row>
    <row r="2582" spans="4:4">
      <c r="D2582" s="499"/>
    </row>
    <row r="2583" spans="4:4">
      <c r="D2583" s="499"/>
    </row>
    <row r="2584" spans="4:4">
      <c r="D2584" s="499"/>
    </row>
    <row r="2585" spans="4:4">
      <c r="D2585" s="499"/>
    </row>
    <row r="2586" spans="4:4">
      <c r="D2586" s="499"/>
    </row>
    <row r="2587" spans="4:4">
      <c r="D2587" s="499"/>
    </row>
    <row r="2588" spans="4:4">
      <c r="D2588" s="499"/>
    </row>
    <row r="2589" spans="4:4">
      <c r="D2589" s="499"/>
    </row>
    <row r="2590" spans="4:4">
      <c r="D2590" s="499"/>
    </row>
    <row r="2591" spans="4:4">
      <c r="D2591" s="499"/>
    </row>
    <row r="2592" spans="4:4">
      <c r="D2592" s="499"/>
    </row>
    <row r="2593" spans="4:4">
      <c r="D2593" s="499"/>
    </row>
    <row r="2594" spans="4:4">
      <c r="D2594" s="499"/>
    </row>
    <row r="2595" spans="4:4">
      <c r="D2595" s="499"/>
    </row>
    <row r="2596" spans="4:4">
      <c r="D2596" s="499"/>
    </row>
    <row r="2597" spans="4:4">
      <c r="D2597" s="499"/>
    </row>
    <row r="2598" spans="4:4">
      <c r="D2598" s="499"/>
    </row>
    <row r="2599" spans="4:4">
      <c r="D2599" s="499"/>
    </row>
    <row r="2600" spans="4:4">
      <c r="D2600" s="499"/>
    </row>
    <row r="2601" spans="4:4">
      <c r="D2601" s="499"/>
    </row>
    <row r="2602" spans="4:4">
      <c r="D2602" s="499"/>
    </row>
    <row r="2603" spans="4:4">
      <c r="D2603" s="499"/>
    </row>
    <row r="2604" spans="4:4">
      <c r="D2604" s="499"/>
    </row>
    <row r="2605" spans="4:4">
      <c r="D2605" s="499"/>
    </row>
    <row r="2606" spans="4:4">
      <c r="D2606" s="499"/>
    </row>
    <row r="2607" spans="4:4">
      <c r="D2607" s="499"/>
    </row>
    <row r="2608" spans="4:4">
      <c r="D2608" s="499"/>
    </row>
    <row r="2609" spans="4:4">
      <c r="D2609" s="499"/>
    </row>
    <row r="2610" spans="4:4">
      <c r="D2610" s="499"/>
    </row>
    <row r="2611" spans="4:4">
      <c r="D2611" s="499"/>
    </row>
    <row r="2612" spans="4:4">
      <c r="D2612" s="499"/>
    </row>
    <row r="2613" spans="4:4">
      <c r="D2613" s="499"/>
    </row>
    <row r="2614" spans="4:4">
      <c r="D2614" s="499"/>
    </row>
    <row r="2615" spans="4:4">
      <c r="D2615" s="499"/>
    </row>
    <row r="2616" spans="4:4">
      <c r="D2616" s="499"/>
    </row>
    <row r="2617" spans="4:4">
      <c r="D2617" s="499"/>
    </row>
    <row r="2618" spans="4:4">
      <c r="D2618" s="499"/>
    </row>
    <row r="2619" spans="4:4">
      <c r="D2619" s="499"/>
    </row>
    <row r="2620" spans="4:4">
      <c r="D2620" s="499"/>
    </row>
    <row r="2621" spans="4:4">
      <c r="D2621" s="499"/>
    </row>
    <row r="2622" spans="4:4">
      <c r="D2622" s="499"/>
    </row>
    <row r="2623" spans="4:4">
      <c r="D2623" s="499"/>
    </row>
    <row r="2624" spans="4:4">
      <c r="D2624" s="499"/>
    </row>
    <row r="2625" spans="4:4">
      <c r="D2625" s="499"/>
    </row>
    <row r="2626" spans="4:4">
      <c r="D2626" s="499"/>
    </row>
    <row r="2627" spans="4:4">
      <c r="D2627" s="499"/>
    </row>
    <row r="2628" spans="4:4">
      <c r="D2628" s="499"/>
    </row>
    <row r="2629" spans="4:4">
      <c r="D2629" s="499"/>
    </row>
    <row r="2630" spans="4:4">
      <c r="D2630" s="499"/>
    </row>
    <row r="2631" spans="4:4">
      <c r="D2631" s="499"/>
    </row>
    <row r="2632" spans="4:4">
      <c r="D2632" s="499"/>
    </row>
    <row r="2633" spans="4:4">
      <c r="D2633" s="499"/>
    </row>
    <row r="2634" spans="4:4">
      <c r="D2634" s="499"/>
    </row>
    <row r="2635" spans="4:4">
      <c r="D2635" s="499"/>
    </row>
    <row r="2636" spans="4:4">
      <c r="D2636" s="499"/>
    </row>
    <row r="2637" spans="4:4">
      <c r="D2637" s="499"/>
    </row>
    <row r="2638" spans="4:4">
      <c r="D2638" s="499"/>
    </row>
    <row r="2639" spans="4:4">
      <c r="D2639" s="499"/>
    </row>
    <row r="2640" spans="4:4">
      <c r="D2640" s="499"/>
    </row>
    <row r="2641" spans="4:4">
      <c r="D2641" s="499"/>
    </row>
    <row r="2642" spans="4:4">
      <c r="D2642" s="499"/>
    </row>
    <row r="2643" spans="4:4">
      <c r="D2643" s="499"/>
    </row>
    <row r="2644" spans="4:4">
      <c r="D2644" s="499"/>
    </row>
    <row r="2645" spans="4:4">
      <c r="D2645" s="499"/>
    </row>
    <row r="2646" spans="4:4">
      <c r="D2646" s="499"/>
    </row>
    <row r="2647" spans="4:4">
      <c r="D2647" s="499"/>
    </row>
    <row r="2648" spans="4:4">
      <c r="D2648" s="499"/>
    </row>
    <row r="2649" spans="4:4">
      <c r="D2649" s="499"/>
    </row>
    <row r="2650" spans="4:4">
      <c r="D2650" s="499"/>
    </row>
    <row r="2651" spans="4:4">
      <c r="D2651" s="499"/>
    </row>
    <row r="2652" spans="4:4">
      <c r="D2652" s="499"/>
    </row>
    <row r="2653" spans="4:4">
      <c r="D2653" s="499"/>
    </row>
    <row r="2654" spans="4:4">
      <c r="D2654" s="499"/>
    </row>
    <row r="2655" spans="4:4">
      <c r="D2655" s="499"/>
    </row>
    <row r="2656" spans="4:4">
      <c r="D2656" s="499"/>
    </row>
    <row r="2657" spans="4:4">
      <c r="D2657" s="499"/>
    </row>
    <row r="2658" spans="4:4">
      <c r="D2658" s="499"/>
    </row>
    <row r="2659" spans="4:4">
      <c r="D2659" s="499"/>
    </row>
    <row r="2660" spans="4:4">
      <c r="D2660" s="499"/>
    </row>
    <row r="2661" spans="4:4">
      <c r="D2661" s="499"/>
    </row>
    <row r="2662" spans="4:4">
      <c r="D2662" s="499"/>
    </row>
    <row r="2663" spans="4:4">
      <c r="D2663" s="499"/>
    </row>
    <row r="2664" spans="4:4">
      <c r="D2664" s="499"/>
    </row>
    <row r="2665" spans="4:4">
      <c r="D2665" s="499"/>
    </row>
    <row r="2666" spans="4:4">
      <c r="D2666" s="499"/>
    </row>
    <row r="2667" spans="4:4">
      <c r="D2667" s="499"/>
    </row>
    <row r="2668" spans="4:4">
      <c r="D2668" s="499"/>
    </row>
    <row r="2669" spans="4:4">
      <c r="D2669" s="499"/>
    </row>
    <row r="2670" spans="4:4">
      <c r="D2670" s="499"/>
    </row>
    <row r="2671" spans="4:4">
      <c r="D2671" s="499"/>
    </row>
    <row r="2672" spans="4:4">
      <c r="D2672" s="499"/>
    </row>
    <row r="2673" spans="4:4">
      <c r="D2673" s="499"/>
    </row>
    <row r="2674" spans="4:4">
      <c r="D2674" s="499"/>
    </row>
    <row r="2675" spans="4:4">
      <c r="D2675" s="499"/>
    </row>
    <row r="2676" spans="4:4">
      <c r="D2676" s="499"/>
    </row>
    <row r="2677" spans="4:4">
      <c r="D2677" s="499"/>
    </row>
    <row r="2678" spans="4:4">
      <c r="D2678" s="499"/>
    </row>
    <row r="2679" spans="4:4">
      <c r="D2679" s="499"/>
    </row>
    <row r="2680" spans="4:4">
      <c r="D2680" s="499"/>
    </row>
    <row r="2681" spans="4:4">
      <c r="D2681" s="499"/>
    </row>
    <row r="2682" spans="4:4">
      <c r="D2682" s="499"/>
    </row>
    <row r="2683" spans="4:4">
      <c r="D2683" s="499"/>
    </row>
    <row r="2684" spans="4:4">
      <c r="D2684" s="499"/>
    </row>
    <row r="2685" spans="4:4">
      <c r="D2685" s="499"/>
    </row>
    <row r="2686" spans="4:4">
      <c r="D2686" s="499"/>
    </row>
    <row r="2687" spans="4:4">
      <c r="D2687" s="499"/>
    </row>
    <row r="2688" spans="4:4">
      <c r="D2688" s="499"/>
    </row>
    <row r="2689" spans="4:4">
      <c r="D2689" s="499"/>
    </row>
    <row r="2690" spans="4:4">
      <c r="D2690" s="499"/>
    </row>
    <row r="2691" spans="4:4">
      <c r="D2691" s="499"/>
    </row>
    <row r="2692" spans="4:4">
      <c r="D2692" s="499"/>
    </row>
    <row r="2693" spans="4:4">
      <c r="D2693" s="499"/>
    </row>
    <row r="2694" spans="4:4">
      <c r="D2694" s="499"/>
    </row>
    <row r="2695" spans="4:4">
      <c r="D2695" s="499"/>
    </row>
    <row r="2696" spans="4:4">
      <c r="D2696" s="499"/>
    </row>
    <row r="2697" spans="4:4">
      <c r="D2697" s="499"/>
    </row>
    <row r="2698" spans="4:4">
      <c r="D2698" s="499"/>
    </row>
    <row r="2699" spans="4:4">
      <c r="D2699" s="499"/>
    </row>
    <row r="2700" spans="4:4">
      <c r="D2700" s="499"/>
    </row>
    <row r="2701" spans="4:4">
      <c r="D2701" s="499"/>
    </row>
    <row r="2702" spans="4:4">
      <c r="D2702" s="499"/>
    </row>
    <row r="2703" spans="4:4">
      <c r="D2703" s="499"/>
    </row>
    <row r="2704" spans="4:4">
      <c r="D2704" s="499"/>
    </row>
    <row r="2705" spans="4:4">
      <c r="D2705" s="499"/>
    </row>
    <row r="2706" spans="4:4">
      <c r="D2706" s="499"/>
    </row>
    <row r="2707" spans="4:4">
      <c r="D2707" s="499"/>
    </row>
    <row r="2708" spans="4:4">
      <c r="D2708" s="499"/>
    </row>
    <row r="2709" spans="4:4">
      <c r="D2709" s="499"/>
    </row>
    <row r="2710" spans="4:4">
      <c r="D2710" s="499"/>
    </row>
    <row r="2711" spans="4:4">
      <c r="D2711" s="499"/>
    </row>
    <row r="2712" spans="4:4">
      <c r="D2712" s="499"/>
    </row>
    <row r="2713" spans="4:4">
      <c r="D2713" s="499"/>
    </row>
    <row r="2714" spans="4:4">
      <c r="D2714" s="499"/>
    </row>
    <row r="2715" spans="4:4">
      <c r="D2715" s="499"/>
    </row>
    <row r="2716" spans="4:4">
      <c r="D2716" s="499"/>
    </row>
    <row r="2717" spans="4:4">
      <c r="D2717" s="499"/>
    </row>
    <row r="2718" spans="4:4">
      <c r="D2718" s="499"/>
    </row>
    <row r="2719" spans="4:4">
      <c r="D2719" s="499"/>
    </row>
    <row r="2720" spans="4:4">
      <c r="D2720" s="499"/>
    </row>
    <row r="2721" spans="4:4">
      <c r="D2721" s="499"/>
    </row>
    <row r="2722" spans="4:4">
      <c r="D2722" s="499"/>
    </row>
    <row r="2723" spans="4:4">
      <c r="D2723" s="499"/>
    </row>
    <row r="2724" spans="4:4">
      <c r="D2724" s="499"/>
    </row>
    <row r="2725" spans="4:4">
      <c r="D2725" s="499"/>
    </row>
    <row r="2726" spans="4:4">
      <c r="D2726" s="499"/>
    </row>
    <row r="2727" spans="4:4">
      <c r="D2727" s="499"/>
    </row>
    <row r="2728" spans="4:4">
      <c r="D2728" s="499"/>
    </row>
    <row r="2729" spans="4:4">
      <c r="D2729" s="499"/>
    </row>
    <row r="2730" spans="4:4">
      <c r="D2730" s="499"/>
    </row>
    <row r="2731" spans="4:4">
      <c r="D2731" s="499"/>
    </row>
    <row r="2732" spans="4:4">
      <c r="D2732" s="499"/>
    </row>
    <row r="2733" spans="4:4">
      <c r="D2733" s="499"/>
    </row>
    <row r="2734" spans="4:4">
      <c r="D2734" s="499"/>
    </row>
    <row r="2735" spans="4:4">
      <c r="D2735" s="499"/>
    </row>
    <row r="2736" spans="4:4">
      <c r="D2736" s="499"/>
    </row>
    <row r="2737" spans="4:4">
      <c r="D2737" s="499"/>
    </row>
    <row r="2738" spans="4:4">
      <c r="D2738" s="499"/>
    </row>
    <row r="2739" spans="4:4">
      <c r="D2739" s="499"/>
    </row>
    <row r="2740" spans="4:4">
      <c r="D2740" s="499"/>
    </row>
    <row r="2741" spans="4:4">
      <c r="D2741" s="499"/>
    </row>
    <row r="2742" spans="4:4">
      <c r="D2742" s="499"/>
    </row>
    <row r="2743" spans="4:4">
      <c r="D2743" s="499"/>
    </row>
    <row r="2744" spans="4:4">
      <c r="D2744" s="499"/>
    </row>
    <row r="2745" spans="4:4">
      <c r="D2745" s="499"/>
    </row>
    <row r="2746" spans="4:4">
      <c r="D2746" s="499"/>
    </row>
    <row r="2747" spans="4:4">
      <c r="D2747" s="499"/>
    </row>
    <row r="2748" spans="4:4">
      <c r="D2748" s="499"/>
    </row>
    <row r="2749" spans="4:4">
      <c r="D2749" s="499"/>
    </row>
    <row r="2750" spans="4:4">
      <c r="D2750" s="499"/>
    </row>
    <row r="2751" spans="4:4">
      <c r="D2751" s="499"/>
    </row>
    <row r="2752" spans="4:4">
      <c r="D2752" s="499"/>
    </row>
    <row r="2753" spans="4:4">
      <c r="D2753" s="499"/>
    </row>
    <row r="2754" spans="4:4">
      <c r="D2754" s="499"/>
    </row>
    <row r="2755" spans="4:4">
      <c r="D2755" s="499"/>
    </row>
    <row r="2756" spans="4:4">
      <c r="D2756" s="499"/>
    </row>
    <row r="2757" spans="4:4">
      <c r="D2757" s="499"/>
    </row>
    <row r="2758" spans="4:4">
      <c r="D2758" s="499"/>
    </row>
    <row r="2759" spans="4:4">
      <c r="D2759" s="499"/>
    </row>
    <row r="2760" spans="4:4">
      <c r="D2760" s="499"/>
    </row>
    <row r="2761" spans="4:4">
      <c r="D2761" s="499"/>
    </row>
    <row r="2762" spans="4:4">
      <c r="D2762" s="499"/>
    </row>
    <row r="2763" spans="4:4">
      <c r="D2763" s="499"/>
    </row>
    <row r="2764" spans="4:4">
      <c r="D2764" s="499"/>
    </row>
    <row r="2765" spans="4:4">
      <c r="D2765" s="499"/>
    </row>
    <row r="2766" spans="4:4">
      <c r="D2766" s="499"/>
    </row>
    <row r="2767" spans="4:4">
      <c r="D2767" s="499"/>
    </row>
    <row r="2768" spans="4:4">
      <c r="D2768" s="499"/>
    </row>
    <row r="2769" spans="4:4">
      <c r="D2769" s="499"/>
    </row>
    <row r="2770" spans="4:4">
      <c r="D2770" s="499"/>
    </row>
    <row r="2771" spans="4:4">
      <c r="D2771" s="499"/>
    </row>
    <row r="2772" spans="4:4">
      <c r="D2772" s="499"/>
    </row>
    <row r="2773" spans="4:4">
      <c r="D2773" s="499"/>
    </row>
    <row r="2774" spans="4:4">
      <c r="D2774" s="499"/>
    </row>
    <row r="2775" spans="4:4">
      <c r="D2775" s="499"/>
    </row>
    <row r="2776" spans="4:4">
      <c r="D2776" s="499"/>
    </row>
    <row r="2777" spans="4:4">
      <c r="D2777" s="499"/>
    </row>
    <row r="2778" spans="4:4">
      <c r="D2778" s="499"/>
    </row>
    <row r="2779" spans="4:4">
      <c r="D2779" s="499"/>
    </row>
    <row r="2780" spans="4:4">
      <c r="D2780" s="499"/>
    </row>
    <row r="2781" spans="4:4">
      <c r="D2781" s="499"/>
    </row>
    <row r="2782" spans="4:4">
      <c r="D2782" s="499"/>
    </row>
    <row r="2783" spans="4:4">
      <c r="D2783" s="499"/>
    </row>
    <row r="2784" spans="4:4">
      <c r="D2784" s="499"/>
    </row>
    <row r="2785" spans="4:4">
      <c r="D2785" s="499"/>
    </row>
    <row r="2786" spans="4:4">
      <c r="D2786" s="499"/>
    </row>
    <row r="2787" spans="4:4">
      <c r="D2787" s="499"/>
    </row>
    <row r="2788" spans="4:4">
      <c r="D2788" s="499"/>
    </row>
    <row r="2789" spans="4:4">
      <c r="D2789" s="499"/>
    </row>
    <row r="2790" spans="4:4">
      <c r="D2790" s="499"/>
    </row>
    <row r="2791" spans="4:4">
      <c r="D2791" s="499"/>
    </row>
    <row r="2792" spans="4:4">
      <c r="D2792" s="499"/>
    </row>
    <row r="2793" spans="4:4">
      <c r="D2793" s="499"/>
    </row>
    <row r="2794" spans="4:4">
      <c r="D2794" s="499"/>
    </row>
    <row r="2795" spans="4:4">
      <c r="D2795" s="499"/>
    </row>
    <row r="2796" spans="4:4">
      <c r="D2796" s="499"/>
    </row>
    <row r="2797" spans="4:4">
      <c r="D2797" s="499"/>
    </row>
    <row r="2798" spans="4:4">
      <c r="D2798" s="499"/>
    </row>
    <row r="2799" spans="4:4">
      <c r="D2799" s="499"/>
    </row>
    <row r="2800" spans="4:4">
      <c r="D2800" s="499"/>
    </row>
    <row r="2801" spans="4:4">
      <c r="D2801" s="499"/>
    </row>
    <row r="2802" spans="4:4">
      <c r="D2802" s="499"/>
    </row>
    <row r="2803" spans="4:4">
      <c r="D2803" s="499"/>
    </row>
    <row r="2804" spans="4:4">
      <c r="D2804" s="499"/>
    </row>
    <row r="2805" spans="4:4">
      <c r="D2805" s="499"/>
    </row>
    <row r="2806" spans="4:4">
      <c r="D2806" s="499"/>
    </row>
    <row r="2807" spans="4:4">
      <c r="D2807" s="499"/>
    </row>
    <row r="2808" spans="4:4">
      <c r="D2808" s="499"/>
    </row>
    <row r="2809" spans="4:4">
      <c r="D2809" s="499"/>
    </row>
    <row r="2810" spans="4:4">
      <c r="D2810" s="499"/>
    </row>
    <row r="2811" spans="4:4">
      <c r="D2811" s="499"/>
    </row>
    <row r="2812" spans="4:4">
      <c r="D2812" s="499"/>
    </row>
    <row r="2813" spans="4:4">
      <c r="D2813" s="499"/>
    </row>
    <row r="2814" spans="4:4">
      <c r="D2814" s="499"/>
    </row>
    <row r="2815" spans="4:4">
      <c r="D2815" s="499"/>
    </row>
    <row r="2816" spans="4:4">
      <c r="D2816" s="499"/>
    </row>
    <row r="2817" spans="4:4">
      <c r="D2817" s="499"/>
    </row>
    <row r="2818" spans="4:4">
      <c r="D2818" s="499"/>
    </row>
    <row r="2819" spans="4:4">
      <c r="D2819" s="499"/>
    </row>
    <row r="2820" spans="4:4">
      <c r="D2820" s="499"/>
    </row>
    <row r="2821" spans="4:4">
      <c r="D2821" s="499"/>
    </row>
    <row r="2822" spans="4:4">
      <c r="D2822" s="499"/>
    </row>
    <row r="2823" spans="4:4">
      <c r="D2823" s="499"/>
    </row>
    <row r="2824" spans="4:4">
      <c r="D2824" s="499"/>
    </row>
    <row r="2825" spans="4:4">
      <c r="D2825" s="499"/>
    </row>
    <row r="2826" spans="4:4">
      <c r="D2826" s="499"/>
    </row>
    <row r="2827" spans="4:4">
      <c r="D2827" s="499"/>
    </row>
    <row r="2828" spans="4:4">
      <c r="D2828" s="499"/>
    </row>
    <row r="2829" spans="4:4">
      <c r="D2829" s="499"/>
    </row>
    <row r="2830" spans="4:4">
      <c r="D2830" s="499"/>
    </row>
    <row r="2831" spans="4:4">
      <c r="D2831" s="499"/>
    </row>
    <row r="2832" spans="4:4">
      <c r="D2832" s="499"/>
    </row>
    <row r="2833" spans="4:4">
      <c r="D2833" s="499"/>
    </row>
    <row r="2834" spans="4:4">
      <c r="D2834" s="499"/>
    </row>
    <row r="2835" spans="4:4">
      <c r="D2835" s="499"/>
    </row>
    <row r="2836" spans="4:4">
      <c r="D2836" s="499"/>
    </row>
    <row r="2837" spans="4:4">
      <c r="D2837" s="499"/>
    </row>
    <row r="2838" spans="4:4">
      <c r="D2838" s="499"/>
    </row>
    <row r="2839" spans="4:4">
      <c r="D2839" s="499"/>
    </row>
    <row r="2840" spans="4:4">
      <c r="D2840" s="499"/>
    </row>
    <row r="2841" spans="4:4">
      <c r="D2841" s="499"/>
    </row>
    <row r="2842" spans="4:4">
      <c r="D2842" s="499"/>
    </row>
    <row r="2843" spans="4:4">
      <c r="D2843" s="499"/>
    </row>
    <row r="2844" spans="4:4">
      <c r="D2844" s="499"/>
    </row>
    <row r="2845" spans="4:4">
      <c r="D2845" s="499"/>
    </row>
    <row r="2846" spans="4:4">
      <c r="D2846" s="499"/>
    </row>
    <row r="2847" spans="4:4">
      <c r="D2847" s="499"/>
    </row>
    <row r="2848" spans="4:4">
      <c r="D2848" s="499"/>
    </row>
    <row r="2849" spans="4:4">
      <c r="D2849" s="499"/>
    </row>
    <row r="2850" spans="4:4">
      <c r="D2850" s="499"/>
    </row>
    <row r="2851" spans="4:4">
      <c r="D2851" s="499"/>
    </row>
    <row r="2852" spans="4:4">
      <c r="D2852" s="499"/>
    </row>
    <row r="2853" spans="4:4">
      <c r="D2853" s="499"/>
    </row>
    <row r="2854" spans="4:4">
      <c r="D2854" s="499"/>
    </row>
    <row r="2855" spans="4:4">
      <c r="D2855" s="499"/>
    </row>
    <row r="2856" spans="4:4">
      <c r="D2856" s="499"/>
    </row>
    <row r="2857" spans="4:4">
      <c r="D2857" s="499"/>
    </row>
    <row r="2858" spans="4:4">
      <c r="D2858" s="499"/>
    </row>
    <row r="2859" spans="4:4">
      <c r="D2859" s="499"/>
    </row>
    <row r="2860" spans="4:4">
      <c r="D2860" s="499"/>
    </row>
    <row r="2861" spans="4:4">
      <c r="D2861" s="499"/>
    </row>
    <row r="2862" spans="4:4">
      <c r="D2862" s="499"/>
    </row>
    <row r="2863" spans="4:4">
      <c r="D2863" s="499"/>
    </row>
    <row r="2864" spans="4:4">
      <c r="D2864" s="499"/>
    </row>
    <row r="2865" spans="4:4">
      <c r="D2865" s="499"/>
    </row>
    <row r="2866" spans="4:4">
      <c r="D2866" s="499"/>
    </row>
    <row r="2867" spans="4:4">
      <c r="D2867" s="499"/>
    </row>
    <row r="2868" spans="4:4">
      <c r="D2868" s="499"/>
    </row>
    <row r="2869" spans="4:4">
      <c r="D2869" s="499"/>
    </row>
    <row r="2870" spans="4:4">
      <c r="D2870" s="499"/>
    </row>
    <row r="2871" spans="4:4">
      <c r="D2871" s="499"/>
    </row>
    <row r="2872" spans="4:4">
      <c r="D2872" s="499"/>
    </row>
    <row r="2873" spans="4:4">
      <c r="D2873" s="499"/>
    </row>
    <row r="2874" spans="4:4">
      <c r="D2874" s="499"/>
    </row>
    <row r="2875" spans="4:4">
      <c r="D2875" s="499"/>
    </row>
    <row r="2876" spans="4:4">
      <c r="D2876" s="499"/>
    </row>
    <row r="2877" spans="4:4">
      <c r="D2877" s="499"/>
    </row>
    <row r="2878" spans="4:4">
      <c r="D2878" s="499"/>
    </row>
    <row r="2879" spans="4:4">
      <c r="D2879" s="499"/>
    </row>
    <row r="2880" spans="4:4">
      <c r="D2880" s="499"/>
    </row>
    <row r="2881" spans="4:4">
      <c r="D2881" s="499"/>
    </row>
    <row r="2882" spans="4:4">
      <c r="D2882" s="499"/>
    </row>
    <row r="2883" spans="4:4">
      <c r="D2883" s="499"/>
    </row>
    <row r="2884" spans="4:4">
      <c r="D2884" s="499"/>
    </row>
    <row r="2885" spans="4:4">
      <c r="D2885" s="499"/>
    </row>
    <row r="2886" spans="4:4">
      <c r="D2886" s="499"/>
    </row>
    <row r="2887" spans="4:4">
      <c r="D2887" s="499"/>
    </row>
    <row r="2888" spans="4:4">
      <c r="D2888" s="499"/>
    </row>
    <row r="2889" spans="4:4">
      <c r="D2889" s="499"/>
    </row>
    <row r="2890" spans="4:4">
      <c r="D2890" s="499"/>
    </row>
    <row r="2891" spans="4:4">
      <c r="D2891" s="499"/>
    </row>
    <row r="2892" spans="4:4">
      <c r="D2892" s="499"/>
    </row>
    <row r="2893" spans="4:4">
      <c r="D2893" s="499"/>
    </row>
    <row r="2894" spans="4:4">
      <c r="D2894" s="499"/>
    </row>
    <row r="2895" spans="4:4">
      <c r="D2895" s="499"/>
    </row>
    <row r="2896" spans="4:4">
      <c r="D2896" s="499"/>
    </row>
    <row r="2897" spans="4:4">
      <c r="D2897" s="499"/>
    </row>
    <row r="2898" spans="4:4">
      <c r="D2898" s="499"/>
    </row>
    <row r="2899" spans="4:4">
      <c r="D2899" s="499"/>
    </row>
    <row r="2900" spans="4:4">
      <c r="D2900" s="499"/>
    </row>
    <row r="2901" spans="4:4">
      <c r="D2901" s="499"/>
    </row>
    <row r="2902" spans="4:4">
      <c r="D2902" s="499"/>
    </row>
    <row r="2903" spans="4:4">
      <c r="D2903" s="499"/>
    </row>
    <row r="2904" spans="4:4">
      <c r="D2904" s="499"/>
    </row>
    <row r="2905" spans="4:4">
      <c r="D2905" s="499"/>
    </row>
    <row r="2906" spans="4:4">
      <c r="D2906" s="499"/>
    </row>
    <row r="2907" spans="4:4">
      <c r="D2907" s="499"/>
    </row>
    <row r="2908" spans="4:4">
      <c r="D2908" s="499"/>
    </row>
    <row r="2909" spans="4:4">
      <c r="D2909" s="499"/>
    </row>
    <row r="2910" spans="4:4">
      <c r="D2910" s="499"/>
    </row>
    <row r="2911" spans="4:4">
      <c r="D2911" s="499"/>
    </row>
    <row r="2912" spans="4:4">
      <c r="D2912" s="499"/>
    </row>
    <row r="2913" spans="4:4">
      <c r="D2913" s="499"/>
    </row>
    <row r="2914" spans="4:4">
      <c r="D2914" s="499"/>
    </row>
    <row r="2915" spans="4:4">
      <c r="D2915" s="499"/>
    </row>
    <row r="2916" spans="4:4">
      <c r="D2916" s="499"/>
    </row>
    <row r="2917" spans="4:4">
      <c r="D2917" s="499"/>
    </row>
    <row r="2918" spans="4:4">
      <c r="D2918" s="499"/>
    </row>
    <row r="2919" spans="4:4">
      <c r="D2919" s="499"/>
    </row>
    <row r="2920" spans="4:4">
      <c r="D2920" s="499"/>
    </row>
    <row r="2921" spans="4:4">
      <c r="D2921" s="499"/>
    </row>
    <row r="2922" spans="4:4">
      <c r="D2922" s="499"/>
    </row>
    <row r="2923" spans="4:4">
      <c r="D2923" s="499"/>
    </row>
    <row r="2924" spans="4:4">
      <c r="D2924" s="499"/>
    </row>
    <row r="2925" spans="4:4">
      <c r="D2925" s="499"/>
    </row>
    <row r="2926" spans="4:4">
      <c r="D2926" s="499"/>
    </row>
    <row r="2927" spans="4:4">
      <c r="D2927" s="499"/>
    </row>
    <row r="2928" spans="4:4">
      <c r="D2928" s="499"/>
    </row>
    <row r="2929" spans="4:4">
      <c r="D2929" s="499"/>
    </row>
    <row r="2930" spans="4:4">
      <c r="D2930" s="499"/>
    </row>
    <row r="2931" spans="4:4">
      <c r="D2931" s="499"/>
    </row>
    <row r="2932" spans="4:4">
      <c r="D2932" s="499"/>
    </row>
    <row r="2933" spans="4:4">
      <c r="D2933" s="499"/>
    </row>
    <row r="2934" spans="4:4">
      <c r="D2934" s="499"/>
    </row>
    <row r="2935" spans="4:4">
      <c r="D2935" s="499"/>
    </row>
    <row r="2936" spans="4:4">
      <c r="D2936" s="499"/>
    </row>
    <row r="2937" spans="4:4">
      <c r="D2937" s="499"/>
    </row>
    <row r="2938" spans="4:4">
      <c r="D2938" s="499"/>
    </row>
    <row r="2939" spans="4:4">
      <c r="D2939" s="499"/>
    </row>
    <row r="2940" spans="4:4">
      <c r="D2940" s="499"/>
    </row>
    <row r="2941" spans="4:4">
      <c r="D2941" s="499"/>
    </row>
    <row r="2942" spans="4:4">
      <c r="D2942" s="499"/>
    </row>
    <row r="2943" spans="4:4">
      <c r="D2943" s="499"/>
    </row>
    <row r="2944" spans="4:4">
      <c r="D2944" s="499"/>
    </row>
    <row r="2945" spans="4:4">
      <c r="D2945" s="499"/>
    </row>
    <row r="2946" spans="4:4">
      <c r="D2946" s="499"/>
    </row>
    <row r="2947" spans="4:4">
      <c r="D2947" s="499"/>
    </row>
    <row r="2948" spans="4:4">
      <c r="D2948" s="499"/>
    </row>
    <row r="2949" spans="4:4">
      <c r="D2949" s="499"/>
    </row>
    <row r="2950" spans="4:4">
      <c r="D2950" s="499"/>
    </row>
    <row r="2951" spans="4:4">
      <c r="D2951" s="499"/>
    </row>
    <row r="2952" spans="4:4">
      <c r="D2952" s="499"/>
    </row>
    <row r="2953" spans="4:4">
      <c r="D2953" s="499"/>
    </row>
    <row r="2954" spans="4:4">
      <c r="D2954" s="499"/>
    </row>
    <row r="2955" spans="4:4">
      <c r="D2955" s="499"/>
    </row>
    <row r="2956" spans="4:4">
      <c r="D2956" s="499"/>
    </row>
    <row r="2957" spans="4:4">
      <c r="D2957" s="499"/>
    </row>
    <row r="2958" spans="4:4">
      <c r="D2958" s="499"/>
    </row>
    <row r="2959" spans="4:4">
      <c r="D2959" s="499"/>
    </row>
    <row r="2960" spans="4:4">
      <c r="D2960" s="499"/>
    </row>
    <row r="2961" spans="4:4">
      <c r="D2961" s="499"/>
    </row>
    <row r="2962" spans="4:4">
      <c r="D2962" s="499"/>
    </row>
    <row r="2963" spans="4:4">
      <c r="D2963" s="499"/>
    </row>
    <row r="2964" spans="4:4">
      <c r="D2964" s="499"/>
    </row>
    <row r="2965" spans="4:4">
      <c r="D2965" s="499"/>
    </row>
    <row r="2966" spans="4:4">
      <c r="D2966" s="499"/>
    </row>
    <row r="2967" spans="4:4">
      <c r="D2967" s="499"/>
    </row>
    <row r="2968" spans="4:4">
      <c r="D2968" s="499"/>
    </row>
    <row r="2969" spans="4:4">
      <c r="D2969" s="499"/>
    </row>
    <row r="2970" spans="4:4">
      <c r="D2970" s="499"/>
    </row>
    <row r="2971" spans="4:4">
      <c r="D2971" s="499"/>
    </row>
    <row r="2972" spans="4:4">
      <c r="D2972" s="499"/>
    </row>
    <row r="2973" spans="4:4">
      <c r="D2973" s="499"/>
    </row>
    <row r="2974" spans="4:4">
      <c r="D2974" s="499"/>
    </row>
    <row r="2975" spans="4:4">
      <c r="D2975" s="499"/>
    </row>
    <row r="2976" spans="4:4">
      <c r="D2976" s="499"/>
    </row>
    <row r="2977" spans="4:4">
      <c r="D2977" s="499"/>
    </row>
    <row r="2978" spans="4:4">
      <c r="D2978" s="499"/>
    </row>
    <row r="2979" spans="4:4">
      <c r="D2979" s="499"/>
    </row>
    <row r="2980" spans="4:4">
      <c r="D2980" s="499"/>
    </row>
    <row r="2981" spans="4:4">
      <c r="D2981" s="499"/>
    </row>
    <row r="2982" spans="4:4">
      <c r="D2982" s="499"/>
    </row>
    <row r="2983" spans="4:4">
      <c r="D2983" s="499"/>
    </row>
    <row r="2984" spans="4:4">
      <c r="D2984" s="499"/>
    </row>
    <row r="2985" spans="4:4">
      <c r="D2985" s="499"/>
    </row>
    <row r="2986" spans="4:4">
      <c r="D2986" s="499"/>
    </row>
    <row r="2987" spans="4:4">
      <c r="D2987" s="499"/>
    </row>
    <row r="2988" spans="4:4">
      <c r="D2988" s="499"/>
    </row>
    <row r="2989" spans="4:4">
      <c r="D2989" s="499"/>
    </row>
    <row r="2990" spans="4:4">
      <c r="D2990" s="499"/>
    </row>
    <row r="2991" spans="4:4">
      <c r="D2991" s="499"/>
    </row>
    <row r="2992" spans="4:4">
      <c r="D2992" s="499"/>
    </row>
    <row r="2993" spans="4:4">
      <c r="D2993" s="499"/>
    </row>
    <row r="2994" spans="4:4">
      <c r="D2994" s="499"/>
    </row>
    <row r="2995" spans="4:4">
      <c r="D2995" s="499"/>
    </row>
    <row r="2996" spans="4:4">
      <c r="D2996" s="499"/>
    </row>
    <row r="2997" spans="4:4">
      <c r="D2997" s="499"/>
    </row>
    <row r="2998" spans="4:4">
      <c r="D2998" s="499"/>
    </row>
    <row r="2999" spans="4:4">
      <c r="D2999" s="499"/>
    </row>
    <row r="3000" spans="4:4">
      <c r="D3000" s="499"/>
    </row>
    <row r="3001" spans="4:4">
      <c r="D3001" s="499"/>
    </row>
    <row r="3002" spans="4:4">
      <c r="D3002" s="499"/>
    </row>
    <row r="3003" spans="4:4">
      <c r="D3003" s="499"/>
    </row>
    <row r="3004" spans="4:4">
      <c r="D3004" s="499"/>
    </row>
    <row r="3005" spans="4:4">
      <c r="D3005" s="499"/>
    </row>
    <row r="3006" spans="4:4">
      <c r="D3006" s="499"/>
    </row>
    <row r="3007" spans="4:4">
      <c r="D3007" s="499"/>
    </row>
    <row r="3008" spans="4:4">
      <c r="D3008" s="499"/>
    </row>
    <row r="3009" spans="4:4">
      <c r="D3009" s="499"/>
    </row>
    <row r="3010" spans="4:4">
      <c r="D3010" s="499"/>
    </row>
    <row r="3011" spans="4:4">
      <c r="D3011" s="499"/>
    </row>
    <row r="3012" spans="4:4">
      <c r="D3012" s="499"/>
    </row>
    <row r="3013" spans="4:4">
      <c r="D3013" s="499"/>
    </row>
    <row r="3014" spans="4:4">
      <c r="D3014" s="499"/>
    </row>
    <row r="3015" spans="4:4">
      <c r="D3015" s="499"/>
    </row>
    <row r="3016" spans="4:4">
      <c r="D3016" s="499"/>
    </row>
    <row r="3017" spans="4:4">
      <c r="D3017" s="499"/>
    </row>
    <row r="3018" spans="4:4">
      <c r="D3018" s="499"/>
    </row>
    <row r="3019" spans="4:4">
      <c r="D3019" s="499"/>
    </row>
    <row r="3020" spans="4:4">
      <c r="D3020" s="499"/>
    </row>
    <row r="3021" spans="4:4">
      <c r="D3021" s="499"/>
    </row>
    <row r="3022" spans="4:4">
      <c r="D3022" s="499"/>
    </row>
    <row r="3023" spans="4:4">
      <c r="D3023" s="499"/>
    </row>
    <row r="3024" spans="4:4">
      <c r="D3024" s="499"/>
    </row>
    <row r="3025" spans="4:4">
      <c r="D3025" s="499"/>
    </row>
    <row r="3026" spans="4:4">
      <c r="D3026" s="499"/>
    </row>
    <row r="3027" spans="4:4">
      <c r="D3027" s="499"/>
    </row>
    <row r="3028" spans="4:4">
      <c r="D3028" s="499"/>
    </row>
    <row r="3029" spans="4:4">
      <c r="D3029" s="499"/>
    </row>
    <row r="3030" spans="4:4">
      <c r="D3030" s="499"/>
    </row>
    <row r="3031" spans="4:4">
      <c r="D3031" s="499"/>
    </row>
    <row r="3032" spans="4:4">
      <c r="D3032" s="499"/>
    </row>
    <row r="3033" spans="4:4">
      <c r="D3033" s="499"/>
    </row>
    <row r="3034" spans="4:4">
      <c r="D3034" s="499"/>
    </row>
    <row r="3035" spans="4:4">
      <c r="D3035" s="499"/>
    </row>
    <row r="3036" spans="4:4">
      <c r="D3036" s="499"/>
    </row>
    <row r="3037" spans="4:4">
      <c r="D3037" s="499"/>
    </row>
    <row r="3038" spans="4:4">
      <c r="D3038" s="499"/>
    </row>
    <row r="3039" spans="4:4">
      <c r="D3039" s="499"/>
    </row>
    <row r="3040" spans="4:4">
      <c r="D3040" s="499"/>
    </row>
    <row r="3041" spans="4:4">
      <c r="D3041" s="499"/>
    </row>
    <row r="3042" spans="4:4">
      <c r="D3042" s="499"/>
    </row>
    <row r="3043" spans="4:4">
      <c r="D3043" s="499"/>
    </row>
    <row r="3044" spans="4:4">
      <c r="D3044" s="499"/>
    </row>
    <row r="3045" spans="4:4">
      <c r="D3045" s="499"/>
    </row>
    <row r="3046" spans="4:4">
      <c r="D3046" s="499"/>
    </row>
    <row r="3047" spans="4:4">
      <c r="D3047" s="499"/>
    </row>
    <row r="3048" spans="4:4">
      <c r="D3048" s="499"/>
    </row>
    <row r="3049" spans="4:4">
      <c r="D3049" s="499"/>
    </row>
    <row r="3050" spans="4:4">
      <c r="D3050" s="499"/>
    </row>
    <row r="3051" spans="4:4">
      <c r="D3051" s="499"/>
    </row>
    <row r="3052" spans="4:4">
      <c r="D3052" s="499"/>
    </row>
    <row r="3053" spans="4:4">
      <c r="D3053" s="499"/>
    </row>
    <row r="3054" spans="4:4">
      <c r="D3054" s="499"/>
    </row>
    <row r="3055" spans="4:4">
      <c r="D3055" s="499"/>
    </row>
    <row r="3056" spans="4:4">
      <c r="D3056" s="499"/>
    </row>
    <row r="3057" spans="4:4">
      <c r="D3057" s="499"/>
    </row>
    <row r="3058" spans="4:4">
      <c r="D3058" s="499"/>
    </row>
    <row r="3059" spans="4:4">
      <c r="D3059" s="499"/>
    </row>
    <row r="3060" spans="4:4">
      <c r="D3060" s="499"/>
    </row>
    <row r="3061" spans="4:4">
      <c r="D3061" s="499"/>
    </row>
    <row r="3062" spans="4:4">
      <c r="D3062" s="499"/>
    </row>
    <row r="3063" spans="4:4">
      <c r="D3063" s="499"/>
    </row>
    <row r="3064" spans="4:4">
      <c r="D3064" s="499"/>
    </row>
    <row r="3065" spans="4:4">
      <c r="D3065" s="499"/>
    </row>
    <row r="3066" spans="4:4">
      <c r="D3066" s="499"/>
    </row>
    <row r="3067" spans="4:4">
      <c r="D3067" s="499"/>
    </row>
    <row r="3068" spans="4:4">
      <c r="D3068" s="499"/>
    </row>
    <row r="3069" spans="4:4">
      <c r="D3069" s="499"/>
    </row>
    <row r="3070" spans="4:4">
      <c r="D3070" s="499"/>
    </row>
    <row r="3071" spans="4:4">
      <c r="D3071" s="499"/>
    </row>
    <row r="3072" spans="4:4">
      <c r="D3072" s="499"/>
    </row>
    <row r="3073" spans="4:4">
      <c r="D3073" s="499"/>
    </row>
    <row r="3074" spans="4:4">
      <c r="D3074" s="499"/>
    </row>
    <row r="3075" spans="4:4">
      <c r="D3075" s="499"/>
    </row>
    <row r="3076" spans="4:4">
      <c r="D3076" s="499"/>
    </row>
    <row r="3077" spans="4:4">
      <c r="D3077" s="499"/>
    </row>
    <row r="3078" spans="4:4">
      <c r="D3078" s="499"/>
    </row>
    <row r="3079" spans="4:4">
      <c r="D3079" s="499"/>
    </row>
    <row r="3080" spans="4:4">
      <c r="D3080" s="499"/>
    </row>
    <row r="3081" spans="4:4">
      <c r="D3081" s="499"/>
    </row>
    <row r="3082" spans="4:4">
      <c r="D3082" s="499"/>
    </row>
    <row r="3083" spans="4:4">
      <c r="D3083" s="499"/>
    </row>
    <row r="3084" spans="4:4">
      <c r="D3084" s="499"/>
    </row>
    <row r="3085" spans="4:4">
      <c r="D3085" s="499"/>
    </row>
    <row r="3086" spans="4:4">
      <c r="D3086" s="499"/>
    </row>
    <row r="3087" spans="4:4">
      <c r="D3087" s="499"/>
    </row>
    <row r="3088" spans="4:4">
      <c r="D3088" s="499"/>
    </row>
    <row r="3089" spans="4:4">
      <c r="D3089" s="499"/>
    </row>
    <row r="3090" spans="4:4">
      <c r="D3090" s="499"/>
    </row>
    <row r="3091" spans="4:4">
      <c r="D3091" s="499"/>
    </row>
    <row r="3092" spans="4:4">
      <c r="D3092" s="499"/>
    </row>
    <row r="3093" spans="4:4">
      <c r="D3093" s="499"/>
    </row>
    <row r="3094" spans="4:4">
      <c r="D3094" s="499"/>
    </row>
    <row r="3095" spans="4:4">
      <c r="D3095" s="499"/>
    </row>
    <row r="3096" spans="4:4">
      <c r="D3096" s="499"/>
    </row>
    <row r="3097" spans="4:4">
      <c r="D3097" s="499"/>
    </row>
    <row r="3098" spans="4:4">
      <c r="D3098" s="499"/>
    </row>
    <row r="3099" spans="4:4">
      <c r="D3099" s="499"/>
    </row>
    <row r="3100" spans="4:4">
      <c r="D3100" s="499"/>
    </row>
    <row r="3101" spans="4:4">
      <c r="D3101" s="499"/>
    </row>
    <row r="3102" spans="4:4">
      <c r="D3102" s="499"/>
    </row>
    <row r="3103" spans="4:4">
      <c r="D3103" s="499"/>
    </row>
    <row r="3104" spans="4:4">
      <c r="D3104" s="499"/>
    </row>
    <row r="3105" spans="4:4">
      <c r="D3105" s="499"/>
    </row>
    <row r="3106" spans="4:4">
      <c r="D3106" s="499"/>
    </row>
    <row r="3107" spans="4:4">
      <c r="D3107" s="499"/>
    </row>
    <row r="3108" spans="4:4">
      <c r="D3108" s="499"/>
    </row>
    <row r="3109" spans="4:4">
      <c r="D3109" s="499"/>
    </row>
    <row r="3110" spans="4:4">
      <c r="D3110" s="499"/>
    </row>
    <row r="3111" spans="4:4">
      <c r="D3111" s="499"/>
    </row>
    <row r="3112" spans="4:4">
      <c r="D3112" s="499"/>
    </row>
    <row r="3113" spans="4:4">
      <c r="D3113" s="499"/>
    </row>
    <row r="3114" spans="4:4">
      <c r="D3114" s="499"/>
    </row>
    <row r="3115" spans="4:4">
      <c r="D3115" s="499"/>
    </row>
    <row r="3116" spans="4:4">
      <c r="D3116" s="499"/>
    </row>
    <row r="3117" spans="4:4">
      <c r="D3117" s="499"/>
    </row>
    <row r="3118" spans="4:4">
      <c r="D3118" s="499"/>
    </row>
    <row r="3119" spans="4:4">
      <c r="D3119" s="499"/>
    </row>
    <row r="3120" spans="4:4">
      <c r="D3120" s="499"/>
    </row>
    <row r="3121" spans="4:4">
      <c r="D3121" s="499"/>
    </row>
    <row r="3122" spans="4:4">
      <c r="D3122" s="499"/>
    </row>
    <row r="3123" spans="4:4">
      <c r="D3123" s="499"/>
    </row>
    <row r="3124" spans="4:4">
      <c r="D3124" s="499"/>
    </row>
    <row r="3125" spans="4:4">
      <c r="D3125" s="499"/>
    </row>
    <row r="3126" spans="4:4">
      <c r="D3126" s="499"/>
    </row>
    <row r="3127" spans="4:4">
      <c r="D3127" s="499"/>
    </row>
    <row r="3128" spans="4:4">
      <c r="D3128" s="499"/>
    </row>
    <row r="3129" spans="4:4">
      <c r="D3129" s="499"/>
    </row>
    <row r="3130" spans="4:4">
      <c r="D3130" s="499"/>
    </row>
    <row r="3131" spans="4:4">
      <c r="D3131" s="499"/>
    </row>
    <row r="3132" spans="4:4">
      <c r="D3132" s="499"/>
    </row>
    <row r="3133" spans="4:4">
      <c r="D3133" s="499"/>
    </row>
    <row r="3134" spans="4:4">
      <c r="D3134" s="499"/>
    </row>
    <row r="3135" spans="4:4">
      <c r="D3135" s="499"/>
    </row>
    <row r="3136" spans="4:4">
      <c r="D3136" s="499"/>
    </row>
    <row r="3137" spans="4:4">
      <c r="D3137" s="499"/>
    </row>
    <row r="3138" spans="4:4">
      <c r="D3138" s="499"/>
    </row>
    <row r="3139" spans="4:4">
      <c r="D3139" s="499"/>
    </row>
    <row r="3140" spans="4:4">
      <c r="D3140" s="499"/>
    </row>
    <row r="3141" spans="4:4">
      <c r="D3141" s="499"/>
    </row>
    <row r="3142" spans="4:4">
      <c r="D3142" s="499"/>
    </row>
    <row r="3143" spans="4:4">
      <c r="D3143" s="499"/>
    </row>
    <row r="3144" spans="4:4">
      <c r="D3144" s="499"/>
    </row>
    <row r="3145" spans="4:4">
      <c r="D3145" s="499"/>
    </row>
    <row r="3146" spans="4:4">
      <c r="D3146" s="499"/>
    </row>
    <row r="3147" spans="4:4">
      <c r="D3147" s="499"/>
    </row>
    <row r="3148" spans="4:4">
      <c r="D3148" s="499"/>
    </row>
    <row r="3149" spans="4:4">
      <c r="D3149" s="499"/>
    </row>
    <row r="3150" spans="4:4">
      <c r="D3150" s="499"/>
    </row>
    <row r="3151" spans="4:4">
      <c r="D3151" s="499"/>
    </row>
    <row r="3152" spans="4:4">
      <c r="D3152" s="499"/>
    </row>
    <row r="3153" spans="4:4">
      <c r="D3153" s="499"/>
    </row>
    <row r="3154" spans="4:4">
      <c r="D3154" s="499"/>
    </row>
    <row r="3155" spans="4:4">
      <c r="D3155" s="499"/>
    </row>
    <row r="3156" spans="4:4">
      <c r="D3156" s="499"/>
    </row>
    <row r="3157" spans="4:4">
      <c r="D3157" s="499"/>
    </row>
    <row r="3158" spans="4:4">
      <c r="D3158" s="499"/>
    </row>
    <row r="3159" spans="4:4">
      <c r="D3159" s="499"/>
    </row>
    <row r="3160" spans="4:4">
      <c r="D3160" s="499"/>
    </row>
    <row r="3161" spans="4:4">
      <c r="D3161" s="499"/>
    </row>
    <row r="3162" spans="4:4">
      <c r="D3162" s="499"/>
    </row>
    <row r="3163" spans="4:4">
      <c r="D3163" s="499"/>
    </row>
    <row r="3164" spans="4:4">
      <c r="D3164" s="499"/>
    </row>
    <row r="3165" spans="4:4">
      <c r="D3165" s="499"/>
    </row>
    <row r="3166" spans="4:4">
      <c r="D3166" s="499"/>
    </row>
    <row r="3167" spans="4:4">
      <c r="D3167" s="499"/>
    </row>
    <row r="3168" spans="4:4">
      <c r="D3168" s="499"/>
    </row>
    <row r="3169" spans="4:4">
      <c r="D3169" s="499"/>
    </row>
    <row r="3170" spans="4:4">
      <c r="D3170" s="499"/>
    </row>
    <row r="3171" spans="4:4">
      <c r="D3171" s="499"/>
    </row>
    <row r="3172" spans="4:4">
      <c r="D3172" s="499"/>
    </row>
    <row r="3173" spans="4:4">
      <c r="D3173" s="499"/>
    </row>
    <row r="3174" spans="4:4">
      <c r="D3174" s="499"/>
    </row>
    <row r="3175" spans="4:4">
      <c r="D3175" s="499"/>
    </row>
    <row r="3176" spans="4:4">
      <c r="D3176" s="499"/>
    </row>
    <row r="3177" spans="4:4">
      <c r="D3177" s="499"/>
    </row>
    <row r="3178" spans="4:4">
      <c r="D3178" s="499"/>
    </row>
    <row r="3179" spans="4:4">
      <c r="D3179" s="499"/>
    </row>
    <row r="3180" spans="4:4">
      <c r="D3180" s="499"/>
    </row>
    <row r="3181" spans="4:4">
      <c r="D3181" s="499"/>
    </row>
    <row r="3182" spans="4:4">
      <c r="D3182" s="499"/>
    </row>
    <row r="3183" spans="4:4">
      <c r="D3183" s="499"/>
    </row>
    <row r="3184" spans="4:4">
      <c r="D3184" s="499"/>
    </row>
    <row r="3185" spans="4:4">
      <c r="D3185" s="499"/>
    </row>
    <row r="3186" spans="4:4">
      <c r="D3186" s="499"/>
    </row>
    <row r="3187" spans="4:4">
      <c r="D3187" s="499"/>
    </row>
    <row r="3188" spans="4:4">
      <c r="D3188" s="499"/>
    </row>
    <row r="3189" spans="4:4">
      <c r="D3189" s="499"/>
    </row>
    <row r="3190" spans="4:4">
      <c r="D3190" s="499"/>
    </row>
    <row r="3191" spans="4:4">
      <c r="D3191" s="499"/>
    </row>
    <row r="3192" spans="4:4">
      <c r="D3192" s="499"/>
    </row>
    <row r="3193" spans="4:4">
      <c r="D3193" s="499"/>
    </row>
    <row r="3194" spans="4:4">
      <c r="D3194" s="499"/>
    </row>
    <row r="3195" spans="4:4">
      <c r="D3195" s="499"/>
    </row>
    <row r="3196" spans="4:4">
      <c r="D3196" s="499"/>
    </row>
    <row r="3197" spans="4:4">
      <c r="D3197" s="499"/>
    </row>
    <row r="3198" spans="4:4">
      <c r="D3198" s="499"/>
    </row>
    <row r="3199" spans="4:4">
      <c r="D3199" s="499"/>
    </row>
    <row r="3200" spans="4:4">
      <c r="D3200" s="499"/>
    </row>
    <row r="3201" spans="4:4">
      <c r="D3201" s="499"/>
    </row>
    <row r="3202" spans="4:4">
      <c r="D3202" s="499"/>
    </row>
    <row r="3203" spans="4:4">
      <c r="D3203" s="499"/>
    </row>
    <row r="3204" spans="4:4">
      <c r="D3204" s="499"/>
    </row>
    <row r="3205" spans="4:4">
      <c r="D3205" s="499"/>
    </row>
    <row r="3206" spans="4:4">
      <c r="D3206" s="499"/>
    </row>
    <row r="3207" spans="4:4">
      <c r="D3207" s="499"/>
    </row>
    <row r="3208" spans="4:4">
      <c r="D3208" s="499"/>
    </row>
    <row r="3209" spans="4:4">
      <c r="D3209" s="499"/>
    </row>
    <row r="3210" spans="4:4">
      <c r="D3210" s="499"/>
    </row>
    <row r="3211" spans="4:4">
      <c r="D3211" s="499"/>
    </row>
    <row r="3212" spans="4:4">
      <c r="D3212" s="499"/>
    </row>
    <row r="3213" spans="4:4">
      <c r="D3213" s="499"/>
    </row>
    <row r="3214" spans="4:4">
      <c r="D3214" s="499"/>
    </row>
    <row r="3215" spans="4:4">
      <c r="D3215" s="499"/>
    </row>
    <row r="3216" spans="4:4">
      <c r="D3216" s="499"/>
    </row>
    <row r="3217" spans="4:4">
      <c r="D3217" s="499"/>
    </row>
    <row r="3218" spans="4:4">
      <c r="D3218" s="499"/>
    </row>
    <row r="3219" spans="4:4">
      <c r="D3219" s="499"/>
    </row>
    <row r="3220" spans="4:4">
      <c r="D3220" s="499"/>
    </row>
    <row r="3221" spans="4:4">
      <c r="D3221" s="499"/>
    </row>
    <row r="3222" spans="4:4">
      <c r="D3222" s="499"/>
    </row>
    <row r="3223" spans="4:4">
      <c r="D3223" s="499"/>
    </row>
    <row r="3224" spans="4:4">
      <c r="D3224" s="499"/>
    </row>
    <row r="3225" spans="4:4">
      <c r="D3225" s="499"/>
    </row>
    <row r="3226" spans="4:4">
      <c r="D3226" s="499"/>
    </row>
    <row r="3227" spans="4:4">
      <c r="D3227" s="499"/>
    </row>
    <row r="3228" spans="4:4">
      <c r="D3228" s="499"/>
    </row>
    <row r="3229" spans="4:4">
      <c r="D3229" s="499"/>
    </row>
    <row r="3230" spans="4:4">
      <c r="D3230" s="499"/>
    </row>
    <row r="3231" spans="4:4">
      <c r="D3231" s="499"/>
    </row>
    <row r="3232" spans="4:4">
      <c r="D3232" s="499"/>
    </row>
    <row r="3233" spans="4:4">
      <c r="D3233" s="499"/>
    </row>
    <row r="3234" spans="4:4">
      <c r="D3234" s="499"/>
    </row>
    <row r="3235" spans="4:4">
      <c r="D3235" s="499"/>
    </row>
    <row r="3236" spans="4:4">
      <c r="D3236" s="499"/>
    </row>
    <row r="3237" spans="4:4">
      <c r="D3237" s="499"/>
    </row>
    <row r="3238" spans="4:4">
      <c r="D3238" s="499"/>
    </row>
    <row r="3239" spans="4:4">
      <c r="D3239" s="499"/>
    </row>
    <row r="3240" spans="4:4">
      <c r="D3240" s="499"/>
    </row>
    <row r="3241" spans="4:4">
      <c r="D3241" s="499"/>
    </row>
    <row r="3242" spans="4:4">
      <c r="D3242" s="499"/>
    </row>
    <row r="3243" spans="4:4">
      <c r="D3243" s="499"/>
    </row>
    <row r="3244" spans="4:4">
      <c r="D3244" s="499"/>
    </row>
    <row r="3245" spans="4:4">
      <c r="D3245" s="499"/>
    </row>
    <row r="3246" spans="4:4">
      <c r="D3246" s="499"/>
    </row>
    <row r="3247" spans="4:4">
      <c r="D3247" s="499"/>
    </row>
    <row r="3248" spans="4:4">
      <c r="D3248" s="499"/>
    </row>
    <row r="3249" spans="4:4">
      <c r="D3249" s="499"/>
    </row>
    <row r="3250" spans="4:4">
      <c r="D3250" s="499"/>
    </row>
    <row r="3251" spans="4:4">
      <c r="D3251" s="499"/>
    </row>
    <row r="3252" spans="4:4">
      <c r="D3252" s="499"/>
    </row>
    <row r="3253" spans="4:4">
      <c r="D3253" s="499"/>
    </row>
    <row r="3254" spans="4:4">
      <c r="D3254" s="499"/>
    </row>
    <row r="3255" spans="4:4">
      <c r="D3255" s="499"/>
    </row>
    <row r="3256" spans="4:4">
      <c r="D3256" s="499"/>
    </row>
    <row r="3257" spans="4:4">
      <c r="D3257" s="499"/>
    </row>
    <row r="3258" spans="4:4">
      <c r="D3258" s="499"/>
    </row>
    <row r="3259" spans="4:4">
      <c r="D3259" s="499"/>
    </row>
    <row r="3260" spans="4:4">
      <c r="D3260" s="499"/>
    </row>
    <row r="3261" spans="4:4">
      <c r="D3261" s="499"/>
    </row>
    <row r="3262" spans="4:4">
      <c r="D3262" s="499"/>
    </row>
    <row r="3263" spans="4:4">
      <c r="D3263" s="499"/>
    </row>
    <row r="3264" spans="4:4">
      <c r="D3264" s="499"/>
    </row>
    <row r="3265" spans="4:4">
      <c r="D3265" s="499"/>
    </row>
    <row r="3266" spans="4:4">
      <c r="D3266" s="499"/>
    </row>
    <row r="3267" spans="4:4">
      <c r="D3267" s="499"/>
    </row>
    <row r="3268" spans="4:4">
      <c r="D3268" s="499"/>
    </row>
    <row r="3269" spans="4:4">
      <c r="D3269" s="499"/>
    </row>
    <row r="3270" spans="4:4">
      <c r="D3270" s="499"/>
    </row>
    <row r="3271" spans="4:4">
      <c r="D3271" s="499"/>
    </row>
    <row r="3272" spans="4:4">
      <c r="D3272" s="499"/>
    </row>
    <row r="3273" spans="4:4">
      <c r="D3273" s="499"/>
    </row>
    <row r="3274" spans="4:4">
      <c r="D3274" s="499"/>
    </row>
    <row r="3275" spans="4:4">
      <c r="D3275" s="499"/>
    </row>
    <row r="3276" spans="4:4">
      <c r="D3276" s="499"/>
    </row>
    <row r="3277" spans="4:4">
      <c r="D3277" s="499"/>
    </row>
    <row r="3278" spans="4:4">
      <c r="D3278" s="499"/>
    </row>
    <row r="3279" spans="4:4">
      <c r="D3279" s="499"/>
    </row>
    <row r="3280" spans="4:4">
      <c r="D3280" s="499"/>
    </row>
    <row r="3281" spans="4:4">
      <c r="D3281" s="499"/>
    </row>
    <row r="3282" spans="4:4">
      <c r="D3282" s="499"/>
    </row>
    <row r="3283" spans="4:4">
      <c r="D3283" s="499"/>
    </row>
    <row r="3284" spans="4:4">
      <c r="D3284" s="499"/>
    </row>
    <row r="3285" spans="4:4">
      <c r="D3285" s="499"/>
    </row>
    <row r="3286" spans="4:4">
      <c r="D3286" s="499"/>
    </row>
    <row r="3287" spans="4:4">
      <c r="D3287" s="499"/>
    </row>
    <row r="3288" spans="4:4">
      <c r="D3288" s="499"/>
    </row>
    <row r="3289" spans="4:4">
      <c r="D3289" s="499"/>
    </row>
    <row r="3290" spans="4:4">
      <c r="D3290" s="499"/>
    </row>
    <row r="3291" spans="4:4">
      <c r="D3291" s="499"/>
    </row>
    <row r="3292" spans="4:4">
      <c r="D3292" s="499"/>
    </row>
    <row r="3293" spans="4:4">
      <c r="D3293" s="499"/>
    </row>
    <row r="3294" spans="4:4">
      <c r="D3294" s="499"/>
    </row>
    <row r="3295" spans="4:4">
      <c r="D3295" s="499"/>
    </row>
    <row r="3296" spans="4:4">
      <c r="D3296" s="499"/>
    </row>
    <row r="3297" spans="4:4">
      <c r="D3297" s="499"/>
    </row>
    <row r="3298" spans="4:4">
      <c r="D3298" s="499"/>
    </row>
    <row r="3299" spans="4:4">
      <c r="D3299" s="499"/>
    </row>
    <row r="3300" spans="4:4">
      <c r="D3300" s="499"/>
    </row>
    <row r="3301" spans="4:4">
      <c r="D3301" s="499"/>
    </row>
    <row r="3302" spans="4:4">
      <c r="D3302" s="499"/>
    </row>
    <row r="3303" spans="4:4">
      <c r="D3303" s="499"/>
    </row>
    <row r="3304" spans="4:4">
      <c r="D3304" s="499"/>
    </row>
    <row r="3305" spans="4:4">
      <c r="D3305" s="499"/>
    </row>
    <row r="3306" spans="4:4">
      <c r="D3306" s="499"/>
    </row>
    <row r="3307" spans="4:4">
      <c r="D3307" s="499"/>
    </row>
    <row r="3308" spans="4:4">
      <c r="D3308" s="499"/>
    </row>
    <row r="3309" spans="4:4">
      <c r="D3309" s="499"/>
    </row>
    <row r="3310" spans="4:4">
      <c r="D3310" s="499"/>
    </row>
    <row r="3311" spans="4:4">
      <c r="D3311" s="499"/>
    </row>
    <row r="3312" spans="4:4">
      <c r="D3312" s="499"/>
    </row>
    <row r="3313" spans="4:4">
      <c r="D3313" s="499"/>
    </row>
    <row r="3314" spans="4:4">
      <c r="D3314" s="499"/>
    </row>
    <row r="3315" spans="4:4">
      <c r="D3315" s="499"/>
    </row>
    <row r="3316" spans="4:4">
      <c r="D3316" s="499"/>
    </row>
    <row r="3317" spans="4:4">
      <c r="D3317" s="499"/>
    </row>
    <row r="3318" spans="4:4">
      <c r="D3318" s="499"/>
    </row>
    <row r="3319" spans="4:4">
      <c r="D3319" s="499"/>
    </row>
    <row r="3320" spans="4:4">
      <c r="D3320" s="499"/>
    </row>
    <row r="3321" spans="4:4">
      <c r="D3321" s="499"/>
    </row>
    <row r="3322" spans="4:4">
      <c r="D3322" s="499"/>
    </row>
    <row r="3323" spans="4:4">
      <c r="D3323" s="499"/>
    </row>
    <row r="3324" spans="4:4">
      <c r="D3324" s="499"/>
    </row>
    <row r="3325" spans="4:4">
      <c r="D3325" s="499"/>
    </row>
    <row r="3326" spans="4:4">
      <c r="D3326" s="499"/>
    </row>
    <row r="3327" spans="4:4">
      <c r="D3327" s="499"/>
    </row>
    <row r="3328" spans="4:4">
      <c r="D3328" s="499"/>
    </row>
    <row r="3329" spans="4:4">
      <c r="D3329" s="499"/>
    </row>
    <row r="3330" spans="4:4">
      <c r="D3330" s="499"/>
    </row>
    <row r="3331" spans="4:4">
      <c r="D3331" s="499"/>
    </row>
    <row r="3332" spans="4:4">
      <c r="D3332" s="499"/>
    </row>
    <row r="3333" spans="4:4">
      <c r="D3333" s="499"/>
    </row>
    <row r="3334" spans="4:4">
      <c r="D3334" s="499"/>
    </row>
    <row r="3335" spans="4:4">
      <c r="D3335" s="499"/>
    </row>
    <row r="3336" spans="4:4">
      <c r="D3336" s="499"/>
    </row>
    <row r="3337" spans="4:4">
      <c r="D3337" s="499"/>
    </row>
    <row r="3338" spans="4:4">
      <c r="D3338" s="499"/>
    </row>
    <row r="3339" spans="4:4">
      <c r="D3339" s="499"/>
    </row>
    <row r="3340" spans="4:4">
      <c r="D3340" s="499"/>
    </row>
    <row r="3341" spans="4:4">
      <c r="D3341" s="499"/>
    </row>
    <row r="3342" spans="4:4">
      <c r="D3342" s="499"/>
    </row>
    <row r="3343" spans="4:4">
      <c r="D3343" s="499"/>
    </row>
    <row r="3344" spans="4:4">
      <c r="D3344" s="499"/>
    </row>
    <row r="3345" spans="4:4">
      <c r="D3345" s="499"/>
    </row>
    <row r="3346" spans="4:4">
      <c r="D3346" s="499"/>
    </row>
    <row r="3347" spans="4:4">
      <c r="D3347" s="499"/>
    </row>
    <row r="3348" spans="4:4">
      <c r="D3348" s="499"/>
    </row>
    <row r="3349" spans="4:4">
      <c r="D3349" s="499"/>
    </row>
    <row r="3350" spans="4:4">
      <c r="D3350" s="499"/>
    </row>
    <row r="3351" spans="4:4">
      <c r="D3351" s="499"/>
    </row>
    <row r="3352" spans="4:4">
      <c r="D3352" s="499"/>
    </row>
    <row r="3353" spans="4:4">
      <c r="D3353" s="499"/>
    </row>
    <row r="3354" spans="4:4">
      <c r="D3354" s="499"/>
    </row>
    <row r="3355" spans="4:4">
      <c r="D3355" s="499"/>
    </row>
    <row r="3356" spans="4:4">
      <c r="D3356" s="499"/>
    </row>
    <row r="3357" spans="4:4">
      <c r="D3357" s="499"/>
    </row>
    <row r="3358" spans="4:4">
      <c r="D3358" s="499"/>
    </row>
    <row r="3359" spans="4:4">
      <c r="D3359" s="499"/>
    </row>
    <row r="3360" spans="4:4">
      <c r="D3360" s="499"/>
    </row>
    <row r="3361" spans="4:4">
      <c r="D3361" s="499"/>
    </row>
    <row r="3362" spans="4:4">
      <c r="D3362" s="499"/>
    </row>
    <row r="3363" spans="4:4">
      <c r="D3363" s="499"/>
    </row>
    <row r="3364" spans="4:4">
      <c r="D3364" s="499"/>
    </row>
    <row r="3365" spans="4:4">
      <c r="D3365" s="499"/>
    </row>
    <row r="3366" spans="4:4">
      <c r="D3366" s="499"/>
    </row>
    <row r="3367" spans="4:4">
      <c r="D3367" s="499"/>
    </row>
    <row r="3368" spans="4:4">
      <c r="D3368" s="499"/>
    </row>
    <row r="3369" spans="4:4">
      <c r="D3369" s="499"/>
    </row>
    <row r="3370" spans="4:4">
      <c r="D3370" s="499"/>
    </row>
    <row r="3371" spans="4:4">
      <c r="D3371" s="499"/>
    </row>
    <row r="3372" spans="4:4">
      <c r="D3372" s="499"/>
    </row>
    <row r="3373" spans="4:4">
      <c r="D3373" s="499"/>
    </row>
    <row r="3374" spans="4:4">
      <c r="D3374" s="499"/>
    </row>
    <row r="3375" spans="4:4">
      <c r="D3375" s="499"/>
    </row>
    <row r="3376" spans="4:4">
      <c r="D3376" s="499"/>
    </row>
    <row r="3377" spans="4:4">
      <c r="D3377" s="499"/>
    </row>
    <row r="3378" spans="4:4">
      <c r="D3378" s="499"/>
    </row>
    <row r="3379" spans="4:4">
      <c r="D3379" s="499"/>
    </row>
    <row r="3380" spans="4:4">
      <c r="D3380" s="499"/>
    </row>
    <row r="3381" spans="4:4">
      <c r="D3381" s="499"/>
    </row>
    <row r="3382" spans="4:4">
      <c r="D3382" s="499"/>
    </row>
    <row r="3383" spans="4:4">
      <c r="D3383" s="499"/>
    </row>
    <row r="3384" spans="4:4">
      <c r="D3384" s="499"/>
    </row>
    <row r="3385" spans="4:4">
      <c r="D3385" s="499"/>
    </row>
    <row r="3386" spans="4:4">
      <c r="D3386" s="499"/>
    </row>
    <row r="3387" spans="4:4">
      <c r="D3387" s="499"/>
    </row>
    <row r="3388" spans="4:4">
      <c r="D3388" s="499"/>
    </row>
    <row r="3389" spans="4:4">
      <c r="D3389" s="499"/>
    </row>
    <row r="3390" spans="4:4">
      <c r="D3390" s="499"/>
    </row>
    <row r="3391" spans="4:4">
      <c r="D3391" s="499"/>
    </row>
    <row r="3392" spans="4:4">
      <c r="D3392" s="499"/>
    </row>
    <row r="3393" spans="4:4">
      <c r="D3393" s="499"/>
    </row>
    <row r="3394" spans="4:4">
      <c r="D3394" s="499"/>
    </row>
    <row r="3395" spans="4:4">
      <c r="D3395" s="499"/>
    </row>
    <row r="3396" spans="4:4">
      <c r="D3396" s="499"/>
    </row>
    <row r="3397" spans="4:4">
      <c r="D3397" s="499"/>
    </row>
    <row r="3398" spans="4:4">
      <c r="D3398" s="499"/>
    </row>
    <row r="3399" spans="4:4">
      <c r="D3399" s="499"/>
    </row>
    <row r="3400" spans="4:4">
      <c r="D3400" s="499"/>
    </row>
    <row r="3401" spans="4:4">
      <c r="D3401" s="499"/>
    </row>
    <row r="3402" spans="4:4">
      <c r="D3402" s="499"/>
    </row>
    <row r="3403" spans="4:4">
      <c r="D3403" s="499"/>
    </row>
    <row r="3404" spans="4:4">
      <c r="D3404" s="499"/>
    </row>
    <row r="3405" spans="4:4">
      <c r="D3405" s="499"/>
    </row>
    <row r="3406" spans="4:4">
      <c r="D3406" s="499"/>
    </row>
    <row r="3407" spans="4:4">
      <c r="D3407" s="499"/>
    </row>
    <row r="3408" spans="4:4">
      <c r="D3408" s="499"/>
    </row>
    <row r="3409" spans="4:4">
      <c r="D3409" s="499"/>
    </row>
    <row r="3410" spans="4:4">
      <c r="D3410" s="499"/>
    </row>
    <row r="3411" spans="4:4">
      <c r="D3411" s="499"/>
    </row>
    <row r="3412" spans="4:4">
      <c r="D3412" s="499"/>
    </row>
    <row r="3413" spans="4:4">
      <c r="D3413" s="499"/>
    </row>
    <row r="3414" spans="4:4">
      <c r="D3414" s="499"/>
    </row>
    <row r="3415" spans="4:4">
      <c r="D3415" s="499"/>
    </row>
    <row r="3416" spans="4:4">
      <c r="D3416" s="499"/>
    </row>
    <row r="3417" spans="4:4">
      <c r="D3417" s="499"/>
    </row>
    <row r="3418" spans="4:4">
      <c r="D3418" s="499"/>
    </row>
    <row r="3419" spans="4:4">
      <c r="D3419" s="499"/>
    </row>
    <row r="3420" spans="4:4">
      <c r="D3420" s="499"/>
    </row>
    <row r="3421" spans="4:4">
      <c r="D3421" s="499"/>
    </row>
    <row r="3422" spans="4:4">
      <c r="D3422" s="499"/>
    </row>
    <row r="3423" spans="4:4">
      <c r="D3423" s="499"/>
    </row>
    <row r="3424" spans="4:4">
      <c r="D3424" s="499"/>
    </row>
    <row r="3425" spans="4:4">
      <c r="D3425" s="499"/>
    </row>
    <row r="3426" spans="4:4">
      <c r="D3426" s="499"/>
    </row>
    <row r="3427" spans="4:4">
      <c r="D3427" s="499"/>
    </row>
    <row r="3428" spans="4:4">
      <c r="D3428" s="499"/>
    </row>
    <row r="3429" spans="4:4">
      <c r="D3429" s="499"/>
    </row>
    <row r="3430" spans="4:4">
      <c r="D3430" s="499"/>
    </row>
    <row r="3431" spans="4:4">
      <c r="D3431" s="499"/>
    </row>
    <row r="3432" spans="4:4">
      <c r="D3432" s="499"/>
    </row>
    <row r="3433" spans="4:4">
      <c r="D3433" s="499"/>
    </row>
    <row r="3434" spans="4:4">
      <c r="D3434" s="499"/>
    </row>
    <row r="3435" spans="4:4">
      <c r="D3435" s="499"/>
    </row>
    <row r="3436" spans="4:4">
      <c r="D3436" s="499"/>
    </row>
    <row r="3437" spans="4:4">
      <c r="D3437" s="499"/>
    </row>
    <row r="3438" spans="4:4">
      <c r="D3438" s="499"/>
    </row>
    <row r="3439" spans="4:4">
      <c r="D3439" s="499"/>
    </row>
    <row r="3440" spans="4:4">
      <c r="D3440" s="499"/>
    </row>
    <row r="3441" spans="4:4">
      <c r="D3441" s="499"/>
    </row>
    <row r="3442" spans="4:4">
      <c r="D3442" s="499"/>
    </row>
    <row r="3443" spans="4:4">
      <c r="D3443" s="499"/>
    </row>
    <row r="3444" spans="4:4">
      <c r="D3444" s="499"/>
    </row>
    <row r="3445" spans="4:4">
      <c r="D3445" s="499"/>
    </row>
    <row r="3446" spans="4:4">
      <c r="D3446" s="499"/>
    </row>
    <row r="3447" spans="4:4">
      <c r="D3447" s="499"/>
    </row>
    <row r="3448" spans="4:4">
      <c r="D3448" s="499"/>
    </row>
    <row r="3449" spans="4:4">
      <c r="D3449" s="499"/>
    </row>
    <row r="3450" spans="4:4">
      <c r="D3450" s="499"/>
    </row>
    <row r="3451" spans="4:4">
      <c r="D3451" s="499"/>
    </row>
    <row r="3452" spans="4:4">
      <c r="D3452" s="499"/>
    </row>
    <row r="3453" spans="4:4">
      <c r="D3453" s="499"/>
    </row>
    <row r="3454" spans="4:4">
      <c r="D3454" s="499"/>
    </row>
    <row r="3455" spans="4:4">
      <c r="D3455" s="499"/>
    </row>
    <row r="3456" spans="4:4">
      <c r="D3456" s="499"/>
    </row>
    <row r="3457" spans="4:4">
      <c r="D3457" s="499"/>
    </row>
    <row r="3458" spans="4:4">
      <c r="D3458" s="499"/>
    </row>
    <row r="3459" spans="4:4">
      <c r="D3459" s="499"/>
    </row>
    <row r="3460" spans="4:4">
      <c r="D3460" s="499"/>
    </row>
    <row r="3461" spans="4:4">
      <c r="D3461" s="499"/>
    </row>
    <row r="3462" spans="4:4">
      <c r="D3462" s="499"/>
    </row>
    <row r="3463" spans="4:4">
      <c r="D3463" s="499"/>
    </row>
    <row r="3464" spans="4:4">
      <c r="D3464" s="499"/>
    </row>
    <row r="3465" spans="4:4">
      <c r="D3465" s="499"/>
    </row>
    <row r="3466" spans="4:4">
      <c r="D3466" s="499"/>
    </row>
    <row r="3467" spans="4:4">
      <c r="D3467" s="499"/>
    </row>
    <row r="3468" spans="4:4">
      <c r="D3468" s="499"/>
    </row>
    <row r="3469" spans="4:4">
      <c r="D3469" s="499"/>
    </row>
    <row r="3470" spans="4:4">
      <c r="D3470" s="499"/>
    </row>
    <row r="3471" spans="4:4">
      <c r="D3471" s="499"/>
    </row>
    <row r="3472" spans="4:4">
      <c r="D3472" s="499"/>
    </row>
    <row r="3473" spans="4:4">
      <c r="D3473" s="499"/>
    </row>
    <row r="3474" spans="4:4">
      <c r="D3474" s="499"/>
    </row>
    <row r="3475" spans="4:4">
      <c r="D3475" s="499"/>
    </row>
    <row r="3476" spans="4:4">
      <c r="D3476" s="499"/>
    </row>
    <row r="3477" spans="4:4">
      <c r="D3477" s="499"/>
    </row>
    <row r="3478" spans="4:4">
      <c r="D3478" s="499"/>
    </row>
    <row r="3479" spans="4:4">
      <c r="D3479" s="499"/>
    </row>
    <row r="3480" spans="4:4">
      <c r="D3480" s="499"/>
    </row>
    <row r="3481" spans="4:4">
      <c r="D3481" s="499"/>
    </row>
    <row r="3482" spans="4:4">
      <c r="D3482" s="499"/>
    </row>
    <row r="3483" spans="4:4">
      <c r="D3483" s="499"/>
    </row>
    <row r="3484" spans="4:4">
      <c r="D3484" s="499"/>
    </row>
    <row r="3485" spans="4:4">
      <c r="D3485" s="499"/>
    </row>
    <row r="3486" spans="4:4">
      <c r="D3486" s="499"/>
    </row>
    <row r="3487" spans="4:4">
      <c r="D3487" s="499"/>
    </row>
    <row r="3488" spans="4:4">
      <c r="D3488" s="499"/>
    </row>
    <row r="3489" spans="4:4">
      <c r="D3489" s="499"/>
    </row>
    <row r="3490" spans="4:4">
      <c r="D3490" s="499"/>
    </row>
    <row r="3491" spans="4:4">
      <c r="D3491" s="499"/>
    </row>
    <row r="3492" spans="4:4">
      <c r="D3492" s="499"/>
    </row>
    <row r="3493" spans="4:4">
      <c r="D3493" s="499"/>
    </row>
    <row r="3494" spans="4:4">
      <c r="D3494" s="499"/>
    </row>
    <row r="3495" spans="4:4">
      <c r="D3495" s="499"/>
    </row>
    <row r="3496" spans="4:4">
      <c r="D3496" s="499"/>
    </row>
    <row r="3497" spans="4:4">
      <c r="D3497" s="499"/>
    </row>
    <row r="3498" spans="4:4">
      <c r="D3498" s="499"/>
    </row>
    <row r="3499" spans="4:4">
      <c r="D3499" s="499"/>
    </row>
    <row r="3500" spans="4:4">
      <c r="D3500" s="499"/>
    </row>
    <row r="3501" spans="4:4">
      <c r="D3501" s="499"/>
    </row>
    <row r="3502" spans="4:4">
      <c r="D3502" s="499"/>
    </row>
    <row r="3503" spans="4:4">
      <c r="D3503" s="499"/>
    </row>
    <row r="3504" spans="4:4">
      <c r="D3504" s="499"/>
    </row>
    <row r="3505" spans="4:4">
      <c r="D3505" s="499"/>
    </row>
    <row r="3506" spans="4:4">
      <c r="D3506" s="499"/>
    </row>
    <row r="3507" spans="4:4">
      <c r="D3507" s="499"/>
    </row>
    <row r="3508" spans="4:4">
      <c r="D3508" s="499"/>
    </row>
    <row r="3509" spans="4:4">
      <c r="D3509" s="499"/>
    </row>
    <row r="3510" spans="4:4">
      <c r="D3510" s="499"/>
    </row>
    <row r="3511" spans="4:4">
      <c r="D3511" s="499"/>
    </row>
    <row r="3512" spans="4:4">
      <c r="D3512" s="499"/>
    </row>
    <row r="3513" spans="4:4">
      <c r="D3513" s="499"/>
    </row>
    <row r="3514" spans="4:4">
      <c r="D3514" s="499"/>
    </row>
    <row r="3515" spans="4:4">
      <c r="D3515" s="499"/>
    </row>
    <row r="3516" spans="4:4">
      <c r="D3516" s="499"/>
    </row>
    <row r="3517" spans="4:4">
      <c r="D3517" s="499"/>
    </row>
    <row r="3518" spans="4:4">
      <c r="D3518" s="499"/>
    </row>
    <row r="3519" spans="4:4">
      <c r="D3519" s="499"/>
    </row>
    <row r="3520" spans="4:4">
      <c r="D3520" s="499"/>
    </row>
    <row r="3521" spans="4:4">
      <c r="D3521" s="499"/>
    </row>
    <row r="3522" spans="4:4">
      <c r="D3522" s="499"/>
    </row>
    <row r="3523" spans="4:4">
      <c r="D3523" s="499"/>
    </row>
    <row r="3524" spans="4:4">
      <c r="D3524" s="499"/>
    </row>
    <row r="3525" spans="4:4">
      <c r="D3525" s="499"/>
    </row>
    <row r="3526" spans="4:4">
      <c r="D3526" s="499"/>
    </row>
    <row r="3527" spans="4:4">
      <c r="D3527" s="499"/>
    </row>
    <row r="3528" spans="4:4">
      <c r="D3528" s="499"/>
    </row>
    <row r="3529" spans="4:4">
      <c r="D3529" s="499"/>
    </row>
    <row r="3530" spans="4:4">
      <c r="D3530" s="499"/>
    </row>
    <row r="3531" spans="4:4">
      <c r="D3531" s="499"/>
    </row>
    <row r="3532" spans="4:4">
      <c r="D3532" s="499"/>
    </row>
    <row r="3533" spans="4:4">
      <c r="D3533" s="499"/>
    </row>
    <row r="3534" spans="4:4">
      <c r="D3534" s="499"/>
    </row>
    <row r="3535" spans="4:4">
      <c r="D3535" s="499"/>
    </row>
    <row r="3536" spans="4:4">
      <c r="D3536" s="499"/>
    </row>
    <row r="3537" spans="4:4">
      <c r="D3537" s="499"/>
    </row>
    <row r="3538" spans="4:4">
      <c r="D3538" s="499"/>
    </row>
    <row r="3539" spans="4:4">
      <c r="D3539" s="499"/>
    </row>
    <row r="3540" spans="4:4">
      <c r="D3540" s="499"/>
    </row>
    <row r="3541" spans="4:4">
      <c r="D3541" s="499"/>
    </row>
    <row r="3542" spans="4:4">
      <c r="D3542" s="499"/>
    </row>
    <row r="3543" spans="4:4">
      <c r="D3543" s="499"/>
    </row>
    <row r="3544" spans="4:4">
      <c r="D3544" s="499"/>
    </row>
    <row r="3545" spans="4:4">
      <c r="D3545" s="499"/>
    </row>
    <row r="3546" spans="4:4">
      <c r="D3546" s="499"/>
    </row>
    <row r="3547" spans="4:4">
      <c r="D3547" s="499"/>
    </row>
    <row r="3548" spans="4:4">
      <c r="D3548" s="499"/>
    </row>
    <row r="3549" spans="4:4">
      <c r="D3549" s="499"/>
    </row>
    <row r="3550" spans="4:4">
      <c r="D3550" s="499"/>
    </row>
    <row r="3551" spans="4:4">
      <c r="D3551" s="499"/>
    </row>
    <row r="3552" spans="4:4">
      <c r="D3552" s="499"/>
    </row>
    <row r="3553" spans="4:4">
      <c r="D3553" s="499"/>
    </row>
    <row r="3554" spans="4:4">
      <c r="D3554" s="499"/>
    </row>
    <row r="3555" spans="4:4">
      <c r="D3555" s="499"/>
    </row>
    <row r="3556" spans="4:4">
      <c r="D3556" s="499"/>
    </row>
    <row r="3557" spans="4:4">
      <c r="D3557" s="499"/>
    </row>
    <row r="3558" spans="4:4">
      <c r="D3558" s="499"/>
    </row>
    <row r="3559" spans="4:4">
      <c r="D3559" s="499"/>
    </row>
    <row r="3560" spans="4:4">
      <c r="D3560" s="499"/>
    </row>
    <row r="3561" spans="4:4">
      <c r="D3561" s="499"/>
    </row>
    <row r="3562" spans="4:4">
      <c r="D3562" s="499"/>
    </row>
    <row r="3563" spans="4:4">
      <c r="D3563" s="499"/>
    </row>
    <row r="3564" spans="4:4">
      <c r="D3564" s="499"/>
    </row>
    <row r="3565" spans="4:4">
      <c r="D3565" s="499"/>
    </row>
    <row r="3566" spans="4:4">
      <c r="D3566" s="499"/>
    </row>
    <row r="3567" spans="4:4">
      <c r="D3567" s="499"/>
    </row>
    <row r="3568" spans="4:4">
      <c r="D3568" s="499"/>
    </row>
    <row r="3569" spans="4:4">
      <c r="D3569" s="499"/>
    </row>
    <row r="3570" spans="4:4">
      <c r="D3570" s="499"/>
    </row>
    <row r="3571" spans="4:4">
      <c r="D3571" s="499"/>
    </row>
    <row r="3572" spans="4:4">
      <c r="D3572" s="499"/>
    </row>
    <row r="3573" spans="4:4">
      <c r="D3573" s="499"/>
    </row>
    <row r="3574" spans="4:4">
      <c r="D3574" s="499"/>
    </row>
    <row r="3575" spans="4:4">
      <c r="D3575" s="499"/>
    </row>
    <row r="3576" spans="4:4">
      <c r="D3576" s="499"/>
    </row>
    <row r="3577" spans="4:4">
      <c r="D3577" s="499"/>
    </row>
    <row r="3578" spans="4:4">
      <c r="D3578" s="499"/>
    </row>
    <row r="3579" spans="4:4">
      <c r="D3579" s="499"/>
    </row>
    <row r="3580" spans="4:4">
      <c r="D3580" s="499"/>
    </row>
    <row r="3581" spans="4:4">
      <c r="D3581" s="499"/>
    </row>
    <row r="3582" spans="4:4">
      <c r="D3582" s="499"/>
    </row>
    <row r="3583" spans="4:4">
      <c r="D3583" s="499"/>
    </row>
    <row r="3584" spans="4:4">
      <c r="D3584" s="499"/>
    </row>
    <row r="3585" spans="4:4">
      <c r="D3585" s="499"/>
    </row>
    <row r="3586" spans="4:4">
      <c r="D3586" s="499"/>
    </row>
    <row r="3587" spans="4:4">
      <c r="D3587" s="499"/>
    </row>
    <row r="3588" spans="4:4">
      <c r="D3588" s="499"/>
    </row>
    <row r="3589" spans="4:4">
      <c r="D3589" s="499"/>
    </row>
    <row r="3590" spans="4:4">
      <c r="D3590" s="499"/>
    </row>
    <row r="3591" spans="4:4">
      <c r="D3591" s="499"/>
    </row>
    <row r="3592" spans="4:4">
      <c r="D3592" s="499"/>
    </row>
    <row r="3593" spans="4:4">
      <c r="D3593" s="499"/>
    </row>
    <row r="3594" spans="4:4">
      <c r="D3594" s="499"/>
    </row>
    <row r="3595" spans="4:4">
      <c r="D3595" s="499"/>
    </row>
    <row r="3596" spans="4:4">
      <c r="D3596" s="499"/>
    </row>
    <row r="3597" spans="4:4">
      <c r="D3597" s="499"/>
    </row>
    <row r="3598" spans="4:4">
      <c r="D3598" s="499"/>
    </row>
    <row r="3599" spans="4:4">
      <c r="D3599" s="499"/>
    </row>
    <row r="3600" spans="4:4">
      <c r="D3600" s="499"/>
    </row>
    <row r="3601" spans="4:4">
      <c r="D3601" s="499"/>
    </row>
    <row r="3602" spans="4:4">
      <c r="D3602" s="499"/>
    </row>
    <row r="3603" spans="4:4">
      <c r="D3603" s="499"/>
    </row>
    <row r="3604" spans="4:4">
      <c r="D3604" s="499"/>
    </row>
    <row r="3605" spans="4:4">
      <c r="D3605" s="499"/>
    </row>
    <row r="3606" spans="4:4">
      <c r="D3606" s="499"/>
    </row>
    <row r="3607" spans="4:4">
      <c r="D3607" s="499"/>
    </row>
    <row r="3608" spans="4:4">
      <c r="D3608" s="499"/>
    </row>
    <row r="3609" spans="4:4">
      <c r="D3609" s="499"/>
    </row>
    <row r="3610" spans="4:4">
      <c r="D3610" s="499"/>
    </row>
    <row r="3611" spans="4:4">
      <c r="D3611" s="499"/>
    </row>
    <row r="3612" spans="4:4">
      <c r="D3612" s="499"/>
    </row>
    <row r="3613" spans="4:4">
      <c r="D3613" s="499"/>
    </row>
    <row r="3614" spans="4:4">
      <c r="D3614" s="499"/>
    </row>
    <row r="3615" spans="4:4">
      <c r="D3615" s="499"/>
    </row>
    <row r="3616" spans="4:4">
      <c r="D3616" s="499"/>
    </row>
    <row r="3617" spans="4:4">
      <c r="D3617" s="499"/>
    </row>
    <row r="3618" spans="4:4">
      <c r="D3618" s="499"/>
    </row>
    <row r="3619" spans="4:4">
      <c r="D3619" s="499"/>
    </row>
    <row r="3620" spans="4:4">
      <c r="D3620" s="499"/>
    </row>
    <row r="3621" spans="4:4">
      <c r="D3621" s="499"/>
    </row>
    <row r="3622" spans="4:4">
      <c r="D3622" s="499"/>
    </row>
    <row r="3623" spans="4:4">
      <c r="D3623" s="499"/>
    </row>
    <row r="3624" spans="4:4">
      <c r="D3624" s="499"/>
    </row>
    <row r="3625" spans="4:4">
      <c r="D3625" s="499"/>
    </row>
    <row r="3626" spans="4:4">
      <c r="D3626" s="499"/>
    </row>
    <row r="3627" spans="4:4">
      <c r="D3627" s="499"/>
    </row>
    <row r="3628" spans="4:4">
      <c r="D3628" s="499"/>
    </row>
    <row r="3629" spans="4:4">
      <c r="D3629" s="499"/>
    </row>
    <row r="3630" spans="4:4">
      <c r="D3630" s="499"/>
    </row>
    <row r="3631" spans="4:4">
      <c r="D3631" s="499"/>
    </row>
    <row r="3632" spans="4:4">
      <c r="D3632" s="499"/>
    </row>
    <row r="3633" spans="4:4">
      <c r="D3633" s="499"/>
    </row>
    <row r="3634" spans="4:4">
      <c r="D3634" s="499"/>
    </row>
    <row r="3635" spans="4:4">
      <c r="D3635" s="499"/>
    </row>
    <row r="3636" spans="4:4">
      <c r="D3636" s="499"/>
    </row>
    <row r="3637" spans="4:4">
      <c r="D3637" s="499"/>
    </row>
    <row r="3638" spans="4:4">
      <c r="D3638" s="499"/>
    </row>
    <row r="3639" spans="4:4">
      <c r="D3639" s="499"/>
    </row>
    <row r="3640" spans="4:4">
      <c r="D3640" s="499"/>
    </row>
    <row r="3641" spans="4:4">
      <c r="D3641" s="499"/>
    </row>
    <row r="3642" spans="4:4">
      <c r="D3642" s="499"/>
    </row>
    <row r="3643" spans="4:4">
      <c r="D3643" s="499"/>
    </row>
    <row r="3644" spans="4:4">
      <c r="D3644" s="499"/>
    </row>
    <row r="3645" spans="4:4">
      <c r="D3645" s="499"/>
    </row>
    <row r="3646" spans="4:4">
      <c r="D3646" s="499"/>
    </row>
    <row r="3647" spans="4:4">
      <c r="D3647" s="499"/>
    </row>
    <row r="3648" spans="4:4">
      <c r="D3648" s="499"/>
    </row>
    <row r="3649" spans="4:4">
      <c r="D3649" s="499"/>
    </row>
    <row r="3650" spans="4:4">
      <c r="D3650" s="499"/>
    </row>
    <row r="3651" spans="4:4">
      <c r="D3651" s="499"/>
    </row>
    <row r="3652" spans="4:4">
      <c r="D3652" s="499"/>
    </row>
    <row r="3653" spans="4:4">
      <c r="D3653" s="499"/>
    </row>
    <row r="3654" spans="4:4">
      <c r="D3654" s="499"/>
    </row>
    <row r="3655" spans="4:4">
      <c r="D3655" s="499"/>
    </row>
    <row r="3656" spans="4:4">
      <c r="D3656" s="499"/>
    </row>
    <row r="3657" spans="4:4">
      <c r="D3657" s="499"/>
    </row>
    <row r="3658" spans="4:4">
      <c r="D3658" s="499"/>
    </row>
    <row r="3659" spans="4:4">
      <c r="D3659" s="499"/>
    </row>
    <row r="3660" spans="4:4">
      <c r="D3660" s="499"/>
    </row>
    <row r="3661" spans="4:4">
      <c r="D3661" s="499"/>
    </row>
    <row r="3662" spans="4:4">
      <c r="D3662" s="499"/>
    </row>
    <row r="3663" spans="4:4">
      <c r="D3663" s="499"/>
    </row>
    <row r="3664" spans="4:4">
      <c r="D3664" s="499"/>
    </row>
    <row r="3665" spans="4:4">
      <c r="D3665" s="499"/>
    </row>
    <row r="3666" spans="4:4">
      <c r="D3666" s="499"/>
    </row>
    <row r="3667" spans="4:4">
      <c r="D3667" s="499"/>
    </row>
    <row r="3668" spans="4:4">
      <c r="D3668" s="499"/>
    </row>
    <row r="3669" spans="4:4">
      <c r="D3669" s="499"/>
    </row>
    <row r="3670" spans="4:4">
      <c r="D3670" s="499"/>
    </row>
    <row r="3671" spans="4:4">
      <c r="D3671" s="499"/>
    </row>
    <row r="3672" spans="4:4">
      <c r="D3672" s="499"/>
    </row>
    <row r="3673" spans="4:4">
      <c r="D3673" s="499"/>
    </row>
    <row r="3674" spans="4:4">
      <c r="D3674" s="499"/>
    </row>
    <row r="3675" spans="4:4">
      <c r="D3675" s="499"/>
    </row>
    <row r="3676" spans="4:4">
      <c r="D3676" s="499"/>
    </row>
    <row r="3677" spans="4:4">
      <c r="D3677" s="499"/>
    </row>
    <row r="3678" spans="4:4">
      <c r="D3678" s="499"/>
    </row>
    <row r="3679" spans="4:4">
      <c r="D3679" s="499"/>
    </row>
    <row r="3680" spans="4:4">
      <c r="D3680" s="499"/>
    </row>
    <row r="3681" spans="4:4">
      <c r="D3681" s="499"/>
    </row>
    <row r="3682" spans="4:4">
      <c r="D3682" s="499"/>
    </row>
    <row r="3683" spans="4:4">
      <c r="D3683" s="499"/>
    </row>
    <row r="3684" spans="4:4">
      <c r="D3684" s="499"/>
    </row>
    <row r="3685" spans="4:4">
      <c r="D3685" s="499"/>
    </row>
    <row r="3686" spans="4:4">
      <c r="D3686" s="499"/>
    </row>
    <row r="3687" spans="4:4">
      <c r="D3687" s="499"/>
    </row>
    <row r="3688" spans="4:4">
      <c r="D3688" s="499"/>
    </row>
    <row r="3689" spans="4:4">
      <c r="D3689" s="499"/>
    </row>
    <row r="3690" spans="4:4">
      <c r="D3690" s="499"/>
    </row>
    <row r="3691" spans="4:4">
      <c r="D3691" s="499"/>
    </row>
    <row r="3692" spans="4:4">
      <c r="D3692" s="499"/>
    </row>
    <row r="3693" spans="4:4">
      <c r="D3693" s="499"/>
    </row>
    <row r="3694" spans="4:4">
      <c r="D3694" s="499"/>
    </row>
    <row r="3695" spans="4:4">
      <c r="D3695" s="499"/>
    </row>
    <row r="3696" spans="4:4">
      <c r="D3696" s="499"/>
    </row>
    <row r="3697" spans="4:4">
      <c r="D3697" s="499"/>
    </row>
    <row r="3698" spans="4:4">
      <c r="D3698" s="499"/>
    </row>
    <row r="3699" spans="4:4">
      <c r="D3699" s="499"/>
    </row>
    <row r="3700" spans="4:4">
      <c r="D3700" s="499"/>
    </row>
    <row r="3701" spans="4:4">
      <c r="D3701" s="499"/>
    </row>
    <row r="3702" spans="4:4">
      <c r="D3702" s="499"/>
    </row>
    <row r="3703" spans="4:4">
      <c r="D3703" s="499"/>
    </row>
    <row r="3704" spans="4:4">
      <c r="D3704" s="499"/>
    </row>
    <row r="3705" spans="4:4">
      <c r="D3705" s="499"/>
    </row>
    <row r="3706" spans="4:4">
      <c r="D3706" s="499"/>
    </row>
    <row r="3707" spans="4:4">
      <c r="D3707" s="499"/>
    </row>
    <row r="3708" spans="4:4">
      <c r="D3708" s="499"/>
    </row>
    <row r="3709" spans="4:4">
      <c r="D3709" s="499"/>
    </row>
    <row r="3710" spans="4:4">
      <c r="D3710" s="499"/>
    </row>
    <row r="3711" spans="4:4">
      <c r="D3711" s="499"/>
    </row>
    <row r="3712" spans="4:4">
      <c r="D3712" s="499"/>
    </row>
    <row r="3713" spans="4:4">
      <c r="D3713" s="499"/>
    </row>
    <row r="3714" spans="4:4">
      <c r="D3714" s="499"/>
    </row>
    <row r="3715" spans="4:4">
      <c r="D3715" s="499"/>
    </row>
    <row r="3716" spans="4:4">
      <c r="D3716" s="499"/>
    </row>
    <row r="3717" spans="4:4">
      <c r="D3717" s="499"/>
    </row>
    <row r="3718" spans="4:4">
      <c r="D3718" s="499"/>
    </row>
    <row r="3719" spans="4:4">
      <c r="D3719" s="499"/>
    </row>
    <row r="3720" spans="4:4">
      <c r="D3720" s="499"/>
    </row>
    <row r="3721" spans="4:4">
      <c r="D3721" s="499"/>
    </row>
    <row r="3722" spans="4:4">
      <c r="D3722" s="499"/>
    </row>
    <row r="3723" spans="4:4">
      <c r="D3723" s="499"/>
    </row>
    <row r="3724" spans="4:4">
      <c r="D3724" s="499"/>
    </row>
    <row r="3725" spans="4:4">
      <c r="D3725" s="499"/>
    </row>
    <row r="3726" spans="4:4">
      <c r="D3726" s="499"/>
    </row>
    <row r="3727" spans="4:4">
      <c r="D3727" s="499"/>
    </row>
    <row r="3728" spans="4:4">
      <c r="D3728" s="499"/>
    </row>
    <row r="3729" spans="4:4">
      <c r="D3729" s="499"/>
    </row>
    <row r="3730" spans="4:4">
      <c r="D3730" s="499"/>
    </row>
    <row r="3731" spans="4:4">
      <c r="D3731" s="499"/>
    </row>
    <row r="3732" spans="4:4">
      <c r="D3732" s="499"/>
    </row>
    <row r="3733" spans="4:4">
      <c r="D3733" s="499"/>
    </row>
    <row r="3734" spans="4:4">
      <c r="D3734" s="499"/>
    </row>
    <row r="3735" spans="4:4">
      <c r="D3735" s="499"/>
    </row>
    <row r="3736" spans="4:4">
      <c r="D3736" s="499"/>
    </row>
    <row r="3737" spans="4:4">
      <c r="D3737" s="499"/>
    </row>
    <row r="3738" spans="4:4">
      <c r="D3738" s="499"/>
    </row>
    <row r="3739" spans="4:4">
      <c r="D3739" s="499"/>
    </row>
    <row r="3740" spans="4:4">
      <c r="D3740" s="499"/>
    </row>
    <row r="3741" spans="4:4">
      <c r="D3741" s="499"/>
    </row>
    <row r="3742" spans="4:4">
      <c r="D3742" s="499"/>
    </row>
    <row r="3743" spans="4:4">
      <c r="D3743" s="499"/>
    </row>
    <row r="3744" spans="4:4">
      <c r="D3744" s="499"/>
    </row>
    <row r="3745" spans="4:4">
      <c r="D3745" s="499"/>
    </row>
    <row r="3746" spans="4:4">
      <c r="D3746" s="499"/>
    </row>
    <row r="3747" spans="4:4">
      <c r="D3747" s="499"/>
    </row>
    <row r="3748" spans="4:4">
      <c r="D3748" s="499"/>
    </row>
    <row r="3749" spans="4:4">
      <c r="D3749" s="499"/>
    </row>
    <row r="3750" spans="4:4">
      <c r="D3750" s="499"/>
    </row>
    <row r="3751" spans="4:4">
      <c r="D3751" s="499"/>
    </row>
    <row r="3752" spans="4:4">
      <c r="D3752" s="499"/>
    </row>
    <row r="3753" spans="4:4">
      <c r="D3753" s="499"/>
    </row>
    <row r="3754" spans="4:4">
      <c r="D3754" s="499"/>
    </row>
    <row r="3755" spans="4:4">
      <c r="D3755" s="499"/>
    </row>
    <row r="3756" spans="4:4">
      <c r="D3756" s="499"/>
    </row>
    <row r="3757" spans="4:4">
      <c r="D3757" s="499"/>
    </row>
    <row r="3758" spans="4:4">
      <c r="D3758" s="499"/>
    </row>
    <row r="3759" spans="4:4">
      <c r="D3759" s="499"/>
    </row>
    <row r="3760" spans="4:4">
      <c r="D3760" s="499"/>
    </row>
    <row r="3761" spans="4:4">
      <c r="D3761" s="499"/>
    </row>
    <row r="3762" spans="4:4">
      <c r="D3762" s="499"/>
    </row>
    <row r="3763" spans="4:4">
      <c r="D3763" s="499"/>
    </row>
    <row r="3764" spans="4:4">
      <c r="D3764" s="499"/>
    </row>
    <row r="3765" spans="4:4">
      <c r="D3765" s="499"/>
    </row>
    <row r="3766" spans="4:4">
      <c r="D3766" s="499"/>
    </row>
    <row r="3767" spans="4:4">
      <c r="D3767" s="499"/>
    </row>
    <row r="3768" spans="4:4">
      <c r="D3768" s="499"/>
    </row>
    <row r="3769" spans="4:4">
      <c r="D3769" s="499"/>
    </row>
    <row r="3770" spans="4:4">
      <c r="D3770" s="499"/>
    </row>
    <row r="3771" spans="4:4">
      <c r="D3771" s="499"/>
    </row>
    <row r="3772" spans="4:4">
      <c r="D3772" s="499"/>
    </row>
    <row r="3773" spans="4:4">
      <c r="D3773" s="499"/>
    </row>
    <row r="3774" spans="4:4">
      <c r="D3774" s="499"/>
    </row>
    <row r="3775" spans="4:4">
      <c r="D3775" s="499"/>
    </row>
    <row r="3776" spans="4:4">
      <c r="D3776" s="499"/>
    </row>
    <row r="3777" spans="4:4">
      <c r="D3777" s="499"/>
    </row>
    <row r="3778" spans="4:4">
      <c r="D3778" s="499"/>
    </row>
    <row r="3779" spans="4:4">
      <c r="D3779" s="499"/>
    </row>
    <row r="3780" spans="4:4">
      <c r="D3780" s="499"/>
    </row>
    <row r="3781" spans="4:4">
      <c r="D3781" s="499"/>
    </row>
    <row r="3782" spans="4:4">
      <c r="D3782" s="499"/>
    </row>
    <row r="3783" spans="4:4">
      <c r="D3783" s="499"/>
    </row>
    <row r="3784" spans="4:4">
      <c r="D3784" s="499"/>
    </row>
    <row r="3785" spans="4:4">
      <c r="D3785" s="499"/>
    </row>
    <row r="3786" spans="4:4">
      <c r="D3786" s="499"/>
    </row>
    <row r="3787" spans="4:4">
      <c r="D3787" s="499"/>
    </row>
    <row r="3788" spans="4:4">
      <c r="D3788" s="499"/>
    </row>
    <row r="3789" spans="4:4">
      <c r="D3789" s="499"/>
    </row>
    <row r="3790" spans="4:4">
      <c r="D3790" s="499"/>
    </row>
    <row r="3791" spans="4:4">
      <c r="D3791" s="499"/>
    </row>
    <row r="3792" spans="4:4">
      <c r="D3792" s="499"/>
    </row>
    <row r="3793" spans="4:4">
      <c r="D3793" s="499"/>
    </row>
    <row r="3794" spans="4:4">
      <c r="D3794" s="499"/>
    </row>
    <row r="3795" spans="4:4">
      <c r="D3795" s="499"/>
    </row>
    <row r="3796" spans="4:4">
      <c r="D3796" s="499"/>
    </row>
    <row r="3797" spans="4:4">
      <c r="D3797" s="499"/>
    </row>
    <row r="3798" spans="4:4">
      <c r="D3798" s="499"/>
    </row>
    <row r="3799" spans="4:4">
      <c r="D3799" s="499"/>
    </row>
    <row r="3800" spans="4:4">
      <c r="D3800" s="499"/>
    </row>
    <row r="3801" spans="4:4">
      <c r="D3801" s="499"/>
    </row>
    <row r="3802" spans="4:4">
      <c r="D3802" s="499"/>
    </row>
    <row r="3803" spans="4:4">
      <c r="D3803" s="499"/>
    </row>
    <row r="3804" spans="4:4">
      <c r="D3804" s="499"/>
    </row>
    <row r="3805" spans="4:4">
      <c r="D3805" s="499"/>
    </row>
    <row r="3806" spans="4:4">
      <c r="D3806" s="499"/>
    </row>
    <row r="3807" spans="4:4">
      <c r="D3807" s="499"/>
    </row>
    <row r="3808" spans="4:4">
      <c r="D3808" s="499"/>
    </row>
    <row r="3809" spans="4:4">
      <c r="D3809" s="499"/>
    </row>
    <row r="3810" spans="4:4">
      <c r="D3810" s="499"/>
    </row>
    <row r="3811" spans="4:4">
      <c r="D3811" s="499"/>
    </row>
    <row r="3812" spans="4:4">
      <c r="D3812" s="499"/>
    </row>
    <row r="3813" spans="4:4">
      <c r="D3813" s="499"/>
    </row>
    <row r="3814" spans="4:4">
      <c r="D3814" s="499"/>
    </row>
    <row r="3815" spans="4:4">
      <c r="D3815" s="499"/>
    </row>
    <row r="3816" spans="4:4">
      <c r="D3816" s="499"/>
    </row>
    <row r="3817" spans="4:4">
      <c r="D3817" s="499"/>
    </row>
    <row r="3818" spans="4:4">
      <c r="D3818" s="499"/>
    </row>
    <row r="3819" spans="4:4">
      <c r="D3819" s="499"/>
    </row>
    <row r="3820" spans="4:4">
      <c r="D3820" s="499"/>
    </row>
    <row r="3821" spans="4:4">
      <c r="D3821" s="499"/>
    </row>
    <row r="3822" spans="4:4">
      <c r="D3822" s="499"/>
    </row>
    <row r="3823" spans="4:4">
      <c r="D3823" s="499"/>
    </row>
    <row r="3824" spans="4:4">
      <c r="D3824" s="499"/>
    </row>
    <row r="3825" spans="4:4">
      <c r="D3825" s="499"/>
    </row>
    <row r="3826" spans="4:4">
      <c r="D3826" s="499"/>
    </row>
    <row r="3827" spans="4:4">
      <c r="D3827" s="499"/>
    </row>
    <row r="3828" spans="4:4">
      <c r="D3828" s="499"/>
    </row>
    <row r="3829" spans="4:4">
      <c r="D3829" s="499"/>
    </row>
    <row r="3830" spans="4:4">
      <c r="D3830" s="499"/>
    </row>
    <row r="3831" spans="4:4">
      <c r="D3831" s="499"/>
    </row>
    <row r="3832" spans="4:4">
      <c r="D3832" s="499"/>
    </row>
    <row r="3833" spans="4:4">
      <c r="D3833" s="499"/>
    </row>
    <row r="3834" spans="4:4">
      <c r="D3834" s="499"/>
    </row>
    <row r="3835" spans="4:4">
      <c r="D3835" s="499"/>
    </row>
    <row r="3836" spans="4:4">
      <c r="D3836" s="499"/>
    </row>
    <row r="3837" spans="4:4">
      <c r="D3837" s="499"/>
    </row>
    <row r="3838" spans="4:4">
      <c r="D3838" s="499"/>
    </row>
    <row r="3839" spans="4:4">
      <c r="D3839" s="499"/>
    </row>
    <row r="3840" spans="4:4">
      <c r="D3840" s="499"/>
    </row>
    <row r="3841" spans="4:4">
      <c r="D3841" s="499"/>
    </row>
    <row r="3842" spans="4:4">
      <c r="D3842" s="499"/>
    </row>
    <row r="3843" spans="4:4">
      <c r="D3843" s="499"/>
    </row>
    <row r="3844" spans="4:4">
      <c r="D3844" s="499"/>
    </row>
    <row r="3845" spans="4:4">
      <c r="D3845" s="499"/>
    </row>
    <row r="3846" spans="4:4">
      <c r="D3846" s="499"/>
    </row>
    <row r="3847" spans="4:4">
      <c r="D3847" s="499"/>
    </row>
    <row r="3848" spans="4:4">
      <c r="D3848" s="499"/>
    </row>
    <row r="3849" spans="4:4">
      <c r="D3849" s="499"/>
    </row>
    <row r="3850" spans="4:4">
      <c r="D3850" s="499"/>
    </row>
    <row r="3851" spans="4:4">
      <c r="D3851" s="499"/>
    </row>
    <row r="3852" spans="4:4">
      <c r="D3852" s="499"/>
    </row>
    <row r="3853" spans="4:4">
      <c r="D3853" s="499"/>
    </row>
    <row r="3854" spans="4:4">
      <c r="D3854" s="499"/>
    </row>
    <row r="3855" spans="4:4">
      <c r="D3855" s="499"/>
    </row>
    <row r="3856" spans="4:4">
      <c r="D3856" s="499"/>
    </row>
    <row r="3857" spans="4:4">
      <c r="D3857" s="499"/>
    </row>
    <row r="3858" spans="4:4">
      <c r="D3858" s="499"/>
    </row>
    <row r="3859" spans="4:4">
      <c r="D3859" s="499"/>
    </row>
    <row r="3860" spans="4:4">
      <c r="D3860" s="499"/>
    </row>
    <row r="3861" spans="4:4">
      <c r="D3861" s="499"/>
    </row>
    <row r="3862" spans="4:4">
      <c r="D3862" s="499"/>
    </row>
    <row r="3863" spans="4:4">
      <c r="D3863" s="499"/>
    </row>
    <row r="3864" spans="4:4">
      <c r="D3864" s="499"/>
    </row>
    <row r="3865" spans="4:4">
      <c r="D3865" s="499"/>
    </row>
    <row r="3866" spans="4:4">
      <c r="D3866" s="499"/>
    </row>
    <row r="3867" spans="4:4">
      <c r="D3867" s="499"/>
    </row>
    <row r="3868" spans="4:4">
      <c r="D3868" s="499"/>
    </row>
    <row r="3869" spans="4:4">
      <c r="D3869" s="499"/>
    </row>
    <row r="3870" spans="4:4">
      <c r="D3870" s="499"/>
    </row>
    <row r="3871" spans="4:4">
      <c r="D3871" s="499"/>
    </row>
    <row r="3872" spans="4:4">
      <c r="D3872" s="499"/>
    </row>
    <row r="3873" spans="4:4">
      <c r="D3873" s="499"/>
    </row>
    <row r="3874" spans="4:4">
      <c r="D3874" s="499"/>
    </row>
    <row r="3875" spans="4:4">
      <c r="D3875" s="499"/>
    </row>
    <row r="3876" spans="4:4">
      <c r="D3876" s="499"/>
    </row>
    <row r="3877" spans="4:4">
      <c r="D3877" s="499"/>
    </row>
    <row r="3878" spans="4:4">
      <c r="D3878" s="499"/>
    </row>
    <row r="3879" spans="4:4">
      <c r="D3879" s="499"/>
    </row>
    <row r="3880" spans="4:4">
      <c r="D3880" s="499"/>
    </row>
    <row r="3881" spans="4:4">
      <c r="D3881" s="499"/>
    </row>
    <row r="3882" spans="4:4">
      <c r="D3882" s="499"/>
    </row>
    <row r="3883" spans="4:4">
      <c r="D3883" s="499"/>
    </row>
    <row r="3884" spans="4:4">
      <c r="D3884" s="499"/>
    </row>
    <row r="3885" spans="4:4">
      <c r="D3885" s="499"/>
    </row>
    <row r="3886" spans="4:4">
      <c r="D3886" s="499"/>
    </row>
    <row r="3887" spans="4:4">
      <c r="D3887" s="499"/>
    </row>
    <row r="3888" spans="4:4">
      <c r="D3888" s="499"/>
    </row>
    <row r="3889" spans="4:4">
      <c r="D3889" s="499"/>
    </row>
    <row r="3890" spans="4:4">
      <c r="D3890" s="499"/>
    </row>
    <row r="3891" spans="4:4">
      <c r="D3891" s="499"/>
    </row>
    <row r="3892" spans="4:4">
      <c r="D3892" s="499"/>
    </row>
    <row r="3893" spans="4:4">
      <c r="D3893" s="499"/>
    </row>
    <row r="3894" spans="4:4">
      <c r="D3894" s="499"/>
    </row>
    <row r="3895" spans="4:4">
      <c r="D3895" s="499"/>
    </row>
    <row r="3896" spans="4:4">
      <c r="D3896" s="499"/>
    </row>
    <row r="3897" spans="4:4">
      <c r="D3897" s="499"/>
    </row>
    <row r="3898" spans="4:4">
      <c r="D3898" s="499"/>
    </row>
    <row r="3899" spans="4:4">
      <c r="D3899" s="499"/>
    </row>
    <row r="3900" spans="4:4">
      <c r="D3900" s="499"/>
    </row>
    <row r="3901" spans="4:4">
      <c r="D3901" s="499"/>
    </row>
    <row r="3902" spans="4:4">
      <c r="D3902" s="499"/>
    </row>
    <row r="3903" spans="4:4">
      <c r="D3903" s="499"/>
    </row>
    <row r="3904" spans="4:4">
      <c r="D3904" s="499"/>
    </row>
    <row r="3905" spans="4:4">
      <c r="D3905" s="499"/>
    </row>
    <row r="3906" spans="4:4">
      <c r="D3906" s="499"/>
    </row>
    <row r="3907" spans="4:4">
      <c r="D3907" s="499"/>
    </row>
    <row r="3908" spans="4:4">
      <c r="D3908" s="499"/>
    </row>
    <row r="3909" spans="4:4">
      <c r="D3909" s="499"/>
    </row>
    <row r="3910" spans="4:4">
      <c r="D3910" s="499"/>
    </row>
    <row r="3911" spans="4:4">
      <c r="D3911" s="499"/>
    </row>
    <row r="3912" spans="4:4">
      <c r="D3912" s="499"/>
    </row>
    <row r="3913" spans="4:4">
      <c r="D3913" s="499"/>
    </row>
    <row r="3914" spans="4:4">
      <c r="D3914" s="499"/>
    </row>
    <row r="3915" spans="4:4">
      <c r="D3915" s="499"/>
    </row>
    <row r="3916" spans="4:4">
      <c r="D3916" s="499"/>
    </row>
    <row r="3917" spans="4:4">
      <c r="D3917" s="499"/>
    </row>
    <row r="3918" spans="4:4">
      <c r="D3918" s="499"/>
    </row>
    <row r="3919" spans="4:4">
      <c r="D3919" s="499"/>
    </row>
    <row r="3920" spans="4:4">
      <c r="D3920" s="499"/>
    </row>
    <row r="3921" spans="4:4">
      <c r="D3921" s="499"/>
    </row>
    <row r="3922" spans="4:4">
      <c r="D3922" s="499"/>
    </row>
    <row r="3923" spans="4:4">
      <c r="D3923" s="499"/>
    </row>
    <row r="3924" spans="4:4">
      <c r="D3924" s="499"/>
    </row>
    <row r="3925" spans="4:4">
      <c r="D3925" s="499"/>
    </row>
    <row r="3926" spans="4:4">
      <c r="D3926" s="499"/>
    </row>
    <row r="3927" spans="4:4">
      <c r="D3927" s="499"/>
    </row>
    <row r="3928" spans="4:4">
      <c r="D3928" s="499"/>
    </row>
    <row r="3929" spans="4:4">
      <c r="D3929" s="499"/>
    </row>
    <row r="3930" spans="4:4">
      <c r="D3930" s="499"/>
    </row>
    <row r="3931" spans="4:4">
      <c r="D3931" s="499"/>
    </row>
    <row r="3932" spans="4:4">
      <c r="D3932" s="499"/>
    </row>
    <row r="3933" spans="4:4">
      <c r="D3933" s="499"/>
    </row>
    <row r="3934" spans="4:4">
      <c r="D3934" s="499"/>
    </row>
    <row r="3935" spans="4:4">
      <c r="D3935" s="499"/>
    </row>
    <row r="3936" spans="4:4">
      <c r="D3936" s="499"/>
    </row>
    <row r="3937" spans="4:4">
      <c r="D3937" s="499"/>
    </row>
    <row r="3938" spans="4:4">
      <c r="D3938" s="499"/>
    </row>
    <row r="3939" spans="4:4">
      <c r="D3939" s="499"/>
    </row>
    <row r="3940" spans="4:4">
      <c r="D3940" s="499"/>
    </row>
    <row r="3941" spans="4:4">
      <c r="D3941" s="499"/>
    </row>
    <row r="3942" spans="4:4">
      <c r="D3942" s="499"/>
    </row>
    <row r="3943" spans="4:4">
      <c r="D3943" s="499"/>
    </row>
    <row r="3944" spans="4:4">
      <c r="D3944" s="499"/>
    </row>
    <row r="3945" spans="4:4">
      <c r="D3945" s="499"/>
    </row>
    <row r="3946" spans="4:4">
      <c r="D3946" s="499"/>
    </row>
    <row r="3947" spans="4:4">
      <c r="D3947" s="499"/>
    </row>
    <row r="3948" spans="4:4">
      <c r="D3948" s="499"/>
    </row>
    <row r="3949" spans="4:4">
      <c r="D3949" s="499"/>
    </row>
    <row r="3950" spans="4:4">
      <c r="D3950" s="499"/>
    </row>
    <row r="3951" spans="4:4">
      <c r="D3951" s="499"/>
    </row>
    <row r="3952" spans="4:4">
      <c r="D3952" s="499"/>
    </row>
    <row r="3953" spans="4:4">
      <c r="D3953" s="499"/>
    </row>
    <row r="3954" spans="4:4">
      <c r="D3954" s="499"/>
    </row>
    <row r="3955" spans="4:4">
      <c r="D3955" s="499"/>
    </row>
    <row r="3956" spans="4:4">
      <c r="D3956" s="499"/>
    </row>
    <row r="3957" spans="4:4">
      <c r="D3957" s="499"/>
    </row>
    <row r="3958" spans="4:4">
      <c r="D3958" s="499"/>
    </row>
    <row r="3959" spans="4:4">
      <c r="D3959" s="499"/>
    </row>
    <row r="3960" spans="4:4">
      <c r="D3960" s="499"/>
    </row>
    <row r="3961" spans="4:4">
      <c r="D3961" s="499"/>
    </row>
    <row r="3962" spans="4:4">
      <c r="D3962" s="499"/>
    </row>
    <row r="3963" spans="4:4">
      <c r="D3963" s="499"/>
    </row>
    <row r="3964" spans="4:4">
      <c r="D3964" s="499"/>
    </row>
    <row r="3965" spans="4:4">
      <c r="D3965" s="499"/>
    </row>
    <row r="3966" spans="4:4">
      <c r="D3966" s="499"/>
    </row>
    <row r="3967" spans="4:4">
      <c r="D3967" s="499"/>
    </row>
    <row r="3968" spans="4:4">
      <c r="D3968" s="499"/>
    </row>
    <row r="3969" spans="4:4">
      <c r="D3969" s="499"/>
    </row>
    <row r="3970" spans="4:4">
      <c r="D3970" s="499"/>
    </row>
    <row r="3971" spans="4:4">
      <c r="D3971" s="499"/>
    </row>
    <row r="3972" spans="4:4">
      <c r="D3972" s="499"/>
    </row>
    <row r="3973" spans="4:4">
      <c r="D3973" s="499"/>
    </row>
    <row r="3974" spans="4:4">
      <c r="D3974" s="499"/>
    </row>
    <row r="3975" spans="4:4">
      <c r="D3975" s="499"/>
    </row>
    <row r="3976" spans="4:4">
      <c r="D3976" s="499"/>
    </row>
    <row r="3977" spans="4:4">
      <c r="D3977" s="499"/>
    </row>
    <row r="3978" spans="4:4">
      <c r="D3978" s="499"/>
    </row>
    <row r="3979" spans="4:4">
      <c r="D3979" s="499"/>
    </row>
    <row r="3980" spans="4:4">
      <c r="D3980" s="499"/>
    </row>
    <row r="3981" spans="4:4">
      <c r="D3981" s="499"/>
    </row>
    <row r="3982" spans="4:4">
      <c r="D3982" s="499"/>
    </row>
    <row r="3983" spans="4:4">
      <c r="D3983" s="499"/>
    </row>
    <row r="3984" spans="4:4">
      <c r="D3984" s="499"/>
    </row>
    <row r="3985" spans="4:4">
      <c r="D3985" s="499"/>
    </row>
    <row r="3986" spans="4:4">
      <c r="D3986" s="499"/>
    </row>
    <row r="3987" spans="4:4">
      <c r="D3987" s="499"/>
    </row>
    <row r="3988" spans="4:4">
      <c r="D3988" s="499"/>
    </row>
    <row r="3989" spans="4:4">
      <c r="D3989" s="499"/>
    </row>
    <row r="3990" spans="4:4">
      <c r="D3990" s="499"/>
    </row>
    <row r="3991" spans="4:4">
      <c r="D3991" s="499"/>
    </row>
    <row r="3992" spans="4:4">
      <c r="D3992" s="499"/>
    </row>
    <row r="3993" spans="4:4">
      <c r="D3993" s="499"/>
    </row>
    <row r="3994" spans="4:4">
      <c r="D3994" s="499"/>
    </row>
    <row r="3995" spans="4:4">
      <c r="D3995" s="499"/>
    </row>
    <row r="3996" spans="4:4">
      <c r="D3996" s="499"/>
    </row>
    <row r="3997" spans="4:4">
      <c r="D3997" s="499"/>
    </row>
    <row r="3998" spans="4:4">
      <c r="D3998" s="499"/>
    </row>
    <row r="3999" spans="4:4">
      <c r="D3999" s="499"/>
    </row>
    <row r="4000" spans="4:4">
      <c r="D4000" s="499"/>
    </row>
    <row r="4001" spans="4:4">
      <c r="D4001" s="499"/>
    </row>
    <row r="4002" spans="4:4">
      <c r="D4002" s="499"/>
    </row>
    <row r="4003" spans="4:4">
      <c r="D4003" s="499"/>
    </row>
    <row r="4004" spans="4:4">
      <c r="D4004" s="499"/>
    </row>
    <row r="4005" spans="4:4">
      <c r="D4005" s="499"/>
    </row>
    <row r="4006" spans="4:4">
      <c r="D4006" s="499"/>
    </row>
    <row r="4007" spans="4:4">
      <c r="D4007" s="499"/>
    </row>
    <row r="4008" spans="4:4">
      <c r="D4008" s="499"/>
    </row>
    <row r="4009" spans="4:4">
      <c r="D4009" s="499"/>
    </row>
    <row r="4010" spans="4:4">
      <c r="D4010" s="499"/>
    </row>
    <row r="4011" spans="4:4">
      <c r="D4011" s="499"/>
    </row>
    <row r="4012" spans="4:4">
      <c r="D4012" s="499"/>
    </row>
    <row r="4013" spans="4:4">
      <c r="D4013" s="499"/>
    </row>
    <row r="4014" spans="4:4">
      <c r="D4014" s="499"/>
    </row>
    <row r="4015" spans="4:4">
      <c r="D4015" s="499"/>
    </row>
    <row r="4016" spans="4:4">
      <c r="D4016" s="499"/>
    </row>
    <row r="4017" spans="4:4">
      <c r="D4017" s="499"/>
    </row>
    <row r="4018" spans="4:4">
      <c r="D4018" s="499"/>
    </row>
    <row r="4019" spans="4:4">
      <c r="D4019" s="499"/>
    </row>
    <row r="4020" spans="4:4">
      <c r="D4020" s="499"/>
    </row>
    <row r="4021" spans="4:4">
      <c r="D4021" s="499"/>
    </row>
    <row r="4022" spans="4:4">
      <c r="D4022" s="499"/>
    </row>
    <row r="4023" spans="4:4">
      <c r="D4023" s="499"/>
    </row>
    <row r="4024" spans="4:4">
      <c r="D4024" s="499"/>
    </row>
    <row r="4025" spans="4:4">
      <c r="D4025" s="499"/>
    </row>
    <row r="4026" spans="4:4">
      <c r="D4026" s="499"/>
    </row>
    <row r="4027" spans="4:4">
      <c r="D4027" s="499"/>
    </row>
    <row r="4028" spans="4:4">
      <c r="D4028" s="499"/>
    </row>
    <row r="4029" spans="4:4">
      <c r="D4029" s="499"/>
    </row>
    <row r="4030" spans="4:4">
      <c r="D4030" s="499"/>
    </row>
    <row r="4031" spans="4:4">
      <c r="D4031" s="499"/>
    </row>
    <row r="4032" spans="4:4">
      <c r="D4032" s="499"/>
    </row>
    <row r="4033" spans="4:4">
      <c r="D4033" s="499"/>
    </row>
    <row r="4034" spans="4:4">
      <c r="D4034" s="499"/>
    </row>
    <row r="4035" spans="4:4">
      <c r="D4035" s="499"/>
    </row>
    <row r="4036" spans="4:4">
      <c r="D4036" s="499"/>
    </row>
    <row r="4037" spans="4:4">
      <c r="D4037" s="499"/>
    </row>
    <row r="4038" spans="4:4">
      <c r="D4038" s="499"/>
    </row>
    <row r="4039" spans="4:4">
      <c r="D4039" s="499"/>
    </row>
    <row r="4040" spans="4:4">
      <c r="D4040" s="499"/>
    </row>
    <row r="4041" spans="4:4">
      <c r="D4041" s="499"/>
    </row>
    <row r="4042" spans="4:4">
      <c r="D4042" s="499"/>
    </row>
    <row r="4043" spans="4:4">
      <c r="D4043" s="499"/>
    </row>
    <row r="4044" spans="4:4">
      <c r="D4044" s="499"/>
    </row>
    <row r="4045" spans="4:4">
      <c r="D4045" s="499"/>
    </row>
    <row r="4046" spans="4:4">
      <c r="D4046" s="499"/>
    </row>
    <row r="4047" spans="4:4">
      <c r="D4047" s="499"/>
    </row>
    <row r="4048" spans="4:4">
      <c r="D4048" s="499"/>
    </row>
    <row r="4049" spans="4:4">
      <c r="D4049" s="499"/>
    </row>
    <row r="4050" spans="4:4">
      <c r="D4050" s="499"/>
    </row>
    <row r="4051" spans="4:4">
      <c r="D4051" s="499"/>
    </row>
    <row r="4052" spans="4:4">
      <c r="D4052" s="499"/>
    </row>
    <row r="4053" spans="4:4">
      <c r="D4053" s="499"/>
    </row>
    <row r="4054" spans="4:4">
      <c r="D4054" s="499"/>
    </row>
    <row r="4055" spans="4:4">
      <c r="D4055" s="499"/>
    </row>
    <row r="4056" spans="4:4">
      <c r="D4056" s="499"/>
    </row>
    <row r="4057" spans="4:4">
      <c r="D4057" s="499"/>
    </row>
    <row r="4058" spans="4:4">
      <c r="D4058" s="499"/>
    </row>
    <row r="4059" spans="4:4">
      <c r="D4059" s="499"/>
    </row>
    <row r="4060" spans="4:4">
      <c r="D4060" s="499"/>
    </row>
    <row r="4061" spans="4:4">
      <c r="D4061" s="499"/>
    </row>
    <row r="4062" spans="4:4">
      <c r="D4062" s="499"/>
    </row>
    <row r="4063" spans="4:4">
      <c r="D4063" s="499"/>
    </row>
    <row r="4064" spans="4:4">
      <c r="D4064" s="499"/>
    </row>
    <row r="4065" spans="4:4">
      <c r="D4065" s="499"/>
    </row>
    <row r="4066" spans="4:4">
      <c r="D4066" s="499"/>
    </row>
    <row r="4067" spans="4:4">
      <c r="D4067" s="499"/>
    </row>
    <row r="4068" spans="4:4">
      <c r="D4068" s="499"/>
    </row>
    <row r="4069" spans="4:4">
      <c r="D4069" s="499"/>
    </row>
    <row r="4070" spans="4:4">
      <c r="D4070" s="499"/>
    </row>
    <row r="4071" spans="4:4">
      <c r="D4071" s="499"/>
    </row>
    <row r="4072" spans="4:4">
      <c r="D4072" s="499"/>
    </row>
    <row r="4073" spans="4:4">
      <c r="D4073" s="499"/>
    </row>
    <row r="4074" spans="4:4">
      <c r="D4074" s="499"/>
    </row>
    <row r="4075" spans="4:4">
      <c r="D4075" s="499"/>
    </row>
    <row r="4076" spans="4:4">
      <c r="D4076" s="499"/>
    </row>
    <row r="4077" spans="4:4">
      <c r="D4077" s="499"/>
    </row>
    <row r="4078" spans="4:4">
      <c r="D4078" s="499"/>
    </row>
    <row r="4079" spans="4:4">
      <c r="D4079" s="499"/>
    </row>
    <row r="4080" spans="4:4">
      <c r="D4080" s="499"/>
    </row>
    <row r="4081" spans="4:4">
      <c r="D4081" s="499"/>
    </row>
    <row r="4082" spans="4:4">
      <c r="D4082" s="499"/>
    </row>
    <row r="4083" spans="4:4">
      <c r="D4083" s="499"/>
    </row>
    <row r="4084" spans="4:4">
      <c r="D4084" s="499"/>
    </row>
    <row r="4085" spans="4:4">
      <c r="D4085" s="499"/>
    </row>
    <row r="4086" spans="4:4">
      <c r="D4086" s="499"/>
    </row>
    <row r="4087" spans="4:4">
      <c r="D4087" s="499"/>
    </row>
    <row r="4088" spans="4:4">
      <c r="D4088" s="499"/>
    </row>
    <row r="4089" spans="4:4">
      <c r="D4089" s="499"/>
    </row>
    <row r="4090" spans="4:4">
      <c r="D4090" s="499"/>
    </row>
    <row r="4091" spans="4:4">
      <c r="D4091" s="499"/>
    </row>
    <row r="4092" spans="4:4">
      <c r="D4092" s="499"/>
    </row>
    <row r="4093" spans="4:4">
      <c r="D4093" s="499"/>
    </row>
    <row r="4094" spans="4:4">
      <c r="D4094" s="499"/>
    </row>
    <row r="4095" spans="4:4">
      <c r="D4095" s="499"/>
    </row>
    <row r="4096" spans="4:4">
      <c r="D4096" s="499"/>
    </row>
    <row r="4097" spans="4:4">
      <c r="D4097" s="499"/>
    </row>
    <row r="4098" spans="4:4">
      <c r="D4098" s="499"/>
    </row>
    <row r="4099" spans="4:4">
      <c r="D4099" s="499"/>
    </row>
    <row r="4100" spans="4:4">
      <c r="D4100" s="499"/>
    </row>
    <row r="4101" spans="4:4">
      <c r="D4101" s="499"/>
    </row>
    <row r="4102" spans="4:4">
      <c r="D4102" s="499"/>
    </row>
    <row r="4103" spans="4:4">
      <c r="D4103" s="499"/>
    </row>
    <row r="4104" spans="4:4">
      <c r="D4104" s="499"/>
    </row>
    <row r="4105" spans="4:4">
      <c r="D4105" s="499"/>
    </row>
    <row r="4106" spans="4:4">
      <c r="D4106" s="499"/>
    </row>
    <row r="4107" spans="4:4">
      <c r="D4107" s="499"/>
    </row>
    <row r="4108" spans="4:4">
      <c r="D4108" s="499"/>
    </row>
    <row r="4109" spans="4:4">
      <c r="D4109" s="499"/>
    </row>
    <row r="4110" spans="4:4">
      <c r="D4110" s="499"/>
    </row>
    <row r="4111" spans="4:4">
      <c r="D4111" s="499"/>
    </row>
    <row r="4112" spans="4:4">
      <c r="D4112" s="499"/>
    </row>
    <row r="4113" spans="4:4">
      <c r="D4113" s="499"/>
    </row>
    <row r="4114" spans="4:4">
      <c r="D4114" s="499"/>
    </row>
    <row r="4115" spans="4:4">
      <c r="D4115" s="499"/>
    </row>
    <row r="4116" spans="4:4">
      <c r="D4116" s="499"/>
    </row>
    <row r="4117" spans="4:4">
      <c r="D4117" s="499"/>
    </row>
    <row r="4118" spans="4:4">
      <c r="D4118" s="499"/>
    </row>
    <row r="4119" spans="4:4">
      <c r="D4119" s="499"/>
    </row>
    <row r="4120" spans="4:4">
      <c r="D4120" s="499"/>
    </row>
    <row r="4121" spans="4:4">
      <c r="D4121" s="499"/>
    </row>
    <row r="4122" spans="4:4">
      <c r="D4122" s="499"/>
    </row>
    <row r="4123" spans="4:4">
      <c r="D4123" s="499"/>
    </row>
    <row r="4124" spans="4:4">
      <c r="D4124" s="499"/>
    </row>
    <row r="4125" spans="4:4">
      <c r="D4125" s="499"/>
    </row>
    <row r="4126" spans="4:4">
      <c r="D4126" s="499"/>
    </row>
    <row r="4127" spans="4:4">
      <c r="D4127" s="499"/>
    </row>
    <row r="4128" spans="4:4">
      <c r="D4128" s="499"/>
    </row>
    <row r="4129" spans="4:4">
      <c r="D4129" s="499"/>
    </row>
    <row r="4130" spans="4:4">
      <c r="D4130" s="499"/>
    </row>
    <row r="4131" spans="4:4">
      <c r="D4131" s="499"/>
    </row>
    <row r="4132" spans="4:4">
      <c r="D4132" s="499"/>
    </row>
    <row r="4133" spans="4:4">
      <c r="D4133" s="499"/>
    </row>
    <row r="4134" spans="4:4">
      <c r="D4134" s="499"/>
    </row>
    <row r="4135" spans="4:4">
      <c r="D4135" s="499"/>
    </row>
    <row r="4136" spans="4:4">
      <c r="D4136" s="499"/>
    </row>
    <row r="4137" spans="4:4">
      <c r="D4137" s="499"/>
    </row>
    <row r="4138" spans="4:4">
      <c r="D4138" s="499"/>
    </row>
    <row r="4139" spans="4:4">
      <c r="D4139" s="499"/>
    </row>
    <row r="4140" spans="4:4">
      <c r="D4140" s="499"/>
    </row>
    <row r="4141" spans="4:4">
      <c r="D4141" s="499"/>
    </row>
    <row r="4142" spans="4:4">
      <c r="D4142" s="499"/>
    </row>
    <row r="4143" spans="4:4">
      <c r="D4143" s="499"/>
    </row>
    <row r="4144" spans="4:4">
      <c r="D4144" s="499"/>
    </row>
    <row r="4145" spans="4:4">
      <c r="D4145" s="499"/>
    </row>
    <row r="4146" spans="4:4">
      <c r="D4146" s="499"/>
    </row>
    <row r="4147" spans="4:4">
      <c r="D4147" s="499"/>
    </row>
    <row r="4148" spans="4:4">
      <c r="D4148" s="499"/>
    </row>
    <row r="4149" spans="4:4">
      <c r="D4149" s="499"/>
    </row>
    <row r="4150" spans="4:4">
      <c r="D4150" s="499"/>
    </row>
    <row r="4151" spans="4:4">
      <c r="D4151" s="499"/>
    </row>
    <row r="4152" spans="4:4">
      <c r="D4152" s="499"/>
    </row>
    <row r="4153" spans="4:4">
      <c r="D4153" s="499"/>
    </row>
    <row r="4154" spans="4:4">
      <c r="D4154" s="499"/>
    </row>
    <row r="4155" spans="4:4">
      <c r="D4155" s="499"/>
    </row>
    <row r="4156" spans="4:4">
      <c r="D4156" s="499"/>
    </row>
    <row r="4157" spans="4:4">
      <c r="D4157" s="499"/>
    </row>
    <row r="4158" spans="4:4">
      <c r="D4158" s="499"/>
    </row>
    <row r="4159" spans="4:4">
      <c r="D4159" s="499"/>
    </row>
    <row r="4160" spans="4:4">
      <c r="D4160" s="499"/>
    </row>
    <row r="4161" spans="4:4">
      <c r="D4161" s="499"/>
    </row>
    <row r="4162" spans="4:4">
      <c r="D4162" s="499"/>
    </row>
    <row r="4163" spans="4:4">
      <c r="D4163" s="499"/>
    </row>
    <row r="4164" spans="4:4">
      <c r="D4164" s="499"/>
    </row>
    <row r="4165" spans="4:4">
      <c r="D4165" s="499"/>
    </row>
    <row r="4166" spans="4:4">
      <c r="D4166" s="499"/>
    </row>
    <row r="4167" spans="4:4">
      <c r="D4167" s="499"/>
    </row>
    <row r="4168" spans="4:4">
      <c r="D4168" s="499"/>
    </row>
    <row r="4169" spans="4:4">
      <c r="D4169" s="499"/>
    </row>
    <row r="4170" spans="4:4">
      <c r="D4170" s="499"/>
    </row>
    <row r="4171" spans="4:4">
      <c r="D4171" s="499"/>
    </row>
    <row r="4172" spans="4:4">
      <c r="D4172" s="499"/>
    </row>
    <row r="4173" spans="4:4">
      <c r="D4173" s="499"/>
    </row>
    <row r="4174" spans="4:4">
      <c r="D4174" s="499"/>
    </row>
    <row r="4175" spans="4:4">
      <c r="D4175" s="499"/>
    </row>
    <row r="4176" spans="4:4">
      <c r="D4176" s="499"/>
    </row>
    <row r="4177" spans="4:4">
      <c r="D4177" s="499"/>
    </row>
    <row r="4178" spans="4:4">
      <c r="D4178" s="499"/>
    </row>
    <row r="4179" spans="4:4">
      <c r="D4179" s="499"/>
    </row>
    <row r="4180" spans="4:4">
      <c r="D4180" s="499"/>
    </row>
    <row r="4181" spans="4:4">
      <c r="D4181" s="499"/>
    </row>
    <row r="4182" spans="4:4">
      <c r="D4182" s="499"/>
    </row>
    <row r="4183" spans="4:4">
      <c r="D4183" s="499"/>
    </row>
    <row r="4184" spans="4:4">
      <c r="D4184" s="499"/>
    </row>
    <row r="4185" spans="4:4">
      <c r="D4185" s="499"/>
    </row>
    <row r="4186" spans="4:4">
      <c r="D4186" s="499"/>
    </row>
    <row r="4187" spans="4:4">
      <c r="D4187" s="499"/>
    </row>
    <row r="4188" spans="4:4">
      <c r="D4188" s="499"/>
    </row>
    <row r="4189" spans="4:4">
      <c r="D4189" s="499"/>
    </row>
    <row r="4190" spans="4:4">
      <c r="D4190" s="499"/>
    </row>
    <row r="4191" spans="4:4">
      <c r="D4191" s="499"/>
    </row>
    <row r="4192" spans="4:4">
      <c r="D4192" s="499"/>
    </row>
    <row r="4193" spans="4:4">
      <c r="D4193" s="499"/>
    </row>
    <row r="4194" spans="4:4">
      <c r="D4194" s="499"/>
    </row>
    <row r="4195" spans="4:4">
      <c r="D4195" s="499"/>
    </row>
    <row r="4196" spans="4:4">
      <c r="D4196" s="499"/>
    </row>
    <row r="4197" spans="4:4">
      <c r="D4197" s="499"/>
    </row>
    <row r="4198" spans="4:4">
      <c r="D4198" s="499"/>
    </row>
    <row r="4199" spans="4:4">
      <c r="D4199" s="499"/>
    </row>
    <row r="4200" spans="4:4">
      <c r="D4200" s="499"/>
    </row>
    <row r="4201" spans="4:4">
      <c r="D4201" s="499"/>
    </row>
    <row r="4202" spans="4:4">
      <c r="D4202" s="499"/>
    </row>
    <row r="4203" spans="4:4">
      <c r="D4203" s="499"/>
    </row>
    <row r="4204" spans="4:4">
      <c r="D4204" s="499"/>
    </row>
    <row r="4205" spans="4:4">
      <c r="D4205" s="499"/>
    </row>
    <row r="4206" spans="4:4">
      <c r="D4206" s="499"/>
    </row>
    <row r="4207" spans="4:4">
      <c r="D4207" s="499"/>
    </row>
    <row r="4208" spans="4:4">
      <c r="D4208" s="499"/>
    </row>
    <row r="4209" spans="4:4">
      <c r="D4209" s="499"/>
    </row>
    <row r="4210" spans="4:4">
      <c r="D4210" s="499"/>
    </row>
    <row r="4211" spans="4:4">
      <c r="D4211" s="499"/>
    </row>
    <row r="4212" spans="4:4">
      <c r="D4212" s="499"/>
    </row>
    <row r="4213" spans="4:4">
      <c r="D4213" s="499"/>
    </row>
    <row r="4214" spans="4:4">
      <c r="D4214" s="499"/>
    </row>
    <row r="4215" spans="4:4">
      <c r="D4215" s="499"/>
    </row>
    <row r="4216" spans="4:4">
      <c r="D4216" s="499"/>
    </row>
    <row r="4217" spans="4:4">
      <c r="D4217" s="499"/>
    </row>
    <row r="4218" spans="4:4">
      <c r="D4218" s="499"/>
    </row>
    <row r="4219" spans="4:4">
      <c r="D4219" s="499"/>
    </row>
    <row r="4220" spans="4:4">
      <c r="D4220" s="499"/>
    </row>
    <row r="4221" spans="4:4">
      <c r="D4221" s="499"/>
    </row>
    <row r="4222" spans="4:4">
      <c r="D4222" s="499"/>
    </row>
    <row r="4223" spans="4:4">
      <c r="D4223" s="499"/>
    </row>
    <row r="4224" spans="4:4">
      <c r="D4224" s="499"/>
    </row>
    <row r="4225" spans="4:4">
      <c r="D4225" s="499"/>
    </row>
    <row r="4226" spans="4:4">
      <c r="D4226" s="499"/>
    </row>
    <row r="4227" spans="4:4">
      <c r="D4227" s="499"/>
    </row>
    <row r="4228" spans="4:4">
      <c r="D4228" s="499"/>
    </row>
    <row r="4229" spans="4:4">
      <c r="D4229" s="499"/>
    </row>
    <row r="4230" spans="4:4">
      <c r="D4230" s="499"/>
    </row>
    <row r="4231" spans="4:4">
      <c r="D4231" s="499"/>
    </row>
    <row r="4232" spans="4:4">
      <c r="D4232" s="499"/>
    </row>
    <row r="4233" spans="4:4">
      <c r="D4233" s="499"/>
    </row>
    <row r="4234" spans="4:4">
      <c r="D4234" s="499"/>
    </row>
    <row r="4235" spans="4:4">
      <c r="D4235" s="499"/>
    </row>
    <row r="4236" spans="4:4">
      <c r="D4236" s="499"/>
    </row>
    <row r="4237" spans="4:4">
      <c r="D4237" s="499"/>
    </row>
    <row r="4238" spans="4:4">
      <c r="D4238" s="499"/>
    </row>
    <row r="4239" spans="4:4">
      <c r="D4239" s="499"/>
    </row>
    <row r="4240" spans="4:4">
      <c r="D4240" s="499"/>
    </row>
    <row r="4241" spans="4:4">
      <c r="D4241" s="499"/>
    </row>
    <row r="4242" spans="4:4">
      <c r="D4242" s="499"/>
    </row>
    <row r="4243" spans="4:4">
      <c r="D4243" s="499"/>
    </row>
    <row r="4244" spans="4:4">
      <c r="D4244" s="499"/>
    </row>
    <row r="4245" spans="4:4">
      <c r="D4245" s="499"/>
    </row>
    <row r="4246" spans="4:4">
      <c r="D4246" s="499"/>
    </row>
    <row r="4247" spans="4:4">
      <c r="D4247" s="499"/>
    </row>
    <row r="4248" spans="4:4">
      <c r="D4248" s="499"/>
    </row>
    <row r="4249" spans="4:4">
      <c r="D4249" s="499"/>
    </row>
    <row r="4250" spans="4:4">
      <c r="D4250" s="499"/>
    </row>
    <row r="4251" spans="4:4">
      <c r="D4251" s="499"/>
    </row>
    <row r="4252" spans="4:4">
      <c r="D4252" s="499"/>
    </row>
    <row r="4253" spans="4:4">
      <c r="D4253" s="499"/>
    </row>
    <row r="4254" spans="4:4">
      <c r="D4254" s="499"/>
    </row>
    <row r="4255" spans="4:4">
      <c r="D4255" s="499"/>
    </row>
    <row r="4256" spans="4:4">
      <c r="D4256" s="499"/>
    </row>
    <row r="4257" spans="4:4">
      <c r="D4257" s="499"/>
    </row>
    <row r="4258" spans="4:4">
      <c r="D4258" s="499"/>
    </row>
    <row r="4259" spans="4:4">
      <c r="D4259" s="499"/>
    </row>
    <row r="4260" spans="4:4">
      <c r="D4260" s="499"/>
    </row>
    <row r="4261" spans="4:4">
      <c r="D4261" s="499"/>
    </row>
    <row r="4262" spans="4:4">
      <c r="D4262" s="499"/>
    </row>
    <row r="4263" spans="4:4">
      <c r="D4263" s="499"/>
    </row>
    <row r="4264" spans="4:4">
      <c r="D4264" s="499"/>
    </row>
    <row r="4265" spans="4:4">
      <c r="D4265" s="499"/>
    </row>
    <row r="4266" spans="4:4">
      <c r="D4266" s="499"/>
    </row>
    <row r="4267" spans="4:4">
      <c r="D4267" s="499"/>
    </row>
    <row r="4268" spans="4:4">
      <c r="D4268" s="499"/>
    </row>
    <row r="4269" spans="4:4">
      <c r="D4269" s="499"/>
    </row>
    <row r="4270" spans="4:4">
      <c r="D4270" s="499"/>
    </row>
    <row r="4271" spans="4:4">
      <c r="D4271" s="499"/>
    </row>
    <row r="4272" spans="4:4">
      <c r="D4272" s="499"/>
    </row>
    <row r="4273" spans="4:4">
      <c r="D4273" s="499"/>
    </row>
    <row r="4274" spans="4:4">
      <c r="D4274" s="499"/>
    </row>
    <row r="4275" spans="4:4">
      <c r="D4275" s="499"/>
    </row>
    <row r="4276" spans="4:4">
      <c r="D4276" s="499"/>
    </row>
    <row r="4277" spans="4:4">
      <c r="D4277" s="499"/>
    </row>
    <row r="4278" spans="4:4">
      <c r="D4278" s="499"/>
    </row>
    <row r="4279" spans="4:4">
      <c r="D4279" s="499"/>
    </row>
    <row r="4280" spans="4:4">
      <c r="D4280" s="499"/>
    </row>
    <row r="4281" spans="4:4">
      <c r="D4281" s="499"/>
    </row>
    <row r="4282" spans="4:4">
      <c r="D4282" s="499"/>
    </row>
    <row r="4283" spans="4:4">
      <c r="D4283" s="499"/>
    </row>
    <row r="4284" spans="4:4">
      <c r="D4284" s="499"/>
    </row>
    <row r="4285" spans="4:4">
      <c r="D4285" s="499"/>
    </row>
    <row r="4286" spans="4:4">
      <c r="D4286" s="499"/>
    </row>
    <row r="4287" spans="4:4">
      <c r="D4287" s="499"/>
    </row>
    <row r="4288" spans="4:4">
      <c r="D4288" s="499"/>
    </row>
    <row r="4289" spans="4:4">
      <c r="D4289" s="499"/>
    </row>
    <row r="4290" spans="4:4">
      <c r="D4290" s="499"/>
    </row>
    <row r="4291" spans="4:4">
      <c r="D4291" s="499"/>
    </row>
    <row r="4292" spans="4:4">
      <c r="D4292" s="499"/>
    </row>
    <row r="4293" spans="4:4">
      <c r="D4293" s="499"/>
    </row>
    <row r="4294" spans="4:4">
      <c r="D4294" s="499"/>
    </row>
    <row r="4295" spans="4:4">
      <c r="D4295" s="499"/>
    </row>
    <row r="4296" spans="4:4">
      <c r="D4296" s="499"/>
    </row>
    <row r="4297" spans="4:4">
      <c r="D4297" s="499"/>
    </row>
    <row r="4298" spans="4:4">
      <c r="D4298" s="499"/>
    </row>
    <row r="4299" spans="4:4">
      <c r="D4299" s="499"/>
    </row>
    <row r="4300" spans="4:4">
      <c r="D4300" s="499"/>
    </row>
    <row r="4301" spans="4:4">
      <c r="D4301" s="499"/>
    </row>
    <row r="4302" spans="4:4">
      <c r="D4302" s="499"/>
    </row>
    <row r="4303" spans="4:4">
      <c r="D4303" s="499"/>
    </row>
    <row r="4304" spans="4:4">
      <c r="D4304" s="499"/>
    </row>
    <row r="4305" spans="4:4">
      <c r="D4305" s="499"/>
    </row>
    <row r="4306" spans="4:4">
      <c r="D4306" s="499"/>
    </row>
    <row r="4307" spans="4:4">
      <c r="D4307" s="499"/>
    </row>
    <row r="4308" spans="4:4">
      <c r="D4308" s="499"/>
    </row>
    <row r="4309" spans="4:4">
      <c r="D4309" s="499"/>
    </row>
    <row r="4310" spans="4:4">
      <c r="D4310" s="499"/>
    </row>
    <row r="4311" spans="4:4">
      <c r="D4311" s="499"/>
    </row>
    <row r="4312" spans="4:4">
      <c r="D4312" s="499"/>
    </row>
    <row r="4313" spans="4:4">
      <c r="D4313" s="499"/>
    </row>
    <row r="4314" spans="4:4">
      <c r="D4314" s="499"/>
    </row>
    <row r="4315" spans="4:4">
      <c r="D4315" s="499"/>
    </row>
    <row r="4316" spans="4:4">
      <c r="D4316" s="499"/>
    </row>
    <row r="4317" spans="4:4">
      <c r="D4317" s="499"/>
    </row>
    <row r="4318" spans="4:4">
      <c r="D4318" s="499"/>
    </row>
    <row r="4319" spans="4:4">
      <c r="D4319" s="499"/>
    </row>
    <row r="4320" spans="4:4">
      <c r="D4320" s="499"/>
    </row>
    <row r="4321" spans="4:4">
      <c r="D4321" s="499"/>
    </row>
    <row r="4322" spans="4:4">
      <c r="D4322" s="499"/>
    </row>
    <row r="4323" spans="4:4">
      <c r="D4323" s="499"/>
    </row>
    <row r="4324" spans="4:4">
      <c r="D4324" s="499"/>
    </row>
    <row r="4325" spans="4:4">
      <c r="D4325" s="499"/>
    </row>
    <row r="4326" spans="4:4">
      <c r="D4326" s="499"/>
    </row>
    <row r="4327" spans="4:4">
      <c r="D4327" s="499"/>
    </row>
    <row r="4328" spans="4:4">
      <c r="D4328" s="499"/>
    </row>
    <row r="4329" spans="4:4">
      <c r="D4329" s="499"/>
    </row>
    <row r="4330" spans="4:4">
      <c r="D4330" s="499"/>
    </row>
    <row r="4331" spans="4:4">
      <c r="D4331" s="499"/>
    </row>
    <row r="4332" spans="4:4">
      <c r="D4332" s="499"/>
    </row>
    <row r="4333" spans="4:4">
      <c r="D4333" s="499"/>
    </row>
    <row r="4334" spans="4:4">
      <c r="D4334" s="499"/>
    </row>
    <row r="4335" spans="4:4">
      <c r="D4335" s="499"/>
    </row>
    <row r="4336" spans="4:4">
      <c r="D4336" s="499"/>
    </row>
    <row r="4337" spans="4:4">
      <c r="D4337" s="499"/>
    </row>
    <row r="4338" spans="4:4">
      <c r="D4338" s="499"/>
    </row>
    <row r="4339" spans="4:4">
      <c r="D4339" s="499"/>
    </row>
    <row r="4340" spans="4:4">
      <c r="D4340" s="499"/>
    </row>
    <row r="4341" spans="4:4">
      <c r="D4341" s="499"/>
    </row>
    <row r="4342" spans="4:4">
      <c r="D4342" s="499"/>
    </row>
    <row r="4343" spans="4:4">
      <c r="D4343" s="499"/>
    </row>
    <row r="4344" spans="4:4">
      <c r="D4344" s="499"/>
    </row>
    <row r="4345" spans="4:4">
      <c r="D4345" s="499"/>
    </row>
    <row r="4346" spans="4:4">
      <c r="D4346" s="499"/>
    </row>
    <row r="4347" spans="4:4">
      <c r="D4347" s="499"/>
    </row>
    <row r="4348" spans="4:4">
      <c r="D4348" s="499"/>
    </row>
    <row r="4349" spans="4:4">
      <c r="D4349" s="499"/>
    </row>
    <row r="4350" spans="4:4">
      <c r="D4350" s="499"/>
    </row>
    <row r="4351" spans="4:4">
      <c r="D4351" s="499"/>
    </row>
    <row r="4352" spans="4:4">
      <c r="D4352" s="499"/>
    </row>
    <row r="4353" spans="4:4">
      <c r="D4353" s="499"/>
    </row>
    <row r="4354" spans="4:4">
      <c r="D4354" s="499"/>
    </row>
    <row r="4355" spans="4:4">
      <c r="D4355" s="499"/>
    </row>
    <row r="4356" spans="4:4">
      <c r="D4356" s="499"/>
    </row>
    <row r="4357" spans="4:4">
      <c r="D4357" s="499"/>
    </row>
    <row r="4358" spans="4:4">
      <c r="D4358" s="499"/>
    </row>
    <row r="4359" spans="4:4">
      <c r="D4359" s="499"/>
    </row>
    <row r="4360" spans="4:4">
      <c r="D4360" s="499"/>
    </row>
    <row r="4361" spans="4:4">
      <c r="D4361" s="499"/>
    </row>
    <row r="4362" spans="4:4">
      <c r="D4362" s="499"/>
    </row>
    <row r="4363" spans="4:4">
      <c r="D4363" s="499"/>
    </row>
    <row r="4364" spans="4:4">
      <c r="D4364" s="499"/>
    </row>
    <row r="4365" spans="4:4">
      <c r="D4365" s="499"/>
    </row>
    <row r="4366" spans="4:4">
      <c r="D4366" s="499"/>
    </row>
    <row r="4367" spans="4:4">
      <c r="D4367" s="499"/>
    </row>
    <row r="4368" spans="4:4">
      <c r="D4368" s="499"/>
    </row>
    <row r="4369" spans="4:4">
      <c r="D4369" s="499"/>
    </row>
    <row r="4370" spans="4:4">
      <c r="D4370" s="499"/>
    </row>
    <row r="4371" spans="4:4">
      <c r="D4371" s="499"/>
    </row>
    <row r="4372" spans="4:4">
      <c r="D4372" s="499"/>
    </row>
    <row r="4373" spans="4:4">
      <c r="D4373" s="499"/>
    </row>
    <row r="4374" spans="4:4">
      <c r="D4374" s="499"/>
    </row>
    <row r="4375" spans="4:4">
      <c r="D4375" s="499"/>
    </row>
    <row r="4376" spans="4:4">
      <c r="D4376" s="499"/>
    </row>
    <row r="4377" spans="4:4">
      <c r="D4377" s="499"/>
    </row>
    <row r="4378" spans="4:4">
      <c r="D4378" s="499"/>
    </row>
    <row r="4379" spans="4:4">
      <c r="D4379" s="499"/>
    </row>
    <row r="4380" spans="4:4">
      <c r="D4380" s="499"/>
    </row>
    <row r="4381" spans="4:4">
      <c r="D4381" s="499"/>
    </row>
    <row r="4382" spans="4:4">
      <c r="D4382" s="499"/>
    </row>
    <row r="4383" spans="4:4">
      <c r="D4383" s="499"/>
    </row>
    <row r="4384" spans="4:4">
      <c r="D4384" s="499"/>
    </row>
    <row r="4385" spans="4:4">
      <c r="D4385" s="499"/>
    </row>
    <row r="4386" spans="4:4">
      <c r="D4386" s="499"/>
    </row>
    <row r="4387" spans="4:4">
      <c r="D4387" s="499"/>
    </row>
    <row r="4388" spans="4:4">
      <c r="D4388" s="499"/>
    </row>
    <row r="4389" spans="4:4">
      <c r="D4389" s="499"/>
    </row>
    <row r="4390" spans="4:4">
      <c r="D4390" s="499"/>
    </row>
    <row r="4391" spans="4:4">
      <c r="D4391" s="499"/>
    </row>
    <row r="4392" spans="4:4">
      <c r="D4392" s="499"/>
    </row>
    <row r="4393" spans="4:4">
      <c r="D4393" s="499"/>
    </row>
    <row r="4394" spans="4:4">
      <c r="D4394" s="499"/>
    </row>
    <row r="4395" spans="4:4">
      <c r="D4395" s="499"/>
    </row>
    <row r="4396" spans="4:4">
      <c r="D4396" s="499"/>
    </row>
    <row r="4397" spans="4:4">
      <c r="D4397" s="499"/>
    </row>
    <row r="4398" spans="4:4">
      <c r="D4398" s="499"/>
    </row>
    <row r="4399" spans="4:4">
      <c r="D4399" s="499"/>
    </row>
    <row r="4400" spans="4:4">
      <c r="D4400" s="499"/>
    </row>
    <row r="4401" spans="4:4">
      <c r="D4401" s="499"/>
    </row>
    <row r="4402" spans="4:4">
      <c r="D4402" s="499"/>
    </row>
    <row r="4403" spans="4:4">
      <c r="D4403" s="499"/>
    </row>
    <row r="4404" spans="4:4">
      <c r="D4404" s="499"/>
    </row>
    <row r="4405" spans="4:4">
      <c r="D4405" s="499"/>
    </row>
    <row r="4406" spans="4:4">
      <c r="D4406" s="499"/>
    </row>
    <row r="4407" spans="4:4">
      <c r="D4407" s="499"/>
    </row>
    <row r="4408" spans="4:4">
      <c r="D4408" s="499"/>
    </row>
    <row r="4409" spans="4:4">
      <c r="D4409" s="499"/>
    </row>
    <row r="4410" spans="4:4">
      <c r="D4410" s="499"/>
    </row>
    <row r="4411" spans="4:4">
      <c r="D4411" s="499"/>
    </row>
    <row r="4412" spans="4:4">
      <c r="D4412" s="499"/>
    </row>
    <row r="4413" spans="4:4">
      <c r="D4413" s="499"/>
    </row>
    <row r="4414" spans="4:4">
      <c r="D4414" s="499"/>
    </row>
    <row r="4415" spans="4:4">
      <c r="D4415" s="499"/>
    </row>
    <row r="4416" spans="4:4">
      <c r="D4416" s="499"/>
    </row>
    <row r="4417" spans="4:4">
      <c r="D4417" s="499"/>
    </row>
    <row r="4418" spans="4:4">
      <c r="D4418" s="499"/>
    </row>
    <row r="4419" spans="4:4">
      <c r="D4419" s="499"/>
    </row>
    <row r="4420" spans="4:4">
      <c r="D4420" s="499"/>
    </row>
    <row r="4421" spans="4:4">
      <c r="D4421" s="499"/>
    </row>
    <row r="4422" spans="4:4">
      <c r="D4422" s="499"/>
    </row>
    <row r="4423" spans="4:4">
      <c r="D4423" s="499"/>
    </row>
    <row r="4424" spans="4:4">
      <c r="D4424" s="499"/>
    </row>
    <row r="4425" spans="4:4">
      <c r="D4425" s="499"/>
    </row>
    <row r="4426" spans="4:4">
      <c r="D4426" s="499"/>
    </row>
    <row r="4427" spans="4:4">
      <c r="D4427" s="499"/>
    </row>
    <row r="4428" spans="4:4">
      <c r="D4428" s="499"/>
    </row>
    <row r="4429" spans="4:4">
      <c r="D4429" s="499"/>
    </row>
    <row r="4430" spans="4:4">
      <c r="D4430" s="499"/>
    </row>
    <row r="4431" spans="4:4">
      <c r="D4431" s="499"/>
    </row>
    <row r="4432" spans="4:4">
      <c r="D4432" s="499"/>
    </row>
    <row r="4433" spans="4:4">
      <c r="D4433" s="499"/>
    </row>
    <row r="4434" spans="4:4">
      <c r="D4434" s="499"/>
    </row>
    <row r="4435" spans="4:4">
      <c r="D4435" s="499"/>
    </row>
    <row r="4436" spans="4:4">
      <c r="D4436" s="499"/>
    </row>
    <row r="4437" spans="4:4">
      <c r="D4437" s="499"/>
    </row>
    <row r="4438" spans="4:4">
      <c r="D4438" s="499"/>
    </row>
    <row r="4439" spans="4:4">
      <c r="D4439" s="499"/>
    </row>
    <row r="4440" spans="4:4">
      <c r="D4440" s="499"/>
    </row>
    <row r="4441" spans="4:4">
      <c r="D4441" s="499"/>
    </row>
    <row r="4442" spans="4:4">
      <c r="D4442" s="499"/>
    </row>
    <row r="4443" spans="4:4">
      <c r="D4443" s="499"/>
    </row>
    <row r="4444" spans="4:4">
      <c r="D4444" s="499"/>
    </row>
    <row r="4445" spans="4:4">
      <c r="D4445" s="499"/>
    </row>
    <row r="4446" spans="4:4">
      <c r="D4446" s="499"/>
    </row>
    <row r="4447" spans="4:4">
      <c r="D4447" s="499"/>
    </row>
    <row r="4448" spans="4:4">
      <c r="D4448" s="499"/>
    </row>
    <row r="4449" spans="4:4">
      <c r="D4449" s="499"/>
    </row>
    <row r="4450" spans="4:4">
      <c r="D4450" s="499"/>
    </row>
    <row r="4451" spans="4:4">
      <c r="D4451" s="499"/>
    </row>
    <row r="4452" spans="4:4">
      <c r="D4452" s="499"/>
    </row>
    <row r="4453" spans="4:4">
      <c r="D4453" s="499"/>
    </row>
    <row r="4454" spans="4:4">
      <c r="D4454" s="499"/>
    </row>
    <row r="4455" spans="4:4">
      <c r="D4455" s="499"/>
    </row>
    <row r="4456" spans="4:4">
      <c r="D4456" s="499"/>
    </row>
    <row r="4457" spans="4:4">
      <c r="D4457" s="499"/>
    </row>
    <row r="4458" spans="4:4">
      <c r="D4458" s="499"/>
    </row>
    <row r="4459" spans="4:4">
      <c r="D4459" s="499"/>
    </row>
    <row r="4460" spans="4:4">
      <c r="D4460" s="499"/>
    </row>
    <row r="4461" spans="4:4">
      <c r="D4461" s="499"/>
    </row>
    <row r="4462" spans="4:4">
      <c r="D4462" s="499"/>
    </row>
    <row r="4463" spans="4:4">
      <c r="D4463" s="499"/>
    </row>
    <row r="4464" spans="4:4">
      <c r="D4464" s="499"/>
    </row>
    <row r="4465" spans="4:4">
      <c r="D4465" s="499"/>
    </row>
    <row r="4466" spans="4:4">
      <c r="D4466" s="499"/>
    </row>
    <row r="4467" spans="4:4">
      <c r="D4467" s="499"/>
    </row>
    <row r="4468" spans="4:4">
      <c r="D4468" s="499"/>
    </row>
    <row r="4469" spans="4:4">
      <c r="D4469" s="499"/>
    </row>
    <row r="4470" spans="4:4">
      <c r="D4470" s="499"/>
    </row>
    <row r="4471" spans="4:4">
      <c r="D4471" s="499"/>
    </row>
    <row r="4472" spans="4:4">
      <c r="D4472" s="499"/>
    </row>
    <row r="4473" spans="4:4">
      <c r="D4473" s="499"/>
    </row>
    <row r="4474" spans="4:4">
      <c r="D4474" s="499"/>
    </row>
    <row r="4475" spans="4:4">
      <c r="D4475" s="499"/>
    </row>
    <row r="4476" spans="4:4">
      <c r="D4476" s="499"/>
    </row>
    <row r="4477" spans="4:4">
      <c r="D4477" s="499"/>
    </row>
    <row r="4478" spans="4:4">
      <c r="D4478" s="499"/>
    </row>
    <row r="4479" spans="4:4">
      <c r="D4479" s="499"/>
    </row>
    <row r="4480" spans="4:4">
      <c r="D4480" s="499"/>
    </row>
    <row r="4481" spans="4:4">
      <c r="D4481" s="499"/>
    </row>
    <row r="4482" spans="4:4">
      <c r="D4482" s="499"/>
    </row>
    <row r="4483" spans="4:4">
      <c r="D4483" s="499"/>
    </row>
    <row r="4484" spans="4:4">
      <c r="D4484" s="499"/>
    </row>
    <row r="4485" spans="4:4">
      <c r="D4485" s="499"/>
    </row>
    <row r="4486" spans="4:4">
      <c r="D4486" s="499"/>
    </row>
    <row r="4487" spans="4:4">
      <c r="D4487" s="499"/>
    </row>
    <row r="4488" spans="4:4">
      <c r="D4488" s="499"/>
    </row>
    <row r="4489" spans="4:4">
      <c r="D4489" s="499"/>
    </row>
    <row r="4490" spans="4:4">
      <c r="D4490" s="499"/>
    </row>
    <row r="4491" spans="4:4">
      <c r="D4491" s="499"/>
    </row>
    <row r="4492" spans="4:4">
      <c r="D4492" s="499"/>
    </row>
    <row r="4493" spans="4:4">
      <c r="D4493" s="499"/>
    </row>
    <row r="4494" spans="4:4">
      <c r="D4494" s="499"/>
    </row>
    <row r="4495" spans="4:4">
      <c r="D4495" s="499"/>
    </row>
    <row r="4496" spans="4:4">
      <c r="D4496" s="499"/>
    </row>
    <row r="4497" spans="4:4">
      <c r="D4497" s="499"/>
    </row>
    <row r="4498" spans="4:4">
      <c r="D4498" s="499"/>
    </row>
    <row r="4499" spans="4:4">
      <c r="D4499" s="499"/>
    </row>
    <row r="4500" spans="4:4">
      <c r="D4500" s="499"/>
    </row>
    <row r="4501" spans="4:4">
      <c r="D4501" s="499"/>
    </row>
    <row r="4502" spans="4:4">
      <c r="D4502" s="499"/>
    </row>
    <row r="4503" spans="4:4">
      <c r="D4503" s="499"/>
    </row>
    <row r="4504" spans="4:4">
      <c r="D4504" s="499"/>
    </row>
    <row r="4505" spans="4:4">
      <c r="D4505" s="499"/>
    </row>
    <row r="4506" spans="4:4">
      <c r="D4506" s="499"/>
    </row>
    <row r="4507" spans="4:4">
      <c r="D4507" s="499"/>
    </row>
    <row r="4508" spans="4:4">
      <c r="D4508" s="499"/>
    </row>
    <row r="4509" spans="4:4">
      <c r="D4509" s="499"/>
    </row>
    <row r="4510" spans="4:4">
      <c r="D4510" s="499"/>
    </row>
    <row r="4511" spans="4:4">
      <c r="D4511" s="499"/>
    </row>
    <row r="4512" spans="4:4">
      <c r="D4512" s="499"/>
    </row>
    <row r="4513" spans="4:4">
      <c r="D4513" s="499"/>
    </row>
    <row r="4514" spans="4:4">
      <c r="D4514" s="499"/>
    </row>
    <row r="4515" spans="4:4">
      <c r="D4515" s="499"/>
    </row>
    <row r="4516" spans="4:4">
      <c r="D4516" s="499"/>
    </row>
    <row r="4517" spans="4:4">
      <c r="D4517" s="499"/>
    </row>
    <row r="4518" spans="4:4">
      <c r="D4518" s="499"/>
    </row>
    <row r="4519" spans="4:4">
      <c r="D4519" s="499"/>
    </row>
    <row r="4520" spans="4:4">
      <c r="D4520" s="499"/>
    </row>
    <row r="4521" spans="4:4">
      <c r="D4521" s="499"/>
    </row>
    <row r="4522" spans="4:4">
      <c r="D4522" s="499"/>
    </row>
    <row r="4523" spans="4:4">
      <c r="D4523" s="499"/>
    </row>
    <row r="4524" spans="4:4">
      <c r="D4524" s="499"/>
    </row>
    <row r="4525" spans="4:4">
      <c r="D4525" s="499"/>
    </row>
    <row r="4526" spans="4:4">
      <c r="D4526" s="499"/>
    </row>
    <row r="4527" spans="4:4">
      <c r="D4527" s="499"/>
    </row>
    <row r="4528" spans="4:4">
      <c r="D4528" s="499"/>
    </row>
    <row r="4529" spans="4:4">
      <c r="D4529" s="499"/>
    </row>
    <row r="4530" spans="4:4">
      <c r="D4530" s="499"/>
    </row>
    <row r="4531" spans="4:4">
      <c r="D4531" s="499"/>
    </row>
    <row r="4532" spans="4:4">
      <c r="D4532" s="499"/>
    </row>
    <row r="4533" spans="4:4">
      <c r="D4533" s="499"/>
    </row>
    <row r="4534" spans="4:4">
      <c r="D4534" s="499"/>
    </row>
    <row r="4535" spans="4:4">
      <c r="D4535" s="499"/>
    </row>
    <row r="4536" spans="4:4">
      <c r="D4536" s="499"/>
    </row>
    <row r="4537" spans="4:4">
      <c r="D4537" s="499"/>
    </row>
    <row r="4538" spans="4:4">
      <c r="D4538" s="499"/>
    </row>
    <row r="4539" spans="4:4">
      <c r="D4539" s="499"/>
    </row>
    <row r="4540" spans="4:4">
      <c r="D4540" s="499"/>
    </row>
    <row r="4541" spans="4:4">
      <c r="D4541" s="499"/>
    </row>
    <row r="4542" spans="4:4">
      <c r="D4542" s="499"/>
    </row>
    <row r="4543" spans="4:4">
      <c r="D4543" s="499"/>
    </row>
    <row r="4544" spans="4:4">
      <c r="D4544" s="499"/>
    </row>
    <row r="4545" spans="4:4">
      <c r="D4545" s="499"/>
    </row>
    <row r="4546" spans="4:4">
      <c r="D4546" s="499"/>
    </row>
    <row r="4547" spans="4:4">
      <c r="D4547" s="499"/>
    </row>
    <row r="4548" spans="4:4">
      <c r="D4548" s="499"/>
    </row>
    <row r="4549" spans="4:4">
      <c r="D4549" s="499"/>
    </row>
    <row r="4550" spans="4:4">
      <c r="D4550" s="499"/>
    </row>
    <row r="4551" spans="4:4">
      <c r="D4551" s="499"/>
    </row>
    <row r="4552" spans="4:4">
      <c r="D4552" s="499"/>
    </row>
    <row r="4553" spans="4:4">
      <c r="D4553" s="499"/>
    </row>
    <row r="4554" spans="4:4">
      <c r="D4554" s="499"/>
    </row>
    <row r="4555" spans="4:4">
      <c r="D4555" s="499"/>
    </row>
    <row r="4556" spans="4:4">
      <c r="D4556" s="499"/>
    </row>
    <row r="4557" spans="4:4">
      <c r="D4557" s="499"/>
    </row>
    <row r="4558" spans="4:4">
      <c r="D4558" s="499"/>
    </row>
    <row r="4559" spans="4:4">
      <c r="D4559" s="499"/>
    </row>
    <row r="4560" spans="4:4">
      <c r="D4560" s="499"/>
    </row>
    <row r="4561" spans="4:4">
      <c r="D4561" s="499"/>
    </row>
    <row r="4562" spans="4:4">
      <c r="D4562" s="499"/>
    </row>
    <row r="4563" spans="4:4">
      <c r="D4563" s="499"/>
    </row>
    <row r="4564" spans="4:4">
      <c r="D4564" s="499"/>
    </row>
    <row r="4565" spans="4:4">
      <c r="D4565" s="499"/>
    </row>
    <row r="4566" spans="4:4">
      <c r="D4566" s="499"/>
    </row>
    <row r="4567" spans="4:4">
      <c r="D4567" s="499"/>
    </row>
    <row r="4568" spans="4:4">
      <c r="D4568" s="499"/>
    </row>
    <row r="4569" spans="4:4">
      <c r="D4569" s="499"/>
    </row>
    <row r="4570" spans="4:4">
      <c r="D4570" s="499"/>
    </row>
    <row r="4571" spans="4:4">
      <c r="D4571" s="499"/>
    </row>
    <row r="4572" spans="4:4">
      <c r="D4572" s="499"/>
    </row>
    <row r="4573" spans="4:4">
      <c r="D4573" s="499"/>
    </row>
    <row r="4574" spans="4:4">
      <c r="D4574" s="499"/>
    </row>
    <row r="4575" spans="4:4">
      <c r="D4575" s="499"/>
    </row>
    <row r="4576" spans="4:4">
      <c r="D4576" s="499"/>
    </row>
    <row r="4577" spans="4:4">
      <c r="D4577" s="499"/>
    </row>
    <row r="4578" spans="4:4">
      <c r="D4578" s="499"/>
    </row>
    <row r="4579" spans="4:4">
      <c r="D4579" s="499"/>
    </row>
    <row r="4580" spans="4:4">
      <c r="D4580" s="499"/>
    </row>
    <row r="4581" spans="4:4">
      <c r="D4581" s="499"/>
    </row>
    <row r="4582" spans="4:4">
      <c r="D4582" s="499"/>
    </row>
    <row r="4583" spans="4:4">
      <c r="D4583" s="499"/>
    </row>
    <row r="4584" spans="4:4">
      <c r="D4584" s="499"/>
    </row>
    <row r="4585" spans="4:4">
      <c r="D4585" s="499"/>
    </row>
    <row r="4586" spans="4:4">
      <c r="D4586" s="499"/>
    </row>
    <row r="4587" spans="4:4">
      <c r="D4587" s="499"/>
    </row>
    <row r="4588" spans="4:4">
      <c r="D4588" s="499"/>
    </row>
    <row r="4589" spans="4:4">
      <c r="D4589" s="499"/>
    </row>
    <row r="4590" spans="4:4">
      <c r="D4590" s="499"/>
    </row>
    <row r="4591" spans="4:4">
      <c r="D4591" s="499"/>
    </row>
    <row r="4592" spans="4:4">
      <c r="D4592" s="499"/>
    </row>
    <row r="4593" spans="4:4">
      <c r="D4593" s="499"/>
    </row>
    <row r="4594" spans="4:4">
      <c r="D4594" s="499"/>
    </row>
    <row r="4595" spans="4:4">
      <c r="D4595" s="499"/>
    </row>
    <row r="4596" spans="4:4">
      <c r="D4596" s="499"/>
    </row>
    <row r="4597" spans="4:4">
      <c r="D4597" s="499"/>
    </row>
    <row r="4598" spans="4:4">
      <c r="D4598" s="499"/>
    </row>
    <row r="4599" spans="4:4">
      <c r="D4599" s="499"/>
    </row>
    <row r="4600" spans="4:4">
      <c r="D4600" s="499"/>
    </row>
    <row r="4601" spans="4:4">
      <c r="D4601" s="499"/>
    </row>
    <row r="4602" spans="4:4">
      <c r="D4602" s="499"/>
    </row>
    <row r="4603" spans="4:4">
      <c r="D4603" s="499"/>
    </row>
    <row r="4604" spans="4:4">
      <c r="D4604" s="499"/>
    </row>
    <row r="4605" spans="4:4">
      <c r="D4605" s="499"/>
    </row>
    <row r="4606" spans="4:4">
      <c r="D4606" s="499"/>
    </row>
    <row r="4607" spans="4:4">
      <c r="D4607" s="499"/>
    </row>
    <row r="4608" spans="4:4">
      <c r="D4608" s="499"/>
    </row>
    <row r="4609" spans="4:4">
      <c r="D4609" s="499"/>
    </row>
    <row r="4610" spans="4:4">
      <c r="D4610" s="499"/>
    </row>
    <row r="4611" spans="4:4">
      <c r="D4611" s="499"/>
    </row>
    <row r="4612" spans="4:4">
      <c r="D4612" s="499"/>
    </row>
    <row r="4613" spans="4:4">
      <c r="D4613" s="499"/>
    </row>
    <row r="4614" spans="4:4">
      <c r="D4614" s="499"/>
    </row>
    <row r="4615" spans="4:4">
      <c r="D4615" s="499"/>
    </row>
    <row r="4616" spans="4:4">
      <c r="D4616" s="499"/>
    </row>
    <row r="4617" spans="4:4">
      <c r="D4617" s="499"/>
    </row>
    <row r="4618" spans="4:4">
      <c r="D4618" s="499"/>
    </row>
    <row r="4619" spans="4:4">
      <c r="D4619" s="499"/>
    </row>
    <row r="4620" spans="4:4">
      <c r="D4620" s="499"/>
    </row>
    <row r="4621" spans="4:4">
      <c r="D4621" s="499"/>
    </row>
    <row r="4622" spans="4:4">
      <c r="D4622" s="499"/>
    </row>
    <row r="4623" spans="4:4">
      <c r="D4623" s="499"/>
    </row>
    <row r="4624" spans="4:4">
      <c r="D4624" s="499"/>
    </row>
    <row r="4625" spans="4:4">
      <c r="D4625" s="499"/>
    </row>
    <row r="4626" spans="4:4">
      <c r="D4626" s="499"/>
    </row>
    <row r="4627" spans="4:4">
      <c r="D4627" s="499"/>
    </row>
    <row r="4628" spans="4:4">
      <c r="D4628" s="499"/>
    </row>
    <row r="4629" spans="4:4">
      <c r="D4629" s="499"/>
    </row>
    <row r="4630" spans="4:4">
      <c r="D4630" s="499"/>
    </row>
    <row r="4631" spans="4:4">
      <c r="D4631" s="499"/>
    </row>
    <row r="4632" spans="4:4">
      <c r="D4632" s="499"/>
    </row>
    <row r="4633" spans="4:4">
      <c r="D4633" s="499"/>
    </row>
    <row r="4634" spans="4:4">
      <c r="D4634" s="499"/>
    </row>
    <row r="4635" spans="4:4">
      <c r="D4635" s="499"/>
    </row>
    <row r="4636" spans="4:4">
      <c r="D4636" s="499"/>
    </row>
    <row r="4637" spans="4:4">
      <c r="D4637" s="499"/>
    </row>
    <row r="4638" spans="4:4">
      <c r="D4638" s="499"/>
    </row>
    <row r="4639" spans="4:4">
      <c r="D4639" s="499"/>
    </row>
    <row r="4640" spans="4:4">
      <c r="D4640" s="499"/>
    </row>
    <row r="4641" spans="4:4">
      <c r="D4641" s="499"/>
    </row>
    <row r="4642" spans="4:4">
      <c r="D4642" s="499"/>
    </row>
    <row r="4643" spans="4:4">
      <c r="D4643" s="499"/>
    </row>
    <row r="4644" spans="4:4">
      <c r="D4644" s="499"/>
    </row>
    <row r="4645" spans="4:4">
      <c r="D4645" s="499"/>
    </row>
    <row r="4646" spans="4:4">
      <c r="D4646" s="499"/>
    </row>
    <row r="4647" spans="4:4">
      <c r="D4647" s="499"/>
    </row>
    <row r="4648" spans="4:4">
      <c r="D4648" s="499"/>
    </row>
    <row r="4649" spans="4:4">
      <c r="D4649" s="499"/>
    </row>
    <row r="4650" spans="4:4">
      <c r="D4650" s="499"/>
    </row>
    <row r="4651" spans="4:4">
      <c r="D4651" s="499"/>
    </row>
    <row r="4652" spans="4:4">
      <c r="D4652" s="499"/>
    </row>
    <row r="4653" spans="4:4">
      <c r="D4653" s="499"/>
    </row>
    <row r="4654" spans="4:4">
      <c r="D4654" s="499"/>
    </row>
    <row r="4655" spans="4:4">
      <c r="D4655" s="499"/>
    </row>
    <row r="4656" spans="4:4">
      <c r="D4656" s="499"/>
    </row>
    <row r="4657" spans="4:4">
      <c r="D4657" s="499"/>
    </row>
    <row r="4658" spans="4:4">
      <c r="D4658" s="499"/>
    </row>
    <row r="4659" spans="4:4">
      <c r="D4659" s="499"/>
    </row>
    <row r="4660" spans="4:4">
      <c r="D4660" s="499"/>
    </row>
    <row r="4661" spans="4:4">
      <c r="D4661" s="499"/>
    </row>
    <row r="4662" spans="4:4">
      <c r="D4662" s="499"/>
    </row>
    <row r="4663" spans="4:4">
      <c r="D4663" s="499"/>
    </row>
    <row r="4664" spans="4:4">
      <c r="D4664" s="499"/>
    </row>
    <row r="4665" spans="4:4">
      <c r="D4665" s="499"/>
    </row>
    <row r="4666" spans="4:4">
      <c r="D4666" s="499"/>
    </row>
    <row r="4667" spans="4:4">
      <c r="D4667" s="499"/>
    </row>
    <row r="4668" spans="4:4">
      <c r="D4668" s="499"/>
    </row>
    <row r="4669" spans="4:4">
      <c r="D4669" s="499"/>
    </row>
    <row r="4670" spans="4:4">
      <c r="D4670" s="499"/>
    </row>
    <row r="4671" spans="4:4">
      <c r="D4671" s="499"/>
    </row>
    <row r="4672" spans="4:4">
      <c r="D4672" s="499"/>
    </row>
    <row r="4673" spans="4:4">
      <c r="D4673" s="499"/>
    </row>
    <row r="4674" spans="4:4">
      <c r="D4674" s="499"/>
    </row>
    <row r="4675" spans="4:4">
      <c r="D4675" s="499"/>
    </row>
    <row r="4676" spans="4:4">
      <c r="D4676" s="499"/>
    </row>
    <row r="4677" spans="4:4">
      <c r="D4677" s="499"/>
    </row>
    <row r="4678" spans="4:4">
      <c r="D4678" s="499"/>
    </row>
    <row r="4679" spans="4:4">
      <c r="D4679" s="499"/>
    </row>
    <row r="4680" spans="4:4">
      <c r="D4680" s="499"/>
    </row>
    <row r="4681" spans="4:4">
      <c r="D4681" s="499"/>
    </row>
    <row r="4682" spans="4:4">
      <c r="D4682" s="499"/>
    </row>
    <row r="4683" spans="4:4">
      <c r="D4683" s="499"/>
    </row>
    <row r="4684" spans="4:4">
      <c r="D4684" s="499"/>
    </row>
    <row r="4685" spans="4:4">
      <c r="D4685" s="499"/>
    </row>
    <row r="4686" spans="4:4">
      <c r="D4686" s="499"/>
    </row>
    <row r="4687" spans="4:4">
      <c r="D4687" s="499"/>
    </row>
    <row r="4688" spans="4:4">
      <c r="D4688" s="499"/>
    </row>
    <row r="4689" spans="4:4">
      <c r="D4689" s="499"/>
    </row>
    <row r="4690" spans="4:4">
      <c r="D4690" s="499"/>
    </row>
    <row r="4691" spans="4:4">
      <c r="D4691" s="499"/>
    </row>
    <row r="4692" spans="4:4">
      <c r="D4692" s="499"/>
    </row>
    <row r="4693" spans="4:4">
      <c r="D4693" s="499"/>
    </row>
    <row r="4694" spans="4:4">
      <c r="D4694" s="499"/>
    </row>
    <row r="4695" spans="4:4">
      <c r="D4695" s="499"/>
    </row>
    <row r="4696" spans="4:4">
      <c r="D4696" s="499"/>
    </row>
    <row r="4697" spans="4:4">
      <c r="D4697" s="499"/>
    </row>
    <row r="4698" spans="4:4">
      <c r="D4698" s="499"/>
    </row>
    <row r="4699" spans="4:4">
      <c r="D4699" s="499"/>
    </row>
    <row r="4700" spans="4:4">
      <c r="D4700" s="499"/>
    </row>
    <row r="4701" spans="4:4">
      <c r="D4701" s="499"/>
    </row>
    <row r="4702" spans="4:4">
      <c r="D4702" s="499"/>
    </row>
    <row r="4703" spans="4:4">
      <c r="D4703" s="499"/>
    </row>
    <row r="4704" spans="4:4">
      <c r="D4704" s="499"/>
    </row>
    <row r="4705" spans="4:4">
      <c r="D4705" s="499"/>
    </row>
    <row r="4706" spans="4:4">
      <c r="D4706" s="499"/>
    </row>
    <row r="4707" spans="4:4">
      <c r="D4707" s="499"/>
    </row>
    <row r="4708" spans="4:4">
      <c r="D4708" s="499"/>
    </row>
    <row r="4709" spans="4:4">
      <c r="D4709" s="499"/>
    </row>
    <row r="4710" spans="4:4">
      <c r="D4710" s="499"/>
    </row>
    <row r="4711" spans="4:4">
      <c r="D4711" s="499"/>
    </row>
    <row r="4712" spans="4:4">
      <c r="D4712" s="499"/>
    </row>
    <row r="4713" spans="4:4">
      <c r="D4713" s="499"/>
    </row>
    <row r="4714" spans="4:4">
      <c r="D4714" s="499"/>
    </row>
    <row r="4715" spans="4:4">
      <c r="D4715" s="499"/>
    </row>
    <row r="4716" spans="4:4">
      <c r="D4716" s="499"/>
    </row>
    <row r="4717" spans="4:4">
      <c r="D4717" s="499"/>
    </row>
    <row r="4718" spans="4:4">
      <c r="D4718" s="499"/>
    </row>
    <row r="4719" spans="4:4">
      <c r="D4719" s="499"/>
    </row>
    <row r="4720" spans="4:4">
      <c r="D4720" s="499"/>
    </row>
    <row r="4721" spans="4:4">
      <c r="D4721" s="499"/>
    </row>
    <row r="4722" spans="4:4">
      <c r="D4722" s="499"/>
    </row>
    <row r="4723" spans="4:4">
      <c r="D4723" s="499"/>
    </row>
    <row r="4724" spans="4:4">
      <c r="D4724" s="499"/>
    </row>
    <row r="4725" spans="4:4">
      <c r="D4725" s="499"/>
    </row>
    <row r="4726" spans="4:4">
      <c r="D4726" s="499"/>
    </row>
    <row r="4727" spans="4:4">
      <c r="D4727" s="499"/>
    </row>
    <row r="4728" spans="4:4">
      <c r="D4728" s="499"/>
    </row>
    <row r="4729" spans="4:4">
      <c r="D4729" s="499"/>
    </row>
    <row r="4730" spans="4:4">
      <c r="D4730" s="499"/>
    </row>
    <row r="4731" spans="4:4">
      <c r="D4731" s="499"/>
    </row>
    <row r="4732" spans="4:4">
      <c r="D4732" s="499"/>
    </row>
    <row r="4733" spans="4:4">
      <c r="D4733" s="499"/>
    </row>
    <row r="4734" spans="4:4">
      <c r="D4734" s="499"/>
    </row>
    <row r="4735" spans="4:4">
      <c r="D4735" s="499"/>
    </row>
    <row r="4736" spans="4:4">
      <c r="D4736" s="499"/>
    </row>
    <row r="4737" spans="4:4">
      <c r="D4737" s="499"/>
    </row>
    <row r="4738" spans="4:4">
      <c r="D4738" s="499"/>
    </row>
    <row r="4739" spans="4:4">
      <c r="D4739" s="499"/>
    </row>
    <row r="4740" spans="4:4">
      <c r="D4740" s="499"/>
    </row>
    <row r="4741" spans="4:4">
      <c r="D4741" s="499"/>
    </row>
    <row r="4742" spans="4:4">
      <c r="D4742" s="499"/>
    </row>
    <row r="4743" spans="4:4">
      <c r="D4743" s="499"/>
    </row>
    <row r="4744" spans="4:4">
      <c r="D4744" s="499"/>
    </row>
    <row r="4745" spans="4:4">
      <c r="D4745" s="499"/>
    </row>
    <row r="4746" spans="4:4">
      <c r="D4746" s="499"/>
    </row>
    <row r="4747" spans="4:4">
      <c r="D4747" s="499"/>
    </row>
    <row r="4748" spans="4:4">
      <c r="D4748" s="499"/>
    </row>
    <row r="4749" spans="4:4">
      <c r="D4749" s="499"/>
    </row>
    <row r="4750" spans="4:4">
      <c r="D4750" s="499"/>
    </row>
    <row r="4751" spans="4:4">
      <c r="D4751" s="499"/>
    </row>
    <row r="4752" spans="4:4">
      <c r="D4752" s="499"/>
    </row>
    <row r="4753" spans="4:4">
      <c r="D4753" s="499"/>
    </row>
    <row r="4754" spans="4:4">
      <c r="D4754" s="499"/>
    </row>
    <row r="4755" spans="4:4">
      <c r="D4755" s="499"/>
    </row>
    <row r="4756" spans="4:4">
      <c r="D4756" s="499"/>
    </row>
    <row r="4757" spans="4:4">
      <c r="D4757" s="499"/>
    </row>
    <row r="4758" spans="4:4">
      <c r="D4758" s="499"/>
    </row>
    <row r="4759" spans="4:4">
      <c r="D4759" s="499"/>
    </row>
    <row r="4760" spans="4:4">
      <c r="D4760" s="499"/>
    </row>
    <row r="4761" spans="4:4">
      <c r="D4761" s="499"/>
    </row>
    <row r="4762" spans="4:4">
      <c r="D4762" s="499"/>
    </row>
    <row r="4763" spans="4:4">
      <c r="D4763" s="499"/>
    </row>
    <row r="4764" spans="4:4">
      <c r="D4764" s="499"/>
    </row>
    <row r="4765" spans="4:4">
      <c r="D4765" s="499"/>
    </row>
    <row r="4766" spans="4:4">
      <c r="D4766" s="499"/>
    </row>
    <row r="4767" spans="4:4">
      <c r="D4767" s="499"/>
    </row>
    <row r="4768" spans="4:4">
      <c r="D4768" s="499"/>
    </row>
    <row r="4769" spans="4:4">
      <c r="D4769" s="499"/>
    </row>
    <row r="4770" spans="4:4">
      <c r="D4770" s="499"/>
    </row>
    <row r="4771" spans="4:4">
      <c r="D4771" s="499"/>
    </row>
    <row r="4772" spans="4:4">
      <c r="D4772" s="499"/>
    </row>
    <row r="4773" spans="4:4">
      <c r="D4773" s="499"/>
    </row>
    <row r="4774" spans="4:4">
      <c r="D4774" s="499"/>
    </row>
    <row r="4775" spans="4:4">
      <c r="D4775" s="499"/>
    </row>
    <row r="4776" spans="4:4">
      <c r="D4776" s="499"/>
    </row>
    <row r="4777" spans="4:4">
      <c r="D4777" s="499"/>
    </row>
    <row r="4778" spans="4:4">
      <c r="D4778" s="499"/>
    </row>
    <row r="4779" spans="4:4">
      <c r="D4779" s="499"/>
    </row>
    <row r="4780" spans="4:4">
      <c r="D4780" s="499"/>
    </row>
    <row r="4781" spans="4:4">
      <c r="D4781" s="499"/>
    </row>
    <row r="4782" spans="4:4">
      <c r="D4782" s="499"/>
    </row>
    <row r="4783" spans="4:4">
      <c r="D4783" s="499"/>
    </row>
    <row r="4784" spans="4:4">
      <c r="D4784" s="499"/>
    </row>
    <row r="4785" spans="4:4">
      <c r="D4785" s="499"/>
    </row>
    <row r="4786" spans="4:4">
      <c r="D4786" s="499"/>
    </row>
    <row r="4787" spans="4:4">
      <c r="D4787" s="499"/>
    </row>
    <row r="4788" spans="4:4">
      <c r="D4788" s="499"/>
    </row>
    <row r="4789" spans="4:4">
      <c r="D4789" s="499"/>
    </row>
    <row r="4790" spans="4:4">
      <c r="D4790" s="499"/>
    </row>
    <row r="4791" spans="4:4">
      <c r="D4791" s="499"/>
    </row>
    <row r="4792" spans="4:4">
      <c r="D4792" s="499"/>
    </row>
    <row r="4793" spans="4:4">
      <c r="D4793" s="499"/>
    </row>
    <row r="4794" spans="4:4">
      <c r="D4794" s="499"/>
    </row>
    <row r="4795" spans="4:4">
      <c r="D4795" s="499"/>
    </row>
    <row r="4796" spans="4:4">
      <c r="D4796" s="499"/>
    </row>
    <row r="4797" spans="4:4">
      <c r="D4797" s="499"/>
    </row>
    <row r="4798" spans="4:4">
      <c r="D4798" s="499"/>
    </row>
    <row r="4799" spans="4:4">
      <c r="D4799" s="499"/>
    </row>
    <row r="4800" spans="4:4">
      <c r="D4800" s="499"/>
    </row>
    <row r="4801" spans="4:4">
      <c r="D4801" s="499"/>
    </row>
    <row r="4802" spans="4:4">
      <c r="D4802" s="499"/>
    </row>
    <row r="4803" spans="4:4">
      <c r="D4803" s="499"/>
    </row>
    <row r="4804" spans="4:4">
      <c r="D4804" s="499"/>
    </row>
    <row r="4805" spans="4:4">
      <c r="D4805" s="499"/>
    </row>
    <row r="4806" spans="4:4">
      <c r="D4806" s="499"/>
    </row>
    <row r="4807" spans="4:4">
      <c r="D4807" s="499"/>
    </row>
    <row r="4808" spans="4:4">
      <c r="D4808" s="499"/>
    </row>
    <row r="4809" spans="4:4">
      <c r="D4809" s="499"/>
    </row>
    <row r="4810" spans="4:4">
      <c r="D4810" s="499"/>
    </row>
    <row r="4811" spans="4:4">
      <c r="D4811" s="499"/>
    </row>
    <row r="4812" spans="4:4">
      <c r="D4812" s="499"/>
    </row>
    <row r="4813" spans="4:4">
      <c r="D4813" s="499"/>
    </row>
    <row r="4814" spans="4:4">
      <c r="D4814" s="499"/>
    </row>
    <row r="4815" spans="4:4">
      <c r="D4815" s="499"/>
    </row>
    <row r="4816" spans="4:4">
      <c r="D4816" s="499"/>
    </row>
    <row r="4817" spans="4:4">
      <c r="D4817" s="499"/>
    </row>
    <row r="4818" spans="4:4">
      <c r="D4818" s="499"/>
    </row>
    <row r="4819" spans="4:4">
      <c r="D4819" s="499"/>
    </row>
    <row r="4820" spans="4:4">
      <c r="D4820" s="499"/>
    </row>
    <row r="4821" spans="4:4">
      <c r="D4821" s="499"/>
    </row>
    <row r="4822" spans="4:4">
      <c r="D4822" s="499"/>
    </row>
    <row r="4823" spans="4:4">
      <c r="D4823" s="499"/>
    </row>
    <row r="4824" spans="4:4">
      <c r="D4824" s="499"/>
    </row>
    <row r="4825" spans="4:4">
      <c r="D4825" s="499"/>
    </row>
    <row r="4826" spans="4:4">
      <c r="D4826" s="499"/>
    </row>
    <row r="4827" spans="4:4">
      <c r="D4827" s="499"/>
    </row>
    <row r="4828" spans="4:4">
      <c r="D4828" s="499"/>
    </row>
    <row r="4829" spans="4:4">
      <c r="D4829" s="499"/>
    </row>
    <row r="4830" spans="4:4">
      <c r="D4830" s="499"/>
    </row>
    <row r="4831" spans="4:4">
      <c r="D4831" s="499"/>
    </row>
    <row r="4832" spans="4:4">
      <c r="D4832" s="499"/>
    </row>
    <row r="4833" spans="4:4">
      <c r="D4833" s="499"/>
    </row>
    <row r="4834" spans="4:4">
      <c r="D4834" s="499"/>
    </row>
    <row r="4835" spans="4:4">
      <c r="D4835" s="499"/>
    </row>
    <row r="4836" spans="4:4">
      <c r="D4836" s="499"/>
    </row>
    <row r="4837" spans="4:4">
      <c r="D4837" s="499"/>
    </row>
    <row r="4838" spans="4:4">
      <c r="D4838" s="499"/>
    </row>
    <row r="4839" spans="4:4">
      <c r="D4839" s="499"/>
    </row>
    <row r="4840" spans="4:4">
      <c r="D4840" s="499"/>
    </row>
    <row r="4841" spans="4:4">
      <c r="D4841" s="499"/>
    </row>
    <row r="4842" spans="4:4">
      <c r="D4842" s="499"/>
    </row>
    <row r="4843" spans="4:4">
      <c r="D4843" s="499"/>
    </row>
    <row r="4844" spans="4:4">
      <c r="D4844" s="499"/>
    </row>
    <row r="4845" spans="4:4">
      <c r="D4845" s="499"/>
    </row>
    <row r="4846" spans="4:4">
      <c r="D4846" s="499"/>
    </row>
    <row r="4847" spans="4:4">
      <c r="D4847" s="499"/>
    </row>
    <row r="4848" spans="4:4">
      <c r="D4848" s="499"/>
    </row>
    <row r="4849" spans="4:4">
      <c r="D4849" s="499"/>
    </row>
    <row r="4850" spans="4:4">
      <c r="D4850" s="499"/>
    </row>
    <row r="4851" spans="4:4">
      <c r="D4851" s="499"/>
    </row>
    <row r="4852" spans="4:4">
      <c r="D4852" s="499"/>
    </row>
    <row r="4853" spans="4:4">
      <c r="D4853" s="499"/>
    </row>
    <row r="4854" spans="4:4">
      <c r="D4854" s="499"/>
    </row>
    <row r="4855" spans="4:4">
      <c r="D4855" s="499"/>
    </row>
    <row r="4856" spans="4:4">
      <c r="D4856" s="499"/>
    </row>
    <row r="4857" spans="4:4">
      <c r="D4857" s="499"/>
    </row>
    <row r="4858" spans="4:4">
      <c r="D4858" s="499"/>
    </row>
    <row r="4859" spans="4:4">
      <c r="D4859" s="499"/>
    </row>
    <row r="4860" spans="4:4">
      <c r="D4860" s="499"/>
    </row>
    <row r="4861" spans="4:4">
      <c r="D4861" s="499"/>
    </row>
    <row r="4862" spans="4:4">
      <c r="D4862" s="499"/>
    </row>
    <row r="4863" spans="4:4">
      <c r="D4863" s="499"/>
    </row>
    <row r="4864" spans="4:4">
      <c r="D4864" s="499"/>
    </row>
    <row r="4865" spans="4:4">
      <c r="D4865" s="499"/>
    </row>
    <row r="4866" spans="4:4">
      <c r="D4866" s="499"/>
    </row>
    <row r="4867" spans="4:4">
      <c r="D4867" s="499"/>
    </row>
    <row r="4868" spans="4:4">
      <c r="D4868" s="499"/>
    </row>
    <row r="4869" spans="4:4">
      <c r="D4869" s="499"/>
    </row>
    <row r="4870" spans="4:4">
      <c r="D4870" s="499"/>
    </row>
    <row r="4871" spans="4:4">
      <c r="D4871" s="499"/>
    </row>
    <row r="4872" spans="4:4">
      <c r="D4872" s="499"/>
    </row>
    <row r="4873" spans="4:4">
      <c r="D4873" s="499"/>
    </row>
    <row r="4874" spans="4:4">
      <c r="D4874" s="499"/>
    </row>
    <row r="4875" spans="4:4">
      <c r="D4875" s="499"/>
    </row>
    <row r="4876" spans="4:4">
      <c r="D4876" s="499"/>
    </row>
    <row r="4877" spans="4:4">
      <c r="D4877" s="499"/>
    </row>
    <row r="4878" spans="4:4">
      <c r="D4878" s="499"/>
    </row>
    <row r="4879" spans="4:4">
      <c r="D4879" s="499"/>
    </row>
    <row r="4880" spans="4:4">
      <c r="D4880" s="499"/>
    </row>
    <row r="4881" spans="4:4">
      <c r="D4881" s="499"/>
    </row>
    <row r="4882" spans="4:4">
      <c r="D4882" s="499"/>
    </row>
    <row r="4883" spans="4:4">
      <c r="D4883" s="499"/>
    </row>
    <row r="4884" spans="4:4">
      <c r="D4884" s="499"/>
    </row>
    <row r="4885" spans="4:4">
      <c r="D4885" s="499"/>
    </row>
    <row r="4886" spans="4:4">
      <c r="D4886" s="499"/>
    </row>
    <row r="4887" spans="4:4">
      <c r="D4887" s="499"/>
    </row>
    <row r="4888" spans="4:4">
      <c r="D4888" s="499"/>
    </row>
    <row r="4889" spans="4:4">
      <c r="D4889" s="499"/>
    </row>
    <row r="4890" spans="4:4">
      <c r="D4890" s="499"/>
    </row>
    <row r="4891" spans="4:4">
      <c r="D4891" s="499"/>
    </row>
    <row r="4892" spans="4:4">
      <c r="D4892" s="499"/>
    </row>
    <row r="4893" spans="4:4">
      <c r="D4893" s="499"/>
    </row>
    <row r="4894" spans="4:4">
      <c r="D4894" s="499"/>
    </row>
    <row r="4895" spans="4:4">
      <c r="D4895" s="499"/>
    </row>
    <row r="4896" spans="4:4">
      <c r="D4896" s="499"/>
    </row>
    <row r="4897" spans="4:4">
      <c r="D4897" s="499"/>
    </row>
    <row r="4898" spans="4:4">
      <c r="D4898" s="499"/>
    </row>
    <row r="4899" spans="4:4">
      <c r="D4899" s="499"/>
    </row>
    <row r="4900" spans="4:4">
      <c r="D4900" s="499"/>
    </row>
    <row r="4901" spans="4:4">
      <c r="D4901" s="499"/>
    </row>
    <row r="4902" spans="4:4">
      <c r="D4902" s="499"/>
    </row>
    <row r="4903" spans="4:4">
      <c r="D4903" s="499"/>
    </row>
    <row r="4904" spans="4:4">
      <c r="D4904" s="499"/>
    </row>
    <row r="4905" spans="4:4">
      <c r="D4905" s="499"/>
    </row>
    <row r="4906" spans="4:4">
      <c r="D4906" s="499"/>
    </row>
    <row r="4907" spans="4:4">
      <c r="D4907" s="499"/>
    </row>
    <row r="4908" spans="4:4">
      <c r="D4908" s="499"/>
    </row>
    <row r="4909" spans="4:4">
      <c r="D4909" s="499"/>
    </row>
    <row r="4910" spans="4:4">
      <c r="D4910" s="499"/>
    </row>
    <row r="4911" spans="4:4">
      <c r="D4911" s="499"/>
    </row>
    <row r="4912" spans="4:4">
      <c r="D4912" s="499"/>
    </row>
    <row r="4913" spans="4:4">
      <c r="D4913" s="499"/>
    </row>
    <row r="4914" spans="4:4">
      <c r="D4914" s="499"/>
    </row>
    <row r="4915" spans="4:4">
      <c r="D4915" s="499"/>
    </row>
    <row r="4916" spans="4:4">
      <c r="D4916" s="499"/>
    </row>
    <row r="4917" spans="4:4">
      <c r="D4917" s="499"/>
    </row>
    <row r="4918" spans="4:4">
      <c r="D4918" s="499"/>
    </row>
    <row r="4919" spans="4:4">
      <c r="D4919" s="499"/>
    </row>
    <row r="4920" spans="4:4">
      <c r="D4920" s="499"/>
    </row>
    <row r="4921" spans="4:4">
      <c r="D4921" s="499"/>
    </row>
    <row r="4922" spans="4:4">
      <c r="D4922" s="499"/>
    </row>
    <row r="4923" spans="4:4">
      <c r="D4923" s="499"/>
    </row>
    <row r="4924" spans="4:4">
      <c r="D4924" s="499"/>
    </row>
    <row r="4925" spans="4:4">
      <c r="D4925" s="499"/>
    </row>
    <row r="4926" spans="4:4">
      <c r="D4926" s="499"/>
    </row>
    <row r="4927" spans="4:4">
      <c r="D4927" s="499"/>
    </row>
    <row r="4928" spans="4:4">
      <c r="D4928" s="499"/>
    </row>
    <row r="4929" spans="4:4">
      <c r="D4929" s="499"/>
    </row>
    <row r="4930" spans="4:4">
      <c r="D4930" s="499"/>
    </row>
    <row r="4931" spans="4:4">
      <c r="D4931" s="499"/>
    </row>
    <row r="4932" spans="4:4">
      <c r="D4932" s="499"/>
    </row>
    <row r="4933" spans="4:4">
      <c r="D4933" s="499"/>
    </row>
    <row r="4934" spans="4:4">
      <c r="D4934" s="499"/>
    </row>
    <row r="4935" spans="4:4">
      <c r="D4935" s="499"/>
    </row>
    <row r="4936" spans="4:4">
      <c r="D4936" s="499"/>
    </row>
    <row r="4937" spans="4:4">
      <c r="D4937" s="499"/>
    </row>
    <row r="4938" spans="4:4">
      <c r="D4938" s="499"/>
    </row>
    <row r="4939" spans="4:4">
      <c r="D4939" s="499"/>
    </row>
    <row r="4940" spans="4:4">
      <c r="D4940" s="499"/>
    </row>
    <row r="4941" spans="4:4">
      <c r="D4941" s="499"/>
    </row>
    <row r="4942" spans="4:4">
      <c r="D4942" s="499"/>
    </row>
    <row r="4943" spans="4:4">
      <c r="D4943" s="499"/>
    </row>
    <row r="4944" spans="4:4">
      <c r="D4944" s="499"/>
    </row>
    <row r="4945" spans="4:4">
      <c r="D4945" s="499"/>
    </row>
    <row r="4946" spans="4:4">
      <c r="D4946" s="499"/>
    </row>
    <row r="4947" spans="4:4">
      <c r="D4947" s="499"/>
    </row>
    <row r="4948" spans="4:4">
      <c r="D4948" s="499"/>
    </row>
    <row r="4949" spans="4:4">
      <c r="D4949" s="499"/>
    </row>
    <row r="4950" spans="4:4">
      <c r="D4950" s="499"/>
    </row>
    <row r="4951" spans="4:4">
      <c r="D4951" s="499"/>
    </row>
    <row r="4952" spans="4:4">
      <c r="D4952" s="499"/>
    </row>
    <row r="4953" spans="4:4">
      <c r="D4953" s="499"/>
    </row>
    <row r="4954" spans="4:4">
      <c r="D4954" s="499"/>
    </row>
    <row r="4955" spans="4:4">
      <c r="D4955" s="499"/>
    </row>
    <row r="4956" spans="4:4">
      <c r="D4956" s="499"/>
    </row>
    <row r="4957" spans="4:4">
      <c r="D4957" s="499"/>
    </row>
    <row r="4958" spans="4:4">
      <c r="D4958" s="499"/>
    </row>
    <row r="4959" spans="4:4">
      <c r="D4959" s="499"/>
    </row>
    <row r="4960" spans="4:4">
      <c r="D4960" s="499"/>
    </row>
    <row r="4961" spans="4:4">
      <c r="D4961" s="499"/>
    </row>
    <row r="4962" spans="4:4">
      <c r="D4962" s="499"/>
    </row>
    <row r="4963" spans="4:4">
      <c r="D4963" s="499"/>
    </row>
    <row r="4964" spans="4:4">
      <c r="D4964" s="499"/>
    </row>
    <row r="4965" spans="4:4">
      <c r="D4965" s="499"/>
    </row>
    <row r="4966" spans="4:4">
      <c r="D4966" s="499"/>
    </row>
    <row r="4967" spans="4:4">
      <c r="D4967" s="499"/>
    </row>
    <row r="4968" spans="4:4">
      <c r="D4968" s="499"/>
    </row>
    <row r="4969" spans="4:4">
      <c r="D4969" s="499"/>
    </row>
    <row r="4970" spans="4:4">
      <c r="D4970" s="499"/>
    </row>
    <row r="4971" spans="4:4">
      <c r="D4971" s="499"/>
    </row>
    <row r="4972" spans="4:4">
      <c r="D4972" s="499"/>
    </row>
    <row r="4973" spans="4:4">
      <c r="D4973" s="499"/>
    </row>
    <row r="4974" spans="4:4">
      <c r="D4974" s="499"/>
    </row>
    <row r="4975" spans="4:4">
      <c r="D4975" s="499"/>
    </row>
    <row r="4976" spans="4:4">
      <c r="D4976" s="499"/>
    </row>
    <row r="4977" spans="4:4">
      <c r="D4977" s="499"/>
    </row>
    <row r="4978" spans="4:4">
      <c r="D4978" s="499"/>
    </row>
    <row r="4979" spans="4:4">
      <c r="D4979" s="499"/>
    </row>
    <row r="4980" spans="4:4">
      <c r="D4980" s="499"/>
    </row>
    <row r="4981" spans="4:4">
      <c r="D4981" s="499"/>
    </row>
    <row r="4982" spans="4:4">
      <c r="D4982" s="499"/>
    </row>
    <row r="4983" spans="4:4">
      <c r="D4983" s="499"/>
    </row>
    <row r="4984" spans="4:4">
      <c r="D4984" s="499"/>
    </row>
    <row r="4985" spans="4:4">
      <c r="D4985" s="499"/>
    </row>
    <row r="4986" spans="4:4">
      <c r="D4986" s="499"/>
    </row>
    <row r="4987" spans="4:4">
      <c r="D4987" s="499"/>
    </row>
    <row r="4988" spans="4:4">
      <c r="D4988" s="499"/>
    </row>
    <row r="4989" spans="4:4">
      <c r="D4989" s="499"/>
    </row>
    <row r="4990" spans="4:4">
      <c r="D4990" s="499"/>
    </row>
    <row r="4991" spans="4:4">
      <c r="D4991" s="499"/>
    </row>
    <row r="4992" spans="4:4">
      <c r="D4992" s="499"/>
    </row>
    <row r="4993" spans="4:4">
      <c r="D4993" s="499"/>
    </row>
    <row r="4994" spans="4:4">
      <c r="D4994" s="499"/>
    </row>
    <row r="4995" spans="4:4">
      <c r="D4995" s="499"/>
    </row>
    <row r="4996" spans="4:4">
      <c r="D4996" s="499"/>
    </row>
    <row r="4997" spans="4:4">
      <c r="D4997" s="499"/>
    </row>
    <row r="4998" spans="4:4">
      <c r="D4998" s="499"/>
    </row>
    <row r="4999" spans="4:4">
      <c r="D4999" s="499"/>
    </row>
    <row r="5000" spans="4:4">
      <c r="D5000" s="499"/>
    </row>
  </sheetData>
  <sheetProtection algorithmName="SHA-512" hashValue="T4jlCy9NoXG39oXQzSXLFrYAtS+J2S6vaYF61QifH8SV5uLepRvoNzQBtg2uZEZwZuh8McbjNUY69oJovQvncQ==" saltValue="q1bIUNRGJqOU0ijKqxwbGg==" spinCount="100000" sheet="1" formatRows="0"/>
  <mergeCells count="50">
    <mergeCell ref="C13:G13"/>
    <mergeCell ref="A1:G1"/>
    <mergeCell ref="C2:G2"/>
    <mergeCell ref="C3:G3"/>
    <mergeCell ref="C4:G4"/>
    <mergeCell ref="C10:G10"/>
    <mergeCell ref="C58:G58"/>
    <mergeCell ref="C16:G16"/>
    <mergeCell ref="C21:G21"/>
    <mergeCell ref="C24:G24"/>
    <mergeCell ref="C25:G25"/>
    <mergeCell ref="C31:G31"/>
    <mergeCell ref="C34:G34"/>
    <mergeCell ref="C43:G43"/>
    <mergeCell ref="C49:G49"/>
    <mergeCell ref="C50:G50"/>
    <mergeCell ref="C53:G53"/>
    <mergeCell ref="C54:G54"/>
    <mergeCell ref="C113:G113"/>
    <mergeCell ref="C61:G61"/>
    <mergeCell ref="C64:G64"/>
    <mergeCell ref="C67:G67"/>
    <mergeCell ref="C70:G70"/>
    <mergeCell ref="C87:G87"/>
    <mergeCell ref="C92:G92"/>
    <mergeCell ref="C97:G97"/>
    <mergeCell ref="C100:G100"/>
    <mergeCell ref="C105:G105"/>
    <mergeCell ref="C108:G108"/>
    <mergeCell ref="C111:G111"/>
    <mergeCell ref="C279:G279"/>
    <mergeCell ref="C115:G115"/>
    <mergeCell ref="C126:G126"/>
    <mergeCell ref="C131:G131"/>
    <mergeCell ref="C157:G157"/>
    <mergeCell ref="C189:G189"/>
    <mergeCell ref="C192:G192"/>
    <mergeCell ref="C219:G219"/>
    <mergeCell ref="C224:G224"/>
    <mergeCell ref="C235:G235"/>
    <mergeCell ref="C247:G247"/>
    <mergeCell ref="C250:G250"/>
    <mergeCell ref="C297:G297"/>
    <mergeCell ref="C299:G299"/>
    <mergeCell ref="C283:G283"/>
    <mergeCell ref="C284:G284"/>
    <mergeCell ref="C286:G286"/>
    <mergeCell ref="C289:G289"/>
    <mergeCell ref="C290:G290"/>
    <mergeCell ref="C292:G2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style="493" customWidth="1"/>
    <col min="2" max="2" width="12.5703125" style="496" customWidth="1"/>
    <col min="3" max="3" width="63.28515625" style="496" customWidth="1"/>
    <col min="4" max="4" width="4.85546875" style="493" customWidth="1"/>
    <col min="5" max="5" width="10.5703125" style="493" customWidth="1"/>
    <col min="6" max="6" width="9.85546875" style="493" customWidth="1"/>
    <col min="7" max="7" width="12.7109375" style="493" customWidth="1"/>
    <col min="8" max="17" width="0" style="493" hidden="1" customWidth="1"/>
    <col min="18" max="18" width="6.85546875" style="493" customWidth="1"/>
    <col min="19" max="19" width="9.140625" style="493"/>
    <col min="20" max="25" width="0" style="493" hidden="1" customWidth="1"/>
    <col min="26" max="28" width="9.140625" style="493"/>
    <col min="29" max="29" width="0" style="493" hidden="1" customWidth="1"/>
    <col min="30" max="30" width="9.140625" style="493"/>
    <col min="31" max="41" width="0" style="493" hidden="1" customWidth="1"/>
    <col min="42" max="52" width="9.140625" style="493"/>
    <col min="53" max="53" width="98.7109375" style="493" customWidth="1"/>
    <col min="54" max="16384" width="9.140625" style="493"/>
  </cols>
  <sheetData>
    <row r="1" spans="1:60" ht="15.75" customHeight="1">
      <c r="A1" s="982" t="s">
        <v>1570</v>
      </c>
      <c r="B1" s="982"/>
      <c r="C1" s="982"/>
      <c r="D1" s="982"/>
      <c r="E1" s="982"/>
      <c r="F1" s="982"/>
      <c r="G1" s="982"/>
      <c r="AG1" s="493" t="s">
        <v>1571</v>
      </c>
    </row>
    <row r="2" spans="1:60" ht="24.95" customHeight="1">
      <c r="A2" s="494" t="s">
        <v>1572</v>
      </c>
      <c r="B2" s="495" t="s">
        <v>66</v>
      </c>
      <c r="C2" s="983" t="s">
        <v>1573</v>
      </c>
      <c r="D2" s="984"/>
      <c r="E2" s="984"/>
      <c r="F2" s="984"/>
      <c r="G2" s="985"/>
      <c r="AG2" s="493" t="s">
        <v>68</v>
      </c>
    </row>
    <row r="3" spans="1:60" ht="24.95" customHeight="1">
      <c r="A3" s="494" t="s">
        <v>1574</v>
      </c>
      <c r="B3" s="495" t="s">
        <v>829</v>
      </c>
      <c r="C3" s="983" t="s">
        <v>24</v>
      </c>
      <c r="D3" s="984"/>
      <c r="E3" s="984"/>
      <c r="F3" s="984"/>
      <c r="G3" s="985"/>
      <c r="AC3" s="496" t="s">
        <v>68</v>
      </c>
      <c r="AG3" s="493" t="s">
        <v>1575</v>
      </c>
    </row>
    <row r="4" spans="1:60" ht="24.95" customHeight="1">
      <c r="A4" s="497" t="s">
        <v>1576</v>
      </c>
      <c r="B4" s="498" t="s">
        <v>2705</v>
      </c>
      <c r="C4" s="986" t="s">
        <v>2706</v>
      </c>
      <c r="D4" s="987"/>
      <c r="E4" s="987"/>
      <c r="F4" s="987"/>
      <c r="G4" s="988"/>
      <c r="AG4" s="493" t="s">
        <v>1579</v>
      </c>
    </row>
    <row r="5" spans="1:60">
      <c r="D5" s="499"/>
    </row>
    <row r="6" spans="1:60" ht="38.25">
      <c r="A6" s="500" t="s">
        <v>1580</v>
      </c>
      <c r="B6" s="501" t="s">
        <v>1581</v>
      </c>
      <c r="C6" s="501" t="s">
        <v>1582</v>
      </c>
      <c r="D6" s="502" t="s">
        <v>142</v>
      </c>
      <c r="E6" s="500" t="s">
        <v>143</v>
      </c>
      <c r="F6" s="503" t="s">
        <v>1583</v>
      </c>
      <c r="G6" s="500" t="s">
        <v>1584</v>
      </c>
      <c r="H6" s="504" t="s">
        <v>1585</v>
      </c>
      <c r="I6" s="504" t="s">
        <v>1586</v>
      </c>
      <c r="J6" s="504" t="s">
        <v>1587</v>
      </c>
      <c r="K6" s="504" t="s">
        <v>1588</v>
      </c>
      <c r="L6" s="504" t="s">
        <v>77</v>
      </c>
      <c r="M6" s="504" t="s">
        <v>115</v>
      </c>
      <c r="N6" s="504" t="s">
        <v>1589</v>
      </c>
      <c r="O6" s="504" t="s">
        <v>1590</v>
      </c>
      <c r="P6" s="504" t="s">
        <v>1591</v>
      </c>
      <c r="Q6" s="504" t="s">
        <v>1592</v>
      </c>
      <c r="R6" s="504" t="s">
        <v>1593</v>
      </c>
      <c r="S6" s="504" t="s">
        <v>1594</v>
      </c>
      <c r="T6" s="504" t="s">
        <v>1595</v>
      </c>
      <c r="U6" s="504" t="s">
        <v>1596</v>
      </c>
      <c r="V6" s="504" t="s">
        <v>1597</v>
      </c>
      <c r="W6" s="504" t="s">
        <v>1598</v>
      </c>
      <c r="X6" s="504" t="s">
        <v>1599</v>
      </c>
      <c r="Y6" s="504" t="s">
        <v>2856</v>
      </c>
    </row>
    <row r="7" spans="1:60" hidden="1">
      <c r="A7" s="505"/>
      <c r="B7" s="506"/>
      <c r="C7" s="506"/>
      <c r="D7" s="507"/>
      <c r="E7" s="508"/>
      <c r="F7" s="509"/>
      <c r="G7" s="509"/>
      <c r="H7" s="509"/>
      <c r="I7" s="509"/>
      <c r="J7" s="509"/>
      <c r="K7" s="509"/>
      <c r="L7" s="509"/>
      <c r="M7" s="509"/>
      <c r="N7" s="508"/>
      <c r="O7" s="508"/>
      <c r="P7" s="508"/>
      <c r="Q7" s="508"/>
      <c r="R7" s="509"/>
      <c r="S7" s="509"/>
      <c r="T7" s="509"/>
      <c r="U7" s="509"/>
      <c r="V7" s="509"/>
      <c r="W7" s="509"/>
      <c r="X7" s="509"/>
      <c r="Y7" s="509"/>
    </row>
    <row r="8" spans="1:60">
      <c r="A8" s="510" t="s">
        <v>1600</v>
      </c>
      <c r="B8" s="511" t="s">
        <v>66</v>
      </c>
      <c r="C8" s="512" t="s">
        <v>803</v>
      </c>
      <c r="D8" s="513"/>
      <c r="E8" s="514"/>
      <c r="F8" s="515"/>
      <c r="G8" s="515">
        <f>SUMIF(AG9:AG26,"&lt;&gt;NOR",G9:G26)</f>
        <v>0</v>
      </c>
      <c r="H8" s="515"/>
      <c r="I8" s="515">
        <f>SUM(I9:I26)</f>
        <v>0</v>
      </c>
      <c r="J8" s="515"/>
      <c r="K8" s="515">
        <f>SUM(K9:K26)</f>
        <v>0</v>
      </c>
      <c r="L8" s="515"/>
      <c r="M8" s="515">
        <f>SUM(M9:M26)</f>
        <v>0</v>
      </c>
      <c r="N8" s="514"/>
      <c r="O8" s="514">
        <f>SUM(O9:O26)</f>
        <v>0.06</v>
      </c>
      <c r="P8" s="514"/>
      <c r="Q8" s="514">
        <f>SUM(Q9:Q26)</f>
        <v>0</v>
      </c>
      <c r="R8" s="515"/>
      <c r="S8" s="515"/>
      <c r="T8" s="516"/>
      <c r="U8" s="517"/>
      <c r="V8" s="517">
        <f>SUM(V9:V26)</f>
        <v>569.69000000000005</v>
      </c>
      <c r="W8" s="517"/>
      <c r="X8" s="517"/>
      <c r="Y8" s="517"/>
      <c r="AG8" s="493" t="s">
        <v>1601</v>
      </c>
    </row>
    <row r="9" spans="1:60" outlineLevel="1">
      <c r="A9" s="518">
        <v>1</v>
      </c>
      <c r="B9" s="519" t="s">
        <v>2009</v>
      </c>
      <c r="C9" s="520" t="s">
        <v>2010</v>
      </c>
      <c r="D9" s="521" t="s">
        <v>832</v>
      </c>
      <c r="E9" s="522">
        <v>465.3</v>
      </c>
      <c r="F9" s="523"/>
      <c r="G9" s="524">
        <f>ROUND(E9*F9,2)</f>
        <v>0</v>
      </c>
      <c r="H9" s="523"/>
      <c r="I9" s="524">
        <f>ROUND(E9*H9,2)</f>
        <v>0</v>
      </c>
      <c r="J9" s="523"/>
      <c r="K9" s="524">
        <f>ROUND(E9*J9,2)</f>
        <v>0</v>
      </c>
      <c r="L9" s="524">
        <v>21</v>
      </c>
      <c r="M9" s="524">
        <f>G9*(1+L9/100)</f>
        <v>0</v>
      </c>
      <c r="N9" s="522">
        <v>0</v>
      </c>
      <c r="O9" s="522">
        <f>ROUND(E9*N9,2)</f>
        <v>0</v>
      </c>
      <c r="P9" s="522">
        <v>0</v>
      </c>
      <c r="Q9" s="522">
        <f>ROUND(E9*P9,2)</f>
        <v>0</v>
      </c>
      <c r="R9" s="524" t="s">
        <v>1999</v>
      </c>
      <c r="S9" s="524" t="s">
        <v>1605</v>
      </c>
      <c r="T9" s="525" t="s">
        <v>1605</v>
      </c>
      <c r="U9" s="526">
        <v>1.34E-2</v>
      </c>
      <c r="V9" s="526">
        <f>ROUND(E9*U9,2)</f>
        <v>6.24</v>
      </c>
      <c r="W9" s="526"/>
      <c r="X9" s="526" t="s">
        <v>1606</v>
      </c>
      <c r="Y9" s="526" t="s">
        <v>2857</v>
      </c>
      <c r="Z9" s="527"/>
      <c r="AA9" s="527"/>
      <c r="AB9" s="527"/>
      <c r="AC9" s="527"/>
      <c r="AD9" s="527"/>
      <c r="AE9" s="527"/>
      <c r="AF9" s="527"/>
      <c r="AG9" s="527" t="s">
        <v>1607</v>
      </c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</row>
    <row r="10" spans="1:60" outlineLevel="2">
      <c r="A10" s="528"/>
      <c r="B10" s="529"/>
      <c r="C10" s="976" t="s">
        <v>2011</v>
      </c>
      <c r="D10" s="977"/>
      <c r="E10" s="977"/>
      <c r="F10" s="977"/>
      <c r="G10" s="977"/>
      <c r="H10" s="526"/>
      <c r="I10" s="526"/>
      <c r="J10" s="526"/>
      <c r="K10" s="526"/>
      <c r="L10" s="526"/>
      <c r="M10" s="526"/>
      <c r="N10" s="533"/>
      <c r="O10" s="533"/>
      <c r="P10" s="533"/>
      <c r="Q10" s="533"/>
      <c r="R10" s="526"/>
      <c r="S10" s="526"/>
      <c r="T10" s="526"/>
      <c r="U10" s="526"/>
      <c r="V10" s="526"/>
      <c r="W10" s="526"/>
      <c r="X10" s="526"/>
      <c r="Y10" s="526"/>
      <c r="Z10" s="527"/>
      <c r="AA10" s="527"/>
      <c r="AB10" s="527"/>
      <c r="AC10" s="527"/>
      <c r="AD10" s="527"/>
      <c r="AE10" s="527"/>
      <c r="AF10" s="527"/>
      <c r="AG10" s="527" t="s">
        <v>1621</v>
      </c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34" t="str">
        <f>C10</f>
        <v>nebo lesní půdy, s vodorovným přemístěním na hromady v místě upotřebení nebo na dočasné či trvalé skládky se složením</v>
      </c>
      <c r="BB10" s="527"/>
      <c r="BC10" s="527"/>
      <c r="BD10" s="527"/>
      <c r="BE10" s="527"/>
      <c r="BF10" s="527"/>
      <c r="BG10" s="527"/>
      <c r="BH10" s="527"/>
    </row>
    <row r="11" spans="1:60" outlineLevel="2">
      <c r="A11" s="528"/>
      <c r="B11" s="529"/>
      <c r="C11" s="530" t="s">
        <v>2707</v>
      </c>
      <c r="D11" s="531"/>
      <c r="E11" s="532">
        <v>465.3</v>
      </c>
      <c r="F11" s="526"/>
      <c r="G11" s="526"/>
      <c r="H11" s="526"/>
      <c r="I11" s="526"/>
      <c r="J11" s="526"/>
      <c r="K11" s="526"/>
      <c r="L11" s="526"/>
      <c r="M11" s="526"/>
      <c r="N11" s="533"/>
      <c r="O11" s="533"/>
      <c r="P11" s="533"/>
      <c r="Q11" s="533"/>
      <c r="R11" s="526"/>
      <c r="S11" s="526"/>
      <c r="T11" s="526"/>
      <c r="U11" s="526"/>
      <c r="V11" s="526"/>
      <c r="W11" s="526"/>
      <c r="X11" s="526"/>
      <c r="Y11" s="526"/>
      <c r="Z11" s="527"/>
      <c r="AA11" s="527"/>
      <c r="AB11" s="527"/>
      <c r="AC11" s="527"/>
      <c r="AD11" s="527"/>
      <c r="AE11" s="527"/>
      <c r="AF11" s="527"/>
      <c r="AG11" s="527" t="s">
        <v>814</v>
      </c>
      <c r="AH11" s="527">
        <v>0</v>
      </c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</row>
    <row r="12" spans="1:60" outlineLevel="1">
      <c r="A12" s="518">
        <v>2</v>
      </c>
      <c r="B12" s="519" t="s">
        <v>2013</v>
      </c>
      <c r="C12" s="520" t="s">
        <v>2014</v>
      </c>
      <c r="D12" s="521" t="s">
        <v>832</v>
      </c>
      <c r="E12" s="522">
        <v>465.3</v>
      </c>
      <c r="F12" s="523"/>
      <c r="G12" s="524">
        <f>ROUND(E12*F12,2)</f>
        <v>0</v>
      </c>
      <c r="H12" s="523"/>
      <c r="I12" s="524">
        <f>ROUND(E12*H12,2)</f>
        <v>0</v>
      </c>
      <c r="J12" s="523"/>
      <c r="K12" s="524">
        <f>ROUND(E12*J12,2)</f>
        <v>0</v>
      </c>
      <c r="L12" s="524">
        <v>21</v>
      </c>
      <c r="M12" s="524">
        <f>G12*(1+L12/100)</f>
        <v>0</v>
      </c>
      <c r="N12" s="522">
        <v>0</v>
      </c>
      <c r="O12" s="522">
        <f>ROUND(E12*N12,2)</f>
        <v>0</v>
      </c>
      <c r="P12" s="522">
        <v>0</v>
      </c>
      <c r="Q12" s="522">
        <f>ROUND(E12*P12,2)</f>
        <v>0</v>
      </c>
      <c r="R12" s="524" t="s">
        <v>1999</v>
      </c>
      <c r="S12" s="524" t="s">
        <v>1605</v>
      </c>
      <c r="T12" s="525" t="s">
        <v>1605</v>
      </c>
      <c r="U12" s="526">
        <v>1.0999999999999999E-2</v>
      </c>
      <c r="V12" s="526">
        <f>ROUND(E12*U12,2)</f>
        <v>5.12</v>
      </c>
      <c r="W12" s="526"/>
      <c r="X12" s="526" t="s">
        <v>1606</v>
      </c>
      <c r="Y12" s="526" t="s">
        <v>2857</v>
      </c>
      <c r="Z12" s="527"/>
      <c r="AA12" s="527"/>
      <c r="AB12" s="527"/>
      <c r="AC12" s="527"/>
      <c r="AD12" s="527"/>
      <c r="AE12" s="527"/>
      <c r="AF12" s="527"/>
      <c r="AG12" s="527" t="s">
        <v>1697</v>
      </c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</row>
    <row r="13" spans="1:60" outlineLevel="2">
      <c r="A13" s="528"/>
      <c r="B13" s="529"/>
      <c r="C13" s="976" t="s">
        <v>2015</v>
      </c>
      <c r="D13" s="977"/>
      <c r="E13" s="977"/>
      <c r="F13" s="977"/>
      <c r="G13" s="977"/>
      <c r="H13" s="526"/>
      <c r="I13" s="526"/>
      <c r="J13" s="526"/>
      <c r="K13" s="526"/>
      <c r="L13" s="526"/>
      <c r="M13" s="526"/>
      <c r="N13" s="533"/>
      <c r="O13" s="533"/>
      <c r="P13" s="533"/>
      <c r="Q13" s="533"/>
      <c r="R13" s="526"/>
      <c r="S13" s="526"/>
      <c r="T13" s="526"/>
      <c r="U13" s="526"/>
      <c r="V13" s="526"/>
      <c r="W13" s="526"/>
      <c r="X13" s="526"/>
      <c r="Y13" s="526"/>
      <c r="Z13" s="527"/>
      <c r="AA13" s="527"/>
      <c r="AB13" s="527"/>
      <c r="AC13" s="527"/>
      <c r="AD13" s="527"/>
      <c r="AE13" s="527"/>
      <c r="AF13" s="527"/>
      <c r="AG13" s="527" t="s">
        <v>1621</v>
      </c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</row>
    <row r="14" spans="1:60" outlineLevel="2">
      <c r="A14" s="528"/>
      <c r="B14" s="529"/>
      <c r="C14" s="530" t="s">
        <v>2708</v>
      </c>
      <c r="D14" s="531"/>
      <c r="E14" s="532">
        <v>465.3</v>
      </c>
      <c r="F14" s="526"/>
      <c r="G14" s="526"/>
      <c r="H14" s="526"/>
      <c r="I14" s="526"/>
      <c r="J14" s="526"/>
      <c r="K14" s="526"/>
      <c r="L14" s="526"/>
      <c r="M14" s="526"/>
      <c r="N14" s="533"/>
      <c r="O14" s="533"/>
      <c r="P14" s="533"/>
      <c r="Q14" s="533"/>
      <c r="R14" s="526"/>
      <c r="S14" s="526"/>
      <c r="T14" s="526"/>
      <c r="U14" s="526"/>
      <c r="V14" s="526"/>
      <c r="W14" s="526"/>
      <c r="X14" s="526"/>
      <c r="Y14" s="526"/>
      <c r="Z14" s="527"/>
      <c r="AA14" s="527"/>
      <c r="AB14" s="527"/>
      <c r="AC14" s="527"/>
      <c r="AD14" s="527"/>
      <c r="AE14" s="527"/>
      <c r="AF14" s="527"/>
      <c r="AG14" s="527" t="s">
        <v>814</v>
      </c>
      <c r="AH14" s="527">
        <v>5</v>
      </c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</row>
    <row r="15" spans="1:60" ht="22.5" outlineLevel="1">
      <c r="A15" s="518">
        <v>3</v>
      </c>
      <c r="B15" s="519" t="s">
        <v>2020</v>
      </c>
      <c r="C15" s="520" t="s">
        <v>2021</v>
      </c>
      <c r="D15" s="521" t="s">
        <v>832</v>
      </c>
      <c r="E15" s="522">
        <v>465.3</v>
      </c>
      <c r="F15" s="523"/>
      <c r="G15" s="524">
        <f>ROUND(E15*F15,2)</f>
        <v>0</v>
      </c>
      <c r="H15" s="523"/>
      <c r="I15" s="524">
        <f>ROUND(E15*H15,2)</f>
        <v>0</v>
      </c>
      <c r="J15" s="523"/>
      <c r="K15" s="524">
        <f>ROUND(E15*J15,2)</f>
        <v>0</v>
      </c>
      <c r="L15" s="524">
        <v>21</v>
      </c>
      <c r="M15" s="524">
        <f>G15*(1+L15/100)</f>
        <v>0</v>
      </c>
      <c r="N15" s="522">
        <v>0</v>
      </c>
      <c r="O15" s="522">
        <f>ROUND(E15*N15,2)</f>
        <v>0</v>
      </c>
      <c r="P15" s="522">
        <v>0</v>
      </c>
      <c r="Q15" s="522">
        <f>ROUND(E15*P15,2)</f>
        <v>0</v>
      </c>
      <c r="R15" s="524" t="s">
        <v>1999</v>
      </c>
      <c r="S15" s="524" t="s">
        <v>1605</v>
      </c>
      <c r="T15" s="525" t="s">
        <v>1605</v>
      </c>
      <c r="U15" s="526">
        <v>5.2999999999999999E-2</v>
      </c>
      <c r="V15" s="526">
        <f>ROUND(E15*U15,2)</f>
        <v>24.66</v>
      </c>
      <c r="W15" s="526"/>
      <c r="X15" s="526" t="s">
        <v>1606</v>
      </c>
      <c r="Y15" s="526" t="s">
        <v>2857</v>
      </c>
      <c r="Z15" s="527"/>
      <c r="AA15" s="527"/>
      <c r="AB15" s="527"/>
      <c r="AC15" s="527"/>
      <c r="AD15" s="527"/>
      <c r="AE15" s="527"/>
      <c r="AF15" s="527"/>
      <c r="AG15" s="527" t="s">
        <v>1697</v>
      </c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  <c r="AU15" s="527"/>
      <c r="AV15" s="527"/>
      <c r="AW15" s="527"/>
      <c r="AX15" s="527"/>
      <c r="AY15" s="527"/>
      <c r="AZ15" s="527"/>
      <c r="BA15" s="527"/>
      <c r="BB15" s="527"/>
      <c r="BC15" s="527"/>
      <c r="BD15" s="527"/>
      <c r="BE15" s="527"/>
      <c r="BF15" s="527"/>
      <c r="BG15" s="527"/>
      <c r="BH15" s="527"/>
    </row>
    <row r="16" spans="1:60" outlineLevel="2">
      <c r="A16" s="528"/>
      <c r="B16" s="529"/>
      <c r="C16" s="530" t="s">
        <v>2708</v>
      </c>
      <c r="D16" s="531"/>
      <c r="E16" s="532">
        <v>465.3</v>
      </c>
      <c r="F16" s="526"/>
      <c r="G16" s="526"/>
      <c r="H16" s="526"/>
      <c r="I16" s="526"/>
      <c r="J16" s="526"/>
      <c r="K16" s="526"/>
      <c r="L16" s="526"/>
      <c r="M16" s="526"/>
      <c r="N16" s="533"/>
      <c r="O16" s="533"/>
      <c r="P16" s="533"/>
      <c r="Q16" s="533"/>
      <c r="R16" s="526"/>
      <c r="S16" s="526"/>
      <c r="T16" s="526"/>
      <c r="U16" s="526"/>
      <c r="V16" s="526"/>
      <c r="W16" s="526"/>
      <c r="X16" s="526"/>
      <c r="Y16" s="526"/>
      <c r="Z16" s="527"/>
      <c r="AA16" s="527"/>
      <c r="AB16" s="527"/>
      <c r="AC16" s="527"/>
      <c r="AD16" s="527"/>
      <c r="AE16" s="527"/>
      <c r="AF16" s="527"/>
      <c r="AG16" s="527" t="s">
        <v>814</v>
      </c>
      <c r="AH16" s="527">
        <v>5</v>
      </c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  <c r="AU16" s="527"/>
      <c r="AV16" s="527"/>
      <c r="AW16" s="527"/>
      <c r="AX16" s="527"/>
      <c r="AY16" s="527"/>
      <c r="AZ16" s="527"/>
      <c r="BA16" s="527"/>
      <c r="BB16" s="527"/>
      <c r="BC16" s="527"/>
      <c r="BD16" s="527"/>
      <c r="BE16" s="527"/>
      <c r="BF16" s="527"/>
      <c r="BG16" s="527"/>
      <c r="BH16" s="527"/>
    </row>
    <row r="17" spans="1:60" ht="22.5" outlineLevel="1">
      <c r="A17" s="518">
        <v>4</v>
      </c>
      <c r="B17" s="519" t="s">
        <v>2022</v>
      </c>
      <c r="C17" s="520" t="s">
        <v>2023</v>
      </c>
      <c r="D17" s="521" t="s">
        <v>832</v>
      </c>
      <c r="E17" s="522">
        <v>465.3</v>
      </c>
      <c r="F17" s="523"/>
      <c r="G17" s="524">
        <f>ROUND(E17*F17,2)</f>
        <v>0</v>
      </c>
      <c r="H17" s="523"/>
      <c r="I17" s="524">
        <f>ROUND(E17*H17,2)</f>
        <v>0</v>
      </c>
      <c r="J17" s="523"/>
      <c r="K17" s="524">
        <f>ROUND(E17*J17,2)</f>
        <v>0</v>
      </c>
      <c r="L17" s="524">
        <v>21</v>
      </c>
      <c r="M17" s="524">
        <f>G17*(1+L17/100)</f>
        <v>0</v>
      </c>
      <c r="N17" s="522">
        <v>0</v>
      </c>
      <c r="O17" s="522">
        <f>ROUND(E17*N17,2)</f>
        <v>0</v>
      </c>
      <c r="P17" s="522">
        <v>0</v>
      </c>
      <c r="Q17" s="522">
        <f>ROUND(E17*P17,2)</f>
        <v>0</v>
      </c>
      <c r="R17" s="524" t="s">
        <v>1999</v>
      </c>
      <c r="S17" s="524" t="s">
        <v>1605</v>
      </c>
      <c r="T17" s="525" t="s">
        <v>1605</v>
      </c>
      <c r="U17" s="526">
        <v>8.9999999999999993E-3</v>
      </c>
      <c r="V17" s="526">
        <f>ROUND(E17*U17,2)</f>
        <v>4.1900000000000004</v>
      </c>
      <c r="W17" s="526"/>
      <c r="X17" s="526" t="s">
        <v>1606</v>
      </c>
      <c r="Y17" s="526" t="s">
        <v>2857</v>
      </c>
      <c r="Z17" s="527"/>
      <c r="AA17" s="527"/>
      <c r="AB17" s="527"/>
      <c r="AC17" s="527"/>
      <c r="AD17" s="527"/>
      <c r="AE17" s="527"/>
      <c r="AF17" s="527"/>
      <c r="AG17" s="527" t="s">
        <v>1607</v>
      </c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</row>
    <row r="18" spans="1:60" outlineLevel="2">
      <c r="A18" s="528"/>
      <c r="B18" s="529"/>
      <c r="C18" s="530" t="s">
        <v>2708</v>
      </c>
      <c r="D18" s="531"/>
      <c r="E18" s="532">
        <v>465.3</v>
      </c>
      <c r="F18" s="526"/>
      <c r="G18" s="526"/>
      <c r="H18" s="526"/>
      <c r="I18" s="526"/>
      <c r="J18" s="526"/>
      <c r="K18" s="526"/>
      <c r="L18" s="526"/>
      <c r="M18" s="526"/>
      <c r="N18" s="533"/>
      <c r="O18" s="533"/>
      <c r="P18" s="533"/>
      <c r="Q18" s="533"/>
      <c r="R18" s="526"/>
      <c r="S18" s="526"/>
      <c r="T18" s="526"/>
      <c r="U18" s="526"/>
      <c r="V18" s="526"/>
      <c r="W18" s="526"/>
      <c r="X18" s="526"/>
      <c r="Y18" s="526"/>
      <c r="Z18" s="527"/>
      <c r="AA18" s="527"/>
      <c r="AB18" s="527"/>
      <c r="AC18" s="527"/>
      <c r="AD18" s="527"/>
      <c r="AE18" s="527"/>
      <c r="AF18" s="527"/>
      <c r="AG18" s="527" t="s">
        <v>814</v>
      </c>
      <c r="AH18" s="527">
        <v>5</v>
      </c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</row>
    <row r="19" spans="1:60" outlineLevel="1">
      <c r="A19" s="518">
        <v>5</v>
      </c>
      <c r="B19" s="519" t="s">
        <v>2024</v>
      </c>
      <c r="C19" s="520" t="s">
        <v>2025</v>
      </c>
      <c r="D19" s="521" t="s">
        <v>162</v>
      </c>
      <c r="E19" s="522">
        <v>1891</v>
      </c>
      <c r="F19" s="523"/>
      <c r="G19" s="524">
        <f>ROUND(E19*F19,2)</f>
        <v>0</v>
      </c>
      <c r="H19" s="523"/>
      <c r="I19" s="524">
        <f>ROUND(E19*H19,2)</f>
        <v>0</v>
      </c>
      <c r="J19" s="523"/>
      <c r="K19" s="524">
        <f>ROUND(E19*J19,2)</f>
        <v>0</v>
      </c>
      <c r="L19" s="524">
        <v>21</v>
      </c>
      <c r="M19" s="524">
        <f>G19*(1+L19/100)</f>
        <v>0</v>
      </c>
      <c r="N19" s="522">
        <v>0</v>
      </c>
      <c r="O19" s="522">
        <f>ROUND(E19*N19,2)</f>
        <v>0</v>
      </c>
      <c r="P19" s="522">
        <v>0</v>
      </c>
      <c r="Q19" s="522">
        <f>ROUND(E19*P19,2)</f>
        <v>0</v>
      </c>
      <c r="R19" s="524" t="s">
        <v>2026</v>
      </c>
      <c r="S19" s="524" t="s">
        <v>1605</v>
      </c>
      <c r="T19" s="525" t="s">
        <v>1605</v>
      </c>
      <c r="U19" s="526">
        <v>0.06</v>
      </c>
      <c r="V19" s="526">
        <f>ROUND(E19*U19,2)</f>
        <v>113.46</v>
      </c>
      <c r="W19" s="526"/>
      <c r="X19" s="526" t="s">
        <v>1606</v>
      </c>
      <c r="Y19" s="526" t="s">
        <v>2857</v>
      </c>
      <c r="Z19" s="527"/>
      <c r="AA19" s="527"/>
      <c r="AB19" s="527"/>
      <c r="AC19" s="527"/>
      <c r="AD19" s="527"/>
      <c r="AE19" s="527"/>
      <c r="AF19" s="527"/>
      <c r="AG19" s="527" t="s">
        <v>1697</v>
      </c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</row>
    <row r="20" spans="1:60" outlineLevel="2">
      <c r="A20" s="528"/>
      <c r="B20" s="529"/>
      <c r="C20" s="976" t="s">
        <v>2027</v>
      </c>
      <c r="D20" s="977"/>
      <c r="E20" s="977"/>
      <c r="F20" s="977"/>
      <c r="G20" s="977"/>
      <c r="H20" s="526"/>
      <c r="I20" s="526"/>
      <c r="J20" s="526"/>
      <c r="K20" s="526"/>
      <c r="L20" s="526"/>
      <c r="M20" s="526"/>
      <c r="N20" s="533"/>
      <c r="O20" s="533"/>
      <c r="P20" s="533"/>
      <c r="Q20" s="533"/>
      <c r="R20" s="526"/>
      <c r="S20" s="526"/>
      <c r="T20" s="526"/>
      <c r="U20" s="526"/>
      <c r="V20" s="526"/>
      <c r="W20" s="526"/>
      <c r="X20" s="526"/>
      <c r="Y20" s="526"/>
      <c r="Z20" s="527"/>
      <c r="AA20" s="527"/>
      <c r="AB20" s="527"/>
      <c r="AC20" s="527"/>
      <c r="AD20" s="527"/>
      <c r="AE20" s="527"/>
      <c r="AF20" s="527"/>
      <c r="AG20" s="527" t="s">
        <v>1621</v>
      </c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</row>
    <row r="21" spans="1:60" ht="22.5" outlineLevel="1">
      <c r="A21" s="518">
        <v>6</v>
      </c>
      <c r="B21" s="519" t="s">
        <v>2028</v>
      </c>
      <c r="C21" s="520" t="s">
        <v>2029</v>
      </c>
      <c r="D21" s="521" t="s">
        <v>162</v>
      </c>
      <c r="E21" s="522">
        <v>1891</v>
      </c>
      <c r="F21" s="523"/>
      <c r="G21" s="524">
        <f>ROUND(E21*F21,2)</f>
        <v>0</v>
      </c>
      <c r="H21" s="523"/>
      <c r="I21" s="524">
        <f>ROUND(E21*H21,2)</f>
        <v>0</v>
      </c>
      <c r="J21" s="523"/>
      <c r="K21" s="524">
        <f>ROUND(E21*J21,2)</f>
        <v>0</v>
      </c>
      <c r="L21" s="524">
        <v>21</v>
      </c>
      <c r="M21" s="524">
        <f>G21*(1+L21/100)</f>
        <v>0</v>
      </c>
      <c r="N21" s="522">
        <v>0</v>
      </c>
      <c r="O21" s="522">
        <f>ROUND(E21*N21,2)</f>
        <v>0</v>
      </c>
      <c r="P21" s="522">
        <v>0</v>
      </c>
      <c r="Q21" s="522">
        <f>ROUND(E21*P21,2)</f>
        <v>0</v>
      </c>
      <c r="R21" s="524" t="s">
        <v>1999</v>
      </c>
      <c r="S21" s="524" t="s">
        <v>1605</v>
      </c>
      <c r="T21" s="525" t="s">
        <v>1605</v>
      </c>
      <c r="U21" s="526">
        <v>0.13</v>
      </c>
      <c r="V21" s="526">
        <f>ROUND(E21*U21,2)</f>
        <v>245.83</v>
      </c>
      <c r="W21" s="526"/>
      <c r="X21" s="526" t="s">
        <v>1606</v>
      </c>
      <c r="Y21" s="526" t="s">
        <v>2857</v>
      </c>
      <c r="Z21" s="527"/>
      <c r="AA21" s="527"/>
      <c r="AB21" s="527"/>
      <c r="AC21" s="527"/>
      <c r="AD21" s="527"/>
      <c r="AE21" s="527"/>
      <c r="AF21" s="527"/>
      <c r="AG21" s="527" t="s">
        <v>1697</v>
      </c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</row>
    <row r="22" spans="1:60" ht="22.5" outlineLevel="2">
      <c r="A22" s="528"/>
      <c r="B22" s="529"/>
      <c r="C22" s="976" t="s">
        <v>2030</v>
      </c>
      <c r="D22" s="977"/>
      <c r="E22" s="977"/>
      <c r="F22" s="977"/>
      <c r="G22" s="977"/>
      <c r="H22" s="526"/>
      <c r="I22" s="526"/>
      <c r="J22" s="526"/>
      <c r="K22" s="526"/>
      <c r="L22" s="526"/>
      <c r="M22" s="526"/>
      <c r="N22" s="533"/>
      <c r="O22" s="533"/>
      <c r="P22" s="533"/>
      <c r="Q22" s="533"/>
      <c r="R22" s="526"/>
      <c r="S22" s="526"/>
      <c r="T22" s="526"/>
      <c r="U22" s="526"/>
      <c r="V22" s="526"/>
      <c r="W22" s="526"/>
      <c r="X22" s="526"/>
      <c r="Y22" s="526"/>
      <c r="Z22" s="527"/>
      <c r="AA22" s="527"/>
      <c r="AB22" s="527"/>
      <c r="AC22" s="527"/>
      <c r="AD22" s="527"/>
      <c r="AE22" s="527"/>
      <c r="AF22" s="527"/>
      <c r="AG22" s="527" t="s">
        <v>1621</v>
      </c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34" t="str">
        <f>C22</f>
        <v>s případným nutným přemístěním hromad nebo dočasných skládek na místo potřeby ze vzdálenosti do 30 m, v rovině nebo ve svahu do 1 : 5,</v>
      </c>
      <c r="BB22" s="527"/>
      <c r="BC22" s="527"/>
      <c r="BD22" s="527"/>
      <c r="BE22" s="527"/>
      <c r="BF22" s="527"/>
      <c r="BG22" s="527"/>
      <c r="BH22" s="527"/>
    </row>
    <row r="23" spans="1:60" ht="22.5" outlineLevel="1">
      <c r="A23" s="518">
        <v>7</v>
      </c>
      <c r="B23" s="519" t="s">
        <v>2031</v>
      </c>
      <c r="C23" s="520" t="s">
        <v>2032</v>
      </c>
      <c r="D23" s="521" t="s">
        <v>162</v>
      </c>
      <c r="E23" s="522">
        <v>1891</v>
      </c>
      <c r="F23" s="523"/>
      <c r="G23" s="524">
        <f>ROUND(E23*F23,2)</f>
        <v>0</v>
      </c>
      <c r="H23" s="523"/>
      <c r="I23" s="524">
        <f>ROUND(E23*H23,2)</f>
        <v>0</v>
      </c>
      <c r="J23" s="523"/>
      <c r="K23" s="524">
        <f>ROUND(E23*J23,2)</f>
        <v>0</v>
      </c>
      <c r="L23" s="524">
        <v>21</v>
      </c>
      <c r="M23" s="524">
        <f>G23*(1+L23/100)</f>
        <v>0</v>
      </c>
      <c r="N23" s="522">
        <v>0</v>
      </c>
      <c r="O23" s="522">
        <f>ROUND(E23*N23,2)</f>
        <v>0</v>
      </c>
      <c r="P23" s="522">
        <v>0</v>
      </c>
      <c r="Q23" s="522">
        <f>ROUND(E23*P23,2)</f>
        <v>0</v>
      </c>
      <c r="R23" s="524" t="s">
        <v>2026</v>
      </c>
      <c r="S23" s="524" t="s">
        <v>1605</v>
      </c>
      <c r="T23" s="525" t="s">
        <v>1605</v>
      </c>
      <c r="U23" s="526">
        <v>0.09</v>
      </c>
      <c r="V23" s="526">
        <f>ROUND(E23*U23,2)</f>
        <v>170.19</v>
      </c>
      <c r="W23" s="526"/>
      <c r="X23" s="526" t="s">
        <v>1606</v>
      </c>
      <c r="Y23" s="526" t="s">
        <v>2857</v>
      </c>
      <c r="Z23" s="527"/>
      <c r="AA23" s="527"/>
      <c r="AB23" s="527"/>
      <c r="AC23" s="527"/>
      <c r="AD23" s="527"/>
      <c r="AE23" s="527"/>
      <c r="AF23" s="527"/>
      <c r="AG23" s="527" t="s">
        <v>1607</v>
      </c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</row>
    <row r="24" spans="1:60" outlineLevel="2">
      <c r="A24" s="528"/>
      <c r="B24" s="529"/>
      <c r="C24" s="976" t="s">
        <v>2033</v>
      </c>
      <c r="D24" s="977"/>
      <c r="E24" s="977"/>
      <c r="F24" s="977"/>
      <c r="G24" s="977"/>
      <c r="H24" s="526"/>
      <c r="I24" s="526"/>
      <c r="J24" s="526"/>
      <c r="K24" s="526"/>
      <c r="L24" s="526"/>
      <c r="M24" s="526"/>
      <c r="N24" s="533"/>
      <c r="O24" s="533"/>
      <c r="P24" s="533"/>
      <c r="Q24" s="533"/>
      <c r="R24" s="526"/>
      <c r="S24" s="526"/>
      <c r="T24" s="526"/>
      <c r="U24" s="526"/>
      <c r="V24" s="526"/>
      <c r="W24" s="526"/>
      <c r="X24" s="526"/>
      <c r="Y24" s="526"/>
      <c r="Z24" s="527"/>
      <c r="AA24" s="527"/>
      <c r="AB24" s="527"/>
      <c r="AC24" s="527"/>
      <c r="AD24" s="527"/>
      <c r="AE24" s="527"/>
      <c r="AF24" s="527"/>
      <c r="AG24" s="527" t="s">
        <v>1621</v>
      </c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</row>
    <row r="25" spans="1:60" outlineLevel="1">
      <c r="A25" s="518">
        <v>8</v>
      </c>
      <c r="B25" s="519" t="s">
        <v>2034</v>
      </c>
      <c r="C25" s="520" t="s">
        <v>2035</v>
      </c>
      <c r="D25" s="521" t="s">
        <v>250</v>
      </c>
      <c r="E25" s="522">
        <v>56.73</v>
      </c>
      <c r="F25" s="523"/>
      <c r="G25" s="524">
        <f>ROUND(E25*F25,2)</f>
        <v>0</v>
      </c>
      <c r="H25" s="523"/>
      <c r="I25" s="524">
        <f>ROUND(E25*H25,2)</f>
        <v>0</v>
      </c>
      <c r="J25" s="523"/>
      <c r="K25" s="524">
        <f>ROUND(E25*J25,2)</f>
        <v>0</v>
      </c>
      <c r="L25" s="524">
        <v>21</v>
      </c>
      <c r="M25" s="524">
        <f>G25*(1+L25/100)</f>
        <v>0</v>
      </c>
      <c r="N25" s="522">
        <v>1E-3</v>
      </c>
      <c r="O25" s="522">
        <f>ROUND(E25*N25,2)</f>
        <v>0.06</v>
      </c>
      <c r="P25" s="522">
        <v>0</v>
      </c>
      <c r="Q25" s="522">
        <f>ROUND(E25*P25,2)</f>
        <v>0</v>
      </c>
      <c r="R25" s="524" t="s">
        <v>1813</v>
      </c>
      <c r="S25" s="524" t="s">
        <v>1605</v>
      </c>
      <c r="T25" s="525" t="s">
        <v>1605</v>
      </c>
      <c r="U25" s="526">
        <v>0</v>
      </c>
      <c r="V25" s="526">
        <f>ROUND(E25*U25,2)</f>
        <v>0</v>
      </c>
      <c r="W25" s="526"/>
      <c r="X25" s="526" t="s">
        <v>1814</v>
      </c>
      <c r="Y25" s="526" t="s">
        <v>2857</v>
      </c>
      <c r="Z25" s="527"/>
      <c r="AA25" s="527"/>
      <c r="AB25" s="527"/>
      <c r="AC25" s="527"/>
      <c r="AD25" s="527"/>
      <c r="AE25" s="527"/>
      <c r="AF25" s="527"/>
      <c r="AG25" s="527" t="s">
        <v>1924</v>
      </c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</row>
    <row r="26" spans="1:60" outlineLevel="2">
      <c r="A26" s="528"/>
      <c r="B26" s="529"/>
      <c r="C26" s="530" t="s">
        <v>2709</v>
      </c>
      <c r="D26" s="531"/>
      <c r="E26" s="532">
        <v>56.73</v>
      </c>
      <c r="F26" s="526"/>
      <c r="G26" s="526"/>
      <c r="H26" s="526"/>
      <c r="I26" s="526"/>
      <c r="J26" s="526"/>
      <c r="K26" s="526"/>
      <c r="L26" s="526"/>
      <c r="M26" s="526"/>
      <c r="N26" s="533"/>
      <c r="O26" s="533"/>
      <c r="P26" s="533"/>
      <c r="Q26" s="533"/>
      <c r="R26" s="526"/>
      <c r="S26" s="526"/>
      <c r="T26" s="526"/>
      <c r="U26" s="526"/>
      <c r="V26" s="526"/>
      <c r="W26" s="526"/>
      <c r="X26" s="526"/>
      <c r="Y26" s="526"/>
      <c r="Z26" s="527"/>
      <c r="AA26" s="527"/>
      <c r="AB26" s="527"/>
      <c r="AC26" s="527"/>
      <c r="AD26" s="527"/>
      <c r="AE26" s="527"/>
      <c r="AF26" s="527"/>
      <c r="AG26" s="527" t="s">
        <v>814</v>
      </c>
      <c r="AH26" s="527">
        <v>0</v>
      </c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</row>
    <row r="27" spans="1:60">
      <c r="A27" s="510" t="s">
        <v>1600</v>
      </c>
      <c r="B27" s="511" t="s">
        <v>499</v>
      </c>
      <c r="C27" s="512" t="s">
        <v>1766</v>
      </c>
      <c r="D27" s="513"/>
      <c r="E27" s="514"/>
      <c r="F27" s="515"/>
      <c r="G27" s="515">
        <f>SUMIF(AG28:AG29,"&lt;&gt;NOR",G28:G29)</f>
        <v>0</v>
      </c>
      <c r="H27" s="515"/>
      <c r="I27" s="515">
        <f>SUM(I28:I29)</f>
        <v>0</v>
      </c>
      <c r="J27" s="515"/>
      <c r="K27" s="515">
        <f>SUM(K28:K29)</f>
        <v>0</v>
      </c>
      <c r="L27" s="515"/>
      <c r="M27" s="515">
        <f>SUM(M28:M29)</f>
        <v>0</v>
      </c>
      <c r="N27" s="514"/>
      <c r="O27" s="514">
        <f>SUM(O28:O29)</f>
        <v>0</v>
      </c>
      <c r="P27" s="514"/>
      <c r="Q27" s="514">
        <f>SUM(Q28:Q29)</f>
        <v>0</v>
      </c>
      <c r="R27" s="515"/>
      <c r="S27" s="515"/>
      <c r="T27" s="516"/>
      <c r="U27" s="517"/>
      <c r="V27" s="517">
        <f>SUM(V28:V29)</f>
        <v>0.05</v>
      </c>
      <c r="W27" s="517"/>
      <c r="X27" s="517"/>
      <c r="Y27" s="517"/>
      <c r="AG27" s="493" t="s">
        <v>1601</v>
      </c>
    </row>
    <row r="28" spans="1:60" ht="22.5" outlineLevel="1">
      <c r="A28" s="518">
        <v>9</v>
      </c>
      <c r="B28" s="519" t="s">
        <v>2044</v>
      </c>
      <c r="C28" s="520" t="s">
        <v>2869</v>
      </c>
      <c r="D28" s="521" t="s">
        <v>898</v>
      </c>
      <c r="E28" s="522">
        <v>5.6730000000000003E-2</v>
      </c>
      <c r="F28" s="523"/>
      <c r="G28" s="524">
        <f>ROUND(E28*F28,2)</f>
        <v>0</v>
      </c>
      <c r="H28" s="523"/>
      <c r="I28" s="524">
        <f>ROUND(E28*H28,2)</f>
        <v>0</v>
      </c>
      <c r="J28" s="523"/>
      <c r="K28" s="524">
        <f>ROUND(E28*J28,2)</f>
        <v>0</v>
      </c>
      <c r="L28" s="524">
        <v>21</v>
      </c>
      <c r="M28" s="524">
        <f>G28*(1+L28/100)</f>
        <v>0</v>
      </c>
      <c r="N28" s="522">
        <v>0</v>
      </c>
      <c r="O28" s="522">
        <f>ROUND(E28*N28,2)</f>
        <v>0</v>
      </c>
      <c r="P28" s="522">
        <v>0</v>
      </c>
      <c r="Q28" s="522">
        <f>ROUND(E28*P28,2)</f>
        <v>0</v>
      </c>
      <c r="R28" s="524" t="s">
        <v>1614</v>
      </c>
      <c r="S28" s="524" t="s">
        <v>1605</v>
      </c>
      <c r="T28" s="525" t="s">
        <v>1605</v>
      </c>
      <c r="U28" s="526">
        <v>0.9385</v>
      </c>
      <c r="V28" s="526">
        <f>ROUND(E28*U28,2)</f>
        <v>0.05</v>
      </c>
      <c r="W28" s="526"/>
      <c r="X28" s="526" t="s">
        <v>1243</v>
      </c>
      <c r="Y28" s="526" t="s">
        <v>2857</v>
      </c>
      <c r="Z28" s="527"/>
      <c r="AA28" s="527"/>
      <c r="AB28" s="527"/>
      <c r="AC28" s="527"/>
      <c r="AD28" s="527"/>
      <c r="AE28" s="527"/>
      <c r="AF28" s="527"/>
      <c r="AG28" s="527" t="s">
        <v>1769</v>
      </c>
      <c r="AH28" s="527"/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</row>
    <row r="29" spans="1:60" outlineLevel="2">
      <c r="A29" s="528"/>
      <c r="B29" s="529"/>
      <c r="C29" s="976" t="s">
        <v>1770</v>
      </c>
      <c r="D29" s="977"/>
      <c r="E29" s="977"/>
      <c r="F29" s="977"/>
      <c r="G29" s="977"/>
      <c r="H29" s="526"/>
      <c r="I29" s="526"/>
      <c r="J29" s="526"/>
      <c r="K29" s="526"/>
      <c r="L29" s="526"/>
      <c r="M29" s="526"/>
      <c r="N29" s="533"/>
      <c r="O29" s="533"/>
      <c r="P29" s="533"/>
      <c r="Q29" s="533"/>
      <c r="R29" s="526"/>
      <c r="S29" s="526"/>
      <c r="T29" s="526"/>
      <c r="U29" s="526"/>
      <c r="V29" s="526"/>
      <c r="W29" s="526"/>
      <c r="X29" s="526"/>
      <c r="Y29" s="526"/>
      <c r="Z29" s="527"/>
      <c r="AA29" s="527"/>
      <c r="AB29" s="527"/>
      <c r="AC29" s="527"/>
      <c r="AD29" s="527"/>
      <c r="AE29" s="527"/>
      <c r="AF29" s="527"/>
      <c r="AG29" s="527" t="s">
        <v>1621</v>
      </c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</row>
    <row r="30" spans="1:60">
      <c r="A30" s="510" t="s">
        <v>1600</v>
      </c>
      <c r="B30" s="511" t="s">
        <v>1967</v>
      </c>
      <c r="C30" s="512" t="s">
        <v>1968</v>
      </c>
      <c r="D30" s="513"/>
      <c r="E30" s="514"/>
      <c r="F30" s="515"/>
      <c r="G30" s="515">
        <f>SUMIF(AG31:AG35,"&lt;&gt;NOR",G31:G35)</f>
        <v>0</v>
      </c>
      <c r="H30" s="515"/>
      <c r="I30" s="515">
        <f>SUM(I31:I35)</f>
        <v>0</v>
      </c>
      <c r="J30" s="515"/>
      <c r="K30" s="515">
        <f>SUM(K31:K35)</f>
        <v>0</v>
      </c>
      <c r="L30" s="515"/>
      <c r="M30" s="515">
        <f>SUM(M31:M35)</f>
        <v>0</v>
      </c>
      <c r="N30" s="514"/>
      <c r="O30" s="514">
        <f>SUM(O31:O35)</f>
        <v>0</v>
      </c>
      <c r="P30" s="514"/>
      <c r="Q30" s="514">
        <f>SUM(Q31:Q35)</f>
        <v>0</v>
      </c>
      <c r="R30" s="515"/>
      <c r="S30" s="515"/>
      <c r="T30" s="516"/>
      <c r="U30" s="517"/>
      <c r="V30" s="517">
        <f>SUM(V31:V35)</f>
        <v>0</v>
      </c>
      <c r="W30" s="517"/>
      <c r="X30" s="517"/>
      <c r="Y30" s="517"/>
      <c r="AG30" s="493" t="s">
        <v>1601</v>
      </c>
    </row>
    <row r="31" spans="1:60" outlineLevel="1">
      <c r="A31" s="518">
        <v>10</v>
      </c>
      <c r="B31" s="519" t="s">
        <v>2045</v>
      </c>
      <c r="C31" s="520" t="s">
        <v>2046</v>
      </c>
      <c r="D31" s="521" t="s">
        <v>1971</v>
      </c>
      <c r="E31" s="522">
        <v>1</v>
      </c>
      <c r="F31" s="523"/>
      <c r="G31" s="524">
        <f>ROUND(E31*F31,2)</f>
        <v>0</v>
      </c>
      <c r="H31" s="523"/>
      <c r="I31" s="524">
        <f>ROUND(E31*H31,2)</f>
        <v>0</v>
      </c>
      <c r="J31" s="523"/>
      <c r="K31" s="524">
        <f>ROUND(E31*J31,2)</f>
        <v>0</v>
      </c>
      <c r="L31" s="524">
        <v>21</v>
      </c>
      <c r="M31" s="524">
        <f>G31*(1+L31/100)</f>
        <v>0</v>
      </c>
      <c r="N31" s="522">
        <v>0</v>
      </c>
      <c r="O31" s="522">
        <f>ROUND(E31*N31,2)</f>
        <v>0</v>
      </c>
      <c r="P31" s="522">
        <v>0</v>
      </c>
      <c r="Q31" s="522">
        <f>ROUND(E31*P31,2)</f>
        <v>0</v>
      </c>
      <c r="R31" s="524"/>
      <c r="S31" s="524" t="s">
        <v>1605</v>
      </c>
      <c r="T31" s="525" t="s">
        <v>1708</v>
      </c>
      <c r="U31" s="526">
        <v>0</v>
      </c>
      <c r="V31" s="526">
        <f>ROUND(E31*U31,2)</f>
        <v>0</v>
      </c>
      <c r="W31" s="526"/>
      <c r="X31" s="526" t="s">
        <v>1972</v>
      </c>
      <c r="Y31" s="526" t="s">
        <v>2857</v>
      </c>
      <c r="Z31" s="527"/>
      <c r="AA31" s="527"/>
      <c r="AB31" s="527"/>
      <c r="AC31" s="527"/>
      <c r="AD31" s="527"/>
      <c r="AE31" s="527"/>
      <c r="AF31" s="527"/>
      <c r="AG31" s="527" t="s">
        <v>1984</v>
      </c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</row>
    <row r="32" spans="1:60" outlineLevel="2">
      <c r="A32" s="528"/>
      <c r="B32" s="529"/>
      <c r="C32" s="974" t="s">
        <v>2047</v>
      </c>
      <c r="D32" s="975"/>
      <c r="E32" s="975"/>
      <c r="F32" s="975"/>
      <c r="G32" s="975"/>
      <c r="H32" s="526"/>
      <c r="I32" s="526"/>
      <c r="J32" s="526"/>
      <c r="K32" s="526"/>
      <c r="L32" s="526"/>
      <c r="M32" s="526"/>
      <c r="N32" s="533"/>
      <c r="O32" s="533"/>
      <c r="P32" s="533"/>
      <c r="Q32" s="533"/>
      <c r="R32" s="526"/>
      <c r="S32" s="526"/>
      <c r="T32" s="526"/>
      <c r="U32" s="526"/>
      <c r="V32" s="526"/>
      <c r="W32" s="526"/>
      <c r="X32" s="526"/>
      <c r="Y32" s="526"/>
      <c r="Z32" s="527"/>
      <c r="AA32" s="527"/>
      <c r="AB32" s="527"/>
      <c r="AC32" s="527"/>
      <c r="AD32" s="527"/>
      <c r="AE32" s="527"/>
      <c r="AF32" s="527"/>
      <c r="AG32" s="527" t="s">
        <v>1632</v>
      </c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34" t="str">
        <f>C32</f>
        <v>Zaměření a vytýčení stávajících inženýrských sítí v místě stavby z hlediska jejich ochrany při provádění stavby.</v>
      </c>
      <c r="BB32" s="527"/>
      <c r="BC32" s="527"/>
      <c r="BD32" s="527"/>
      <c r="BE32" s="527"/>
      <c r="BF32" s="527"/>
      <c r="BG32" s="527"/>
      <c r="BH32" s="527"/>
    </row>
    <row r="33" spans="1:60" outlineLevel="1">
      <c r="A33" s="518">
        <v>11</v>
      </c>
      <c r="B33" s="519" t="s">
        <v>2048</v>
      </c>
      <c r="C33" s="520" t="s">
        <v>2049</v>
      </c>
      <c r="D33" s="521" t="s">
        <v>1971</v>
      </c>
      <c r="E33" s="522">
        <v>1</v>
      </c>
      <c r="F33" s="523"/>
      <c r="G33" s="524">
        <f>ROUND(E33*F33,2)</f>
        <v>0</v>
      </c>
      <c r="H33" s="523"/>
      <c r="I33" s="524">
        <f>ROUND(E33*H33,2)</f>
        <v>0</v>
      </c>
      <c r="J33" s="523"/>
      <c r="K33" s="524">
        <f>ROUND(E33*J33,2)</f>
        <v>0</v>
      </c>
      <c r="L33" s="524">
        <v>21</v>
      </c>
      <c r="M33" s="524">
        <f>G33*(1+L33/100)</f>
        <v>0</v>
      </c>
      <c r="N33" s="522">
        <v>0</v>
      </c>
      <c r="O33" s="522">
        <f>ROUND(E33*N33,2)</f>
        <v>0</v>
      </c>
      <c r="P33" s="522">
        <v>0</v>
      </c>
      <c r="Q33" s="522">
        <f>ROUND(E33*P33,2)</f>
        <v>0</v>
      </c>
      <c r="R33" s="524"/>
      <c r="S33" s="524" t="s">
        <v>1605</v>
      </c>
      <c r="T33" s="525" t="s">
        <v>1708</v>
      </c>
      <c r="U33" s="526">
        <v>0</v>
      </c>
      <c r="V33" s="526">
        <f>ROUND(E33*U33,2)</f>
        <v>0</v>
      </c>
      <c r="W33" s="526"/>
      <c r="X33" s="526" t="s">
        <v>1972</v>
      </c>
      <c r="Y33" s="526" t="s">
        <v>2857</v>
      </c>
      <c r="Z33" s="527"/>
      <c r="AA33" s="527"/>
      <c r="AB33" s="527"/>
      <c r="AC33" s="527"/>
      <c r="AD33" s="527"/>
      <c r="AE33" s="527"/>
      <c r="AF33" s="527"/>
      <c r="AG33" s="527" t="s">
        <v>1973</v>
      </c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</row>
    <row r="34" spans="1:60" outlineLevel="2">
      <c r="A34" s="528"/>
      <c r="B34" s="529"/>
      <c r="C34" s="974" t="s">
        <v>2050</v>
      </c>
      <c r="D34" s="975"/>
      <c r="E34" s="975"/>
      <c r="F34" s="975"/>
      <c r="G34" s="975"/>
      <c r="H34" s="526"/>
      <c r="I34" s="526"/>
      <c r="J34" s="526"/>
      <c r="K34" s="526"/>
      <c r="L34" s="526"/>
      <c r="M34" s="526"/>
      <c r="N34" s="533"/>
      <c r="O34" s="533"/>
      <c r="P34" s="533"/>
      <c r="Q34" s="533"/>
      <c r="R34" s="526"/>
      <c r="S34" s="526"/>
      <c r="T34" s="526"/>
      <c r="U34" s="526"/>
      <c r="V34" s="526"/>
      <c r="W34" s="526"/>
      <c r="X34" s="526"/>
      <c r="Y34" s="526"/>
      <c r="Z34" s="527"/>
      <c r="AA34" s="527"/>
      <c r="AB34" s="527"/>
      <c r="AC34" s="527"/>
      <c r="AD34" s="527"/>
      <c r="AE34" s="527"/>
      <c r="AF34" s="527"/>
      <c r="AG34" s="527" t="s">
        <v>1632</v>
      </c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7"/>
      <c r="BG34" s="527"/>
      <c r="BH34" s="527"/>
    </row>
    <row r="35" spans="1:60" ht="22.5" outlineLevel="3">
      <c r="A35" s="528"/>
      <c r="B35" s="529"/>
      <c r="C35" s="978" t="s">
        <v>2051</v>
      </c>
      <c r="D35" s="979"/>
      <c r="E35" s="979"/>
      <c r="F35" s="979"/>
      <c r="G35" s="979"/>
      <c r="H35" s="526"/>
      <c r="I35" s="526"/>
      <c r="J35" s="526"/>
      <c r="K35" s="526"/>
      <c r="L35" s="526"/>
      <c r="M35" s="526"/>
      <c r="N35" s="533"/>
      <c r="O35" s="533"/>
      <c r="P35" s="533"/>
      <c r="Q35" s="533"/>
      <c r="R35" s="526"/>
      <c r="S35" s="526"/>
      <c r="T35" s="526"/>
      <c r="U35" s="526"/>
      <c r="V35" s="526"/>
      <c r="W35" s="526"/>
      <c r="X35" s="526"/>
      <c r="Y35" s="526"/>
      <c r="Z35" s="527"/>
      <c r="AA35" s="527"/>
      <c r="AB35" s="527"/>
      <c r="AC35" s="527"/>
      <c r="AD35" s="527"/>
      <c r="AE35" s="527"/>
      <c r="AF35" s="527"/>
      <c r="AG35" s="527" t="s">
        <v>1632</v>
      </c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34" t="str">
        <f>C35</f>
        <v>Vyhotovení protokolu o vytyčení stavby se seznamem souřadnic vytyčených bodů a jejich polohopisnými (S-JTSK) a výškopisnými (Bpv) hodnotami.</v>
      </c>
      <c r="BB35" s="527"/>
      <c r="BC35" s="527"/>
      <c r="BD35" s="527"/>
      <c r="BE35" s="527"/>
      <c r="BF35" s="527"/>
      <c r="BG35" s="527"/>
      <c r="BH35" s="527"/>
    </row>
    <row r="36" spans="1:60">
      <c r="A36" s="505"/>
      <c r="B36" s="506"/>
      <c r="C36" s="547"/>
      <c r="D36" s="507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AE36" s="493">
        <v>15</v>
      </c>
      <c r="AF36" s="493">
        <v>21</v>
      </c>
      <c r="AG36" s="493" t="s">
        <v>77</v>
      </c>
    </row>
    <row r="37" spans="1:60">
      <c r="A37" s="548"/>
      <c r="B37" s="549" t="s">
        <v>1584</v>
      </c>
      <c r="C37" s="550"/>
      <c r="D37" s="551"/>
      <c r="E37" s="552"/>
      <c r="F37" s="552"/>
      <c r="G37" s="553">
        <f>G8+G27+G30</f>
        <v>0</v>
      </c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AE37" s="493">
        <f>SUMIF(L7:L35,AE36,G7:G35)</f>
        <v>0</v>
      </c>
      <c r="AF37" s="493">
        <f>SUMIF(L7:L35,AF36,G7:G35)</f>
        <v>0</v>
      </c>
      <c r="AG37" s="493" t="s">
        <v>1993</v>
      </c>
    </row>
    <row r="38" spans="1:60">
      <c r="C38" s="554"/>
      <c r="D38" s="499"/>
      <c r="AG38" s="493" t="s">
        <v>1994</v>
      </c>
    </row>
    <row r="39" spans="1:60">
      <c r="D39" s="499"/>
    </row>
    <row r="40" spans="1:60">
      <c r="D40" s="499"/>
    </row>
    <row r="41" spans="1:60">
      <c r="D41" s="499"/>
    </row>
    <row r="42" spans="1:60">
      <c r="D42" s="499"/>
    </row>
    <row r="43" spans="1:60">
      <c r="D43" s="499"/>
    </row>
    <row r="44" spans="1:60">
      <c r="D44" s="499"/>
    </row>
    <row r="45" spans="1:60">
      <c r="D45" s="499"/>
    </row>
    <row r="46" spans="1:60">
      <c r="D46" s="499"/>
    </row>
    <row r="47" spans="1:60">
      <c r="D47" s="499"/>
    </row>
    <row r="48" spans="1:60">
      <c r="D48" s="499"/>
    </row>
    <row r="49" spans="4:4">
      <c r="D49" s="499"/>
    </row>
    <row r="50" spans="4:4">
      <c r="D50" s="499"/>
    </row>
    <row r="51" spans="4:4">
      <c r="D51" s="499"/>
    </row>
    <row r="52" spans="4:4">
      <c r="D52" s="499"/>
    </row>
    <row r="53" spans="4:4">
      <c r="D53" s="499"/>
    </row>
    <row r="54" spans="4:4">
      <c r="D54" s="499"/>
    </row>
    <row r="55" spans="4:4">
      <c r="D55" s="499"/>
    </row>
    <row r="56" spans="4:4">
      <c r="D56" s="499"/>
    </row>
    <row r="57" spans="4:4">
      <c r="D57" s="499"/>
    </row>
    <row r="58" spans="4:4">
      <c r="D58" s="499"/>
    </row>
    <row r="59" spans="4:4">
      <c r="D59" s="499"/>
    </row>
    <row r="60" spans="4:4">
      <c r="D60" s="499"/>
    </row>
    <row r="61" spans="4:4">
      <c r="D61" s="499"/>
    </row>
    <row r="62" spans="4:4">
      <c r="D62" s="499"/>
    </row>
    <row r="63" spans="4:4">
      <c r="D63" s="499"/>
    </row>
    <row r="64" spans="4:4">
      <c r="D64" s="499"/>
    </row>
    <row r="65" spans="4:4">
      <c r="D65" s="499"/>
    </row>
    <row r="66" spans="4:4">
      <c r="D66" s="499"/>
    </row>
    <row r="67" spans="4:4">
      <c r="D67" s="499"/>
    </row>
    <row r="68" spans="4:4">
      <c r="D68" s="499"/>
    </row>
    <row r="69" spans="4:4">
      <c r="D69" s="499"/>
    </row>
    <row r="70" spans="4:4">
      <c r="D70" s="499"/>
    </row>
    <row r="71" spans="4:4">
      <c r="D71" s="499"/>
    </row>
    <row r="72" spans="4:4">
      <c r="D72" s="499"/>
    </row>
    <row r="73" spans="4:4">
      <c r="D73" s="499"/>
    </row>
    <row r="74" spans="4:4">
      <c r="D74" s="499"/>
    </row>
    <row r="75" spans="4:4">
      <c r="D75" s="499"/>
    </row>
    <row r="76" spans="4:4">
      <c r="D76" s="499"/>
    </row>
    <row r="77" spans="4:4">
      <c r="D77" s="499"/>
    </row>
    <row r="78" spans="4:4">
      <c r="D78" s="499"/>
    </row>
    <row r="79" spans="4:4">
      <c r="D79" s="499"/>
    </row>
    <row r="80" spans="4:4">
      <c r="D80" s="499"/>
    </row>
    <row r="81" spans="4:4">
      <c r="D81" s="499"/>
    </row>
    <row r="82" spans="4:4">
      <c r="D82" s="499"/>
    </row>
    <row r="83" spans="4:4">
      <c r="D83" s="499"/>
    </row>
    <row r="84" spans="4:4">
      <c r="D84" s="499"/>
    </row>
    <row r="85" spans="4:4">
      <c r="D85" s="499"/>
    </row>
    <row r="86" spans="4:4">
      <c r="D86" s="499"/>
    </row>
    <row r="87" spans="4:4">
      <c r="D87" s="499"/>
    </row>
    <row r="88" spans="4:4">
      <c r="D88" s="499"/>
    </row>
    <row r="89" spans="4:4">
      <c r="D89" s="499"/>
    </row>
    <row r="90" spans="4:4">
      <c r="D90" s="499"/>
    </row>
    <row r="91" spans="4:4">
      <c r="D91" s="499"/>
    </row>
    <row r="92" spans="4:4">
      <c r="D92" s="499"/>
    </row>
    <row r="93" spans="4:4">
      <c r="D93" s="499"/>
    </row>
    <row r="94" spans="4:4">
      <c r="D94" s="499"/>
    </row>
    <row r="95" spans="4:4">
      <c r="D95" s="499"/>
    </row>
    <row r="96" spans="4:4">
      <c r="D96" s="499"/>
    </row>
    <row r="97" spans="4:4">
      <c r="D97" s="499"/>
    </row>
    <row r="98" spans="4:4">
      <c r="D98" s="499"/>
    </row>
    <row r="99" spans="4:4">
      <c r="D99" s="499"/>
    </row>
    <row r="100" spans="4:4">
      <c r="D100" s="499"/>
    </row>
    <row r="101" spans="4:4">
      <c r="D101" s="499"/>
    </row>
    <row r="102" spans="4:4">
      <c r="D102" s="499"/>
    </row>
    <row r="103" spans="4:4">
      <c r="D103" s="499"/>
    </row>
    <row r="104" spans="4:4">
      <c r="D104" s="499"/>
    </row>
    <row r="105" spans="4:4">
      <c r="D105" s="499"/>
    </row>
    <row r="106" spans="4:4">
      <c r="D106" s="499"/>
    </row>
    <row r="107" spans="4:4">
      <c r="D107" s="499"/>
    </row>
    <row r="108" spans="4:4">
      <c r="D108" s="499"/>
    </row>
    <row r="109" spans="4:4">
      <c r="D109" s="499"/>
    </row>
    <row r="110" spans="4:4">
      <c r="D110" s="499"/>
    </row>
    <row r="111" spans="4:4">
      <c r="D111" s="499"/>
    </row>
    <row r="112" spans="4:4">
      <c r="D112" s="499"/>
    </row>
    <row r="113" spans="4:4">
      <c r="D113" s="499"/>
    </row>
    <row r="114" spans="4:4">
      <c r="D114" s="499"/>
    </row>
    <row r="115" spans="4:4">
      <c r="D115" s="499"/>
    </row>
    <row r="116" spans="4:4">
      <c r="D116" s="499"/>
    </row>
    <row r="117" spans="4:4">
      <c r="D117" s="499"/>
    </row>
    <row r="118" spans="4:4">
      <c r="D118" s="499"/>
    </row>
    <row r="119" spans="4:4">
      <c r="D119" s="499"/>
    </row>
    <row r="120" spans="4:4">
      <c r="D120" s="499"/>
    </row>
    <row r="121" spans="4:4">
      <c r="D121" s="499"/>
    </row>
    <row r="122" spans="4:4">
      <c r="D122" s="499"/>
    </row>
    <row r="123" spans="4:4">
      <c r="D123" s="499"/>
    </row>
    <row r="124" spans="4:4">
      <c r="D124" s="499"/>
    </row>
    <row r="125" spans="4:4">
      <c r="D125" s="499"/>
    </row>
    <row r="126" spans="4:4">
      <c r="D126" s="499"/>
    </row>
    <row r="127" spans="4:4">
      <c r="D127" s="499"/>
    </row>
    <row r="128" spans="4:4">
      <c r="D128" s="499"/>
    </row>
    <row r="129" spans="4:4">
      <c r="D129" s="499"/>
    </row>
    <row r="130" spans="4:4">
      <c r="D130" s="499"/>
    </row>
    <row r="131" spans="4:4">
      <c r="D131" s="499"/>
    </row>
    <row r="132" spans="4:4">
      <c r="D132" s="499"/>
    </row>
    <row r="133" spans="4:4">
      <c r="D133" s="499"/>
    </row>
    <row r="134" spans="4:4">
      <c r="D134" s="499"/>
    </row>
    <row r="135" spans="4:4">
      <c r="D135" s="499"/>
    </row>
    <row r="136" spans="4:4">
      <c r="D136" s="499"/>
    </row>
    <row r="137" spans="4:4">
      <c r="D137" s="499"/>
    </row>
    <row r="138" spans="4:4">
      <c r="D138" s="499"/>
    </row>
    <row r="139" spans="4:4">
      <c r="D139" s="499"/>
    </row>
    <row r="140" spans="4:4">
      <c r="D140" s="499"/>
    </row>
    <row r="141" spans="4:4">
      <c r="D141" s="499"/>
    </row>
    <row r="142" spans="4:4">
      <c r="D142" s="499"/>
    </row>
    <row r="143" spans="4:4">
      <c r="D143" s="499"/>
    </row>
    <row r="144" spans="4:4">
      <c r="D144" s="499"/>
    </row>
    <row r="145" spans="4:4">
      <c r="D145" s="499"/>
    </row>
    <row r="146" spans="4:4">
      <c r="D146" s="499"/>
    </row>
    <row r="147" spans="4:4">
      <c r="D147" s="499"/>
    </row>
    <row r="148" spans="4:4">
      <c r="D148" s="499"/>
    </row>
    <row r="149" spans="4:4">
      <c r="D149" s="499"/>
    </row>
    <row r="150" spans="4:4">
      <c r="D150" s="499"/>
    </row>
    <row r="151" spans="4:4">
      <c r="D151" s="499"/>
    </row>
    <row r="152" spans="4:4">
      <c r="D152" s="499"/>
    </row>
    <row r="153" spans="4:4">
      <c r="D153" s="499"/>
    </row>
    <row r="154" spans="4:4">
      <c r="D154" s="499"/>
    </row>
    <row r="155" spans="4:4">
      <c r="D155" s="499"/>
    </row>
    <row r="156" spans="4:4">
      <c r="D156" s="499"/>
    </row>
    <row r="157" spans="4:4">
      <c r="D157" s="499"/>
    </row>
    <row r="158" spans="4:4">
      <c r="D158" s="499"/>
    </row>
    <row r="159" spans="4:4">
      <c r="D159" s="499"/>
    </row>
    <row r="160" spans="4:4">
      <c r="D160" s="499"/>
    </row>
    <row r="161" spans="4:4">
      <c r="D161" s="499"/>
    </row>
    <row r="162" spans="4:4">
      <c r="D162" s="499"/>
    </row>
    <row r="163" spans="4:4">
      <c r="D163" s="499"/>
    </row>
    <row r="164" spans="4:4">
      <c r="D164" s="499"/>
    </row>
    <row r="165" spans="4:4">
      <c r="D165" s="499"/>
    </row>
    <row r="166" spans="4:4">
      <c r="D166" s="499"/>
    </row>
    <row r="167" spans="4:4">
      <c r="D167" s="499"/>
    </row>
    <row r="168" spans="4:4">
      <c r="D168" s="499"/>
    </row>
    <row r="169" spans="4:4">
      <c r="D169" s="499"/>
    </row>
    <row r="170" spans="4:4">
      <c r="D170" s="499"/>
    </row>
    <row r="171" spans="4:4">
      <c r="D171" s="499"/>
    </row>
    <row r="172" spans="4:4">
      <c r="D172" s="499"/>
    </row>
    <row r="173" spans="4:4">
      <c r="D173" s="499"/>
    </row>
    <row r="174" spans="4:4">
      <c r="D174" s="499"/>
    </row>
    <row r="175" spans="4:4">
      <c r="D175" s="499"/>
    </row>
    <row r="176" spans="4:4">
      <c r="D176" s="499"/>
    </row>
    <row r="177" spans="4:4">
      <c r="D177" s="499"/>
    </row>
    <row r="178" spans="4:4">
      <c r="D178" s="499"/>
    </row>
    <row r="179" spans="4:4">
      <c r="D179" s="499"/>
    </row>
    <row r="180" spans="4:4">
      <c r="D180" s="499"/>
    </row>
    <row r="181" spans="4:4">
      <c r="D181" s="499"/>
    </row>
    <row r="182" spans="4:4">
      <c r="D182" s="499"/>
    </row>
    <row r="183" spans="4:4">
      <c r="D183" s="499"/>
    </row>
    <row r="184" spans="4:4">
      <c r="D184" s="499"/>
    </row>
    <row r="185" spans="4:4">
      <c r="D185" s="499"/>
    </row>
    <row r="186" spans="4:4">
      <c r="D186" s="499"/>
    </row>
    <row r="187" spans="4:4">
      <c r="D187" s="499"/>
    </row>
    <row r="188" spans="4:4">
      <c r="D188" s="499"/>
    </row>
    <row r="189" spans="4:4">
      <c r="D189" s="499"/>
    </row>
    <row r="190" spans="4:4">
      <c r="D190" s="499"/>
    </row>
    <row r="191" spans="4:4">
      <c r="D191" s="499"/>
    </row>
    <row r="192" spans="4:4">
      <c r="D192" s="499"/>
    </row>
    <row r="193" spans="4:4">
      <c r="D193" s="499"/>
    </row>
    <row r="194" spans="4:4">
      <c r="D194" s="499"/>
    </row>
    <row r="195" spans="4:4">
      <c r="D195" s="499"/>
    </row>
    <row r="196" spans="4:4">
      <c r="D196" s="499"/>
    </row>
    <row r="197" spans="4:4">
      <c r="D197" s="499"/>
    </row>
    <row r="198" spans="4:4">
      <c r="D198" s="499"/>
    </row>
    <row r="199" spans="4:4">
      <c r="D199" s="499"/>
    </row>
    <row r="200" spans="4:4">
      <c r="D200" s="499"/>
    </row>
    <row r="201" spans="4:4">
      <c r="D201" s="499"/>
    </row>
    <row r="202" spans="4:4">
      <c r="D202" s="499"/>
    </row>
    <row r="203" spans="4:4">
      <c r="D203" s="499"/>
    </row>
    <row r="204" spans="4:4">
      <c r="D204" s="499"/>
    </row>
    <row r="205" spans="4:4">
      <c r="D205" s="499"/>
    </row>
    <row r="206" spans="4:4">
      <c r="D206" s="499"/>
    </row>
    <row r="207" spans="4:4">
      <c r="D207" s="499"/>
    </row>
    <row r="208" spans="4:4">
      <c r="D208" s="499"/>
    </row>
    <row r="209" spans="4:4">
      <c r="D209" s="499"/>
    </row>
    <row r="210" spans="4:4">
      <c r="D210" s="499"/>
    </row>
    <row r="211" spans="4:4">
      <c r="D211" s="499"/>
    </row>
    <row r="212" spans="4:4">
      <c r="D212" s="499"/>
    </row>
    <row r="213" spans="4:4">
      <c r="D213" s="499"/>
    </row>
    <row r="214" spans="4:4">
      <c r="D214" s="499"/>
    </row>
    <row r="215" spans="4:4">
      <c r="D215" s="499"/>
    </row>
    <row r="216" spans="4:4">
      <c r="D216" s="499"/>
    </row>
    <row r="217" spans="4:4">
      <c r="D217" s="499"/>
    </row>
    <row r="218" spans="4:4">
      <c r="D218" s="499"/>
    </row>
    <row r="219" spans="4:4">
      <c r="D219" s="499"/>
    </row>
    <row r="220" spans="4:4">
      <c r="D220" s="499"/>
    </row>
    <row r="221" spans="4:4">
      <c r="D221" s="499"/>
    </row>
    <row r="222" spans="4:4">
      <c r="D222" s="499"/>
    </row>
    <row r="223" spans="4:4">
      <c r="D223" s="499"/>
    </row>
    <row r="224" spans="4:4">
      <c r="D224" s="499"/>
    </row>
    <row r="225" spans="4:4">
      <c r="D225" s="499"/>
    </row>
    <row r="226" spans="4:4">
      <c r="D226" s="499"/>
    </row>
    <row r="227" spans="4:4">
      <c r="D227" s="499"/>
    </row>
    <row r="228" spans="4:4">
      <c r="D228" s="499"/>
    </row>
    <row r="229" spans="4:4">
      <c r="D229" s="499"/>
    </row>
    <row r="230" spans="4:4">
      <c r="D230" s="499"/>
    </row>
    <row r="231" spans="4:4">
      <c r="D231" s="499"/>
    </row>
    <row r="232" spans="4:4">
      <c r="D232" s="499"/>
    </row>
    <row r="233" spans="4:4">
      <c r="D233" s="499"/>
    </row>
    <row r="234" spans="4:4">
      <c r="D234" s="499"/>
    </row>
    <row r="235" spans="4:4">
      <c r="D235" s="499"/>
    </row>
    <row r="236" spans="4:4">
      <c r="D236" s="499"/>
    </row>
    <row r="237" spans="4:4">
      <c r="D237" s="499"/>
    </row>
    <row r="238" spans="4:4">
      <c r="D238" s="499"/>
    </row>
    <row r="239" spans="4:4">
      <c r="D239" s="499"/>
    </row>
    <row r="240" spans="4:4">
      <c r="D240" s="499"/>
    </row>
    <row r="241" spans="4:4">
      <c r="D241" s="499"/>
    </row>
    <row r="242" spans="4:4">
      <c r="D242" s="499"/>
    </row>
    <row r="243" spans="4:4">
      <c r="D243" s="499"/>
    </row>
    <row r="244" spans="4:4">
      <c r="D244" s="499"/>
    </row>
    <row r="245" spans="4:4">
      <c r="D245" s="499"/>
    </row>
    <row r="246" spans="4:4">
      <c r="D246" s="499"/>
    </row>
    <row r="247" spans="4:4">
      <c r="D247" s="499"/>
    </row>
    <row r="248" spans="4:4">
      <c r="D248" s="499"/>
    </row>
    <row r="249" spans="4:4">
      <c r="D249" s="499"/>
    </row>
    <row r="250" spans="4:4">
      <c r="D250" s="499"/>
    </row>
    <row r="251" spans="4:4">
      <c r="D251" s="499"/>
    </row>
    <row r="252" spans="4:4">
      <c r="D252" s="499"/>
    </row>
    <row r="253" spans="4:4">
      <c r="D253" s="499"/>
    </row>
    <row r="254" spans="4:4">
      <c r="D254" s="499"/>
    </row>
    <row r="255" spans="4:4">
      <c r="D255" s="499"/>
    </row>
    <row r="256" spans="4:4">
      <c r="D256" s="499"/>
    </row>
    <row r="257" spans="4:4">
      <c r="D257" s="499"/>
    </row>
    <row r="258" spans="4:4">
      <c r="D258" s="499"/>
    </row>
    <row r="259" spans="4:4">
      <c r="D259" s="499"/>
    </row>
    <row r="260" spans="4:4">
      <c r="D260" s="499"/>
    </row>
    <row r="261" spans="4:4">
      <c r="D261" s="499"/>
    </row>
    <row r="262" spans="4:4">
      <c r="D262" s="499"/>
    </row>
    <row r="263" spans="4:4">
      <c r="D263" s="499"/>
    </row>
    <row r="264" spans="4:4">
      <c r="D264" s="499"/>
    </row>
    <row r="265" spans="4:4">
      <c r="D265" s="499"/>
    </row>
    <row r="266" spans="4:4">
      <c r="D266" s="499"/>
    </row>
    <row r="267" spans="4:4">
      <c r="D267" s="499"/>
    </row>
    <row r="268" spans="4:4">
      <c r="D268" s="499"/>
    </row>
    <row r="269" spans="4:4">
      <c r="D269" s="499"/>
    </row>
    <row r="270" spans="4:4">
      <c r="D270" s="499"/>
    </row>
    <row r="271" spans="4:4">
      <c r="D271" s="499"/>
    </row>
    <row r="272" spans="4:4">
      <c r="D272" s="499"/>
    </row>
    <row r="273" spans="4:4">
      <c r="D273" s="499"/>
    </row>
    <row r="274" spans="4:4">
      <c r="D274" s="499"/>
    </row>
    <row r="275" spans="4:4">
      <c r="D275" s="499"/>
    </row>
    <row r="276" spans="4:4">
      <c r="D276" s="499"/>
    </row>
    <row r="277" spans="4:4">
      <c r="D277" s="499"/>
    </row>
    <row r="278" spans="4:4">
      <c r="D278" s="499"/>
    </row>
    <row r="279" spans="4:4">
      <c r="D279" s="499"/>
    </row>
    <row r="280" spans="4:4">
      <c r="D280" s="499"/>
    </row>
    <row r="281" spans="4:4">
      <c r="D281" s="499"/>
    </row>
    <row r="282" spans="4:4">
      <c r="D282" s="499"/>
    </row>
    <row r="283" spans="4:4">
      <c r="D283" s="499"/>
    </row>
    <row r="284" spans="4:4">
      <c r="D284" s="499"/>
    </row>
    <row r="285" spans="4:4">
      <c r="D285" s="499"/>
    </row>
    <row r="286" spans="4:4">
      <c r="D286" s="499"/>
    </row>
    <row r="287" spans="4:4">
      <c r="D287" s="499"/>
    </row>
    <row r="288" spans="4:4">
      <c r="D288" s="499"/>
    </row>
    <row r="289" spans="4:4">
      <c r="D289" s="499"/>
    </row>
    <row r="290" spans="4:4">
      <c r="D290" s="499"/>
    </row>
    <row r="291" spans="4:4">
      <c r="D291" s="499"/>
    </row>
    <row r="292" spans="4:4">
      <c r="D292" s="499"/>
    </row>
    <row r="293" spans="4:4">
      <c r="D293" s="499"/>
    </row>
    <row r="294" spans="4:4">
      <c r="D294" s="499"/>
    </row>
    <row r="295" spans="4:4">
      <c r="D295" s="499"/>
    </row>
    <row r="296" spans="4:4">
      <c r="D296" s="499"/>
    </row>
    <row r="297" spans="4:4">
      <c r="D297" s="499"/>
    </row>
    <row r="298" spans="4:4">
      <c r="D298" s="499"/>
    </row>
    <row r="299" spans="4:4">
      <c r="D299" s="499"/>
    </row>
    <row r="300" spans="4:4">
      <c r="D300" s="499"/>
    </row>
    <row r="301" spans="4:4">
      <c r="D301" s="499"/>
    </row>
    <row r="302" spans="4:4">
      <c r="D302" s="499"/>
    </row>
    <row r="303" spans="4:4">
      <c r="D303" s="499"/>
    </row>
    <row r="304" spans="4:4">
      <c r="D304" s="499"/>
    </row>
    <row r="305" spans="4:4">
      <c r="D305" s="499"/>
    </row>
    <row r="306" spans="4:4">
      <c r="D306" s="499"/>
    </row>
    <row r="307" spans="4:4">
      <c r="D307" s="499"/>
    </row>
    <row r="308" spans="4:4">
      <c r="D308" s="499"/>
    </row>
    <row r="309" spans="4:4">
      <c r="D309" s="499"/>
    </row>
    <row r="310" spans="4:4">
      <c r="D310" s="499"/>
    </row>
    <row r="311" spans="4:4">
      <c r="D311" s="499"/>
    </row>
    <row r="312" spans="4:4">
      <c r="D312" s="499"/>
    </row>
    <row r="313" spans="4:4">
      <c r="D313" s="499"/>
    </row>
    <row r="314" spans="4:4">
      <c r="D314" s="499"/>
    </row>
    <row r="315" spans="4:4">
      <c r="D315" s="499"/>
    </row>
    <row r="316" spans="4:4">
      <c r="D316" s="499"/>
    </row>
    <row r="317" spans="4:4">
      <c r="D317" s="499"/>
    </row>
    <row r="318" spans="4:4">
      <c r="D318" s="499"/>
    </row>
    <row r="319" spans="4:4">
      <c r="D319" s="499"/>
    </row>
    <row r="320" spans="4:4">
      <c r="D320" s="499"/>
    </row>
    <row r="321" spans="4:4">
      <c r="D321" s="499"/>
    </row>
    <row r="322" spans="4:4">
      <c r="D322" s="499"/>
    </row>
    <row r="323" spans="4:4">
      <c r="D323" s="499"/>
    </row>
    <row r="324" spans="4:4">
      <c r="D324" s="499"/>
    </row>
    <row r="325" spans="4:4">
      <c r="D325" s="499"/>
    </row>
    <row r="326" spans="4:4">
      <c r="D326" s="499"/>
    </row>
    <row r="327" spans="4:4">
      <c r="D327" s="499"/>
    </row>
    <row r="328" spans="4:4">
      <c r="D328" s="499"/>
    </row>
    <row r="329" spans="4:4">
      <c r="D329" s="499"/>
    </row>
    <row r="330" spans="4:4">
      <c r="D330" s="499"/>
    </row>
    <row r="331" spans="4:4">
      <c r="D331" s="499"/>
    </row>
    <row r="332" spans="4:4">
      <c r="D332" s="499"/>
    </row>
    <row r="333" spans="4:4">
      <c r="D333" s="499"/>
    </row>
    <row r="334" spans="4:4">
      <c r="D334" s="499"/>
    </row>
    <row r="335" spans="4:4">
      <c r="D335" s="499"/>
    </row>
    <row r="336" spans="4:4">
      <c r="D336" s="499"/>
    </row>
    <row r="337" spans="4:4">
      <c r="D337" s="499"/>
    </row>
    <row r="338" spans="4:4">
      <c r="D338" s="499"/>
    </row>
    <row r="339" spans="4:4">
      <c r="D339" s="499"/>
    </row>
    <row r="340" spans="4:4">
      <c r="D340" s="499"/>
    </row>
    <row r="341" spans="4:4">
      <c r="D341" s="499"/>
    </row>
    <row r="342" spans="4:4">
      <c r="D342" s="499"/>
    </row>
    <row r="343" spans="4:4">
      <c r="D343" s="499"/>
    </row>
    <row r="344" spans="4:4">
      <c r="D344" s="499"/>
    </row>
    <row r="345" spans="4:4">
      <c r="D345" s="499"/>
    </row>
    <row r="346" spans="4:4">
      <c r="D346" s="499"/>
    </row>
    <row r="347" spans="4:4">
      <c r="D347" s="499"/>
    </row>
    <row r="348" spans="4:4">
      <c r="D348" s="499"/>
    </row>
    <row r="349" spans="4:4">
      <c r="D349" s="499"/>
    </row>
    <row r="350" spans="4:4">
      <c r="D350" s="499"/>
    </row>
    <row r="351" spans="4:4">
      <c r="D351" s="499"/>
    </row>
    <row r="352" spans="4:4">
      <c r="D352" s="499"/>
    </row>
    <row r="353" spans="4:4">
      <c r="D353" s="499"/>
    </row>
    <row r="354" spans="4:4">
      <c r="D354" s="499"/>
    </row>
    <row r="355" spans="4:4">
      <c r="D355" s="499"/>
    </row>
    <row r="356" spans="4:4">
      <c r="D356" s="499"/>
    </row>
    <row r="357" spans="4:4">
      <c r="D357" s="499"/>
    </row>
    <row r="358" spans="4:4">
      <c r="D358" s="499"/>
    </row>
    <row r="359" spans="4:4">
      <c r="D359" s="499"/>
    </row>
    <row r="360" spans="4:4">
      <c r="D360" s="499"/>
    </row>
    <row r="361" spans="4:4">
      <c r="D361" s="499"/>
    </row>
    <row r="362" spans="4:4">
      <c r="D362" s="499"/>
    </row>
    <row r="363" spans="4:4">
      <c r="D363" s="499"/>
    </row>
    <row r="364" spans="4:4">
      <c r="D364" s="499"/>
    </row>
    <row r="365" spans="4:4">
      <c r="D365" s="499"/>
    </row>
    <row r="366" spans="4:4">
      <c r="D366" s="499"/>
    </row>
    <row r="367" spans="4:4">
      <c r="D367" s="499"/>
    </row>
    <row r="368" spans="4:4">
      <c r="D368" s="499"/>
    </row>
    <row r="369" spans="4:4">
      <c r="D369" s="499"/>
    </row>
    <row r="370" spans="4:4">
      <c r="D370" s="499"/>
    </row>
    <row r="371" spans="4:4">
      <c r="D371" s="499"/>
    </row>
    <row r="372" spans="4:4">
      <c r="D372" s="499"/>
    </row>
    <row r="373" spans="4:4">
      <c r="D373" s="499"/>
    </row>
    <row r="374" spans="4:4">
      <c r="D374" s="499"/>
    </row>
    <row r="375" spans="4:4">
      <c r="D375" s="499"/>
    </row>
    <row r="376" spans="4:4">
      <c r="D376" s="499"/>
    </row>
    <row r="377" spans="4:4">
      <c r="D377" s="499"/>
    </row>
    <row r="378" spans="4:4">
      <c r="D378" s="499"/>
    </row>
    <row r="379" spans="4:4">
      <c r="D379" s="499"/>
    </row>
    <row r="380" spans="4:4">
      <c r="D380" s="499"/>
    </row>
    <row r="381" spans="4:4">
      <c r="D381" s="499"/>
    </row>
    <row r="382" spans="4:4">
      <c r="D382" s="499"/>
    </row>
    <row r="383" spans="4:4">
      <c r="D383" s="499"/>
    </row>
    <row r="384" spans="4:4">
      <c r="D384" s="499"/>
    </row>
    <row r="385" spans="4:4">
      <c r="D385" s="499"/>
    </row>
    <row r="386" spans="4:4">
      <c r="D386" s="499"/>
    </row>
    <row r="387" spans="4:4">
      <c r="D387" s="499"/>
    </row>
    <row r="388" spans="4:4">
      <c r="D388" s="499"/>
    </row>
    <row r="389" spans="4:4">
      <c r="D389" s="499"/>
    </row>
    <row r="390" spans="4:4">
      <c r="D390" s="499"/>
    </row>
    <row r="391" spans="4:4">
      <c r="D391" s="499"/>
    </row>
    <row r="392" spans="4:4">
      <c r="D392" s="499"/>
    </row>
    <row r="393" spans="4:4">
      <c r="D393" s="499"/>
    </row>
    <row r="394" spans="4:4">
      <c r="D394" s="499"/>
    </row>
    <row r="395" spans="4:4">
      <c r="D395" s="499"/>
    </row>
    <row r="396" spans="4:4">
      <c r="D396" s="499"/>
    </row>
    <row r="397" spans="4:4">
      <c r="D397" s="499"/>
    </row>
    <row r="398" spans="4:4">
      <c r="D398" s="499"/>
    </row>
    <row r="399" spans="4:4">
      <c r="D399" s="499"/>
    </row>
    <row r="400" spans="4:4">
      <c r="D400" s="499"/>
    </row>
    <row r="401" spans="4:4">
      <c r="D401" s="499"/>
    </row>
    <row r="402" spans="4:4">
      <c r="D402" s="499"/>
    </row>
    <row r="403" spans="4:4">
      <c r="D403" s="499"/>
    </row>
    <row r="404" spans="4:4">
      <c r="D404" s="499"/>
    </row>
    <row r="405" spans="4:4">
      <c r="D405" s="499"/>
    </row>
    <row r="406" spans="4:4">
      <c r="D406" s="499"/>
    </row>
    <row r="407" spans="4:4">
      <c r="D407" s="499"/>
    </row>
    <row r="408" spans="4:4">
      <c r="D408" s="499"/>
    </row>
    <row r="409" spans="4:4">
      <c r="D409" s="499"/>
    </row>
    <row r="410" spans="4:4">
      <c r="D410" s="499"/>
    </row>
    <row r="411" spans="4:4">
      <c r="D411" s="499"/>
    </row>
    <row r="412" spans="4:4">
      <c r="D412" s="499"/>
    </row>
    <row r="413" spans="4:4">
      <c r="D413" s="499"/>
    </row>
    <row r="414" spans="4:4">
      <c r="D414" s="499"/>
    </row>
    <row r="415" spans="4:4">
      <c r="D415" s="499"/>
    </row>
    <row r="416" spans="4:4">
      <c r="D416" s="499"/>
    </row>
    <row r="417" spans="4:4">
      <c r="D417" s="499"/>
    </row>
    <row r="418" spans="4:4">
      <c r="D418" s="499"/>
    </row>
    <row r="419" spans="4:4">
      <c r="D419" s="499"/>
    </row>
    <row r="420" spans="4:4">
      <c r="D420" s="499"/>
    </row>
    <row r="421" spans="4:4">
      <c r="D421" s="499"/>
    </row>
    <row r="422" spans="4:4">
      <c r="D422" s="499"/>
    </row>
    <row r="423" spans="4:4">
      <c r="D423" s="499"/>
    </row>
    <row r="424" spans="4:4">
      <c r="D424" s="499"/>
    </row>
    <row r="425" spans="4:4">
      <c r="D425" s="499"/>
    </row>
    <row r="426" spans="4:4">
      <c r="D426" s="499"/>
    </row>
    <row r="427" spans="4:4">
      <c r="D427" s="499"/>
    </row>
    <row r="428" spans="4:4">
      <c r="D428" s="499"/>
    </row>
    <row r="429" spans="4:4">
      <c r="D429" s="499"/>
    </row>
    <row r="430" spans="4:4">
      <c r="D430" s="499"/>
    </row>
    <row r="431" spans="4:4">
      <c r="D431" s="499"/>
    </row>
    <row r="432" spans="4:4">
      <c r="D432" s="499"/>
    </row>
    <row r="433" spans="4:4">
      <c r="D433" s="499"/>
    </row>
    <row r="434" spans="4:4">
      <c r="D434" s="499"/>
    </row>
    <row r="435" spans="4:4">
      <c r="D435" s="499"/>
    </row>
    <row r="436" spans="4:4">
      <c r="D436" s="499"/>
    </row>
    <row r="437" spans="4:4">
      <c r="D437" s="499"/>
    </row>
    <row r="438" spans="4:4">
      <c r="D438" s="499"/>
    </row>
    <row r="439" spans="4:4">
      <c r="D439" s="499"/>
    </row>
    <row r="440" spans="4:4">
      <c r="D440" s="499"/>
    </row>
    <row r="441" spans="4:4">
      <c r="D441" s="499"/>
    </row>
    <row r="442" spans="4:4">
      <c r="D442" s="499"/>
    </row>
    <row r="443" spans="4:4">
      <c r="D443" s="499"/>
    </row>
    <row r="444" spans="4:4">
      <c r="D444" s="499"/>
    </row>
    <row r="445" spans="4:4">
      <c r="D445" s="499"/>
    </row>
    <row r="446" spans="4:4">
      <c r="D446" s="499"/>
    </row>
    <row r="447" spans="4:4">
      <c r="D447" s="499"/>
    </row>
    <row r="448" spans="4:4">
      <c r="D448" s="499"/>
    </row>
    <row r="449" spans="4:4">
      <c r="D449" s="499"/>
    </row>
    <row r="450" spans="4:4">
      <c r="D450" s="499"/>
    </row>
    <row r="451" spans="4:4">
      <c r="D451" s="499"/>
    </row>
    <row r="452" spans="4:4">
      <c r="D452" s="499"/>
    </row>
    <row r="453" spans="4:4">
      <c r="D453" s="499"/>
    </row>
    <row r="454" spans="4:4">
      <c r="D454" s="499"/>
    </row>
    <row r="455" spans="4:4">
      <c r="D455" s="499"/>
    </row>
    <row r="456" spans="4:4">
      <c r="D456" s="499"/>
    </row>
    <row r="457" spans="4:4">
      <c r="D457" s="499"/>
    </row>
    <row r="458" spans="4:4">
      <c r="D458" s="499"/>
    </row>
    <row r="459" spans="4:4">
      <c r="D459" s="499"/>
    </row>
    <row r="460" spans="4:4">
      <c r="D460" s="499"/>
    </row>
    <row r="461" spans="4:4">
      <c r="D461" s="499"/>
    </row>
    <row r="462" spans="4:4">
      <c r="D462" s="499"/>
    </row>
    <row r="463" spans="4:4">
      <c r="D463" s="499"/>
    </row>
    <row r="464" spans="4:4">
      <c r="D464" s="499"/>
    </row>
    <row r="465" spans="4:4">
      <c r="D465" s="499"/>
    </row>
    <row r="466" spans="4:4">
      <c r="D466" s="499"/>
    </row>
    <row r="467" spans="4:4">
      <c r="D467" s="499"/>
    </row>
    <row r="468" spans="4:4">
      <c r="D468" s="499"/>
    </row>
    <row r="469" spans="4:4">
      <c r="D469" s="499"/>
    </row>
    <row r="470" spans="4:4">
      <c r="D470" s="499"/>
    </row>
    <row r="471" spans="4:4">
      <c r="D471" s="499"/>
    </row>
    <row r="472" spans="4:4">
      <c r="D472" s="499"/>
    </row>
    <row r="473" spans="4:4">
      <c r="D473" s="499"/>
    </row>
    <row r="474" spans="4:4">
      <c r="D474" s="499"/>
    </row>
    <row r="475" spans="4:4">
      <c r="D475" s="499"/>
    </row>
    <row r="476" spans="4:4">
      <c r="D476" s="499"/>
    </row>
    <row r="477" spans="4:4">
      <c r="D477" s="499"/>
    </row>
    <row r="478" spans="4:4">
      <c r="D478" s="499"/>
    </row>
    <row r="479" spans="4:4">
      <c r="D479" s="499"/>
    </row>
    <row r="480" spans="4:4">
      <c r="D480" s="499"/>
    </row>
    <row r="481" spans="4:4">
      <c r="D481" s="499"/>
    </row>
    <row r="482" spans="4:4">
      <c r="D482" s="499"/>
    </row>
    <row r="483" spans="4:4">
      <c r="D483" s="499"/>
    </row>
    <row r="484" spans="4:4">
      <c r="D484" s="499"/>
    </row>
    <row r="485" spans="4:4">
      <c r="D485" s="499"/>
    </row>
    <row r="486" spans="4:4">
      <c r="D486" s="499"/>
    </row>
    <row r="487" spans="4:4">
      <c r="D487" s="499"/>
    </row>
    <row r="488" spans="4:4">
      <c r="D488" s="499"/>
    </row>
    <row r="489" spans="4:4">
      <c r="D489" s="499"/>
    </row>
    <row r="490" spans="4:4">
      <c r="D490" s="499"/>
    </row>
    <row r="491" spans="4:4">
      <c r="D491" s="499"/>
    </row>
    <row r="492" spans="4:4">
      <c r="D492" s="499"/>
    </row>
    <row r="493" spans="4:4">
      <c r="D493" s="499"/>
    </row>
    <row r="494" spans="4:4">
      <c r="D494" s="499"/>
    </row>
    <row r="495" spans="4:4">
      <c r="D495" s="499"/>
    </row>
    <row r="496" spans="4:4">
      <c r="D496" s="499"/>
    </row>
    <row r="497" spans="4:4">
      <c r="D497" s="499"/>
    </row>
    <row r="498" spans="4:4">
      <c r="D498" s="499"/>
    </row>
    <row r="499" spans="4:4">
      <c r="D499" s="499"/>
    </row>
    <row r="500" spans="4:4">
      <c r="D500" s="499"/>
    </row>
    <row r="501" spans="4:4">
      <c r="D501" s="499"/>
    </row>
    <row r="502" spans="4:4">
      <c r="D502" s="499"/>
    </row>
    <row r="503" spans="4:4">
      <c r="D503" s="499"/>
    </row>
    <row r="504" spans="4:4">
      <c r="D504" s="499"/>
    </row>
    <row r="505" spans="4:4">
      <c r="D505" s="499"/>
    </row>
    <row r="506" spans="4:4">
      <c r="D506" s="499"/>
    </row>
    <row r="507" spans="4:4">
      <c r="D507" s="499"/>
    </row>
    <row r="508" spans="4:4">
      <c r="D508" s="499"/>
    </row>
    <row r="509" spans="4:4">
      <c r="D509" s="499"/>
    </row>
    <row r="510" spans="4:4">
      <c r="D510" s="499"/>
    </row>
    <row r="511" spans="4:4">
      <c r="D511" s="499"/>
    </row>
    <row r="512" spans="4:4">
      <c r="D512" s="499"/>
    </row>
    <row r="513" spans="4:4">
      <c r="D513" s="499"/>
    </row>
    <row r="514" spans="4:4">
      <c r="D514" s="499"/>
    </row>
    <row r="515" spans="4:4">
      <c r="D515" s="499"/>
    </row>
    <row r="516" spans="4:4">
      <c r="D516" s="499"/>
    </row>
    <row r="517" spans="4:4">
      <c r="D517" s="499"/>
    </row>
    <row r="518" spans="4:4">
      <c r="D518" s="499"/>
    </row>
    <row r="519" spans="4:4">
      <c r="D519" s="499"/>
    </row>
    <row r="520" spans="4:4">
      <c r="D520" s="499"/>
    </row>
    <row r="521" spans="4:4">
      <c r="D521" s="499"/>
    </row>
    <row r="522" spans="4:4">
      <c r="D522" s="499"/>
    </row>
    <row r="523" spans="4:4">
      <c r="D523" s="499"/>
    </row>
    <row r="524" spans="4:4">
      <c r="D524" s="499"/>
    </row>
    <row r="525" spans="4:4">
      <c r="D525" s="499"/>
    </row>
    <row r="526" spans="4:4">
      <c r="D526" s="499"/>
    </row>
    <row r="527" spans="4:4">
      <c r="D527" s="499"/>
    </row>
    <row r="528" spans="4:4">
      <c r="D528" s="499"/>
    </row>
    <row r="529" spans="4:4">
      <c r="D529" s="499"/>
    </row>
    <row r="530" spans="4:4">
      <c r="D530" s="499"/>
    </row>
    <row r="531" spans="4:4">
      <c r="D531" s="499"/>
    </row>
    <row r="532" spans="4:4">
      <c r="D532" s="499"/>
    </row>
    <row r="533" spans="4:4">
      <c r="D533" s="499"/>
    </row>
    <row r="534" spans="4:4">
      <c r="D534" s="499"/>
    </row>
    <row r="535" spans="4:4">
      <c r="D535" s="499"/>
    </row>
    <row r="536" spans="4:4">
      <c r="D536" s="499"/>
    </row>
    <row r="537" spans="4:4">
      <c r="D537" s="499"/>
    </row>
    <row r="538" spans="4:4">
      <c r="D538" s="499"/>
    </row>
    <row r="539" spans="4:4">
      <c r="D539" s="499"/>
    </row>
    <row r="540" spans="4:4">
      <c r="D540" s="499"/>
    </row>
    <row r="541" spans="4:4">
      <c r="D541" s="499"/>
    </row>
    <row r="542" spans="4:4">
      <c r="D542" s="499"/>
    </row>
    <row r="543" spans="4:4">
      <c r="D543" s="499"/>
    </row>
    <row r="544" spans="4:4">
      <c r="D544" s="499"/>
    </row>
    <row r="545" spans="4:4">
      <c r="D545" s="499"/>
    </row>
    <row r="546" spans="4:4">
      <c r="D546" s="499"/>
    </row>
    <row r="547" spans="4:4">
      <c r="D547" s="499"/>
    </row>
    <row r="548" spans="4:4">
      <c r="D548" s="499"/>
    </row>
    <row r="549" spans="4:4">
      <c r="D549" s="499"/>
    </row>
    <row r="550" spans="4:4">
      <c r="D550" s="499"/>
    </row>
    <row r="551" spans="4:4">
      <c r="D551" s="499"/>
    </row>
    <row r="552" spans="4:4">
      <c r="D552" s="499"/>
    </row>
    <row r="553" spans="4:4">
      <c r="D553" s="499"/>
    </row>
    <row r="554" spans="4:4">
      <c r="D554" s="499"/>
    </row>
    <row r="555" spans="4:4">
      <c r="D555" s="499"/>
    </row>
    <row r="556" spans="4:4">
      <c r="D556" s="499"/>
    </row>
    <row r="557" spans="4:4">
      <c r="D557" s="499"/>
    </row>
    <row r="558" spans="4:4">
      <c r="D558" s="499"/>
    </row>
    <row r="559" spans="4:4">
      <c r="D559" s="499"/>
    </row>
    <row r="560" spans="4:4">
      <c r="D560" s="499"/>
    </row>
    <row r="561" spans="4:4">
      <c r="D561" s="499"/>
    </row>
    <row r="562" spans="4:4">
      <c r="D562" s="499"/>
    </row>
    <row r="563" spans="4:4">
      <c r="D563" s="499"/>
    </row>
    <row r="564" spans="4:4">
      <c r="D564" s="499"/>
    </row>
    <row r="565" spans="4:4">
      <c r="D565" s="499"/>
    </row>
    <row r="566" spans="4:4">
      <c r="D566" s="499"/>
    </row>
    <row r="567" spans="4:4">
      <c r="D567" s="499"/>
    </row>
    <row r="568" spans="4:4">
      <c r="D568" s="499"/>
    </row>
    <row r="569" spans="4:4">
      <c r="D569" s="499"/>
    </row>
    <row r="570" spans="4:4">
      <c r="D570" s="499"/>
    </row>
    <row r="571" spans="4:4">
      <c r="D571" s="499"/>
    </row>
    <row r="572" spans="4:4">
      <c r="D572" s="499"/>
    </row>
    <row r="573" spans="4:4">
      <c r="D573" s="499"/>
    </row>
    <row r="574" spans="4:4">
      <c r="D574" s="499"/>
    </row>
    <row r="575" spans="4:4">
      <c r="D575" s="499"/>
    </row>
    <row r="576" spans="4:4">
      <c r="D576" s="499"/>
    </row>
    <row r="577" spans="4:4">
      <c r="D577" s="499"/>
    </row>
    <row r="578" spans="4:4">
      <c r="D578" s="499"/>
    </row>
    <row r="579" spans="4:4">
      <c r="D579" s="499"/>
    </row>
    <row r="580" spans="4:4">
      <c r="D580" s="499"/>
    </row>
    <row r="581" spans="4:4">
      <c r="D581" s="499"/>
    </row>
    <row r="582" spans="4:4">
      <c r="D582" s="499"/>
    </row>
    <row r="583" spans="4:4">
      <c r="D583" s="499"/>
    </row>
    <row r="584" spans="4:4">
      <c r="D584" s="499"/>
    </row>
    <row r="585" spans="4:4">
      <c r="D585" s="499"/>
    </row>
    <row r="586" spans="4:4">
      <c r="D586" s="499"/>
    </row>
    <row r="587" spans="4:4">
      <c r="D587" s="499"/>
    </row>
    <row r="588" spans="4:4">
      <c r="D588" s="499"/>
    </row>
    <row r="589" spans="4:4">
      <c r="D589" s="499"/>
    </row>
    <row r="590" spans="4:4">
      <c r="D590" s="499"/>
    </row>
    <row r="591" spans="4:4">
      <c r="D591" s="499"/>
    </row>
    <row r="592" spans="4:4">
      <c r="D592" s="499"/>
    </row>
    <row r="593" spans="4:4">
      <c r="D593" s="499"/>
    </row>
    <row r="594" spans="4:4">
      <c r="D594" s="499"/>
    </row>
    <row r="595" spans="4:4">
      <c r="D595" s="499"/>
    </row>
    <row r="596" spans="4:4">
      <c r="D596" s="499"/>
    </row>
    <row r="597" spans="4:4">
      <c r="D597" s="499"/>
    </row>
    <row r="598" spans="4:4">
      <c r="D598" s="499"/>
    </row>
    <row r="599" spans="4:4">
      <c r="D599" s="499"/>
    </row>
    <row r="600" spans="4:4">
      <c r="D600" s="499"/>
    </row>
    <row r="601" spans="4:4">
      <c r="D601" s="499"/>
    </row>
    <row r="602" spans="4:4">
      <c r="D602" s="499"/>
    </row>
    <row r="603" spans="4:4">
      <c r="D603" s="499"/>
    </row>
    <row r="604" spans="4:4">
      <c r="D604" s="499"/>
    </row>
    <row r="605" spans="4:4">
      <c r="D605" s="499"/>
    </row>
    <row r="606" spans="4:4">
      <c r="D606" s="499"/>
    </row>
    <row r="607" spans="4:4">
      <c r="D607" s="499"/>
    </row>
    <row r="608" spans="4:4">
      <c r="D608" s="499"/>
    </row>
    <row r="609" spans="4:4">
      <c r="D609" s="499"/>
    </row>
    <row r="610" spans="4:4">
      <c r="D610" s="499"/>
    </row>
    <row r="611" spans="4:4">
      <c r="D611" s="499"/>
    </row>
    <row r="612" spans="4:4">
      <c r="D612" s="499"/>
    </row>
    <row r="613" spans="4:4">
      <c r="D613" s="499"/>
    </row>
    <row r="614" spans="4:4">
      <c r="D614" s="499"/>
    </row>
    <row r="615" spans="4:4">
      <c r="D615" s="499"/>
    </row>
    <row r="616" spans="4:4">
      <c r="D616" s="499"/>
    </row>
    <row r="617" spans="4:4">
      <c r="D617" s="499"/>
    </row>
    <row r="618" spans="4:4">
      <c r="D618" s="499"/>
    </row>
    <row r="619" spans="4:4">
      <c r="D619" s="499"/>
    </row>
    <row r="620" spans="4:4">
      <c r="D620" s="499"/>
    </row>
    <row r="621" spans="4:4">
      <c r="D621" s="499"/>
    </row>
    <row r="622" spans="4:4">
      <c r="D622" s="499"/>
    </row>
    <row r="623" spans="4:4">
      <c r="D623" s="499"/>
    </row>
    <row r="624" spans="4:4">
      <c r="D624" s="499"/>
    </row>
    <row r="625" spans="4:4">
      <c r="D625" s="499"/>
    </row>
    <row r="626" spans="4:4">
      <c r="D626" s="499"/>
    </row>
    <row r="627" spans="4:4">
      <c r="D627" s="499"/>
    </row>
    <row r="628" spans="4:4">
      <c r="D628" s="499"/>
    </row>
    <row r="629" spans="4:4">
      <c r="D629" s="499"/>
    </row>
    <row r="630" spans="4:4">
      <c r="D630" s="499"/>
    </row>
    <row r="631" spans="4:4">
      <c r="D631" s="499"/>
    </row>
    <row r="632" spans="4:4">
      <c r="D632" s="499"/>
    </row>
    <row r="633" spans="4:4">
      <c r="D633" s="499"/>
    </row>
    <row r="634" spans="4:4">
      <c r="D634" s="499"/>
    </row>
    <row r="635" spans="4:4">
      <c r="D635" s="499"/>
    </row>
    <row r="636" spans="4:4">
      <c r="D636" s="499"/>
    </row>
    <row r="637" spans="4:4">
      <c r="D637" s="499"/>
    </row>
    <row r="638" spans="4:4">
      <c r="D638" s="499"/>
    </row>
    <row r="639" spans="4:4">
      <c r="D639" s="499"/>
    </row>
    <row r="640" spans="4:4">
      <c r="D640" s="499"/>
    </row>
    <row r="641" spans="4:4">
      <c r="D641" s="499"/>
    </row>
    <row r="642" spans="4:4">
      <c r="D642" s="499"/>
    </row>
    <row r="643" spans="4:4">
      <c r="D643" s="499"/>
    </row>
    <row r="644" spans="4:4">
      <c r="D644" s="499"/>
    </row>
    <row r="645" spans="4:4">
      <c r="D645" s="499"/>
    </row>
    <row r="646" spans="4:4">
      <c r="D646" s="499"/>
    </row>
    <row r="647" spans="4:4">
      <c r="D647" s="499"/>
    </row>
    <row r="648" spans="4:4">
      <c r="D648" s="499"/>
    </row>
    <row r="649" spans="4:4">
      <c r="D649" s="499"/>
    </row>
    <row r="650" spans="4:4">
      <c r="D650" s="499"/>
    </row>
    <row r="651" spans="4:4">
      <c r="D651" s="499"/>
    </row>
    <row r="652" spans="4:4">
      <c r="D652" s="499"/>
    </row>
    <row r="653" spans="4:4">
      <c r="D653" s="499"/>
    </row>
    <row r="654" spans="4:4">
      <c r="D654" s="499"/>
    </row>
    <row r="655" spans="4:4">
      <c r="D655" s="499"/>
    </row>
    <row r="656" spans="4:4">
      <c r="D656" s="499"/>
    </row>
    <row r="657" spans="4:4">
      <c r="D657" s="499"/>
    </row>
    <row r="658" spans="4:4">
      <c r="D658" s="499"/>
    </row>
    <row r="659" spans="4:4">
      <c r="D659" s="499"/>
    </row>
    <row r="660" spans="4:4">
      <c r="D660" s="499"/>
    </row>
    <row r="661" spans="4:4">
      <c r="D661" s="499"/>
    </row>
    <row r="662" spans="4:4">
      <c r="D662" s="499"/>
    </row>
    <row r="663" spans="4:4">
      <c r="D663" s="499"/>
    </row>
    <row r="664" spans="4:4">
      <c r="D664" s="499"/>
    </row>
    <row r="665" spans="4:4">
      <c r="D665" s="499"/>
    </row>
    <row r="666" spans="4:4">
      <c r="D666" s="499"/>
    </row>
    <row r="667" spans="4:4">
      <c r="D667" s="499"/>
    </row>
    <row r="668" spans="4:4">
      <c r="D668" s="499"/>
    </row>
    <row r="669" spans="4:4">
      <c r="D669" s="499"/>
    </row>
    <row r="670" spans="4:4">
      <c r="D670" s="499"/>
    </row>
    <row r="671" spans="4:4">
      <c r="D671" s="499"/>
    </row>
    <row r="672" spans="4:4">
      <c r="D672" s="499"/>
    </row>
    <row r="673" spans="4:4">
      <c r="D673" s="499"/>
    </row>
    <row r="674" spans="4:4">
      <c r="D674" s="499"/>
    </row>
    <row r="675" spans="4:4">
      <c r="D675" s="499"/>
    </row>
    <row r="676" spans="4:4">
      <c r="D676" s="499"/>
    </row>
    <row r="677" spans="4:4">
      <c r="D677" s="499"/>
    </row>
    <row r="678" spans="4:4">
      <c r="D678" s="499"/>
    </row>
    <row r="679" spans="4:4">
      <c r="D679" s="499"/>
    </row>
    <row r="680" spans="4:4">
      <c r="D680" s="499"/>
    </row>
    <row r="681" spans="4:4">
      <c r="D681" s="499"/>
    </row>
    <row r="682" spans="4:4">
      <c r="D682" s="499"/>
    </row>
    <row r="683" spans="4:4">
      <c r="D683" s="499"/>
    </row>
    <row r="684" spans="4:4">
      <c r="D684" s="499"/>
    </row>
    <row r="685" spans="4:4">
      <c r="D685" s="499"/>
    </row>
    <row r="686" spans="4:4">
      <c r="D686" s="499"/>
    </row>
    <row r="687" spans="4:4">
      <c r="D687" s="499"/>
    </row>
    <row r="688" spans="4:4">
      <c r="D688" s="499"/>
    </row>
    <row r="689" spans="4:4">
      <c r="D689" s="499"/>
    </row>
    <row r="690" spans="4:4">
      <c r="D690" s="499"/>
    </row>
    <row r="691" spans="4:4">
      <c r="D691" s="499"/>
    </row>
    <row r="692" spans="4:4">
      <c r="D692" s="499"/>
    </row>
    <row r="693" spans="4:4">
      <c r="D693" s="499"/>
    </row>
    <row r="694" spans="4:4">
      <c r="D694" s="499"/>
    </row>
    <row r="695" spans="4:4">
      <c r="D695" s="499"/>
    </row>
    <row r="696" spans="4:4">
      <c r="D696" s="499"/>
    </row>
    <row r="697" spans="4:4">
      <c r="D697" s="499"/>
    </row>
    <row r="698" spans="4:4">
      <c r="D698" s="499"/>
    </row>
    <row r="699" spans="4:4">
      <c r="D699" s="499"/>
    </row>
    <row r="700" spans="4:4">
      <c r="D700" s="499"/>
    </row>
    <row r="701" spans="4:4">
      <c r="D701" s="499"/>
    </row>
    <row r="702" spans="4:4">
      <c r="D702" s="499"/>
    </row>
    <row r="703" spans="4:4">
      <c r="D703" s="499"/>
    </row>
    <row r="704" spans="4:4">
      <c r="D704" s="499"/>
    </row>
    <row r="705" spans="4:4">
      <c r="D705" s="499"/>
    </row>
    <row r="706" spans="4:4">
      <c r="D706" s="499"/>
    </row>
    <row r="707" spans="4:4">
      <c r="D707" s="499"/>
    </row>
    <row r="708" spans="4:4">
      <c r="D708" s="499"/>
    </row>
    <row r="709" spans="4:4">
      <c r="D709" s="499"/>
    </row>
    <row r="710" spans="4:4">
      <c r="D710" s="499"/>
    </row>
    <row r="711" spans="4:4">
      <c r="D711" s="499"/>
    </row>
    <row r="712" spans="4:4">
      <c r="D712" s="499"/>
    </row>
    <row r="713" spans="4:4">
      <c r="D713" s="499"/>
    </row>
    <row r="714" spans="4:4">
      <c r="D714" s="499"/>
    </row>
    <row r="715" spans="4:4">
      <c r="D715" s="499"/>
    </row>
    <row r="716" spans="4:4">
      <c r="D716" s="499"/>
    </row>
    <row r="717" spans="4:4">
      <c r="D717" s="499"/>
    </row>
    <row r="718" spans="4:4">
      <c r="D718" s="499"/>
    </row>
    <row r="719" spans="4:4">
      <c r="D719" s="499"/>
    </row>
    <row r="720" spans="4:4">
      <c r="D720" s="499"/>
    </row>
    <row r="721" spans="4:4">
      <c r="D721" s="499"/>
    </row>
    <row r="722" spans="4:4">
      <c r="D722" s="499"/>
    </row>
    <row r="723" spans="4:4">
      <c r="D723" s="499"/>
    </row>
    <row r="724" spans="4:4">
      <c r="D724" s="499"/>
    </row>
    <row r="725" spans="4:4">
      <c r="D725" s="499"/>
    </row>
    <row r="726" spans="4:4">
      <c r="D726" s="499"/>
    </row>
    <row r="727" spans="4:4">
      <c r="D727" s="499"/>
    </row>
    <row r="728" spans="4:4">
      <c r="D728" s="499"/>
    </row>
    <row r="729" spans="4:4">
      <c r="D729" s="499"/>
    </row>
    <row r="730" spans="4:4">
      <c r="D730" s="499"/>
    </row>
    <row r="731" spans="4:4">
      <c r="D731" s="499"/>
    </row>
    <row r="732" spans="4:4">
      <c r="D732" s="499"/>
    </row>
    <row r="733" spans="4:4">
      <c r="D733" s="499"/>
    </row>
    <row r="734" spans="4:4">
      <c r="D734" s="499"/>
    </row>
    <row r="735" spans="4:4">
      <c r="D735" s="499"/>
    </row>
    <row r="736" spans="4:4">
      <c r="D736" s="499"/>
    </row>
    <row r="737" spans="4:4">
      <c r="D737" s="499"/>
    </row>
    <row r="738" spans="4:4">
      <c r="D738" s="499"/>
    </row>
    <row r="739" spans="4:4">
      <c r="D739" s="499"/>
    </row>
    <row r="740" spans="4:4">
      <c r="D740" s="499"/>
    </row>
    <row r="741" spans="4:4">
      <c r="D741" s="499"/>
    </row>
    <row r="742" spans="4:4">
      <c r="D742" s="499"/>
    </row>
    <row r="743" spans="4:4">
      <c r="D743" s="499"/>
    </row>
    <row r="744" spans="4:4">
      <c r="D744" s="499"/>
    </row>
    <row r="745" spans="4:4">
      <c r="D745" s="499"/>
    </row>
    <row r="746" spans="4:4">
      <c r="D746" s="499"/>
    </row>
    <row r="747" spans="4:4">
      <c r="D747" s="499"/>
    </row>
    <row r="748" spans="4:4">
      <c r="D748" s="499"/>
    </row>
    <row r="749" spans="4:4">
      <c r="D749" s="499"/>
    </row>
    <row r="750" spans="4:4">
      <c r="D750" s="499"/>
    </row>
    <row r="751" spans="4:4">
      <c r="D751" s="499"/>
    </row>
    <row r="752" spans="4:4">
      <c r="D752" s="499"/>
    </row>
    <row r="753" spans="4:4">
      <c r="D753" s="499"/>
    </row>
    <row r="754" spans="4:4">
      <c r="D754" s="499"/>
    </row>
    <row r="755" spans="4:4">
      <c r="D755" s="499"/>
    </row>
    <row r="756" spans="4:4">
      <c r="D756" s="499"/>
    </row>
    <row r="757" spans="4:4">
      <c r="D757" s="499"/>
    </row>
    <row r="758" spans="4:4">
      <c r="D758" s="499"/>
    </row>
    <row r="759" spans="4:4">
      <c r="D759" s="499"/>
    </row>
    <row r="760" spans="4:4">
      <c r="D760" s="499"/>
    </row>
    <row r="761" spans="4:4">
      <c r="D761" s="499"/>
    </row>
    <row r="762" spans="4:4">
      <c r="D762" s="499"/>
    </row>
    <row r="763" spans="4:4">
      <c r="D763" s="499"/>
    </row>
    <row r="764" spans="4:4">
      <c r="D764" s="499"/>
    </row>
    <row r="765" spans="4:4">
      <c r="D765" s="499"/>
    </row>
    <row r="766" spans="4:4">
      <c r="D766" s="499"/>
    </row>
    <row r="767" spans="4:4">
      <c r="D767" s="499"/>
    </row>
    <row r="768" spans="4:4">
      <c r="D768" s="499"/>
    </row>
    <row r="769" spans="4:4">
      <c r="D769" s="499"/>
    </row>
    <row r="770" spans="4:4">
      <c r="D770" s="499"/>
    </row>
    <row r="771" spans="4:4">
      <c r="D771" s="499"/>
    </row>
    <row r="772" spans="4:4">
      <c r="D772" s="499"/>
    </row>
    <row r="773" spans="4:4">
      <c r="D773" s="499"/>
    </row>
    <row r="774" spans="4:4">
      <c r="D774" s="499"/>
    </row>
    <row r="775" spans="4:4">
      <c r="D775" s="499"/>
    </row>
    <row r="776" spans="4:4">
      <c r="D776" s="499"/>
    </row>
    <row r="777" spans="4:4">
      <c r="D777" s="499"/>
    </row>
    <row r="778" spans="4:4">
      <c r="D778" s="499"/>
    </row>
    <row r="779" spans="4:4">
      <c r="D779" s="499"/>
    </row>
    <row r="780" spans="4:4">
      <c r="D780" s="499"/>
    </row>
    <row r="781" spans="4:4">
      <c r="D781" s="499"/>
    </row>
    <row r="782" spans="4:4">
      <c r="D782" s="499"/>
    </row>
    <row r="783" spans="4:4">
      <c r="D783" s="499"/>
    </row>
    <row r="784" spans="4:4">
      <c r="D784" s="499"/>
    </row>
    <row r="785" spans="4:4">
      <c r="D785" s="499"/>
    </row>
    <row r="786" spans="4:4">
      <c r="D786" s="499"/>
    </row>
    <row r="787" spans="4:4">
      <c r="D787" s="499"/>
    </row>
    <row r="788" spans="4:4">
      <c r="D788" s="499"/>
    </row>
    <row r="789" spans="4:4">
      <c r="D789" s="499"/>
    </row>
    <row r="790" spans="4:4">
      <c r="D790" s="499"/>
    </row>
    <row r="791" spans="4:4">
      <c r="D791" s="499"/>
    </row>
    <row r="792" spans="4:4">
      <c r="D792" s="499"/>
    </row>
    <row r="793" spans="4:4">
      <c r="D793" s="499"/>
    </row>
    <row r="794" spans="4:4">
      <c r="D794" s="499"/>
    </row>
    <row r="795" spans="4:4">
      <c r="D795" s="499"/>
    </row>
    <row r="796" spans="4:4">
      <c r="D796" s="499"/>
    </row>
    <row r="797" spans="4:4">
      <c r="D797" s="499"/>
    </row>
    <row r="798" spans="4:4">
      <c r="D798" s="499"/>
    </row>
    <row r="799" spans="4:4">
      <c r="D799" s="499"/>
    </row>
    <row r="800" spans="4:4">
      <c r="D800" s="499"/>
    </row>
    <row r="801" spans="4:4">
      <c r="D801" s="499"/>
    </row>
    <row r="802" spans="4:4">
      <c r="D802" s="499"/>
    </row>
    <row r="803" spans="4:4">
      <c r="D803" s="499"/>
    </row>
    <row r="804" spans="4:4">
      <c r="D804" s="499"/>
    </row>
    <row r="805" spans="4:4">
      <c r="D805" s="499"/>
    </row>
    <row r="806" spans="4:4">
      <c r="D806" s="499"/>
    </row>
    <row r="807" spans="4:4">
      <c r="D807" s="499"/>
    </row>
    <row r="808" spans="4:4">
      <c r="D808" s="499"/>
    </row>
    <row r="809" spans="4:4">
      <c r="D809" s="499"/>
    </row>
    <row r="810" spans="4:4">
      <c r="D810" s="499"/>
    </row>
    <row r="811" spans="4:4">
      <c r="D811" s="499"/>
    </row>
    <row r="812" spans="4:4">
      <c r="D812" s="499"/>
    </row>
    <row r="813" spans="4:4">
      <c r="D813" s="499"/>
    </row>
    <row r="814" spans="4:4">
      <c r="D814" s="499"/>
    </row>
    <row r="815" spans="4:4">
      <c r="D815" s="499"/>
    </row>
    <row r="816" spans="4:4">
      <c r="D816" s="499"/>
    </row>
    <row r="817" spans="4:4">
      <c r="D817" s="499"/>
    </row>
    <row r="818" spans="4:4">
      <c r="D818" s="499"/>
    </row>
    <row r="819" spans="4:4">
      <c r="D819" s="499"/>
    </row>
    <row r="820" spans="4:4">
      <c r="D820" s="499"/>
    </row>
    <row r="821" spans="4:4">
      <c r="D821" s="499"/>
    </row>
    <row r="822" spans="4:4">
      <c r="D822" s="499"/>
    </row>
    <row r="823" spans="4:4">
      <c r="D823" s="499"/>
    </row>
    <row r="824" spans="4:4">
      <c r="D824" s="499"/>
    </row>
    <row r="825" spans="4:4">
      <c r="D825" s="499"/>
    </row>
    <row r="826" spans="4:4">
      <c r="D826" s="499"/>
    </row>
    <row r="827" spans="4:4">
      <c r="D827" s="499"/>
    </row>
    <row r="828" spans="4:4">
      <c r="D828" s="499"/>
    </row>
    <row r="829" spans="4:4">
      <c r="D829" s="499"/>
    </row>
    <row r="830" spans="4:4">
      <c r="D830" s="499"/>
    </row>
    <row r="831" spans="4:4">
      <c r="D831" s="499"/>
    </row>
    <row r="832" spans="4:4">
      <c r="D832" s="499"/>
    </row>
    <row r="833" spans="4:4">
      <c r="D833" s="499"/>
    </row>
    <row r="834" spans="4:4">
      <c r="D834" s="499"/>
    </row>
    <row r="835" spans="4:4">
      <c r="D835" s="499"/>
    </row>
    <row r="836" spans="4:4">
      <c r="D836" s="499"/>
    </row>
    <row r="837" spans="4:4">
      <c r="D837" s="499"/>
    </row>
    <row r="838" spans="4:4">
      <c r="D838" s="499"/>
    </row>
    <row r="839" spans="4:4">
      <c r="D839" s="499"/>
    </row>
    <row r="840" spans="4:4">
      <c r="D840" s="499"/>
    </row>
    <row r="841" spans="4:4">
      <c r="D841" s="499"/>
    </row>
    <row r="842" spans="4:4">
      <c r="D842" s="499"/>
    </row>
    <row r="843" spans="4:4">
      <c r="D843" s="499"/>
    </row>
    <row r="844" spans="4:4">
      <c r="D844" s="499"/>
    </row>
    <row r="845" spans="4:4">
      <c r="D845" s="499"/>
    </row>
    <row r="846" spans="4:4">
      <c r="D846" s="499"/>
    </row>
    <row r="847" spans="4:4">
      <c r="D847" s="499"/>
    </row>
    <row r="848" spans="4:4">
      <c r="D848" s="499"/>
    </row>
    <row r="849" spans="4:4">
      <c r="D849" s="499"/>
    </row>
    <row r="850" spans="4:4">
      <c r="D850" s="499"/>
    </row>
    <row r="851" spans="4:4">
      <c r="D851" s="499"/>
    </row>
    <row r="852" spans="4:4">
      <c r="D852" s="499"/>
    </row>
    <row r="853" spans="4:4">
      <c r="D853" s="499"/>
    </row>
    <row r="854" spans="4:4">
      <c r="D854" s="499"/>
    </row>
    <row r="855" spans="4:4">
      <c r="D855" s="499"/>
    </row>
    <row r="856" spans="4:4">
      <c r="D856" s="499"/>
    </row>
    <row r="857" spans="4:4">
      <c r="D857" s="499"/>
    </row>
    <row r="858" spans="4:4">
      <c r="D858" s="499"/>
    </row>
    <row r="859" spans="4:4">
      <c r="D859" s="499"/>
    </row>
    <row r="860" spans="4:4">
      <c r="D860" s="499"/>
    </row>
    <row r="861" spans="4:4">
      <c r="D861" s="499"/>
    </row>
    <row r="862" spans="4:4">
      <c r="D862" s="499"/>
    </row>
    <row r="863" spans="4:4">
      <c r="D863" s="499"/>
    </row>
    <row r="864" spans="4:4">
      <c r="D864" s="499"/>
    </row>
    <row r="865" spans="4:4">
      <c r="D865" s="499"/>
    </row>
    <row r="866" spans="4:4">
      <c r="D866" s="499"/>
    </row>
    <row r="867" spans="4:4">
      <c r="D867" s="499"/>
    </row>
    <row r="868" spans="4:4">
      <c r="D868" s="499"/>
    </row>
    <row r="869" spans="4:4">
      <c r="D869" s="499"/>
    </row>
    <row r="870" spans="4:4">
      <c r="D870" s="499"/>
    </row>
    <row r="871" spans="4:4">
      <c r="D871" s="499"/>
    </row>
    <row r="872" spans="4:4">
      <c r="D872" s="499"/>
    </row>
    <row r="873" spans="4:4">
      <c r="D873" s="499"/>
    </row>
    <row r="874" spans="4:4">
      <c r="D874" s="499"/>
    </row>
    <row r="875" spans="4:4">
      <c r="D875" s="499"/>
    </row>
    <row r="876" spans="4:4">
      <c r="D876" s="499"/>
    </row>
    <row r="877" spans="4:4">
      <c r="D877" s="499"/>
    </row>
    <row r="878" spans="4:4">
      <c r="D878" s="499"/>
    </row>
    <row r="879" spans="4:4">
      <c r="D879" s="499"/>
    </row>
    <row r="880" spans="4:4">
      <c r="D880" s="499"/>
    </row>
    <row r="881" spans="4:4">
      <c r="D881" s="499"/>
    </row>
    <row r="882" spans="4:4">
      <c r="D882" s="499"/>
    </row>
    <row r="883" spans="4:4">
      <c r="D883" s="499"/>
    </row>
    <row r="884" spans="4:4">
      <c r="D884" s="499"/>
    </row>
    <row r="885" spans="4:4">
      <c r="D885" s="499"/>
    </row>
    <row r="886" spans="4:4">
      <c r="D886" s="499"/>
    </row>
    <row r="887" spans="4:4">
      <c r="D887" s="499"/>
    </row>
    <row r="888" spans="4:4">
      <c r="D888" s="499"/>
    </row>
    <row r="889" spans="4:4">
      <c r="D889" s="499"/>
    </row>
    <row r="890" spans="4:4">
      <c r="D890" s="499"/>
    </row>
    <row r="891" spans="4:4">
      <c r="D891" s="499"/>
    </row>
    <row r="892" spans="4:4">
      <c r="D892" s="499"/>
    </row>
    <row r="893" spans="4:4">
      <c r="D893" s="499"/>
    </row>
    <row r="894" spans="4:4">
      <c r="D894" s="499"/>
    </row>
    <row r="895" spans="4:4">
      <c r="D895" s="499"/>
    </row>
    <row r="896" spans="4:4">
      <c r="D896" s="499"/>
    </row>
    <row r="897" spans="4:4">
      <c r="D897" s="499"/>
    </row>
    <row r="898" spans="4:4">
      <c r="D898" s="499"/>
    </row>
    <row r="899" spans="4:4">
      <c r="D899" s="499"/>
    </row>
    <row r="900" spans="4:4">
      <c r="D900" s="499"/>
    </row>
    <row r="901" spans="4:4">
      <c r="D901" s="499"/>
    </row>
    <row r="902" spans="4:4">
      <c r="D902" s="499"/>
    </row>
    <row r="903" spans="4:4">
      <c r="D903" s="499"/>
    </row>
    <row r="904" spans="4:4">
      <c r="D904" s="499"/>
    </row>
    <row r="905" spans="4:4">
      <c r="D905" s="499"/>
    </row>
    <row r="906" spans="4:4">
      <c r="D906" s="499"/>
    </row>
    <row r="907" spans="4:4">
      <c r="D907" s="499"/>
    </row>
    <row r="908" spans="4:4">
      <c r="D908" s="499"/>
    </row>
    <row r="909" spans="4:4">
      <c r="D909" s="499"/>
    </row>
    <row r="910" spans="4:4">
      <c r="D910" s="499"/>
    </row>
    <row r="911" spans="4:4">
      <c r="D911" s="499"/>
    </row>
    <row r="912" spans="4:4">
      <c r="D912" s="499"/>
    </row>
    <row r="913" spans="4:4">
      <c r="D913" s="499"/>
    </row>
    <row r="914" spans="4:4">
      <c r="D914" s="499"/>
    </row>
    <row r="915" spans="4:4">
      <c r="D915" s="499"/>
    </row>
    <row r="916" spans="4:4">
      <c r="D916" s="499"/>
    </row>
    <row r="917" spans="4:4">
      <c r="D917" s="499"/>
    </row>
    <row r="918" spans="4:4">
      <c r="D918" s="499"/>
    </row>
    <row r="919" spans="4:4">
      <c r="D919" s="499"/>
    </row>
    <row r="920" spans="4:4">
      <c r="D920" s="499"/>
    </row>
    <row r="921" spans="4:4">
      <c r="D921" s="499"/>
    </row>
    <row r="922" spans="4:4">
      <c r="D922" s="499"/>
    </row>
    <row r="923" spans="4:4">
      <c r="D923" s="499"/>
    </row>
    <row r="924" spans="4:4">
      <c r="D924" s="499"/>
    </row>
    <row r="925" spans="4:4">
      <c r="D925" s="499"/>
    </row>
    <row r="926" spans="4:4">
      <c r="D926" s="499"/>
    </row>
    <row r="927" spans="4:4">
      <c r="D927" s="499"/>
    </row>
    <row r="928" spans="4:4">
      <c r="D928" s="499"/>
    </row>
    <row r="929" spans="4:4">
      <c r="D929" s="499"/>
    </row>
    <row r="930" spans="4:4">
      <c r="D930" s="499"/>
    </row>
    <row r="931" spans="4:4">
      <c r="D931" s="499"/>
    </row>
    <row r="932" spans="4:4">
      <c r="D932" s="499"/>
    </row>
    <row r="933" spans="4:4">
      <c r="D933" s="499"/>
    </row>
    <row r="934" spans="4:4">
      <c r="D934" s="499"/>
    </row>
    <row r="935" spans="4:4">
      <c r="D935" s="499"/>
    </row>
    <row r="936" spans="4:4">
      <c r="D936" s="499"/>
    </row>
    <row r="937" spans="4:4">
      <c r="D937" s="499"/>
    </row>
    <row r="938" spans="4:4">
      <c r="D938" s="499"/>
    </row>
    <row r="939" spans="4:4">
      <c r="D939" s="499"/>
    </row>
    <row r="940" spans="4:4">
      <c r="D940" s="499"/>
    </row>
    <row r="941" spans="4:4">
      <c r="D941" s="499"/>
    </row>
    <row r="942" spans="4:4">
      <c r="D942" s="499"/>
    </row>
    <row r="943" spans="4:4">
      <c r="D943" s="499"/>
    </row>
    <row r="944" spans="4:4">
      <c r="D944" s="499"/>
    </row>
    <row r="945" spans="4:4">
      <c r="D945" s="499"/>
    </row>
    <row r="946" spans="4:4">
      <c r="D946" s="499"/>
    </row>
    <row r="947" spans="4:4">
      <c r="D947" s="499"/>
    </row>
    <row r="948" spans="4:4">
      <c r="D948" s="499"/>
    </row>
    <row r="949" spans="4:4">
      <c r="D949" s="499"/>
    </row>
    <row r="950" spans="4:4">
      <c r="D950" s="499"/>
    </row>
    <row r="951" spans="4:4">
      <c r="D951" s="499"/>
    </row>
    <row r="952" spans="4:4">
      <c r="D952" s="499"/>
    </row>
    <row r="953" spans="4:4">
      <c r="D953" s="499"/>
    </row>
    <row r="954" spans="4:4">
      <c r="D954" s="499"/>
    </row>
    <row r="955" spans="4:4">
      <c r="D955" s="499"/>
    </row>
    <row r="956" spans="4:4">
      <c r="D956" s="499"/>
    </row>
    <row r="957" spans="4:4">
      <c r="D957" s="499"/>
    </row>
    <row r="958" spans="4:4">
      <c r="D958" s="499"/>
    </row>
    <row r="959" spans="4:4">
      <c r="D959" s="499"/>
    </row>
    <row r="960" spans="4:4">
      <c r="D960" s="499"/>
    </row>
    <row r="961" spans="4:4">
      <c r="D961" s="499"/>
    </row>
    <row r="962" spans="4:4">
      <c r="D962" s="499"/>
    </row>
    <row r="963" spans="4:4">
      <c r="D963" s="499"/>
    </row>
    <row r="964" spans="4:4">
      <c r="D964" s="499"/>
    </row>
    <row r="965" spans="4:4">
      <c r="D965" s="499"/>
    </row>
    <row r="966" spans="4:4">
      <c r="D966" s="499"/>
    </row>
    <row r="967" spans="4:4">
      <c r="D967" s="499"/>
    </row>
    <row r="968" spans="4:4">
      <c r="D968" s="499"/>
    </row>
    <row r="969" spans="4:4">
      <c r="D969" s="499"/>
    </row>
    <row r="970" spans="4:4">
      <c r="D970" s="499"/>
    </row>
    <row r="971" spans="4:4">
      <c r="D971" s="499"/>
    </row>
    <row r="972" spans="4:4">
      <c r="D972" s="499"/>
    </row>
    <row r="973" spans="4:4">
      <c r="D973" s="499"/>
    </row>
    <row r="974" spans="4:4">
      <c r="D974" s="499"/>
    </row>
    <row r="975" spans="4:4">
      <c r="D975" s="499"/>
    </row>
    <row r="976" spans="4:4">
      <c r="D976" s="499"/>
    </row>
    <row r="977" spans="4:4">
      <c r="D977" s="499"/>
    </row>
    <row r="978" spans="4:4">
      <c r="D978" s="499"/>
    </row>
    <row r="979" spans="4:4">
      <c r="D979" s="499"/>
    </row>
    <row r="980" spans="4:4">
      <c r="D980" s="499"/>
    </row>
    <row r="981" spans="4:4">
      <c r="D981" s="499"/>
    </row>
    <row r="982" spans="4:4">
      <c r="D982" s="499"/>
    </row>
    <row r="983" spans="4:4">
      <c r="D983" s="499"/>
    </row>
    <row r="984" spans="4:4">
      <c r="D984" s="499"/>
    </row>
    <row r="985" spans="4:4">
      <c r="D985" s="499"/>
    </row>
    <row r="986" spans="4:4">
      <c r="D986" s="499"/>
    </row>
    <row r="987" spans="4:4">
      <c r="D987" s="499"/>
    </row>
    <row r="988" spans="4:4">
      <c r="D988" s="499"/>
    </row>
    <row r="989" spans="4:4">
      <c r="D989" s="499"/>
    </row>
    <row r="990" spans="4:4">
      <c r="D990" s="499"/>
    </row>
    <row r="991" spans="4:4">
      <c r="D991" s="499"/>
    </row>
    <row r="992" spans="4:4">
      <c r="D992" s="499"/>
    </row>
    <row r="993" spans="4:4">
      <c r="D993" s="499"/>
    </row>
    <row r="994" spans="4:4">
      <c r="D994" s="499"/>
    </row>
    <row r="995" spans="4:4">
      <c r="D995" s="499"/>
    </row>
    <row r="996" spans="4:4">
      <c r="D996" s="499"/>
    </row>
    <row r="997" spans="4:4">
      <c r="D997" s="499"/>
    </row>
    <row r="998" spans="4:4">
      <c r="D998" s="499"/>
    </row>
    <row r="999" spans="4:4">
      <c r="D999" s="499"/>
    </row>
    <row r="1000" spans="4:4">
      <c r="D1000" s="499"/>
    </row>
    <row r="1001" spans="4:4">
      <c r="D1001" s="499"/>
    </row>
    <row r="1002" spans="4:4">
      <c r="D1002" s="499"/>
    </row>
    <row r="1003" spans="4:4">
      <c r="D1003" s="499"/>
    </row>
    <row r="1004" spans="4:4">
      <c r="D1004" s="499"/>
    </row>
    <row r="1005" spans="4:4">
      <c r="D1005" s="499"/>
    </row>
    <row r="1006" spans="4:4">
      <c r="D1006" s="499"/>
    </row>
    <row r="1007" spans="4:4">
      <c r="D1007" s="499"/>
    </row>
    <row r="1008" spans="4:4">
      <c r="D1008" s="499"/>
    </row>
    <row r="1009" spans="4:4">
      <c r="D1009" s="499"/>
    </row>
    <row r="1010" spans="4:4">
      <c r="D1010" s="499"/>
    </row>
    <row r="1011" spans="4:4">
      <c r="D1011" s="499"/>
    </row>
    <row r="1012" spans="4:4">
      <c r="D1012" s="499"/>
    </row>
    <row r="1013" spans="4:4">
      <c r="D1013" s="499"/>
    </row>
    <row r="1014" spans="4:4">
      <c r="D1014" s="499"/>
    </row>
    <row r="1015" spans="4:4">
      <c r="D1015" s="499"/>
    </row>
    <row r="1016" spans="4:4">
      <c r="D1016" s="499"/>
    </row>
    <row r="1017" spans="4:4">
      <c r="D1017" s="499"/>
    </row>
    <row r="1018" spans="4:4">
      <c r="D1018" s="499"/>
    </row>
    <row r="1019" spans="4:4">
      <c r="D1019" s="499"/>
    </row>
    <row r="1020" spans="4:4">
      <c r="D1020" s="499"/>
    </row>
    <row r="1021" spans="4:4">
      <c r="D1021" s="499"/>
    </row>
    <row r="1022" spans="4:4">
      <c r="D1022" s="499"/>
    </row>
    <row r="1023" spans="4:4">
      <c r="D1023" s="499"/>
    </row>
    <row r="1024" spans="4:4">
      <c r="D1024" s="499"/>
    </row>
    <row r="1025" spans="4:4">
      <c r="D1025" s="499"/>
    </row>
    <row r="1026" spans="4:4">
      <c r="D1026" s="499"/>
    </row>
    <row r="1027" spans="4:4">
      <c r="D1027" s="499"/>
    </row>
    <row r="1028" spans="4:4">
      <c r="D1028" s="499"/>
    </row>
    <row r="1029" spans="4:4">
      <c r="D1029" s="499"/>
    </row>
    <row r="1030" spans="4:4">
      <c r="D1030" s="499"/>
    </row>
    <row r="1031" spans="4:4">
      <c r="D1031" s="499"/>
    </row>
    <row r="1032" spans="4:4">
      <c r="D1032" s="499"/>
    </row>
    <row r="1033" spans="4:4">
      <c r="D1033" s="499"/>
    </row>
    <row r="1034" spans="4:4">
      <c r="D1034" s="499"/>
    </row>
    <row r="1035" spans="4:4">
      <c r="D1035" s="499"/>
    </row>
    <row r="1036" spans="4:4">
      <c r="D1036" s="499"/>
    </row>
    <row r="1037" spans="4:4">
      <c r="D1037" s="499"/>
    </row>
    <row r="1038" spans="4:4">
      <c r="D1038" s="499"/>
    </row>
    <row r="1039" spans="4:4">
      <c r="D1039" s="499"/>
    </row>
    <row r="1040" spans="4:4">
      <c r="D1040" s="499"/>
    </row>
    <row r="1041" spans="4:4">
      <c r="D1041" s="499"/>
    </row>
    <row r="1042" spans="4:4">
      <c r="D1042" s="499"/>
    </row>
    <row r="1043" spans="4:4">
      <c r="D1043" s="499"/>
    </row>
    <row r="1044" spans="4:4">
      <c r="D1044" s="499"/>
    </row>
    <row r="1045" spans="4:4">
      <c r="D1045" s="499"/>
    </row>
    <row r="1046" spans="4:4">
      <c r="D1046" s="499"/>
    </row>
    <row r="1047" spans="4:4">
      <c r="D1047" s="499"/>
    </row>
    <row r="1048" spans="4:4">
      <c r="D1048" s="499"/>
    </row>
    <row r="1049" spans="4:4">
      <c r="D1049" s="499"/>
    </row>
    <row r="1050" spans="4:4">
      <c r="D1050" s="499"/>
    </row>
    <row r="1051" spans="4:4">
      <c r="D1051" s="499"/>
    </row>
    <row r="1052" spans="4:4">
      <c r="D1052" s="499"/>
    </row>
    <row r="1053" spans="4:4">
      <c r="D1053" s="499"/>
    </row>
    <row r="1054" spans="4:4">
      <c r="D1054" s="499"/>
    </row>
    <row r="1055" spans="4:4">
      <c r="D1055" s="499"/>
    </row>
    <row r="1056" spans="4:4">
      <c r="D1056" s="499"/>
    </row>
    <row r="1057" spans="4:4">
      <c r="D1057" s="499"/>
    </row>
    <row r="1058" spans="4:4">
      <c r="D1058" s="499"/>
    </row>
    <row r="1059" spans="4:4">
      <c r="D1059" s="499"/>
    </row>
    <row r="1060" spans="4:4">
      <c r="D1060" s="499"/>
    </row>
    <row r="1061" spans="4:4">
      <c r="D1061" s="499"/>
    </row>
    <row r="1062" spans="4:4">
      <c r="D1062" s="499"/>
    </row>
    <row r="1063" spans="4:4">
      <c r="D1063" s="499"/>
    </row>
    <row r="1064" spans="4:4">
      <c r="D1064" s="499"/>
    </row>
    <row r="1065" spans="4:4">
      <c r="D1065" s="499"/>
    </row>
    <row r="1066" spans="4:4">
      <c r="D1066" s="499"/>
    </row>
    <row r="1067" spans="4:4">
      <c r="D1067" s="499"/>
    </row>
    <row r="1068" spans="4:4">
      <c r="D1068" s="499"/>
    </row>
    <row r="1069" spans="4:4">
      <c r="D1069" s="499"/>
    </row>
    <row r="1070" spans="4:4">
      <c r="D1070" s="499"/>
    </row>
    <row r="1071" spans="4:4">
      <c r="D1071" s="499"/>
    </row>
    <row r="1072" spans="4:4">
      <c r="D1072" s="499"/>
    </row>
    <row r="1073" spans="4:4">
      <c r="D1073" s="499"/>
    </row>
    <row r="1074" spans="4:4">
      <c r="D1074" s="499"/>
    </row>
    <row r="1075" spans="4:4">
      <c r="D1075" s="499"/>
    </row>
    <row r="1076" spans="4:4">
      <c r="D1076" s="499"/>
    </row>
    <row r="1077" spans="4:4">
      <c r="D1077" s="499"/>
    </row>
    <row r="1078" spans="4:4">
      <c r="D1078" s="499"/>
    </row>
    <row r="1079" spans="4:4">
      <c r="D1079" s="499"/>
    </row>
    <row r="1080" spans="4:4">
      <c r="D1080" s="499"/>
    </row>
    <row r="1081" spans="4:4">
      <c r="D1081" s="499"/>
    </row>
    <row r="1082" spans="4:4">
      <c r="D1082" s="499"/>
    </row>
    <row r="1083" spans="4:4">
      <c r="D1083" s="499"/>
    </row>
    <row r="1084" spans="4:4">
      <c r="D1084" s="499"/>
    </row>
    <row r="1085" spans="4:4">
      <c r="D1085" s="499"/>
    </row>
    <row r="1086" spans="4:4">
      <c r="D1086" s="499"/>
    </row>
    <row r="1087" spans="4:4">
      <c r="D1087" s="499"/>
    </row>
    <row r="1088" spans="4:4">
      <c r="D1088" s="499"/>
    </row>
    <row r="1089" spans="4:4">
      <c r="D1089" s="499"/>
    </row>
    <row r="1090" spans="4:4">
      <c r="D1090" s="499"/>
    </row>
    <row r="1091" spans="4:4">
      <c r="D1091" s="499"/>
    </row>
    <row r="1092" spans="4:4">
      <c r="D1092" s="499"/>
    </row>
    <row r="1093" spans="4:4">
      <c r="D1093" s="499"/>
    </row>
    <row r="1094" spans="4:4">
      <c r="D1094" s="499"/>
    </row>
    <row r="1095" spans="4:4">
      <c r="D1095" s="499"/>
    </row>
    <row r="1096" spans="4:4">
      <c r="D1096" s="499"/>
    </row>
    <row r="1097" spans="4:4">
      <c r="D1097" s="499"/>
    </row>
    <row r="1098" spans="4:4">
      <c r="D1098" s="499"/>
    </row>
    <row r="1099" spans="4:4">
      <c r="D1099" s="499"/>
    </row>
    <row r="1100" spans="4:4">
      <c r="D1100" s="499"/>
    </row>
    <row r="1101" spans="4:4">
      <c r="D1101" s="499"/>
    </row>
    <row r="1102" spans="4:4">
      <c r="D1102" s="499"/>
    </row>
    <row r="1103" spans="4:4">
      <c r="D1103" s="499"/>
    </row>
    <row r="1104" spans="4:4">
      <c r="D1104" s="499"/>
    </row>
    <row r="1105" spans="4:4">
      <c r="D1105" s="499"/>
    </row>
    <row r="1106" spans="4:4">
      <c r="D1106" s="499"/>
    </row>
    <row r="1107" spans="4:4">
      <c r="D1107" s="499"/>
    </row>
    <row r="1108" spans="4:4">
      <c r="D1108" s="499"/>
    </row>
    <row r="1109" spans="4:4">
      <c r="D1109" s="499"/>
    </row>
    <row r="1110" spans="4:4">
      <c r="D1110" s="499"/>
    </row>
    <row r="1111" spans="4:4">
      <c r="D1111" s="499"/>
    </row>
    <row r="1112" spans="4:4">
      <c r="D1112" s="499"/>
    </row>
    <row r="1113" spans="4:4">
      <c r="D1113" s="499"/>
    </row>
    <row r="1114" spans="4:4">
      <c r="D1114" s="499"/>
    </row>
    <row r="1115" spans="4:4">
      <c r="D1115" s="499"/>
    </row>
    <row r="1116" spans="4:4">
      <c r="D1116" s="499"/>
    </row>
    <row r="1117" spans="4:4">
      <c r="D1117" s="499"/>
    </row>
    <row r="1118" spans="4:4">
      <c r="D1118" s="499"/>
    </row>
    <row r="1119" spans="4:4">
      <c r="D1119" s="499"/>
    </row>
    <row r="1120" spans="4:4">
      <c r="D1120" s="499"/>
    </row>
    <row r="1121" spans="4:4">
      <c r="D1121" s="499"/>
    </row>
    <row r="1122" spans="4:4">
      <c r="D1122" s="499"/>
    </row>
    <row r="1123" spans="4:4">
      <c r="D1123" s="499"/>
    </row>
    <row r="1124" spans="4:4">
      <c r="D1124" s="499"/>
    </row>
    <row r="1125" spans="4:4">
      <c r="D1125" s="499"/>
    </row>
    <row r="1126" spans="4:4">
      <c r="D1126" s="499"/>
    </row>
    <row r="1127" spans="4:4">
      <c r="D1127" s="499"/>
    </row>
    <row r="1128" spans="4:4">
      <c r="D1128" s="499"/>
    </row>
    <row r="1129" spans="4:4">
      <c r="D1129" s="499"/>
    </row>
    <row r="1130" spans="4:4">
      <c r="D1130" s="499"/>
    </row>
    <row r="1131" spans="4:4">
      <c r="D1131" s="499"/>
    </row>
    <row r="1132" spans="4:4">
      <c r="D1132" s="499"/>
    </row>
    <row r="1133" spans="4:4">
      <c r="D1133" s="499"/>
    </row>
    <row r="1134" spans="4:4">
      <c r="D1134" s="499"/>
    </row>
    <row r="1135" spans="4:4">
      <c r="D1135" s="499"/>
    </row>
    <row r="1136" spans="4:4">
      <c r="D1136" s="499"/>
    </row>
    <row r="1137" spans="4:4">
      <c r="D1137" s="499"/>
    </row>
    <row r="1138" spans="4:4">
      <c r="D1138" s="499"/>
    </row>
    <row r="1139" spans="4:4">
      <c r="D1139" s="499"/>
    </row>
    <row r="1140" spans="4:4">
      <c r="D1140" s="499"/>
    </row>
    <row r="1141" spans="4:4">
      <c r="D1141" s="499"/>
    </row>
    <row r="1142" spans="4:4">
      <c r="D1142" s="499"/>
    </row>
    <row r="1143" spans="4:4">
      <c r="D1143" s="499"/>
    </row>
    <row r="1144" spans="4:4">
      <c r="D1144" s="499"/>
    </row>
    <row r="1145" spans="4:4">
      <c r="D1145" s="499"/>
    </row>
    <row r="1146" spans="4:4">
      <c r="D1146" s="499"/>
    </row>
    <row r="1147" spans="4:4">
      <c r="D1147" s="499"/>
    </row>
    <row r="1148" spans="4:4">
      <c r="D1148" s="499"/>
    </row>
    <row r="1149" spans="4:4">
      <c r="D1149" s="499"/>
    </row>
    <row r="1150" spans="4:4">
      <c r="D1150" s="499"/>
    </row>
    <row r="1151" spans="4:4">
      <c r="D1151" s="499"/>
    </row>
    <row r="1152" spans="4:4">
      <c r="D1152" s="499"/>
    </row>
    <row r="1153" spans="4:4">
      <c r="D1153" s="499"/>
    </row>
    <row r="1154" spans="4:4">
      <c r="D1154" s="499"/>
    </row>
    <row r="1155" spans="4:4">
      <c r="D1155" s="499"/>
    </row>
    <row r="1156" spans="4:4">
      <c r="D1156" s="499"/>
    </row>
    <row r="1157" spans="4:4">
      <c r="D1157" s="499"/>
    </row>
    <row r="1158" spans="4:4">
      <c r="D1158" s="499"/>
    </row>
    <row r="1159" spans="4:4">
      <c r="D1159" s="499"/>
    </row>
    <row r="1160" spans="4:4">
      <c r="D1160" s="499"/>
    </row>
    <row r="1161" spans="4:4">
      <c r="D1161" s="499"/>
    </row>
    <row r="1162" spans="4:4">
      <c r="D1162" s="499"/>
    </row>
    <row r="1163" spans="4:4">
      <c r="D1163" s="499"/>
    </row>
    <row r="1164" spans="4:4">
      <c r="D1164" s="499"/>
    </row>
    <row r="1165" spans="4:4">
      <c r="D1165" s="499"/>
    </row>
    <row r="1166" spans="4:4">
      <c r="D1166" s="499"/>
    </row>
    <row r="1167" spans="4:4">
      <c r="D1167" s="499"/>
    </row>
    <row r="1168" spans="4:4">
      <c r="D1168" s="499"/>
    </row>
    <row r="1169" spans="4:4">
      <c r="D1169" s="499"/>
    </row>
    <row r="1170" spans="4:4">
      <c r="D1170" s="499"/>
    </row>
    <row r="1171" spans="4:4">
      <c r="D1171" s="499"/>
    </row>
    <row r="1172" spans="4:4">
      <c r="D1172" s="499"/>
    </row>
    <row r="1173" spans="4:4">
      <c r="D1173" s="499"/>
    </row>
    <row r="1174" spans="4:4">
      <c r="D1174" s="499"/>
    </row>
    <row r="1175" spans="4:4">
      <c r="D1175" s="499"/>
    </row>
    <row r="1176" spans="4:4">
      <c r="D1176" s="499"/>
    </row>
    <row r="1177" spans="4:4">
      <c r="D1177" s="499"/>
    </row>
    <row r="1178" spans="4:4">
      <c r="D1178" s="499"/>
    </row>
    <row r="1179" spans="4:4">
      <c r="D1179" s="499"/>
    </row>
    <row r="1180" spans="4:4">
      <c r="D1180" s="499"/>
    </row>
    <row r="1181" spans="4:4">
      <c r="D1181" s="499"/>
    </row>
    <row r="1182" spans="4:4">
      <c r="D1182" s="499"/>
    </row>
    <row r="1183" spans="4:4">
      <c r="D1183" s="499"/>
    </row>
    <row r="1184" spans="4:4">
      <c r="D1184" s="499"/>
    </row>
    <row r="1185" spans="4:4">
      <c r="D1185" s="499"/>
    </row>
    <row r="1186" spans="4:4">
      <c r="D1186" s="499"/>
    </row>
    <row r="1187" spans="4:4">
      <c r="D1187" s="499"/>
    </row>
    <row r="1188" spans="4:4">
      <c r="D1188" s="499"/>
    </row>
    <row r="1189" spans="4:4">
      <c r="D1189" s="499"/>
    </row>
    <row r="1190" spans="4:4">
      <c r="D1190" s="499"/>
    </row>
    <row r="1191" spans="4:4">
      <c r="D1191" s="499"/>
    </row>
    <row r="1192" spans="4:4">
      <c r="D1192" s="499"/>
    </row>
    <row r="1193" spans="4:4">
      <c r="D1193" s="499"/>
    </row>
    <row r="1194" spans="4:4">
      <c r="D1194" s="499"/>
    </row>
    <row r="1195" spans="4:4">
      <c r="D1195" s="499"/>
    </row>
    <row r="1196" spans="4:4">
      <c r="D1196" s="499"/>
    </row>
    <row r="1197" spans="4:4">
      <c r="D1197" s="499"/>
    </row>
    <row r="1198" spans="4:4">
      <c r="D1198" s="499"/>
    </row>
    <row r="1199" spans="4:4">
      <c r="D1199" s="499"/>
    </row>
    <row r="1200" spans="4:4">
      <c r="D1200" s="499"/>
    </row>
    <row r="1201" spans="4:4">
      <c r="D1201" s="499"/>
    </row>
    <row r="1202" spans="4:4">
      <c r="D1202" s="499"/>
    </row>
    <row r="1203" spans="4:4">
      <c r="D1203" s="499"/>
    </row>
    <row r="1204" spans="4:4">
      <c r="D1204" s="499"/>
    </row>
    <row r="1205" spans="4:4">
      <c r="D1205" s="499"/>
    </row>
    <row r="1206" spans="4:4">
      <c r="D1206" s="499"/>
    </row>
    <row r="1207" spans="4:4">
      <c r="D1207" s="499"/>
    </row>
    <row r="1208" spans="4:4">
      <c r="D1208" s="499"/>
    </row>
    <row r="1209" spans="4:4">
      <c r="D1209" s="499"/>
    </row>
    <row r="1210" spans="4:4">
      <c r="D1210" s="499"/>
    </row>
    <row r="1211" spans="4:4">
      <c r="D1211" s="499"/>
    </row>
    <row r="1212" spans="4:4">
      <c r="D1212" s="499"/>
    </row>
    <row r="1213" spans="4:4">
      <c r="D1213" s="499"/>
    </row>
    <row r="1214" spans="4:4">
      <c r="D1214" s="499"/>
    </row>
    <row r="1215" spans="4:4">
      <c r="D1215" s="499"/>
    </row>
    <row r="1216" spans="4:4">
      <c r="D1216" s="499"/>
    </row>
    <row r="1217" spans="4:4">
      <c r="D1217" s="499"/>
    </row>
    <row r="1218" spans="4:4">
      <c r="D1218" s="499"/>
    </row>
    <row r="1219" spans="4:4">
      <c r="D1219" s="499"/>
    </row>
    <row r="1220" spans="4:4">
      <c r="D1220" s="499"/>
    </row>
    <row r="1221" spans="4:4">
      <c r="D1221" s="499"/>
    </row>
    <row r="1222" spans="4:4">
      <c r="D1222" s="499"/>
    </row>
    <row r="1223" spans="4:4">
      <c r="D1223" s="499"/>
    </row>
    <row r="1224" spans="4:4">
      <c r="D1224" s="499"/>
    </row>
    <row r="1225" spans="4:4">
      <c r="D1225" s="499"/>
    </row>
    <row r="1226" spans="4:4">
      <c r="D1226" s="499"/>
    </row>
    <row r="1227" spans="4:4">
      <c r="D1227" s="499"/>
    </row>
    <row r="1228" spans="4:4">
      <c r="D1228" s="499"/>
    </row>
    <row r="1229" spans="4:4">
      <c r="D1229" s="499"/>
    </row>
    <row r="1230" spans="4:4">
      <c r="D1230" s="499"/>
    </row>
    <row r="1231" spans="4:4">
      <c r="D1231" s="499"/>
    </row>
    <row r="1232" spans="4:4">
      <c r="D1232" s="499"/>
    </row>
    <row r="1233" spans="4:4">
      <c r="D1233" s="499"/>
    </row>
    <row r="1234" spans="4:4">
      <c r="D1234" s="499"/>
    </row>
    <row r="1235" spans="4:4">
      <c r="D1235" s="499"/>
    </row>
    <row r="1236" spans="4:4">
      <c r="D1236" s="499"/>
    </row>
    <row r="1237" spans="4:4">
      <c r="D1237" s="499"/>
    </row>
    <row r="1238" spans="4:4">
      <c r="D1238" s="499"/>
    </row>
    <row r="1239" spans="4:4">
      <c r="D1239" s="499"/>
    </row>
    <row r="1240" spans="4:4">
      <c r="D1240" s="499"/>
    </row>
    <row r="1241" spans="4:4">
      <c r="D1241" s="499"/>
    </row>
    <row r="1242" spans="4:4">
      <c r="D1242" s="499"/>
    </row>
    <row r="1243" spans="4:4">
      <c r="D1243" s="499"/>
    </row>
    <row r="1244" spans="4:4">
      <c r="D1244" s="499"/>
    </row>
    <row r="1245" spans="4:4">
      <c r="D1245" s="499"/>
    </row>
    <row r="1246" spans="4:4">
      <c r="D1246" s="499"/>
    </row>
    <row r="1247" spans="4:4">
      <c r="D1247" s="499"/>
    </row>
    <row r="1248" spans="4:4">
      <c r="D1248" s="499"/>
    </row>
    <row r="1249" spans="4:4">
      <c r="D1249" s="499"/>
    </row>
    <row r="1250" spans="4:4">
      <c r="D1250" s="499"/>
    </row>
    <row r="1251" spans="4:4">
      <c r="D1251" s="499"/>
    </row>
    <row r="1252" spans="4:4">
      <c r="D1252" s="499"/>
    </row>
    <row r="1253" spans="4:4">
      <c r="D1253" s="499"/>
    </row>
    <row r="1254" spans="4:4">
      <c r="D1254" s="499"/>
    </row>
    <row r="1255" spans="4:4">
      <c r="D1255" s="499"/>
    </row>
    <row r="1256" spans="4:4">
      <c r="D1256" s="499"/>
    </row>
    <row r="1257" spans="4:4">
      <c r="D1257" s="499"/>
    </row>
    <row r="1258" spans="4:4">
      <c r="D1258" s="499"/>
    </row>
    <row r="1259" spans="4:4">
      <c r="D1259" s="499"/>
    </row>
    <row r="1260" spans="4:4">
      <c r="D1260" s="499"/>
    </row>
    <row r="1261" spans="4:4">
      <c r="D1261" s="499"/>
    </row>
    <row r="1262" spans="4:4">
      <c r="D1262" s="499"/>
    </row>
    <row r="1263" spans="4:4">
      <c r="D1263" s="499"/>
    </row>
    <row r="1264" spans="4:4">
      <c r="D1264" s="499"/>
    </row>
    <row r="1265" spans="4:4">
      <c r="D1265" s="499"/>
    </row>
    <row r="1266" spans="4:4">
      <c r="D1266" s="499"/>
    </row>
    <row r="1267" spans="4:4">
      <c r="D1267" s="499"/>
    </row>
    <row r="1268" spans="4:4">
      <c r="D1268" s="499"/>
    </row>
    <row r="1269" spans="4:4">
      <c r="D1269" s="499"/>
    </row>
    <row r="1270" spans="4:4">
      <c r="D1270" s="499"/>
    </row>
    <row r="1271" spans="4:4">
      <c r="D1271" s="499"/>
    </row>
    <row r="1272" spans="4:4">
      <c r="D1272" s="499"/>
    </row>
    <row r="1273" spans="4:4">
      <c r="D1273" s="499"/>
    </row>
    <row r="1274" spans="4:4">
      <c r="D1274" s="499"/>
    </row>
    <row r="1275" spans="4:4">
      <c r="D1275" s="499"/>
    </row>
    <row r="1276" spans="4:4">
      <c r="D1276" s="499"/>
    </row>
    <row r="1277" spans="4:4">
      <c r="D1277" s="499"/>
    </row>
    <row r="1278" spans="4:4">
      <c r="D1278" s="499"/>
    </row>
    <row r="1279" spans="4:4">
      <c r="D1279" s="499"/>
    </row>
    <row r="1280" spans="4:4">
      <c r="D1280" s="499"/>
    </row>
    <row r="1281" spans="4:4">
      <c r="D1281" s="499"/>
    </row>
    <row r="1282" spans="4:4">
      <c r="D1282" s="499"/>
    </row>
    <row r="1283" spans="4:4">
      <c r="D1283" s="499"/>
    </row>
    <row r="1284" spans="4:4">
      <c r="D1284" s="499"/>
    </row>
    <row r="1285" spans="4:4">
      <c r="D1285" s="499"/>
    </row>
    <row r="1286" spans="4:4">
      <c r="D1286" s="499"/>
    </row>
    <row r="1287" spans="4:4">
      <c r="D1287" s="499"/>
    </row>
    <row r="1288" spans="4:4">
      <c r="D1288" s="499"/>
    </row>
    <row r="1289" spans="4:4">
      <c r="D1289" s="499"/>
    </row>
    <row r="1290" spans="4:4">
      <c r="D1290" s="499"/>
    </row>
    <row r="1291" spans="4:4">
      <c r="D1291" s="499"/>
    </row>
    <row r="1292" spans="4:4">
      <c r="D1292" s="499"/>
    </row>
    <row r="1293" spans="4:4">
      <c r="D1293" s="499"/>
    </row>
    <row r="1294" spans="4:4">
      <c r="D1294" s="499"/>
    </row>
    <row r="1295" spans="4:4">
      <c r="D1295" s="499"/>
    </row>
    <row r="1296" spans="4:4">
      <c r="D1296" s="499"/>
    </row>
    <row r="1297" spans="4:4">
      <c r="D1297" s="499"/>
    </row>
    <row r="1298" spans="4:4">
      <c r="D1298" s="499"/>
    </row>
    <row r="1299" spans="4:4">
      <c r="D1299" s="499"/>
    </row>
    <row r="1300" spans="4:4">
      <c r="D1300" s="499"/>
    </row>
    <row r="1301" spans="4:4">
      <c r="D1301" s="499"/>
    </row>
    <row r="1302" spans="4:4">
      <c r="D1302" s="499"/>
    </row>
    <row r="1303" spans="4:4">
      <c r="D1303" s="499"/>
    </row>
    <row r="1304" spans="4:4">
      <c r="D1304" s="499"/>
    </row>
    <row r="1305" spans="4:4">
      <c r="D1305" s="499"/>
    </row>
    <row r="1306" spans="4:4">
      <c r="D1306" s="499"/>
    </row>
    <row r="1307" spans="4:4">
      <c r="D1307" s="499"/>
    </row>
    <row r="1308" spans="4:4">
      <c r="D1308" s="499"/>
    </row>
    <row r="1309" spans="4:4">
      <c r="D1309" s="499"/>
    </row>
    <row r="1310" spans="4:4">
      <c r="D1310" s="499"/>
    </row>
    <row r="1311" spans="4:4">
      <c r="D1311" s="499"/>
    </row>
    <row r="1312" spans="4:4">
      <c r="D1312" s="499"/>
    </row>
    <row r="1313" spans="4:4">
      <c r="D1313" s="499"/>
    </row>
    <row r="1314" spans="4:4">
      <c r="D1314" s="499"/>
    </row>
    <row r="1315" spans="4:4">
      <c r="D1315" s="499"/>
    </row>
    <row r="1316" spans="4:4">
      <c r="D1316" s="499"/>
    </row>
    <row r="1317" spans="4:4">
      <c r="D1317" s="499"/>
    </row>
    <row r="1318" spans="4:4">
      <c r="D1318" s="499"/>
    </row>
    <row r="1319" spans="4:4">
      <c r="D1319" s="499"/>
    </row>
    <row r="1320" spans="4:4">
      <c r="D1320" s="499"/>
    </row>
    <row r="1321" spans="4:4">
      <c r="D1321" s="499"/>
    </row>
    <row r="1322" spans="4:4">
      <c r="D1322" s="499"/>
    </row>
    <row r="1323" spans="4:4">
      <c r="D1323" s="499"/>
    </row>
    <row r="1324" spans="4:4">
      <c r="D1324" s="499"/>
    </row>
    <row r="1325" spans="4:4">
      <c r="D1325" s="499"/>
    </row>
    <row r="1326" spans="4:4">
      <c r="D1326" s="499"/>
    </row>
    <row r="1327" spans="4:4">
      <c r="D1327" s="499"/>
    </row>
    <row r="1328" spans="4:4">
      <c r="D1328" s="499"/>
    </row>
    <row r="1329" spans="4:4">
      <c r="D1329" s="499"/>
    </row>
    <row r="1330" spans="4:4">
      <c r="D1330" s="499"/>
    </row>
    <row r="1331" spans="4:4">
      <c r="D1331" s="499"/>
    </row>
    <row r="1332" spans="4:4">
      <c r="D1332" s="499"/>
    </row>
    <row r="1333" spans="4:4">
      <c r="D1333" s="499"/>
    </row>
    <row r="1334" spans="4:4">
      <c r="D1334" s="499"/>
    </row>
    <row r="1335" spans="4:4">
      <c r="D1335" s="499"/>
    </row>
    <row r="1336" spans="4:4">
      <c r="D1336" s="499"/>
    </row>
    <row r="1337" spans="4:4">
      <c r="D1337" s="499"/>
    </row>
    <row r="1338" spans="4:4">
      <c r="D1338" s="499"/>
    </row>
    <row r="1339" spans="4:4">
      <c r="D1339" s="499"/>
    </row>
    <row r="1340" spans="4:4">
      <c r="D1340" s="499"/>
    </row>
    <row r="1341" spans="4:4">
      <c r="D1341" s="499"/>
    </row>
    <row r="1342" spans="4:4">
      <c r="D1342" s="499"/>
    </row>
    <row r="1343" spans="4:4">
      <c r="D1343" s="499"/>
    </row>
    <row r="1344" spans="4:4">
      <c r="D1344" s="499"/>
    </row>
    <row r="1345" spans="4:4">
      <c r="D1345" s="499"/>
    </row>
    <row r="1346" spans="4:4">
      <c r="D1346" s="499"/>
    </row>
    <row r="1347" spans="4:4">
      <c r="D1347" s="499"/>
    </row>
    <row r="1348" spans="4:4">
      <c r="D1348" s="499"/>
    </row>
    <row r="1349" spans="4:4">
      <c r="D1349" s="499"/>
    </row>
    <row r="1350" spans="4:4">
      <c r="D1350" s="499"/>
    </row>
    <row r="1351" spans="4:4">
      <c r="D1351" s="499"/>
    </row>
    <row r="1352" spans="4:4">
      <c r="D1352" s="499"/>
    </row>
    <row r="1353" spans="4:4">
      <c r="D1353" s="499"/>
    </row>
    <row r="1354" spans="4:4">
      <c r="D1354" s="499"/>
    </row>
    <row r="1355" spans="4:4">
      <c r="D1355" s="499"/>
    </row>
    <row r="1356" spans="4:4">
      <c r="D1356" s="499"/>
    </row>
    <row r="1357" spans="4:4">
      <c r="D1357" s="499"/>
    </row>
    <row r="1358" spans="4:4">
      <c r="D1358" s="499"/>
    </row>
    <row r="1359" spans="4:4">
      <c r="D1359" s="499"/>
    </row>
    <row r="1360" spans="4:4">
      <c r="D1360" s="499"/>
    </row>
    <row r="1361" spans="4:4">
      <c r="D1361" s="499"/>
    </row>
    <row r="1362" spans="4:4">
      <c r="D1362" s="499"/>
    </row>
    <row r="1363" spans="4:4">
      <c r="D1363" s="499"/>
    </row>
    <row r="1364" spans="4:4">
      <c r="D1364" s="499"/>
    </row>
    <row r="1365" spans="4:4">
      <c r="D1365" s="499"/>
    </row>
    <row r="1366" spans="4:4">
      <c r="D1366" s="499"/>
    </row>
    <row r="1367" spans="4:4">
      <c r="D1367" s="499"/>
    </row>
    <row r="1368" spans="4:4">
      <c r="D1368" s="499"/>
    </row>
    <row r="1369" spans="4:4">
      <c r="D1369" s="499"/>
    </row>
    <row r="1370" spans="4:4">
      <c r="D1370" s="499"/>
    </row>
    <row r="1371" spans="4:4">
      <c r="D1371" s="499"/>
    </row>
    <row r="1372" spans="4:4">
      <c r="D1372" s="499"/>
    </row>
    <row r="1373" spans="4:4">
      <c r="D1373" s="499"/>
    </row>
    <row r="1374" spans="4:4">
      <c r="D1374" s="499"/>
    </row>
    <row r="1375" spans="4:4">
      <c r="D1375" s="499"/>
    </row>
    <row r="1376" spans="4:4">
      <c r="D1376" s="499"/>
    </row>
    <row r="1377" spans="4:4">
      <c r="D1377" s="499"/>
    </row>
    <row r="1378" spans="4:4">
      <c r="D1378" s="499"/>
    </row>
    <row r="1379" spans="4:4">
      <c r="D1379" s="499"/>
    </row>
    <row r="1380" spans="4:4">
      <c r="D1380" s="499"/>
    </row>
    <row r="1381" spans="4:4">
      <c r="D1381" s="499"/>
    </row>
    <row r="1382" spans="4:4">
      <c r="D1382" s="499"/>
    </row>
    <row r="1383" spans="4:4">
      <c r="D1383" s="499"/>
    </row>
    <row r="1384" spans="4:4">
      <c r="D1384" s="499"/>
    </row>
    <row r="1385" spans="4:4">
      <c r="D1385" s="499"/>
    </row>
    <row r="1386" spans="4:4">
      <c r="D1386" s="499"/>
    </row>
    <row r="1387" spans="4:4">
      <c r="D1387" s="499"/>
    </row>
    <row r="1388" spans="4:4">
      <c r="D1388" s="499"/>
    </row>
    <row r="1389" spans="4:4">
      <c r="D1389" s="499"/>
    </row>
    <row r="1390" spans="4:4">
      <c r="D1390" s="499"/>
    </row>
    <row r="1391" spans="4:4">
      <c r="D1391" s="499"/>
    </row>
    <row r="1392" spans="4:4">
      <c r="D1392" s="499"/>
    </row>
    <row r="1393" spans="4:4">
      <c r="D1393" s="499"/>
    </row>
    <row r="1394" spans="4:4">
      <c r="D1394" s="499"/>
    </row>
    <row r="1395" spans="4:4">
      <c r="D1395" s="499"/>
    </row>
    <row r="1396" spans="4:4">
      <c r="D1396" s="499"/>
    </row>
    <row r="1397" spans="4:4">
      <c r="D1397" s="499"/>
    </row>
    <row r="1398" spans="4:4">
      <c r="D1398" s="499"/>
    </row>
    <row r="1399" spans="4:4">
      <c r="D1399" s="499"/>
    </row>
    <row r="1400" spans="4:4">
      <c r="D1400" s="499"/>
    </row>
    <row r="1401" spans="4:4">
      <c r="D1401" s="499"/>
    </row>
    <row r="1402" spans="4:4">
      <c r="D1402" s="499"/>
    </row>
    <row r="1403" spans="4:4">
      <c r="D1403" s="499"/>
    </row>
    <row r="1404" spans="4:4">
      <c r="D1404" s="499"/>
    </row>
    <row r="1405" spans="4:4">
      <c r="D1405" s="499"/>
    </row>
    <row r="1406" spans="4:4">
      <c r="D1406" s="499"/>
    </row>
    <row r="1407" spans="4:4">
      <c r="D1407" s="499"/>
    </row>
    <row r="1408" spans="4:4">
      <c r="D1408" s="499"/>
    </row>
    <row r="1409" spans="4:4">
      <c r="D1409" s="499"/>
    </row>
    <row r="1410" spans="4:4">
      <c r="D1410" s="499"/>
    </row>
    <row r="1411" spans="4:4">
      <c r="D1411" s="499"/>
    </row>
    <row r="1412" spans="4:4">
      <c r="D1412" s="499"/>
    </row>
    <row r="1413" spans="4:4">
      <c r="D1413" s="499"/>
    </row>
    <row r="1414" spans="4:4">
      <c r="D1414" s="499"/>
    </row>
    <row r="1415" spans="4:4">
      <c r="D1415" s="499"/>
    </row>
    <row r="1416" spans="4:4">
      <c r="D1416" s="499"/>
    </row>
    <row r="1417" spans="4:4">
      <c r="D1417" s="499"/>
    </row>
    <row r="1418" spans="4:4">
      <c r="D1418" s="499"/>
    </row>
    <row r="1419" spans="4:4">
      <c r="D1419" s="499"/>
    </row>
    <row r="1420" spans="4:4">
      <c r="D1420" s="499"/>
    </row>
    <row r="1421" spans="4:4">
      <c r="D1421" s="499"/>
    </row>
    <row r="1422" spans="4:4">
      <c r="D1422" s="499"/>
    </row>
    <row r="1423" spans="4:4">
      <c r="D1423" s="499"/>
    </row>
    <row r="1424" spans="4:4">
      <c r="D1424" s="499"/>
    </row>
    <row r="1425" spans="4:4">
      <c r="D1425" s="499"/>
    </row>
    <row r="1426" spans="4:4">
      <c r="D1426" s="499"/>
    </row>
    <row r="1427" spans="4:4">
      <c r="D1427" s="499"/>
    </row>
    <row r="1428" spans="4:4">
      <c r="D1428" s="499"/>
    </row>
    <row r="1429" spans="4:4">
      <c r="D1429" s="499"/>
    </row>
    <row r="1430" spans="4:4">
      <c r="D1430" s="499"/>
    </row>
    <row r="1431" spans="4:4">
      <c r="D1431" s="499"/>
    </row>
    <row r="1432" spans="4:4">
      <c r="D1432" s="499"/>
    </row>
    <row r="1433" spans="4:4">
      <c r="D1433" s="499"/>
    </row>
    <row r="1434" spans="4:4">
      <c r="D1434" s="499"/>
    </row>
    <row r="1435" spans="4:4">
      <c r="D1435" s="499"/>
    </row>
    <row r="1436" spans="4:4">
      <c r="D1436" s="499"/>
    </row>
    <row r="1437" spans="4:4">
      <c r="D1437" s="499"/>
    </row>
    <row r="1438" spans="4:4">
      <c r="D1438" s="499"/>
    </row>
    <row r="1439" spans="4:4">
      <c r="D1439" s="499"/>
    </row>
    <row r="1440" spans="4:4">
      <c r="D1440" s="499"/>
    </row>
    <row r="1441" spans="4:4">
      <c r="D1441" s="499"/>
    </row>
    <row r="1442" spans="4:4">
      <c r="D1442" s="499"/>
    </row>
    <row r="1443" spans="4:4">
      <c r="D1443" s="499"/>
    </row>
    <row r="1444" spans="4:4">
      <c r="D1444" s="499"/>
    </row>
    <row r="1445" spans="4:4">
      <c r="D1445" s="499"/>
    </row>
    <row r="1446" spans="4:4">
      <c r="D1446" s="499"/>
    </row>
    <row r="1447" spans="4:4">
      <c r="D1447" s="499"/>
    </row>
    <row r="1448" spans="4:4">
      <c r="D1448" s="499"/>
    </row>
    <row r="1449" spans="4:4">
      <c r="D1449" s="499"/>
    </row>
    <row r="1450" spans="4:4">
      <c r="D1450" s="499"/>
    </row>
    <row r="1451" spans="4:4">
      <c r="D1451" s="499"/>
    </row>
    <row r="1452" spans="4:4">
      <c r="D1452" s="499"/>
    </row>
    <row r="1453" spans="4:4">
      <c r="D1453" s="499"/>
    </row>
    <row r="1454" spans="4:4">
      <c r="D1454" s="499"/>
    </row>
    <row r="1455" spans="4:4">
      <c r="D1455" s="499"/>
    </row>
    <row r="1456" spans="4:4">
      <c r="D1456" s="499"/>
    </row>
    <row r="1457" spans="4:4">
      <c r="D1457" s="499"/>
    </row>
    <row r="1458" spans="4:4">
      <c r="D1458" s="499"/>
    </row>
    <row r="1459" spans="4:4">
      <c r="D1459" s="499"/>
    </row>
    <row r="1460" spans="4:4">
      <c r="D1460" s="499"/>
    </row>
    <row r="1461" spans="4:4">
      <c r="D1461" s="499"/>
    </row>
    <row r="1462" spans="4:4">
      <c r="D1462" s="499"/>
    </row>
    <row r="1463" spans="4:4">
      <c r="D1463" s="499"/>
    </row>
    <row r="1464" spans="4:4">
      <c r="D1464" s="499"/>
    </row>
    <row r="1465" spans="4:4">
      <c r="D1465" s="499"/>
    </row>
    <row r="1466" spans="4:4">
      <c r="D1466" s="499"/>
    </row>
    <row r="1467" spans="4:4">
      <c r="D1467" s="499"/>
    </row>
    <row r="1468" spans="4:4">
      <c r="D1468" s="499"/>
    </row>
    <row r="1469" spans="4:4">
      <c r="D1469" s="499"/>
    </row>
    <row r="1470" spans="4:4">
      <c r="D1470" s="499"/>
    </row>
    <row r="1471" spans="4:4">
      <c r="D1471" s="499"/>
    </row>
    <row r="1472" spans="4:4">
      <c r="D1472" s="499"/>
    </row>
    <row r="1473" spans="4:4">
      <c r="D1473" s="499"/>
    </row>
    <row r="1474" spans="4:4">
      <c r="D1474" s="499"/>
    </row>
    <row r="1475" spans="4:4">
      <c r="D1475" s="499"/>
    </row>
    <row r="1476" spans="4:4">
      <c r="D1476" s="499"/>
    </row>
    <row r="1477" spans="4:4">
      <c r="D1477" s="499"/>
    </row>
    <row r="1478" spans="4:4">
      <c r="D1478" s="499"/>
    </row>
    <row r="1479" spans="4:4">
      <c r="D1479" s="499"/>
    </row>
    <row r="1480" spans="4:4">
      <c r="D1480" s="499"/>
    </row>
    <row r="1481" spans="4:4">
      <c r="D1481" s="499"/>
    </row>
    <row r="1482" spans="4:4">
      <c r="D1482" s="499"/>
    </row>
    <row r="1483" spans="4:4">
      <c r="D1483" s="499"/>
    </row>
    <row r="1484" spans="4:4">
      <c r="D1484" s="499"/>
    </row>
    <row r="1485" spans="4:4">
      <c r="D1485" s="499"/>
    </row>
    <row r="1486" spans="4:4">
      <c r="D1486" s="499"/>
    </row>
    <row r="1487" spans="4:4">
      <c r="D1487" s="499"/>
    </row>
    <row r="1488" spans="4:4">
      <c r="D1488" s="499"/>
    </row>
    <row r="1489" spans="4:4">
      <c r="D1489" s="499"/>
    </row>
    <row r="1490" spans="4:4">
      <c r="D1490" s="499"/>
    </row>
    <row r="1491" spans="4:4">
      <c r="D1491" s="499"/>
    </row>
    <row r="1492" spans="4:4">
      <c r="D1492" s="499"/>
    </row>
    <row r="1493" spans="4:4">
      <c r="D1493" s="499"/>
    </row>
    <row r="1494" spans="4:4">
      <c r="D1494" s="499"/>
    </row>
    <row r="1495" spans="4:4">
      <c r="D1495" s="499"/>
    </row>
    <row r="1496" spans="4:4">
      <c r="D1496" s="499"/>
    </row>
    <row r="1497" spans="4:4">
      <c r="D1497" s="499"/>
    </row>
    <row r="1498" spans="4:4">
      <c r="D1498" s="499"/>
    </row>
    <row r="1499" spans="4:4">
      <c r="D1499" s="499"/>
    </row>
    <row r="1500" spans="4:4">
      <c r="D1500" s="499"/>
    </row>
    <row r="1501" spans="4:4">
      <c r="D1501" s="499"/>
    </row>
    <row r="1502" spans="4:4">
      <c r="D1502" s="499"/>
    </row>
    <row r="1503" spans="4:4">
      <c r="D1503" s="499"/>
    </row>
    <row r="1504" spans="4:4">
      <c r="D1504" s="499"/>
    </row>
    <row r="1505" spans="4:4">
      <c r="D1505" s="499"/>
    </row>
    <row r="1506" spans="4:4">
      <c r="D1506" s="499"/>
    </row>
    <row r="1507" spans="4:4">
      <c r="D1507" s="499"/>
    </row>
    <row r="1508" spans="4:4">
      <c r="D1508" s="499"/>
    </row>
    <row r="1509" spans="4:4">
      <c r="D1509" s="499"/>
    </row>
    <row r="1510" spans="4:4">
      <c r="D1510" s="499"/>
    </row>
    <row r="1511" spans="4:4">
      <c r="D1511" s="499"/>
    </row>
    <row r="1512" spans="4:4">
      <c r="D1512" s="499"/>
    </row>
    <row r="1513" spans="4:4">
      <c r="D1513" s="499"/>
    </row>
    <row r="1514" spans="4:4">
      <c r="D1514" s="499"/>
    </row>
    <row r="1515" spans="4:4">
      <c r="D1515" s="499"/>
    </row>
    <row r="1516" spans="4:4">
      <c r="D1516" s="499"/>
    </row>
    <row r="1517" spans="4:4">
      <c r="D1517" s="499"/>
    </row>
    <row r="1518" spans="4:4">
      <c r="D1518" s="499"/>
    </row>
    <row r="1519" spans="4:4">
      <c r="D1519" s="499"/>
    </row>
    <row r="1520" spans="4:4">
      <c r="D1520" s="499"/>
    </row>
    <row r="1521" spans="4:4">
      <c r="D1521" s="499"/>
    </row>
    <row r="1522" spans="4:4">
      <c r="D1522" s="499"/>
    </row>
    <row r="1523" spans="4:4">
      <c r="D1523" s="499"/>
    </row>
    <row r="1524" spans="4:4">
      <c r="D1524" s="499"/>
    </row>
    <row r="1525" spans="4:4">
      <c r="D1525" s="499"/>
    </row>
    <row r="1526" spans="4:4">
      <c r="D1526" s="499"/>
    </row>
    <row r="1527" spans="4:4">
      <c r="D1527" s="499"/>
    </row>
    <row r="1528" spans="4:4">
      <c r="D1528" s="499"/>
    </row>
    <row r="1529" spans="4:4">
      <c r="D1529" s="499"/>
    </row>
    <row r="1530" spans="4:4">
      <c r="D1530" s="499"/>
    </row>
    <row r="1531" spans="4:4">
      <c r="D1531" s="499"/>
    </row>
    <row r="1532" spans="4:4">
      <c r="D1532" s="499"/>
    </row>
    <row r="1533" spans="4:4">
      <c r="D1533" s="499"/>
    </row>
    <row r="1534" spans="4:4">
      <c r="D1534" s="499"/>
    </row>
    <row r="1535" spans="4:4">
      <c r="D1535" s="499"/>
    </row>
    <row r="1536" spans="4:4">
      <c r="D1536" s="499"/>
    </row>
    <row r="1537" spans="4:4">
      <c r="D1537" s="499"/>
    </row>
    <row r="1538" spans="4:4">
      <c r="D1538" s="499"/>
    </row>
    <row r="1539" spans="4:4">
      <c r="D1539" s="499"/>
    </row>
    <row r="1540" spans="4:4">
      <c r="D1540" s="499"/>
    </row>
    <row r="1541" spans="4:4">
      <c r="D1541" s="499"/>
    </row>
    <row r="1542" spans="4:4">
      <c r="D1542" s="499"/>
    </row>
    <row r="1543" spans="4:4">
      <c r="D1543" s="499"/>
    </row>
    <row r="1544" spans="4:4">
      <c r="D1544" s="499"/>
    </row>
    <row r="1545" spans="4:4">
      <c r="D1545" s="499"/>
    </row>
    <row r="1546" spans="4:4">
      <c r="D1546" s="499"/>
    </row>
    <row r="1547" spans="4:4">
      <c r="D1547" s="499"/>
    </row>
    <row r="1548" spans="4:4">
      <c r="D1548" s="499"/>
    </row>
    <row r="1549" spans="4:4">
      <c r="D1549" s="499"/>
    </row>
    <row r="1550" spans="4:4">
      <c r="D1550" s="499"/>
    </row>
    <row r="1551" spans="4:4">
      <c r="D1551" s="499"/>
    </row>
    <row r="1552" spans="4:4">
      <c r="D1552" s="499"/>
    </row>
    <row r="1553" spans="4:4">
      <c r="D1553" s="499"/>
    </row>
    <row r="1554" spans="4:4">
      <c r="D1554" s="499"/>
    </row>
    <row r="1555" spans="4:4">
      <c r="D1555" s="499"/>
    </row>
    <row r="1556" spans="4:4">
      <c r="D1556" s="499"/>
    </row>
    <row r="1557" spans="4:4">
      <c r="D1557" s="499"/>
    </row>
    <row r="1558" spans="4:4">
      <c r="D1558" s="499"/>
    </row>
    <row r="1559" spans="4:4">
      <c r="D1559" s="499"/>
    </row>
    <row r="1560" spans="4:4">
      <c r="D1560" s="499"/>
    </row>
    <row r="1561" spans="4:4">
      <c r="D1561" s="499"/>
    </row>
    <row r="1562" spans="4:4">
      <c r="D1562" s="499"/>
    </row>
    <row r="1563" spans="4:4">
      <c r="D1563" s="499"/>
    </row>
    <row r="1564" spans="4:4">
      <c r="D1564" s="499"/>
    </row>
    <row r="1565" spans="4:4">
      <c r="D1565" s="499"/>
    </row>
    <row r="1566" spans="4:4">
      <c r="D1566" s="499"/>
    </row>
    <row r="1567" spans="4:4">
      <c r="D1567" s="499"/>
    </row>
    <row r="1568" spans="4:4">
      <c r="D1568" s="499"/>
    </row>
    <row r="1569" spans="4:4">
      <c r="D1569" s="499"/>
    </row>
    <row r="1570" spans="4:4">
      <c r="D1570" s="499"/>
    </row>
    <row r="1571" spans="4:4">
      <c r="D1571" s="499"/>
    </row>
    <row r="1572" spans="4:4">
      <c r="D1572" s="499"/>
    </row>
    <row r="1573" spans="4:4">
      <c r="D1573" s="499"/>
    </row>
    <row r="1574" spans="4:4">
      <c r="D1574" s="499"/>
    </row>
    <row r="1575" spans="4:4">
      <c r="D1575" s="499"/>
    </row>
    <row r="1576" spans="4:4">
      <c r="D1576" s="499"/>
    </row>
    <row r="1577" spans="4:4">
      <c r="D1577" s="499"/>
    </row>
    <row r="1578" spans="4:4">
      <c r="D1578" s="499"/>
    </row>
    <row r="1579" spans="4:4">
      <c r="D1579" s="499"/>
    </row>
    <row r="1580" spans="4:4">
      <c r="D1580" s="499"/>
    </row>
    <row r="1581" spans="4:4">
      <c r="D1581" s="499"/>
    </row>
    <row r="1582" spans="4:4">
      <c r="D1582" s="499"/>
    </row>
    <row r="1583" spans="4:4">
      <c r="D1583" s="499"/>
    </row>
    <row r="1584" spans="4:4">
      <c r="D1584" s="499"/>
    </row>
    <row r="1585" spans="4:4">
      <c r="D1585" s="499"/>
    </row>
    <row r="1586" spans="4:4">
      <c r="D1586" s="499"/>
    </row>
    <row r="1587" spans="4:4">
      <c r="D1587" s="499"/>
    </row>
    <row r="1588" spans="4:4">
      <c r="D1588" s="499"/>
    </row>
    <row r="1589" spans="4:4">
      <c r="D1589" s="499"/>
    </row>
    <row r="1590" spans="4:4">
      <c r="D1590" s="499"/>
    </row>
    <row r="1591" spans="4:4">
      <c r="D1591" s="499"/>
    </row>
    <row r="1592" spans="4:4">
      <c r="D1592" s="499"/>
    </row>
    <row r="1593" spans="4:4">
      <c r="D1593" s="499"/>
    </row>
    <row r="1594" spans="4:4">
      <c r="D1594" s="499"/>
    </row>
    <row r="1595" spans="4:4">
      <c r="D1595" s="499"/>
    </row>
    <row r="1596" spans="4:4">
      <c r="D1596" s="499"/>
    </row>
    <row r="1597" spans="4:4">
      <c r="D1597" s="499"/>
    </row>
    <row r="1598" spans="4:4">
      <c r="D1598" s="499"/>
    </row>
    <row r="1599" spans="4:4">
      <c r="D1599" s="499"/>
    </row>
    <row r="1600" spans="4:4">
      <c r="D1600" s="499"/>
    </row>
    <row r="1601" spans="4:4">
      <c r="D1601" s="499"/>
    </row>
    <row r="1602" spans="4:4">
      <c r="D1602" s="499"/>
    </row>
    <row r="1603" spans="4:4">
      <c r="D1603" s="499"/>
    </row>
    <row r="1604" spans="4:4">
      <c r="D1604" s="499"/>
    </row>
    <row r="1605" spans="4:4">
      <c r="D1605" s="499"/>
    </row>
    <row r="1606" spans="4:4">
      <c r="D1606" s="499"/>
    </row>
    <row r="1607" spans="4:4">
      <c r="D1607" s="499"/>
    </row>
    <row r="1608" spans="4:4">
      <c r="D1608" s="499"/>
    </row>
    <row r="1609" spans="4:4">
      <c r="D1609" s="499"/>
    </row>
    <row r="1610" spans="4:4">
      <c r="D1610" s="499"/>
    </row>
    <row r="1611" spans="4:4">
      <c r="D1611" s="499"/>
    </row>
    <row r="1612" spans="4:4">
      <c r="D1612" s="499"/>
    </row>
    <row r="1613" spans="4:4">
      <c r="D1613" s="499"/>
    </row>
    <row r="1614" spans="4:4">
      <c r="D1614" s="499"/>
    </row>
    <row r="1615" spans="4:4">
      <c r="D1615" s="499"/>
    </row>
    <row r="1616" spans="4:4">
      <c r="D1616" s="499"/>
    </row>
    <row r="1617" spans="4:4">
      <c r="D1617" s="499"/>
    </row>
    <row r="1618" spans="4:4">
      <c r="D1618" s="499"/>
    </row>
    <row r="1619" spans="4:4">
      <c r="D1619" s="499"/>
    </row>
    <row r="1620" spans="4:4">
      <c r="D1620" s="499"/>
    </row>
    <row r="1621" spans="4:4">
      <c r="D1621" s="499"/>
    </row>
    <row r="1622" spans="4:4">
      <c r="D1622" s="499"/>
    </row>
    <row r="1623" spans="4:4">
      <c r="D1623" s="499"/>
    </row>
    <row r="1624" spans="4:4">
      <c r="D1624" s="499"/>
    </row>
    <row r="1625" spans="4:4">
      <c r="D1625" s="499"/>
    </row>
    <row r="1626" spans="4:4">
      <c r="D1626" s="499"/>
    </row>
    <row r="1627" spans="4:4">
      <c r="D1627" s="499"/>
    </row>
    <row r="1628" spans="4:4">
      <c r="D1628" s="499"/>
    </row>
    <row r="1629" spans="4:4">
      <c r="D1629" s="499"/>
    </row>
    <row r="1630" spans="4:4">
      <c r="D1630" s="499"/>
    </row>
    <row r="1631" spans="4:4">
      <c r="D1631" s="499"/>
    </row>
    <row r="1632" spans="4:4">
      <c r="D1632" s="499"/>
    </row>
    <row r="1633" spans="4:4">
      <c r="D1633" s="499"/>
    </row>
    <row r="1634" spans="4:4">
      <c r="D1634" s="499"/>
    </row>
    <row r="1635" spans="4:4">
      <c r="D1635" s="499"/>
    </row>
    <row r="1636" spans="4:4">
      <c r="D1636" s="499"/>
    </row>
    <row r="1637" spans="4:4">
      <c r="D1637" s="499"/>
    </row>
    <row r="1638" spans="4:4">
      <c r="D1638" s="499"/>
    </row>
    <row r="1639" spans="4:4">
      <c r="D1639" s="499"/>
    </row>
    <row r="1640" spans="4:4">
      <c r="D1640" s="499"/>
    </row>
    <row r="1641" spans="4:4">
      <c r="D1641" s="499"/>
    </row>
    <row r="1642" spans="4:4">
      <c r="D1642" s="499"/>
    </row>
    <row r="1643" spans="4:4">
      <c r="D1643" s="499"/>
    </row>
    <row r="1644" spans="4:4">
      <c r="D1644" s="499"/>
    </row>
    <row r="1645" spans="4:4">
      <c r="D1645" s="499"/>
    </row>
    <row r="1646" spans="4:4">
      <c r="D1646" s="499"/>
    </row>
    <row r="1647" spans="4:4">
      <c r="D1647" s="499"/>
    </row>
    <row r="1648" spans="4:4">
      <c r="D1648" s="499"/>
    </row>
    <row r="1649" spans="4:4">
      <c r="D1649" s="499"/>
    </row>
    <row r="1650" spans="4:4">
      <c r="D1650" s="499"/>
    </row>
    <row r="1651" spans="4:4">
      <c r="D1651" s="499"/>
    </row>
    <row r="1652" spans="4:4">
      <c r="D1652" s="499"/>
    </row>
    <row r="1653" spans="4:4">
      <c r="D1653" s="499"/>
    </row>
    <row r="1654" spans="4:4">
      <c r="D1654" s="499"/>
    </row>
    <row r="1655" spans="4:4">
      <c r="D1655" s="499"/>
    </row>
    <row r="1656" spans="4:4">
      <c r="D1656" s="499"/>
    </row>
    <row r="1657" spans="4:4">
      <c r="D1657" s="499"/>
    </row>
    <row r="1658" spans="4:4">
      <c r="D1658" s="499"/>
    </row>
    <row r="1659" spans="4:4">
      <c r="D1659" s="499"/>
    </row>
    <row r="1660" spans="4:4">
      <c r="D1660" s="499"/>
    </row>
    <row r="1661" spans="4:4">
      <c r="D1661" s="499"/>
    </row>
    <row r="1662" spans="4:4">
      <c r="D1662" s="499"/>
    </row>
    <row r="1663" spans="4:4">
      <c r="D1663" s="499"/>
    </row>
    <row r="1664" spans="4:4">
      <c r="D1664" s="499"/>
    </row>
    <row r="1665" spans="4:4">
      <c r="D1665" s="499"/>
    </row>
    <row r="1666" spans="4:4">
      <c r="D1666" s="499"/>
    </row>
    <row r="1667" spans="4:4">
      <c r="D1667" s="499"/>
    </row>
    <row r="1668" spans="4:4">
      <c r="D1668" s="499"/>
    </row>
    <row r="1669" spans="4:4">
      <c r="D1669" s="499"/>
    </row>
    <row r="1670" spans="4:4">
      <c r="D1670" s="499"/>
    </row>
    <row r="1671" spans="4:4">
      <c r="D1671" s="499"/>
    </row>
    <row r="1672" spans="4:4">
      <c r="D1672" s="499"/>
    </row>
    <row r="1673" spans="4:4">
      <c r="D1673" s="499"/>
    </row>
    <row r="1674" spans="4:4">
      <c r="D1674" s="499"/>
    </row>
    <row r="1675" spans="4:4">
      <c r="D1675" s="499"/>
    </row>
    <row r="1676" spans="4:4">
      <c r="D1676" s="499"/>
    </row>
    <row r="1677" spans="4:4">
      <c r="D1677" s="499"/>
    </row>
    <row r="1678" spans="4:4">
      <c r="D1678" s="499"/>
    </row>
    <row r="1679" spans="4:4">
      <c r="D1679" s="499"/>
    </row>
    <row r="1680" spans="4:4">
      <c r="D1680" s="499"/>
    </row>
    <row r="1681" spans="4:4">
      <c r="D1681" s="499"/>
    </row>
    <row r="1682" spans="4:4">
      <c r="D1682" s="499"/>
    </row>
    <row r="1683" spans="4:4">
      <c r="D1683" s="499"/>
    </row>
    <row r="1684" spans="4:4">
      <c r="D1684" s="499"/>
    </row>
    <row r="1685" spans="4:4">
      <c r="D1685" s="499"/>
    </row>
    <row r="1686" spans="4:4">
      <c r="D1686" s="499"/>
    </row>
    <row r="1687" spans="4:4">
      <c r="D1687" s="499"/>
    </row>
    <row r="1688" spans="4:4">
      <c r="D1688" s="499"/>
    </row>
    <row r="1689" spans="4:4">
      <c r="D1689" s="499"/>
    </row>
    <row r="1690" spans="4:4">
      <c r="D1690" s="499"/>
    </row>
    <row r="1691" spans="4:4">
      <c r="D1691" s="499"/>
    </row>
    <row r="1692" spans="4:4">
      <c r="D1692" s="499"/>
    </row>
    <row r="1693" spans="4:4">
      <c r="D1693" s="499"/>
    </row>
    <row r="1694" spans="4:4">
      <c r="D1694" s="499"/>
    </row>
    <row r="1695" spans="4:4">
      <c r="D1695" s="499"/>
    </row>
    <row r="1696" spans="4:4">
      <c r="D1696" s="499"/>
    </row>
    <row r="1697" spans="4:4">
      <c r="D1697" s="499"/>
    </row>
    <row r="1698" spans="4:4">
      <c r="D1698" s="499"/>
    </row>
    <row r="1699" spans="4:4">
      <c r="D1699" s="499"/>
    </row>
    <row r="1700" spans="4:4">
      <c r="D1700" s="499"/>
    </row>
    <row r="1701" spans="4:4">
      <c r="D1701" s="499"/>
    </row>
    <row r="1702" spans="4:4">
      <c r="D1702" s="499"/>
    </row>
    <row r="1703" spans="4:4">
      <c r="D1703" s="499"/>
    </row>
    <row r="1704" spans="4:4">
      <c r="D1704" s="499"/>
    </row>
    <row r="1705" spans="4:4">
      <c r="D1705" s="499"/>
    </row>
    <row r="1706" spans="4:4">
      <c r="D1706" s="499"/>
    </row>
    <row r="1707" spans="4:4">
      <c r="D1707" s="499"/>
    </row>
    <row r="1708" spans="4:4">
      <c r="D1708" s="499"/>
    </row>
    <row r="1709" spans="4:4">
      <c r="D1709" s="499"/>
    </row>
    <row r="1710" spans="4:4">
      <c r="D1710" s="499"/>
    </row>
    <row r="1711" spans="4:4">
      <c r="D1711" s="499"/>
    </row>
    <row r="1712" spans="4:4">
      <c r="D1712" s="499"/>
    </row>
    <row r="1713" spans="4:4">
      <c r="D1713" s="499"/>
    </row>
    <row r="1714" spans="4:4">
      <c r="D1714" s="499"/>
    </row>
    <row r="1715" spans="4:4">
      <c r="D1715" s="499"/>
    </row>
    <row r="1716" spans="4:4">
      <c r="D1716" s="499"/>
    </row>
    <row r="1717" spans="4:4">
      <c r="D1717" s="499"/>
    </row>
    <row r="1718" spans="4:4">
      <c r="D1718" s="499"/>
    </row>
    <row r="1719" spans="4:4">
      <c r="D1719" s="499"/>
    </row>
    <row r="1720" spans="4:4">
      <c r="D1720" s="499"/>
    </row>
    <row r="1721" spans="4:4">
      <c r="D1721" s="499"/>
    </row>
    <row r="1722" spans="4:4">
      <c r="D1722" s="499"/>
    </row>
    <row r="1723" spans="4:4">
      <c r="D1723" s="499"/>
    </row>
    <row r="1724" spans="4:4">
      <c r="D1724" s="499"/>
    </row>
    <row r="1725" spans="4:4">
      <c r="D1725" s="499"/>
    </row>
    <row r="1726" spans="4:4">
      <c r="D1726" s="499"/>
    </row>
    <row r="1727" spans="4:4">
      <c r="D1727" s="499"/>
    </row>
    <row r="1728" spans="4:4">
      <c r="D1728" s="499"/>
    </row>
    <row r="1729" spans="4:4">
      <c r="D1729" s="499"/>
    </row>
    <row r="1730" spans="4:4">
      <c r="D1730" s="499"/>
    </row>
    <row r="1731" spans="4:4">
      <c r="D1731" s="499"/>
    </row>
    <row r="1732" spans="4:4">
      <c r="D1732" s="499"/>
    </row>
    <row r="1733" spans="4:4">
      <c r="D1733" s="499"/>
    </row>
    <row r="1734" spans="4:4">
      <c r="D1734" s="499"/>
    </row>
    <row r="1735" spans="4:4">
      <c r="D1735" s="499"/>
    </row>
    <row r="1736" spans="4:4">
      <c r="D1736" s="499"/>
    </row>
    <row r="1737" spans="4:4">
      <c r="D1737" s="499"/>
    </row>
    <row r="1738" spans="4:4">
      <c r="D1738" s="499"/>
    </row>
    <row r="1739" spans="4:4">
      <c r="D1739" s="499"/>
    </row>
    <row r="1740" spans="4:4">
      <c r="D1740" s="499"/>
    </row>
    <row r="1741" spans="4:4">
      <c r="D1741" s="499"/>
    </row>
    <row r="1742" spans="4:4">
      <c r="D1742" s="499"/>
    </row>
    <row r="1743" spans="4:4">
      <c r="D1743" s="499"/>
    </row>
    <row r="1744" spans="4:4">
      <c r="D1744" s="499"/>
    </row>
    <row r="1745" spans="4:4">
      <c r="D1745" s="499"/>
    </row>
    <row r="1746" spans="4:4">
      <c r="D1746" s="499"/>
    </row>
    <row r="1747" spans="4:4">
      <c r="D1747" s="499"/>
    </row>
    <row r="1748" spans="4:4">
      <c r="D1748" s="499"/>
    </row>
    <row r="1749" spans="4:4">
      <c r="D1749" s="499"/>
    </row>
    <row r="1750" spans="4:4">
      <c r="D1750" s="499"/>
    </row>
    <row r="1751" spans="4:4">
      <c r="D1751" s="499"/>
    </row>
    <row r="1752" spans="4:4">
      <c r="D1752" s="499"/>
    </row>
    <row r="1753" spans="4:4">
      <c r="D1753" s="499"/>
    </row>
    <row r="1754" spans="4:4">
      <c r="D1754" s="499"/>
    </row>
    <row r="1755" spans="4:4">
      <c r="D1755" s="499"/>
    </row>
    <row r="1756" spans="4:4">
      <c r="D1756" s="499"/>
    </row>
    <row r="1757" spans="4:4">
      <c r="D1757" s="499"/>
    </row>
    <row r="1758" spans="4:4">
      <c r="D1758" s="499"/>
    </row>
    <row r="1759" spans="4:4">
      <c r="D1759" s="499"/>
    </row>
    <row r="1760" spans="4:4">
      <c r="D1760" s="499"/>
    </row>
    <row r="1761" spans="4:4">
      <c r="D1761" s="499"/>
    </row>
    <row r="1762" spans="4:4">
      <c r="D1762" s="499"/>
    </row>
    <row r="1763" spans="4:4">
      <c r="D1763" s="499"/>
    </row>
    <row r="1764" spans="4:4">
      <c r="D1764" s="499"/>
    </row>
    <row r="1765" spans="4:4">
      <c r="D1765" s="499"/>
    </row>
    <row r="1766" spans="4:4">
      <c r="D1766" s="499"/>
    </row>
    <row r="1767" spans="4:4">
      <c r="D1767" s="499"/>
    </row>
    <row r="1768" spans="4:4">
      <c r="D1768" s="499"/>
    </row>
    <row r="1769" spans="4:4">
      <c r="D1769" s="499"/>
    </row>
    <row r="1770" spans="4:4">
      <c r="D1770" s="499"/>
    </row>
    <row r="1771" spans="4:4">
      <c r="D1771" s="499"/>
    </row>
    <row r="1772" spans="4:4">
      <c r="D1772" s="499"/>
    </row>
    <row r="1773" spans="4:4">
      <c r="D1773" s="499"/>
    </row>
    <row r="1774" spans="4:4">
      <c r="D1774" s="499"/>
    </row>
    <row r="1775" spans="4:4">
      <c r="D1775" s="499"/>
    </row>
    <row r="1776" spans="4:4">
      <c r="D1776" s="499"/>
    </row>
    <row r="1777" spans="4:4">
      <c r="D1777" s="499"/>
    </row>
    <row r="1778" spans="4:4">
      <c r="D1778" s="499"/>
    </row>
    <row r="1779" spans="4:4">
      <c r="D1779" s="499"/>
    </row>
    <row r="1780" spans="4:4">
      <c r="D1780" s="499"/>
    </row>
    <row r="1781" spans="4:4">
      <c r="D1781" s="499"/>
    </row>
    <row r="1782" spans="4:4">
      <c r="D1782" s="499"/>
    </row>
    <row r="1783" spans="4:4">
      <c r="D1783" s="499"/>
    </row>
    <row r="1784" spans="4:4">
      <c r="D1784" s="499"/>
    </row>
    <row r="1785" spans="4:4">
      <c r="D1785" s="499"/>
    </row>
    <row r="1786" spans="4:4">
      <c r="D1786" s="499"/>
    </row>
    <row r="1787" spans="4:4">
      <c r="D1787" s="499"/>
    </row>
    <row r="1788" spans="4:4">
      <c r="D1788" s="499"/>
    </row>
    <row r="1789" spans="4:4">
      <c r="D1789" s="499"/>
    </row>
    <row r="1790" spans="4:4">
      <c r="D1790" s="499"/>
    </row>
    <row r="1791" spans="4:4">
      <c r="D1791" s="499"/>
    </row>
    <row r="1792" spans="4:4">
      <c r="D1792" s="499"/>
    </row>
    <row r="1793" spans="4:4">
      <c r="D1793" s="499"/>
    </row>
    <row r="1794" spans="4:4">
      <c r="D1794" s="499"/>
    </row>
    <row r="1795" spans="4:4">
      <c r="D1795" s="499"/>
    </row>
    <row r="1796" spans="4:4">
      <c r="D1796" s="499"/>
    </row>
    <row r="1797" spans="4:4">
      <c r="D1797" s="499"/>
    </row>
    <row r="1798" spans="4:4">
      <c r="D1798" s="499"/>
    </row>
    <row r="1799" spans="4:4">
      <c r="D1799" s="499"/>
    </row>
    <row r="1800" spans="4:4">
      <c r="D1800" s="499"/>
    </row>
    <row r="1801" spans="4:4">
      <c r="D1801" s="499"/>
    </row>
    <row r="1802" spans="4:4">
      <c r="D1802" s="499"/>
    </row>
    <row r="1803" spans="4:4">
      <c r="D1803" s="499"/>
    </row>
    <row r="1804" spans="4:4">
      <c r="D1804" s="499"/>
    </row>
    <row r="1805" spans="4:4">
      <c r="D1805" s="499"/>
    </row>
    <row r="1806" spans="4:4">
      <c r="D1806" s="499"/>
    </row>
    <row r="1807" spans="4:4">
      <c r="D1807" s="499"/>
    </row>
    <row r="1808" spans="4:4">
      <c r="D1808" s="499"/>
    </row>
    <row r="1809" spans="4:4">
      <c r="D1809" s="499"/>
    </row>
    <row r="1810" spans="4:4">
      <c r="D1810" s="499"/>
    </row>
    <row r="1811" spans="4:4">
      <c r="D1811" s="499"/>
    </row>
    <row r="1812" spans="4:4">
      <c r="D1812" s="499"/>
    </row>
    <row r="1813" spans="4:4">
      <c r="D1813" s="499"/>
    </row>
    <row r="1814" spans="4:4">
      <c r="D1814" s="499"/>
    </row>
    <row r="1815" spans="4:4">
      <c r="D1815" s="499"/>
    </row>
    <row r="1816" spans="4:4">
      <c r="D1816" s="499"/>
    </row>
    <row r="1817" spans="4:4">
      <c r="D1817" s="499"/>
    </row>
    <row r="1818" spans="4:4">
      <c r="D1818" s="499"/>
    </row>
    <row r="1819" spans="4:4">
      <c r="D1819" s="499"/>
    </row>
    <row r="1820" spans="4:4">
      <c r="D1820" s="499"/>
    </row>
    <row r="1821" spans="4:4">
      <c r="D1821" s="499"/>
    </row>
    <row r="1822" spans="4:4">
      <c r="D1822" s="499"/>
    </row>
    <row r="1823" spans="4:4">
      <c r="D1823" s="499"/>
    </row>
    <row r="1824" spans="4:4">
      <c r="D1824" s="499"/>
    </row>
    <row r="1825" spans="4:4">
      <c r="D1825" s="499"/>
    </row>
    <row r="1826" spans="4:4">
      <c r="D1826" s="499"/>
    </row>
    <row r="1827" spans="4:4">
      <c r="D1827" s="499"/>
    </row>
    <row r="1828" spans="4:4">
      <c r="D1828" s="499"/>
    </row>
    <row r="1829" spans="4:4">
      <c r="D1829" s="499"/>
    </row>
    <row r="1830" spans="4:4">
      <c r="D1830" s="499"/>
    </row>
    <row r="1831" spans="4:4">
      <c r="D1831" s="499"/>
    </row>
    <row r="1832" spans="4:4">
      <c r="D1832" s="499"/>
    </row>
    <row r="1833" spans="4:4">
      <c r="D1833" s="499"/>
    </row>
    <row r="1834" spans="4:4">
      <c r="D1834" s="499"/>
    </row>
    <row r="1835" spans="4:4">
      <c r="D1835" s="499"/>
    </row>
    <row r="1836" spans="4:4">
      <c r="D1836" s="499"/>
    </row>
    <row r="1837" spans="4:4">
      <c r="D1837" s="499"/>
    </row>
    <row r="1838" spans="4:4">
      <c r="D1838" s="499"/>
    </row>
    <row r="1839" spans="4:4">
      <c r="D1839" s="499"/>
    </row>
    <row r="1840" spans="4:4">
      <c r="D1840" s="499"/>
    </row>
    <row r="1841" spans="4:4">
      <c r="D1841" s="499"/>
    </row>
    <row r="1842" spans="4:4">
      <c r="D1842" s="499"/>
    </row>
    <row r="1843" spans="4:4">
      <c r="D1843" s="499"/>
    </row>
    <row r="1844" spans="4:4">
      <c r="D1844" s="499"/>
    </row>
    <row r="1845" spans="4:4">
      <c r="D1845" s="499"/>
    </row>
    <row r="1846" spans="4:4">
      <c r="D1846" s="499"/>
    </row>
    <row r="1847" spans="4:4">
      <c r="D1847" s="499"/>
    </row>
    <row r="1848" spans="4:4">
      <c r="D1848" s="499"/>
    </row>
    <row r="1849" spans="4:4">
      <c r="D1849" s="499"/>
    </row>
    <row r="1850" spans="4:4">
      <c r="D1850" s="499"/>
    </row>
    <row r="1851" spans="4:4">
      <c r="D1851" s="499"/>
    </row>
    <row r="1852" spans="4:4">
      <c r="D1852" s="499"/>
    </row>
    <row r="1853" spans="4:4">
      <c r="D1853" s="499"/>
    </row>
    <row r="1854" spans="4:4">
      <c r="D1854" s="499"/>
    </row>
    <row r="1855" spans="4:4">
      <c r="D1855" s="499"/>
    </row>
    <row r="1856" spans="4:4">
      <c r="D1856" s="499"/>
    </row>
    <row r="1857" spans="4:4">
      <c r="D1857" s="499"/>
    </row>
    <row r="1858" spans="4:4">
      <c r="D1858" s="499"/>
    </row>
    <row r="1859" spans="4:4">
      <c r="D1859" s="499"/>
    </row>
    <row r="1860" spans="4:4">
      <c r="D1860" s="499"/>
    </row>
    <row r="1861" spans="4:4">
      <c r="D1861" s="499"/>
    </row>
    <row r="1862" spans="4:4">
      <c r="D1862" s="499"/>
    </row>
    <row r="1863" spans="4:4">
      <c r="D1863" s="499"/>
    </row>
    <row r="1864" spans="4:4">
      <c r="D1864" s="499"/>
    </row>
    <row r="1865" spans="4:4">
      <c r="D1865" s="499"/>
    </row>
    <row r="1866" spans="4:4">
      <c r="D1866" s="499"/>
    </row>
    <row r="1867" spans="4:4">
      <c r="D1867" s="499"/>
    </row>
    <row r="1868" spans="4:4">
      <c r="D1868" s="499"/>
    </row>
    <row r="1869" spans="4:4">
      <c r="D1869" s="499"/>
    </row>
    <row r="1870" spans="4:4">
      <c r="D1870" s="499"/>
    </row>
    <row r="1871" spans="4:4">
      <c r="D1871" s="499"/>
    </row>
    <row r="1872" spans="4:4">
      <c r="D1872" s="499"/>
    </row>
    <row r="1873" spans="4:4">
      <c r="D1873" s="499"/>
    </row>
    <row r="1874" spans="4:4">
      <c r="D1874" s="499"/>
    </row>
    <row r="1875" spans="4:4">
      <c r="D1875" s="499"/>
    </row>
    <row r="1876" spans="4:4">
      <c r="D1876" s="499"/>
    </row>
    <row r="1877" spans="4:4">
      <c r="D1877" s="499"/>
    </row>
    <row r="1878" spans="4:4">
      <c r="D1878" s="499"/>
    </row>
    <row r="1879" spans="4:4">
      <c r="D1879" s="499"/>
    </row>
    <row r="1880" spans="4:4">
      <c r="D1880" s="499"/>
    </row>
    <row r="1881" spans="4:4">
      <c r="D1881" s="499"/>
    </row>
    <row r="1882" spans="4:4">
      <c r="D1882" s="499"/>
    </row>
    <row r="1883" spans="4:4">
      <c r="D1883" s="499"/>
    </row>
    <row r="1884" spans="4:4">
      <c r="D1884" s="499"/>
    </row>
    <row r="1885" spans="4:4">
      <c r="D1885" s="499"/>
    </row>
    <row r="1886" spans="4:4">
      <c r="D1886" s="499"/>
    </row>
    <row r="1887" spans="4:4">
      <c r="D1887" s="499"/>
    </row>
    <row r="1888" spans="4:4">
      <c r="D1888" s="499"/>
    </row>
    <row r="1889" spans="4:4">
      <c r="D1889" s="499"/>
    </row>
    <row r="1890" spans="4:4">
      <c r="D1890" s="499"/>
    </row>
    <row r="1891" spans="4:4">
      <c r="D1891" s="499"/>
    </row>
    <row r="1892" spans="4:4">
      <c r="D1892" s="499"/>
    </row>
    <row r="1893" spans="4:4">
      <c r="D1893" s="499"/>
    </row>
    <row r="1894" spans="4:4">
      <c r="D1894" s="499"/>
    </row>
    <row r="1895" spans="4:4">
      <c r="D1895" s="499"/>
    </row>
    <row r="1896" spans="4:4">
      <c r="D1896" s="499"/>
    </row>
    <row r="1897" spans="4:4">
      <c r="D1897" s="499"/>
    </row>
    <row r="1898" spans="4:4">
      <c r="D1898" s="499"/>
    </row>
    <row r="1899" spans="4:4">
      <c r="D1899" s="499"/>
    </row>
    <row r="1900" spans="4:4">
      <c r="D1900" s="499"/>
    </row>
    <row r="1901" spans="4:4">
      <c r="D1901" s="499"/>
    </row>
    <row r="1902" spans="4:4">
      <c r="D1902" s="499"/>
    </row>
    <row r="1903" spans="4:4">
      <c r="D1903" s="499"/>
    </row>
    <row r="1904" spans="4:4">
      <c r="D1904" s="499"/>
    </row>
    <row r="1905" spans="4:4">
      <c r="D1905" s="499"/>
    </row>
    <row r="1906" spans="4:4">
      <c r="D1906" s="499"/>
    </row>
    <row r="1907" spans="4:4">
      <c r="D1907" s="499"/>
    </row>
    <row r="1908" spans="4:4">
      <c r="D1908" s="499"/>
    </row>
    <row r="1909" spans="4:4">
      <c r="D1909" s="499"/>
    </row>
    <row r="1910" spans="4:4">
      <c r="D1910" s="499"/>
    </row>
    <row r="1911" spans="4:4">
      <c r="D1911" s="499"/>
    </row>
    <row r="1912" spans="4:4">
      <c r="D1912" s="499"/>
    </row>
    <row r="1913" spans="4:4">
      <c r="D1913" s="499"/>
    </row>
    <row r="1914" spans="4:4">
      <c r="D1914" s="499"/>
    </row>
    <row r="1915" spans="4:4">
      <c r="D1915" s="499"/>
    </row>
    <row r="1916" spans="4:4">
      <c r="D1916" s="499"/>
    </row>
    <row r="1917" spans="4:4">
      <c r="D1917" s="499"/>
    </row>
    <row r="1918" spans="4:4">
      <c r="D1918" s="499"/>
    </row>
    <row r="1919" spans="4:4">
      <c r="D1919" s="499"/>
    </row>
    <row r="1920" spans="4:4">
      <c r="D1920" s="499"/>
    </row>
    <row r="1921" spans="4:4">
      <c r="D1921" s="499"/>
    </row>
    <row r="1922" spans="4:4">
      <c r="D1922" s="499"/>
    </row>
    <row r="1923" spans="4:4">
      <c r="D1923" s="499"/>
    </row>
    <row r="1924" spans="4:4">
      <c r="D1924" s="499"/>
    </row>
    <row r="1925" spans="4:4">
      <c r="D1925" s="499"/>
    </row>
    <row r="1926" spans="4:4">
      <c r="D1926" s="499"/>
    </row>
    <row r="1927" spans="4:4">
      <c r="D1927" s="499"/>
    </row>
    <row r="1928" spans="4:4">
      <c r="D1928" s="499"/>
    </row>
    <row r="1929" spans="4:4">
      <c r="D1929" s="499"/>
    </row>
    <row r="1930" spans="4:4">
      <c r="D1930" s="499"/>
    </row>
    <row r="1931" spans="4:4">
      <c r="D1931" s="499"/>
    </row>
    <row r="1932" spans="4:4">
      <c r="D1932" s="499"/>
    </row>
    <row r="1933" spans="4:4">
      <c r="D1933" s="499"/>
    </row>
    <row r="1934" spans="4:4">
      <c r="D1934" s="499"/>
    </row>
    <row r="1935" spans="4:4">
      <c r="D1935" s="499"/>
    </row>
    <row r="1936" spans="4:4">
      <c r="D1936" s="499"/>
    </row>
    <row r="1937" spans="4:4">
      <c r="D1937" s="499"/>
    </row>
    <row r="1938" spans="4:4">
      <c r="D1938" s="499"/>
    </row>
    <row r="1939" spans="4:4">
      <c r="D1939" s="499"/>
    </row>
    <row r="1940" spans="4:4">
      <c r="D1940" s="499"/>
    </row>
    <row r="1941" spans="4:4">
      <c r="D1941" s="499"/>
    </row>
    <row r="1942" spans="4:4">
      <c r="D1942" s="499"/>
    </row>
    <row r="1943" spans="4:4">
      <c r="D1943" s="499"/>
    </row>
    <row r="1944" spans="4:4">
      <c r="D1944" s="499"/>
    </row>
    <row r="1945" spans="4:4">
      <c r="D1945" s="499"/>
    </row>
    <row r="1946" spans="4:4">
      <c r="D1946" s="499"/>
    </row>
    <row r="1947" spans="4:4">
      <c r="D1947" s="499"/>
    </row>
    <row r="1948" spans="4:4">
      <c r="D1948" s="499"/>
    </row>
    <row r="1949" spans="4:4">
      <c r="D1949" s="499"/>
    </row>
    <row r="1950" spans="4:4">
      <c r="D1950" s="499"/>
    </row>
    <row r="1951" spans="4:4">
      <c r="D1951" s="499"/>
    </row>
    <row r="1952" spans="4:4">
      <c r="D1952" s="499"/>
    </row>
    <row r="1953" spans="4:4">
      <c r="D1953" s="499"/>
    </row>
    <row r="1954" spans="4:4">
      <c r="D1954" s="499"/>
    </row>
    <row r="1955" spans="4:4">
      <c r="D1955" s="499"/>
    </row>
    <row r="1956" spans="4:4">
      <c r="D1956" s="499"/>
    </row>
    <row r="1957" spans="4:4">
      <c r="D1957" s="499"/>
    </row>
    <row r="1958" spans="4:4">
      <c r="D1958" s="499"/>
    </row>
    <row r="1959" spans="4:4">
      <c r="D1959" s="499"/>
    </row>
    <row r="1960" spans="4:4">
      <c r="D1960" s="499"/>
    </row>
    <row r="1961" spans="4:4">
      <c r="D1961" s="499"/>
    </row>
    <row r="1962" spans="4:4">
      <c r="D1962" s="499"/>
    </row>
    <row r="1963" spans="4:4">
      <c r="D1963" s="499"/>
    </row>
    <row r="1964" spans="4:4">
      <c r="D1964" s="499"/>
    </row>
    <row r="1965" spans="4:4">
      <c r="D1965" s="499"/>
    </row>
    <row r="1966" spans="4:4">
      <c r="D1966" s="499"/>
    </row>
    <row r="1967" spans="4:4">
      <c r="D1967" s="499"/>
    </row>
    <row r="1968" spans="4:4">
      <c r="D1968" s="499"/>
    </row>
    <row r="1969" spans="4:4">
      <c r="D1969" s="499"/>
    </row>
    <row r="1970" spans="4:4">
      <c r="D1970" s="499"/>
    </row>
    <row r="1971" spans="4:4">
      <c r="D1971" s="499"/>
    </row>
    <row r="1972" spans="4:4">
      <c r="D1972" s="499"/>
    </row>
    <row r="1973" spans="4:4">
      <c r="D1973" s="499"/>
    </row>
    <row r="1974" spans="4:4">
      <c r="D1974" s="499"/>
    </row>
    <row r="1975" spans="4:4">
      <c r="D1975" s="499"/>
    </row>
    <row r="1976" spans="4:4">
      <c r="D1976" s="499"/>
    </row>
    <row r="1977" spans="4:4">
      <c r="D1977" s="499"/>
    </row>
    <row r="1978" spans="4:4">
      <c r="D1978" s="499"/>
    </row>
    <row r="1979" spans="4:4">
      <c r="D1979" s="499"/>
    </row>
    <row r="1980" spans="4:4">
      <c r="D1980" s="499"/>
    </row>
    <row r="1981" spans="4:4">
      <c r="D1981" s="499"/>
    </row>
    <row r="1982" spans="4:4">
      <c r="D1982" s="499"/>
    </row>
    <row r="1983" spans="4:4">
      <c r="D1983" s="499"/>
    </row>
    <row r="1984" spans="4:4">
      <c r="D1984" s="499"/>
    </row>
    <row r="1985" spans="4:4">
      <c r="D1985" s="499"/>
    </row>
    <row r="1986" spans="4:4">
      <c r="D1986" s="499"/>
    </row>
    <row r="1987" spans="4:4">
      <c r="D1987" s="499"/>
    </row>
    <row r="1988" spans="4:4">
      <c r="D1988" s="499"/>
    </row>
    <row r="1989" spans="4:4">
      <c r="D1989" s="499"/>
    </row>
    <row r="1990" spans="4:4">
      <c r="D1990" s="499"/>
    </row>
    <row r="1991" spans="4:4">
      <c r="D1991" s="499"/>
    </row>
    <row r="1992" spans="4:4">
      <c r="D1992" s="499"/>
    </row>
    <row r="1993" spans="4:4">
      <c r="D1993" s="499"/>
    </row>
    <row r="1994" spans="4:4">
      <c r="D1994" s="499"/>
    </row>
    <row r="1995" spans="4:4">
      <c r="D1995" s="499"/>
    </row>
    <row r="1996" spans="4:4">
      <c r="D1996" s="499"/>
    </row>
    <row r="1997" spans="4:4">
      <c r="D1997" s="499"/>
    </row>
    <row r="1998" spans="4:4">
      <c r="D1998" s="499"/>
    </row>
    <row r="1999" spans="4:4">
      <c r="D1999" s="499"/>
    </row>
    <row r="2000" spans="4:4">
      <c r="D2000" s="499"/>
    </row>
    <row r="2001" spans="4:4">
      <c r="D2001" s="499"/>
    </row>
    <row r="2002" spans="4:4">
      <c r="D2002" s="499"/>
    </row>
    <row r="2003" spans="4:4">
      <c r="D2003" s="499"/>
    </row>
    <row r="2004" spans="4:4">
      <c r="D2004" s="499"/>
    </row>
    <row r="2005" spans="4:4">
      <c r="D2005" s="499"/>
    </row>
    <row r="2006" spans="4:4">
      <c r="D2006" s="499"/>
    </row>
    <row r="2007" spans="4:4">
      <c r="D2007" s="499"/>
    </row>
    <row r="2008" spans="4:4">
      <c r="D2008" s="499"/>
    </row>
    <row r="2009" spans="4:4">
      <c r="D2009" s="499"/>
    </row>
    <row r="2010" spans="4:4">
      <c r="D2010" s="499"/>
    </row>
    <row r="2011" spans="4:4">
      <c r="D2011" s="499"/>
    </row>
    <row r="2012" spans="4:4">
      <c r="D2012" s="499"/>
    </row>
    <row r="2013" spans="4:4">
      <c r="D2013" s="499"/>
    </row>
    <row r="2014" spans="4:4">
      <c r="D2014" s="499"/>
    </row>
    <row r="2015" spans="4:4">
      <c r="D2015" s="499"/>
    </row>
    <row r="2016" spans="4:4">
      <c r="D2016" s="499"/>
    </row>
    <row r="2017" spans="4:4">
      <c r="D2017" s="499"/>
    </row>
    <row r="2018" spans="4:4">
      <c r="D2018" s="499"/>
    </row>
    <row r="2019" spans="4:4">
      <c r="D2019" s="499"/>
    </row>
    <row r="2020" spans="4:4">
      <c r="D2020" s="499"/>
    </row>
    <row r="2021" spans="4:4">
      <c r="D2021" s="499"/>
    </row>
    <row r="2022" spans="4:4">
      <c r="D2022" s="499"/>
    </row>
    <row r="2023" spans="4:4">
      <c r="D2023" s="499"/>
    </row>
    <row r="2024" spans="4:4">
      <c r="D2024" s="499"/>
    </row>
    <row r="2025" spans="4:4">
      <c r="D2025" s="499"/>
    </row>
    <row r="2026" spans="4:4">
      <c r="D2026" s="499"/>
    </row>
    <row r="2027" spans="4:4">
      <c r="D2027" s="499"/>
    </row>
    <row r="2028" spans="4:4">
      <c r="D2028" s="499"/>
    </row>
    <row r="2029" spans="4:4">
      <c r="D2029" s="499"/>
    </row>
    <row r="2030" spans="4:4">
      <c r="D2030" s="499"/>
    </row>
    <row r="2031" spans="4:4">
      <c r="D2031" s="499"/>
    </row>
    <row r="2032" spans="4:4">
      <c r="D2032" s="499"/>
    </row>
    <row r="2033" spans="4:4">
      <c r="D2033" s="499"/>
    </row>
    <row r="2034" spans="4:4">
      <c r="D2034" s="499"/>
    </row>
    <row r="2035" spans="4:4">
      <c r="D2035" s="499"/>
    </row>
    <row r="2036" spans="4:4">
      <c r="D2036" s="499"/>
    </row>
    <row r="2037" spans="4:4">
      <c r="D2037" s="499"/>
    </row>
    <row r="2038" spans="4:4">
      <c r="D2038" s="499"/>
    </row>
    <row r="2039" spans="4:4">
      <c r="D2039" s="499"/>
    </row>
    <row r="2040" spans="4:4">
      <c r="D2040" s="499"/>
    </row>
    <row r="2041" spans="4:4">
      <c r="D2041" s="499"/>
    </row>
    <row r="2042" spans="4:4">
      <c r="D2042" s="499"/>
    </row>
    <row r="2043" spans="4:4">
      <c r="D2043" s="499"/>
    </row>
    <row r="2044" spans="4:4">
      <c r="D2044" s="499"/>
    </row>
    <row r="2045" spans="4:4">
      <c r="D2045" s="499"/>
    </row>
    <row r="2046" spans="4:4">
      <c r="D2046" s="499"/>
    </row>
    <row r="2047" spans="4:4">
      <c r="D2047" s="499"/>
    </row>
    <row r="2048" spans="4:4">
      <c r="D2048" s="499"/>
    </row>
    <row r="2049" spans="4:4">
      <c r="D2049" s="499"/>
    </row>
    <row r="2050" spans="4:4">
      <c r="D2050" s="499"/>
    </row>
    <row r="2051" spans="4:4">
      <c r="D2051" s="499"/>
    </row>
    <row r="2052" spans="4:4">
      <c r="D2052" s="499"/>
    </row>
    <row r="2053" spans="4:4">
      <c r="D2053" s="499"/>
    </row>
    <row r="2054" spans="4:4">
      <c r="D2054" s="499"/>
    </row>
    <row r="2055" spans="4:4">
      <c r="D2055" s="499"/>
    </row>
    <row r="2056" spans="4:4">
      <c r="D2056" s="499"/>
    </row>
    <row r="2057" spans="4:4">
      <c r="D2057" s="499"/>
    </row>
    <row r="2058" spans="4:4">
      <c r="D2058" s="499"/>
    </row>
    <row r="2059" spans="4:4">
      <c r="D2059" s="499"/>
    </row>
    <row r="2060" spans="4:4">
      <c r="D2060" s="499"/>
    </row>
    <row r="2061" spans="4:4">
      <c r="D2061" s="499"/>
    </row>
    <row r="2062" spans="4:4">
      <c r="D2062" s="499"/>
    </row>
    <row r="2063" spans="4:4">
      <c r="D2063" s="499"/>
    </row>
    <row r="2064" spans="4:4">
      <c r="D2064" s="499"/>
    </row>
    <row r="2065" spans="4:4">
      <c r="D2065" s="499"/>
    </row>
    <row r="2066" spans="4:4">
      <c r="D2066" s="499"/>
    </row>
    <row r="2067" spans="4:4">
      <c r="D2067" s="499"/>
    </row>
    <row r="2068" spans="4:4">
      <c r="D2068" s="499"/>
    </row>
    <row r="2069" spans="4:4">
      <c r="D2069" s="499"/>
    </row>
    <row r="2070" spans="4:4">
      <c r="D2070" s="499"/>
    </row>
    <row r="2071" spans="4:4">
      <c r="D2071" s="499"/>
    </row>
    <row r="2072" spans="4:4">
      <c r="D2072" s="499"/>
    </row>
    <row r="2073" spans="4:4">
      <c r="D2073" s="499"/>
    </row>
    <row r="2074" spans="4:4">
      <c r="D2074" s="499"/>
    </row>
    <row r="2075" spans="4:4">
      <c r="D2075" s="499"/>
    </row>
    <row r="2076" spans="4:4">
      <c r="D2076" s="499"/>
    </row>
    <row r="2077" spans="4:4">
      <c r="D2077" s="499"/>
    </row>
    <row r="2078" spans="4:4">
      <c r="D2078" s="499"/>
    </row>
    <row r="2079" spans="4:4">
      <c r="D2079" s="499"/>
    </row>
    <row r="2080" spans="4:4">
      <c r="D2080" s="499"/>
    </row>
    <row r="2081" spans="4:4">
      <c r="D2081" s="499"/>
    </row>
    <row r="2082" spans="4:4">
      <c r="D2082" s="499"/>
    </row>
    <row r="2083" spans="4:4">
      <c r="D2083" s="499"/>
    </row>
    <row r="2084" spans="4:4">
      <c r="D2084" s="499"/>
    </row>
    <row r="2085" spans="4:4">
      <c r="D2085" s="499"/>
    </row>
    <row r="2086" spans="4:4">
      <c r="D2086" s="499"/>
    </row>
    <row r="2087" spans="4:4">
      <c r="D2087" s="499"/>
    </row>
    <row r="2088" spans="4:4">
      <c r="D2088" s="499"/>
    </row>
    <row r="2089" spans="4:4">
      <c r="D2089" s="499"/>
    </row>
    <row r="2090" spans="4:4">
      <c r="D2090" s="499"/>
    </row>
    <row r="2091" spans="4:4">
      <c r="D2091" s="499"/>
    </row>
    <row r="2092" spans="4:4">
      <c r="D2092" s="499"/>
    </row>
    <row r="2093" spans="4:4">
      <c r="D2093" s="499"/>
    </row>
    <row r="2094" spans="4:4">
      <c r="D2094" s="499"/>
    </row>
    <row r="2095" spans="4:4">
      <c r="D2095" s="499"/>
    </row>
    <row r="2096" spans="4:4">
      <c r="D2096" s="499"/>
    </row>
    <row r="2097" spans="4:4">
      <c r="D2097" s="499"/>
    </row>
    <row r="2098" spans="4:4">
      <c r="D2098" s="499"/>
    </row>
    <row r="2099" spans="4:4">
      <c r="D2099" s="499"/>
    </row>
    <row r="2100" spans="4:4">
      <c r="D2100" s="499"/>
    </row>
    <row r="2101" spans="4:4">
      <c r="D2101" s="499"/>
    </row>
    <row r="2102" spans="4:4">
      <c r="D2102" s="499"/>
    </row>
    <row r="2103" spans="4:4">
      <c r="D2103" s="499"/>
    </row>
    <row r="2104" spans="4:4">
      <c r="D2104" s="499"/>
    </row>
    <row r="2105" spans="4:4">
      <c r="D2105" s="499"/>
    </row>
    <row r="2106" spans="4:4">
      <c r="D2106" s="499"/>
    </row>
    <row r="2107" spans="4:4">
      <c r="D2107" s="499"/>
    </row>
    <row r="2108" spans="4:4">
      <c r="D2108" s="499"/>
    </row>
    <row r="2109" spans="4:4">
      <c r="D2109" s="499"/>
    </row>
    <row r="2110" spans="4:4">
      <c r="D2110" s="499"/>
    </row>
    <row r="2111" spans="4:4">
      <c r="D2111" s="499"/>
    </row>
    <row r="2112" spans="4:4">
      <c r="D2112" s="499"/>
    </row>
    <row r="2113" spans="4:4">
      <c r="D2113" s="499"/>
    </row>
    <row r="2114" spans="4:4">
      <c r="D2114" s="499"/>
    </row>
    <row r="2115" spans="4:4">
      <c r="D2115" s="499"/>
    </row>
    <row r="2116" spans="4:4">
      <c r="D2116" s="499"/>
    </row>
    <row r="2117" spans="4:4">
      <c r="D2117" s="499"/>
    </row>
    <row r="2118" spans="4:4">
      <c r="D2118" s="499"/>
    </row>
    <row r="2119" spans="4:4">
      <c r="D2119" s="499"/>
    </row>
    <row r="2120" spans="4:4">
      <c r="D2120" s="499"/>
    </row>
    <row r="2121" spans="4:4">
      <c r="D2121" s="499"/>
    </row>
    <row r="2122" spans="4:4">
      <c r="D2122" s="499"/>
    </row>
    <row r="2123" spans="4:4">
      <c r="D2123" s="499"/>
    </row>
    <row r="2124" spans="4:4">
      <c r="D2124" s="499"/>
    </row>
    <row r="2125" spans="4:4">
      <c r="D2125" s="499"/>
    </row>
    <row r="2126" spans="4:4">
      <c r="D2126" s="499"/>
    </row>
    <row r="2127" spans="4:4">
      <c r="D2127" s="499"/>
    </row>
    <row r="2128" spans="4:4">
      <c r="D2128" s="499"/>
    </row>
    <row r="2129" spans="4:4">
      <c r="D2129" s="499"/>
    </row>
    <row r="2130" spans="4:4">
      <c r="D2130" s="499"/>
    </row>
    <row r="2131" spans="4:4">
      <c r="D2131" s="499"/>
    </row>
    <row r="2132" spans="4:4">
      <c r="D2132" s="499"/>
    </row>
    <row r="2133" spans="4:4">
      <c r="D2133" s="499"/>
    </row>
    <row r="2134" spans="4:4">
      <c r="D2134" s="499"/>
    </row>
    <row r="2135" spans="4:4">
      <c r="D2135" s="499"/>
    </row>
    <row r="2136" spans="4:4">
      <c r="D2136" s="499"/>
    </row>
    <row r="2137" spans="4:4">
      <c r="D2137" s="499"/>
    </row>
    <row r="2138" spans="4:4">
      <c r="D2138" s="499"/>
    </row>
    <row r="2139" spans="4:4">
      <c r="D2139" s="499"/>
    </row>
    <row r="2140" spans="4:4">
      <c r="D2140" s="499"/>
    </row>
    <row r="2141" spans="4:4">
      <c r="D2141" s="499"/>
    </row>
    <row r="2142" spans="4:4">
      <c r="D2142" s="499"/>
    </row>
    <row r="2143" spans="4:4">
      <c r="D2143" s="499"/>
    </row>
    <row r="2144" spans="4:4">
      <c r="D2144" s="499"/>
    </row>
    <row r="2145" spans="4:4">
      <c r="D2145" s="499"/>
    </row>
    <row r="2146" spans="4:4">
      <c r="D2146" s="499"/>
    </row>
    <row r="2147" spans="4:4">
      <c r="D2147" s="499"/>
    </row>
    <row r="2148" spans="4:4">
      <c r="D2148" s="499"/>
    </row>
    <row r="2149" spans="4:4">
      <c r="D2149" s="499"/>
    </row>
    <row r="2150" spans="4:4">
      <c r="D2150" s="499"/>
    </row>
    <row r="2151" spans="4:4">
      <c r="D2151" s="499"/>
    </row>
    <row r="2152" spans="4:4">
      <c r="D2152" s="499"/>
    </row>
    <row r="2153" spans="4:4">
      <c r="D2153" s="499"/>
    </row>
    <row r="2154" spans="4:4">
      <c r="D2154" s="499"/>
    </row>
    <row r="2155" spans="4:4">
      <c r="D2155" s="499"/>
    </row>
    <row r="2156" spans="4:4">
      <c r="D2156" s="499"/>
    </row>
    <row r="2157" spans="4:4">
      <c r="D2157" s="499"/>
    </row>
    <row r="2158" spans="4:4">
      <c r="D2158" s="499"/>
    </row>
    <row r="2159" spans="4:4">
      <c r="D2159" s="499"/>
    </row>
    <row r="2160" spans="4:4">
      <c r="D2160" s="499"/>
    </row>
    <row r="2161" spans="4:4">
      <c r="D2161" s="499"/>
    </row>
    <row r="2162" spans="4:4">
      <c r="D2162" s="499"/>
    </row>
    <row r="2163" spans="4:4">
      <c r="D2163" s="499"/>
    </row>
    <row r="2164" spans="4:4">
      <c r="D2164" s="499"/>
    </row>
    <row r="2165" spans="4:4">
      <c r="D2165" s="499"/>
    </row>
    <row r="2166" spans="4:4">
      <c r="D2166" s="499"/>
    </row>
    <row r="2167" spans="4:4">
      <c r="D2167" s="499"/>
    </row>
    <row r="2168" spans="4:4">
      <c r="D2168" s="499"/>
    </row>
    <row r="2169" spans="4:4">
      <c r="D2169" s="499"/>
    </row>
    <row r="2170" spans="4:4">
      <c r="D2170" s="499"/>
    </row>
    <row r="2171" spans="4:4">
      <c r="D2171" s="499"/>
    </row>
    <row r="2172" spans="4:4">
      <c r="D2172" s="499"/>
    </row>
    <row r="2173" spans="4:4">
      <c r="D2173" s="499"/>
    </row>
    <row r="2174" spans="4:4">
      <c r="D2174" s="499"/>
    </row>
    <row r="2175" spans="4:4">
      <c r="D2175" s="499"/>
    </row>
    <row r="2176" spans="4:4">
      <c r="D2176" s="499"/>
    </row>
    <row r="2177" spans="4:4">
      <c r="D2177" s="499"/>
    </row>
    <row r="2178" spans="4:4">
      <c r="D2178" s="499"/>
    </row>
    <row r="2179" spans="4:4">
      <c r="D2179" s="499"/>
    </row>
    <row r="2180" spans="4:4">
      <c r="D2180" s="499"/>
    </row>
    <row r="2181" spans="4:4">
      <c r="D2181" s="499"/>
    </row>
    <row r="2182" spans="4:4">
      <c r="D2182" s="499"/>
    </row>
    <row r="2183" spans="4:4">
      <c r="D2183" s="499"/>
    </row>
    <row r="2184" spans="4:4">
      <c r="D2184" s="499"/>
    </row>
    <row r="2185" spans="4:4">
      <c r="D2185" s="499"/>
    </row>
    <row r="2186" spans="4:4">
      <c r="D2186" s="499"/>
    </row>
    <row r="2187" spans="4:4">
      <c r="D2187" s="499"/>
    </row>
    <row r="2188" spans="4:4">
      <c r="D2188" s="499"/>
    </row>
    <row r="2189" spans="4:4">
      <c r="D2189" s="499"/>
    </row>
    <row r="2190" spans="4:4">
      <c r="D2190" s="499"/>
    </row>
    <row r="2191" spans="4:4">
      <c r="D2191" s="499"/>
    </row>
    <row r="2192" spans="4:4">
      <c r="D2192" s="499"/>
    </row>
    <row r="2193" spans="4:4">
      <c r="D2193" s="499"/>
    </row>
    <row r="2194" spans="4:4">
      <c r="D2194" s="499"/>
    </row>
    <row r="2195" spans="4:4">
      <c r="D2195" s="499"/>
    </row>
    <row r="2196" spans="4:4">
      <c r="D2196" s="499"/>
    </row>
    <row r="2197" spans="4:4">
      <c r="D2197" s="499"/>
    </row>
    <row r="2198" spans="4:4">
      <c r="D2198" s="499"/>
    </row>
    <row r="2199" spans="4:4">
      <c r="D2199" s="499"/>
    </row>
    <row r="2200" spans="4:4">
      <c r="D2200" s="499"/>
    </row>
    <row r="2201" spans="4:4">
      <c r="D2201" s="499"/>
    </row>
    <row r="2202" spans="4:4">
      <c r="D2202" s="499"/>
    </row>
    <row r="2203" spans="4:4">
      <c r="D2203" s="499"/>
    </row>
    <row r="2204" spans="4:4">
      <c r="D2204" s="499"/>
    </row>
    <row r="2205" spans="4:4">
      <c r="D2205" s="499"/>
    </row>
    <row r="2206" spans="4:4">
      <c r="D2206" s="499"/>
    </row>
    <row r="2207" spans="4:4">
      <c r="D2207" s="499"/>
    </row>
    <row r="2208" spans="4:4">
      <c r="D2208" s="499"/>
    </row>
    <row r="2209" spans="4:4">
      <c r="D2209" s="499"/>
    </row>
    <row r="2210" spans="4:4">
      <c r="D2210" s="499"/>
    </row>
    <row r="2211" spans="4:4">
      <c r="D2211" s="499"/>
    </row>
    <row r="2212" spans="4:4">
      <c r="D2212" s="499"/>
    </row>
    <row r="2213" spans="4:4">
      <c r="D2213" s="499"/>
    </row>
    <row r="2214" spans="4:4">
      <c r="D2214" s="499"/>
    </row>
    <row r="2215" spans="4:4">
      <c r="D2215" s="499"/>
    </row>
    <row r="2216" spans="4:4">
      <c r="D2216" s="499"/>
    </row>
    <row r="2217" spans="4:4">
      <c r="D2217" s="499"/>
    </row>
    <row r="2218" spans="4:4">
      <c r="D2218" s="499"/>
    </row>
    <row r="2219" spans="4:4">
      <c r="D2219" s="499"/>
    </row>
    <row r="2220" spans="4:4">
      <c r="D2220" s="499"/>
    </row>
    <row r="2221" spans="4:4">
      <c r="D2221" s="499"/>
    </row>
    <row r="2222" spans="4:4">
      <c r="D2222" s="499"/>
    </row>
    <row r="2223" spans="4:4">
      <c r="D2223" s="499"/>
    </row>
    <row r="2224" spans="4:4">
      <c r="D2224" s="499"/>
    </row>
    <row r="2225" spans="4:4">
      <c r="D2225" s="499"/>
    </row>
    <row r="2226" spans="4:4">
      <c r="D2226" s="499"/>
    </row>
    <row r="2227" spans="4:4">
      <c r="D2227" s="499"/>
    </row>
    <row r="2228" spans="4:4">
      <c r="D2228" s="499"/>
    </row>
    <row r="2229" spans="4:4">
      <c r="D2229" s="499"/>
    </row>
    <row r="2230" spans="4:4">
      <c r="D2230" s="499"/>
    </row>
    <row r="2231" spans="4:4">
      <c r="D2231" s="499"/>
    </row>
    <row r="2232" spans="4:4">
      <c r="D2232" s="499"/>
    </row>
    <row r="2233" spans="4:4">
      <c r="D2233" s="499"/>
    </row>
    <row r="2234" spans="4:4">
      <c r="D2234" s="499"/>
    </row>
    <row r="2235" spans="4:4">
      <c r="D2235" s="499"/>
    </row>
    <row r="2236" spans="4:4">
      <c r="D2236" s="499"/>
    </row>
    <row r="2237" spans="4:4">
      <c r="D2237" s="499"/>
    </row>
    <row r="2238" spans="4:4">
      <c r="D2238" s="499"/>
    </row>
    <row r="2239" spans="4:4">
      <c r="D2239" s="499"/>
    </row>
    <row r="2240" spans="4:4">
      <c r="D2240" s="499"/>
    </row>
    <row r="2241" spans="4:4">
      <c r="D2241" s="499"/>
    </row>
    <row r="2242" spans="4:4">
      <c r="D2242" s="499"/>
    </row>
    <row r="2243" spans="4:4">
      <c r="D2243" s="499"/>
    </row>
    <row r="2244" spans="4:4">
      <c r="D2244" s="499"/>
    </row>
    <row r="2245" spans="4:4">
      <c r="D2245" s="499"/>
    </row>
    <row r="2246" spans="4:4">
      <c r="D2246" s="499"/>
    </row>
    <row r="2247" spans="4:4">
      <c r="D2247" s="499"/>
    </row>
    <row r="2248" spans="4:4">
      <c r="D2248" s="499"/>
    </row>
    <row r="2249" spans="4:4">
      <c r="D2249" s="499"/>
    </row>
    <row r="2250" spans="4:4">
      <c r="D2250" s="499"/>
    </row>
    <row r="2251" spans="4:4">
      <c r="D2251" s="499"/>
    </row>
    <row r="2252" spans="4:4">
      <c r="D2252" s="499"/>
    </row>
    <row r="2253" spans="4:4">
      <c r="D2253" s="499"/>
    </row>
    <row r="2254" spans="4:4">
      <c r="D2254" s="499"/>
    </row>
    <row r="2255" spans="4:4">
      <c r="D2255" s="499"/>
    </row>
    <row r="2256" spans="4:4">
      <c r="D2256" s="499"/>
    </row>
    <row r="2257" spans="4:4">
      <c r="D2257" s="499"/>
    </row>
    <row r="2258" spans="4:4">
      <c r="D2258" s="499"/>
    </row>
    <row r="2259" spans="4:4">
      <c r="D2259" s="499"/>
    </row>
    <row r="2260" spans="4:4">
      <c r="D2260" s="499"/>
    </row>
    <row r="2261" spans="4:4">
      <c r="D2261" s="499"/>
    </row>
    <row r="2262" spans="4:4">
      <c r="D2262" s="499"/>
    </row>
    <row r="2263" spans="4:4">
      <c r="D2263" s="499"/>
    </row>
    <row r="2264" spans="4:4">
      <c r="D2264" s="499"/>
    </row>
    <row r="2265" spans="4:4">
      <c r="D2265" s="499"/>
    </row>
    <row r="2266" spans="4:4">
      <c r="D2266" s="499"/>
    </row>
    <row r="2267" spans="4:4">
      <c r="D2267" s="499"/>
    </row>
    <row r="2268" spans="4:4">
      <c r="D2268" s="499"/>
    </row>
    <row r="2269" spans="4:4">
      <c r="D2269" s="499"/>
    </row>
    <row r="2270" spans="4:4">
      <c r="D2270" s="499"/>
    </row>
    <row r="2271" spans="4:4">
      <c r="D2271" s="499"/>
    </row>
    <row r="2272" spans="4:4">
      <c r="D2272" s="499"/>
    </row>
    <row r="2273" spans="4:4">
      <c r="D2273" s="499"/>
    </row>
    <row r="2274" spans="4:4">
      <c r="D2274" s="499"/>
    </row>
    <row r="2275" spans="4:4">
      <c r="D2275" s="499"/>
    </row>
    <row r="2276" spans="4:4">
      <c r="D2276" s="499"/>
    </row>
    <row r="2277" spans="4:4">
      <c r="D2277" s="499"/>
    </row>
    <row r="2278" spans="4:4">
      <c r="D2278" s="499"/>
    </row>
    <row r="2279" spans="4:4">
      <c r="D2279" s="499"/>
    </row>
    <row r="2280" spans="4:4">
      <c r="D2280" s="499"/>
    </row>
    <row r="2281" spans="4:4">
      <c r="D2281" s="499"/>
    </row>
    <row r="2282" spans="4:4">
      <c r="D2282" s="499"/>
    </row>
    <row r="2283" spans="4:4">
      <c r="D2283" s="499"/>
    </row>
    <row r="2284" spans="4:4">
      <c r="D2284" s="499"/>
    </row>
    <row r="2285" spans="4:4">
      <c r="D2285" s="499"/>
    </row>
    <row r="2286" spans="4:4">
      <c r="D2286" s="499"/>
    </row>
    <row r="2287" spans="4:4">
      <c r="D2287" s="499"/>
    </row>
    <row r="2288" spans="4:4">
      <c r="D2288" s="499"/>
    </row>
    <row r="2289" spans="4:4">
      <c r="D2289" s="499"/>
    </row>
    <row r="2290" spans="4:4">
      <c r="D2290" s="499"/>
    </row>
    <row r="2291" spans="4:4">
      <c r="D2291" s="499"/>
    </row>
    <row r="2292" spans="4:4">
      <c r="D2292" s="499"/>
    </row>
    <row r="2293" spans="4:4">
      <c r="D2293" s="499"/>
    </row>
    <row r="2294" spans="4:4">
      <c r="D2294" s="499"/>
    </row>
    <row r="2295" spans="4:4">
      <c r="D2295" s="499"/>
    </row>
    <row r="2296" spans="4:4">
      <c r="D2296" s="499"/>
    </row>
    <row r="2297" spans="4:4">
      <c r="D2297" s="499"/>
    </row>
    <row r="2298" spans="4:4">
      <c r="D2298" s="499"/>
    </row>
    <row r="2299" spans="4:4">
      <c r="D2299" s="499"/>
    </row>
    <row r="2300" spans="4:4">
      <c r="D2300" s="499"/>
    </row>
    <row r="2301" spans="4:4">
      <c r="D2301" s="499"/>
    </row>
    <row r="2302" spans="4:4">
      <c r="D2302" s="499"/>
    </row>
    <row r="2303" spans="4:4">
      <c r="D2303" s="499"/>
    </row>
    <row r="2304" spans="4:4">
      <c r="D2304" s="499"/>
    </row>
    <row r="2305" spans="4:4">
      <c r="D2305" s="499"/>
    </row>
    <row r="2306" spans="4:4">
      <c r="D2306" s="499"/>
    </row>
    <row r="2307" spans="4:4">
      <c r="D2307" s="499"/>
    </row>
    <row r="2308" spans="4:4">
      <c r="D2308" s="499"/>
    </row>
    <row r="2309" spans="4:4">
      <c r="D2309" s="499"/>
    </row>
    <row r="2310" spans="4:4">
      <c r="D2310" s="499"/>
    </row>
    <row r="2311" spans="4:4">
      <c r="D2311" s="499"/>
    </row>
    <row r="2312" spans="4:4">
      <c r="D2312" s="499"/>
    </row>
    <row r="2313" spans="4:4">
      <c r="D2313" s="499"/>
    </row>
    <row r="2314" spans="4:4">
      <c r="D2314" s="499"/>
    </row>
    <row r="2315" spans="4:4">
      <c r="D2315" s="499"/>
    </row>
    <row r="2316" spans="4:4">
      <c r="D2316" s="499"/>
    </row>
    <row r="2317" spans="4:4">
      <c r="D2317" s="499"/>
    </row>
    <row r="2318" spans="4:4">
      <c r="D2318" s="499"/>
    </row>
    <row r="2319" spans="4:4">
      <c r="D2319" s="499"/>
    </row>
    <row r="2320" spans="4:4">
      <c r="D2320" s="499"/>
    </row>
    <row r="2321" spans="4:4">
      <c r="D2321" s="499"/>
    </row>
    <row r="2322" spans="4:4">
      <c r="D2322" s="499"/>
    </row>
    <row r="2323" spans="4:4">
      <c r="D2323" s="499"/>
    </row>
    <row r="2324" spans="4:4">
      <c r="D2324" s="499"/>
    </row>
    <row r="2325" spans="4:4">
      <c r="D2325" s="499"/>
    </row>
    <row r="2326" spans="4:4">
      <c r="D2326" s="499"/>
    </row>
    <row r="2327" spans="4:4">
      <c r="D2327" s="499"/>
    </row>
    <row r="2328" spans="4:4">
      <c r="D2328" s="499"/>
    </row>
    <row r="2329" spans="4:4">
      <c r="D2329" s="499"/>
    </row>
    <row r="2330" spans="4:4">
      <c r="D2330" s="499"/>
    </row>
    <row r="2331" spans="4:4">
      <c r="D2331" s="499"/>
    </row>
    <row r="2332" spans="4:4">
      <c r="D2332" s="499"/>
    </row>
    <row r="2333" spans="4:4">
      <c r="D2333" s="499"/>
    </row>
    <row r="2334" spans="4:4">
      <c r="D2334" s="499"/>
    </row>
    <row r="2335" spans="4:4">
      <c r="D2335" s="499"/>
    </row>
    <row r="2336" spans="4:4">
      <c r="D2336" s="499"/>
    </row>
    <row r="2337" spans="4:4">
      <c r="D2337" s="499"/>
    </row>
    <row r="2338" spans="4:4">
      <c r="D2338" s="499"/>
    </row>
    <row r="2339" spans="4:4">
      <c r="D2339" s="499"/>
    </row>
    <row r="2340" spans="4:4">
      <c r="D2340" s="499"/>
    </row>
    <row r="2341" spans="4:4">
      <c r="D2341" s="499"/>
    </row>
    <row r="2342" spans="4:4">
      <c r="D2342" s="499"/>
    </row>
    <row r="2343" spans="4:4">
      <c r="D2343" s="499"/>
    </row>
    <row r="2344" spans="4:4">
      <c r="D2344" s="499"/>
    </row>
    <row r="2345" spans="4:4">
      <c r="D2345" s="499"/>
    </row>
    <row r="2346" spans="4:4">
      <c r="D2346" s="499"/>
    </row>
    <row r="2347" spans="4:4">
      <c r="D2347" s="499"/>
    </row>
    <row r="2348" spans="4:4">
      <c r="D2348" s="499"/>
    </row>
    <row r="2349" spans="4:4">
      <c r="D2349" s="499"/>
    </row>
    <row r="2350" spans="4:4">
      <c r="D2350" s="499"/>
    </row>
    <row r="2351" spans="4:4">
      <c r="D2351" s="499"/>
    </row>
    <row r="2352" spans="4:4">
      <c r="D2352" s="499"/>
    </row>
    <row r="2353" spans="4:4">
      <c r="D2353" s="499"/>
    </row>
    <row r="2354" spans="4:4">
      <c r="D2354" s="499"/>
    </row>
    <row r="2355" spans="4:4">
      <c r="D2355" s="499"/>
    </row>
    <row r="2356" spans="4:4">
      <c r="D2356" s="499"/>
    </row>
    <row r="2357" spans="4:4">
      <c r="D2357" s="499"/>
    </row>
    <row r="2358" spans="4:4">
      <c r="D2358" s="499"/>
    </row>
    <row r="2359" spans="4:4">
      <c r="D2359" s="499"/>
    </row>
    <row r="2360" spans="4:4">
      <c r="D2360" s="499"/>
    </row>
    <row r="2361" spans="4:4">
      <c r="D2361" s="499"/>
    </row>
    <row r="2362" spans="4:4">
      <c r="D2362" s="499"/>
    </row>
    <row r="2363" spans="4:4">
      <c r="D2363" s="499"/>
    </row>
    <row r="2364" spans="4:4">
      <c r="D2364" s="499"/>
    </row>
    <row r="2365" spans="4:4">
      <c r="D2365" s="499"/>
    </row>
    <row r="2366" spans="4:4">
      <c r="D2366" s="499"/>
    </row>
    <row r="2367" spans="4:4">
      <c r="D2367" s="499"/>
    </row>
    <row r="2368" spans="4:4">
      <c r="D2368" s="499"/>
    </row>
    <row r="2369" spans="4:4">
      <c r="D2369" s="499"/>
    </row>
    <row r="2370" spans="4:4">
      <c r="D2370" s="499"/>
    </row>
    <row r="2371" spans="4:4">
      <c r="D2371" s="499"/>
    </row>
    <row r="2372" spans="4:4">
      <c r="D2372" s="499"/>
    </row>
    <row r="2373" spans="4:4">
      <c r="D2373" s="499"/>
    </row>
    <row r="2374" spans="4:4">
      <c r="D2374" s="499"/>
    </row>
    <row r="2375" spans="4:4">
      <c r="D2375" s="499"/>
    </row>
    <row r="2376" spans="4:4">
      <c r="D2376" s="499"/>
    </row>
    <row r="2377" spans="4:4">
      <c r="D2377" s="499"/>
    </row>
    <row r="2378" spans="4:4">
      <c r="D2378" s="499"/>
    </row>
    <row r="2379" spans="4:4">
      <c r="D2379" s="499"/>
    </row>
    <row r="2380" spans="4:4">
      <c r="D2380" s="499"/>
    </row>
    <row r="2381" spans="4:4">
      <c r="D2381" s="499"/>
    </row>
    <row r="2382" spans="4:4">
      <c r="D2382" s="499"/>
    </row>
    <row r="2383" spans="4:4">
      <c r="D2383" s="499"/>
    </row>
    <row r="2384" spans="4:4">
      <c r="D2384" s="499"/>
    </row>
    <row r="2385" spans="4:4">
      <c r="D2385" s="499"/>
    </row>
    <row r="2386" spans="4:4">
      <c r="D2386" s="499"/>
    </row>
    <row r="2387" spans="4:4">
      <c r="D2387" s="499"/>
    </row>
    <row r="2388" spans="4:4">
      <c r="D2388" s="499"/>
    </row>
    <row r="2389" spans="4:4">
      <c r="D2389" s="499"/>
    </row>
    <row r="2390" spans="4:4">
      <c r="D2390" s="499"/>
    </row>
    <row r="2391" spans="4:4">
      <c r="D2391" s="499"/>
    </row>
    <row r="2392" spans="4:4">
      <c r="D2392" s="499"/>
    </row>
    <row r="2393" spans="4:4">
      <c r="D2393" s="499"/>
    </row>
    <row r="2394" spans="4:4">
      <c r="D2394" s="499"/>
    </row>
    <row r="2395" spans="4:4">
      <c r="D2395" s="499"/>
    </row>
    <row r="2396" spans="4:4">
      <c r="D2396" s="499"/>
    </row>
    <row r="2397" spans="4:4">
      <c r="D2397" s="499"/>
    </row>
    <row r="2398" spans="4:4">
      <c r="D2398" s="499"/>
    </row>
    <row r="2399" spans="4:4">
      <c r="D2399" s="499"/>
    </row>
    <row r="2400" spans="4:4">
      <c r="D2400" s="499"/>
    </row>
    <row r="2401" spans="4:4">
      <c r="D2401" s="499"/>
    </row>
    <row r="2402" spans="4:4">
      <c r="D2402" s="499"/>
    </row>
    <row r="2403" spans="4:4">
      <c r="D2403" s="499"/>
    </row>
    <row r="2404" spans="4:4">
      <c r="D2404" s="499"/>
    </row>
    <row r="2405" spans="4:4">
      <c r="D2405" s="499"/>
    </row>
    <row r="2406" spans="4:4">
      <c r="D2406" s="499"/>
    </row>
    <row r="2407" spans="4:4">
      <c r="D2407" s="499"/>
    </row>
    <row r="2408" spans="4:4">
      <c r="D2408" s="499"/>
    </row>
    <row r="2409" spans="4:4">
      <c r="D2409" s="499"/>
    </row>
    <row r="2410" spans="4:4">
      <c r="D2410" s="499"/>
    </row>
    <row r="2411" spans="4:4">
      <c r="D2411" s="499"/>
    </row>
    <row r="2412" spans="4:4">
      <c r="D2412" s="499"/>
    </row>
    <row r="2413" spans="4:4">
      <c r="D2413" s="499"/>
    </row>
    <row r="2414" spans="4:4">
      <c r="D2414" s="499"/>
    </row>
    <row r="2415" spans="4:4">
      <c r="D2415" s="499"/>
    </row>
    <row r="2416" spans="4:4">
      <c r="D2416" s="499"/>
    </row>
    <row r="2417" spans="4:4">
      <c r="D2417" s="499"/>
    </row>
    <row r="2418" spans="4:4">
      <c r="D2418" s="499"/>
    </row>
    <row r="2419" spans="4:4">
      <c r="D2419" s="499"/>
    </row>
    <row r="2420" spans="4:4">
      <c r="D2420" s="499"/>
    </row>
    <row r="2421" spans="4:4">
      <c r="D2421" s="499"/>
    </row>
    <row r="2422" spans="4:4">
      <c r="D2422" s="499"/>
    </row>
    <row r="2423" spans="4:4">
      <c r="D2423" s="499"/>
    </row>
    <row r="2424" spans="4:4">
      <c r="D2424" s="499"/>
    </row>
    <row r="2425" spans="4:4">
      <c r="D2425" s="499"/>
    </row>
    <row r="2426" spans="4:4">
      <c r="D2426" s="499"/>
    </row>
    <row r="2427" spans="4:4">
      <c r="D2427" s="499"/>
    </row>
    <row r="2428" spans="4:4">
      <c r="D2428" s="499"/>
    </row>
    <row r="2429" spans="4:4">
      <c r="D2429" s="499"/>
    </row>
    <row r="2430" spans="4:4">
      <c r="D2430" s="499"/>
    </row>
    <row r="2431" spans="4:4">
      <c r="D2431" s="499"/>
    </row>
    <row r="2432" spans="4:4">
      <c r="D2432" s="499"/>
    </row>
    <row r="2433" spans="4:4">
      <c r="D2433" s="499"/>
    </row>
    <row r="2434" spans="4:4">
      <c r="D2434" s="499"/>
    </row>
    <row r="2435" spans="4:4">
      <c r="D2435" s="499"/>
    </row>
    <row r="2436" spans="4:4">
      <c r="D2436" s="499"/>
    </row>
    <row r="2437" spans="4:4">
      <c r="D2437" s="499"/>
    </row>
    <row r="2438" spans="4:4">
      <c r="D2438" s="499"/>
    </row>
    <row r="2439" spans="4:4">
      <c r="D2439" s="499"/>
    </row>
    <row r="2440" spans="4:4">
      <c r="D2440" s="499"/>
    </row>
    <row r="2441" spans="4:4">
      <c r="D2441" s="499"/>
    </row>
    <row r="2442" spans="4:4">
      <c r="D2442" s="499"/>
    </row>
    <row r="2443" spans="4:4">
      <c r="D2443" s="499"/>
    </row>
    <row r="2444" spans="4:4">
      <c r="D2444" s="499"/>
    </row>
    <row r="2445" spans="4:4">
      <c r="D2445" s="499"/>
    </row>
    <row r="2446" spans="4:4">
      <c r="D2446" s="499"/>
    </row>
    <row r="2447" spans="4:4">
      <c r="D2447" s="499"/>
    </row>
    <row r="2448" spans="4:4">
      <c r="D2448" s="499"/>
    </row>
    <row r="2449" spans="4:4">
      <c r="D2449" s="499"/>
    </row>
    <row r="2450" spans="4:4">
      <c r="D2450" s="499"/>
    </row>
    <row r="2451" spans="4:4">
      <c r="D2451" s="499"/>
    </row>
    <row r="2452" spans="4:4">
      <c r="D2452" s="499"/>
    </row>
    <row r="2453" spans="4:4">
      <c r="D2453" s="499"/>
    </row>
    <row r="2454" spans="4:4">
      <c r="D2454" s="499"/>
    </row>
    <row r="2455" spans="4:4">
      <c r="D2455" s="499"/>
    </row>
    <row r="2456" spans="4:4">
      <c r="D2456" s="499"/>
    </row>
    <row r="2457" spans="4:4">
      <c r="D2457" s="499"/>
    </row>
    <row r="2458" spans="4:4">
      <c r="D2458" s="499"/>
    </row>
    <row r="2459" spans="4:4">
      <c r="D2459" s="499"/>
    </row>
    <row r="2460" spans="4:4">
      <c r="D2460" s="499"/>
    </row>
    <row r="2461" spans="4:4">
      <c r="D2461" s="499"/>
    </row>
    <row r="2462" spans="4:4">
      <c r="D2462" s="499"/>
    </row>
    <row r="2463" spans="4:4">
      <c r="D2463" s="499"/>
    </row>
    <row r="2464" spans="4:4">
      <c r="D2464" s="499"/>
    </row>
    <row r="2465" spans="4:4">
      <c r="D2465" s="499"/>
    </row>
    <row r="2466" spans="4:4">
      <c r="D2466" s="499"/>
    </row>
    <row r="2467" spans="4:4">
      <c r="D2467" s="499"/>
    </row>
    <row r="2468" spans="4:4">
      <c r="D2468" s="499"/>
    </row>
    <row r="2469" spans="4:4">
      <c r="D2469" s="499"/>
    </row>
    <row r="2470" spans="4:4">
      <c r="D2470" s="499"/>
    </row>
    <row r="2471" spans="4:4">
      <c r="D2471" s="499"/>
    </row>
    <row r="2472" spans="4:4">
      <c r="D2472" s="499"/>
    </row>
    <row r="2473" spans="4:4">
      <c r="D2473" s="499"/>
    </row>
    <row r="2474" spans="4:4">
      <c r="D2474" s="499"/>
    </row>
    <row r="2475" spans="4:4">
      <c r="D2475" s="499"/>
    </row>
    <row r="2476" spans="4:4">
      <c r="D2476" s="499"/>
    </row>
    <row r="2477" spans="4:4">
      <c r="D2477" s="499"/>
    </row>
    <row r="2478" spans="4:4">
      <c r="D2478" s="499"/>
    </row>
    <row r="2479" spans="4:4">
      <c r="D2479" s="499"/>
    </row>
    <row r="2480" spans="4:4">
      <c r="D2480" s="499"/>
    </row>
    <row r="2481" spans="4:4">
      <c r="D2481" s="499"/>
    </row>
    <row r="2482" spans="4:4">
      <c r="D2482" s="499"/>
    </row>
    <row r="2483" spans="4:4">
      <c r="D2483" s="499"/>
    </row>
    <row r="2484" spans="4:4">
      <c r="D2484" s="499"/>
    </row>
    <row r="2485" spans="4:4">
      <c r="D2485" s="499"/>
    </row>
    <row r="2486" spans="4:4">
      <c r="D2486" s="499"/>
    </row>
    <row r="2487" spans="4:4">
      <c r="D2487" s="499"/>
    </row>
    <row r="2488" spans="4:4">
      <c r="D2488" s="499"/>
    </row>
    <row r="2489" spans="4:4">
      <c r="D2489" s="499"/>
    </row>
    <row r="2490" spans="4:4">
      <c r="D2490" s="499"/>
    </row>
    <row r="2491" spans="4:4">
      <c r="D2491" s="499"/>
    </row>
    <row r="2492" spans="4:4">
      <c r="D2492" s="499"/>
    </row>
    <row r="2493" spans="4:4">
      <c r="D2493" s="499"/>
    </row>
    <row r="2494" spans="4:4">
      <c r="D2494" s="499"/>
    </row>
    <row r="2495" spans="4:4">
      <c r="D2495" s="499"/>
    </row>
    <row r="2496" spans="4:4">
      <c r="D2496" s="499"/>
    </row>
    <row r="2497" spans="4:4">
      <c r="D2497" s="499"/>
    </row>
    <row r="2498" spans="4:4">
      <c r="D2498" s="499"/>
    </row>
    <row r="2499" spans="4:4">
      <c r="D2499" s="499"/>
    </row>
    <row r="2500" spans="4:4">
      <c r="D2500" s="499"/>
    </row>
    <row r="2501" spans="4:4">
      <c r="D2501" s="499"/>
    </row>
    <row r="2502" spans="4:4">
      <c r="D2502" s="499"/>
    </row>
    <row r="2503" spans="4:4">
      <c r="D2503" s="499"/>
    </row>
    <row r="2504" spans="4:4">
      <c r="D2504" s="499"/>
    </row>
    <row r="2505" spans="4:4">
      <c r="D2505" s="499"/>
    </row>
    <row r="2506" spans="4:4">
      <c r="D2506" s="499"/>
    </row>
    <row r="2507" spans="4:4">
      <c r="D2507" s="499"/>
    </row>
    <row r="2508" spans="4:4">
      <c r="D2508" s="499"/>
    </row>
    <row r="2509" spans="4:4">
      <c r="D2509" s="499"/>
    </row>
    <row r="2510" spans="4:4">
      <c r="D2510" s="499"/>
    </row>
    <row r="2511" spans="4:4">
      <c r="D2511" s="499"/>
    </row>
    <row r="2512" spans="4:4">
      <c r="D2512" s="499"/>
    </row>
    <row r="2513" spans="4:4">
      <c r="D2513" s="499"/>
    </row>
    <row r="2514" spans="4:4">
      <c r="D2514" s="499"/>
    </row>
    <row r="2515" spans="4:4">
      <c r="D2515" s="499"/>
    </row>
    <row r="2516" spans="4:4">
      <c r="D2516" s="499"/>
    </row>
    <row r="2517" spans="4:4">
      <c r="D2517" s="499"/>
    </row>
    <row r="2518" spans="4:4">
      <c r="D2518" s="499"/>
    </row>
    <row r="2519" spans="4:4">
      <c r="D2519" s="499"/>
    </row>
    <row r="2520" spans="4:4">
      <c r="D2520" s="499"/>
    </row>
    <row r="2521" spans="4:4">
      <c r="D2521" s="499"/>
    </row>
    <row r="2522" spans="4:4">
      <c r="D2522" s="499"/>
    </row>
    <row r="2523" spans="4:4">
      <c r="D2523" s="499"/>
    </row>
    <row r="2524" spans="4:4">
      <c r="D2524" s="499"/>
    </row>
    <row r="2525" spans="4:4">
      <c r="D2525" s="499"/>
    </row>
    <row r="2526" spans="4:4">
      <c r="D2526" s="499"/>
    </row>
    <row r="2527" spans="4:4">
      <c r="D2527" s="499"/>
    </row>
    <row r="2528" spans="4:4">
      <c r="D2528" s="499"/>
    </row>
    <row r="2529" spans="4:4">
      <c r="D2529" s="499"/>
    </row>
    <row r="2530" spans="4:4">
      <c r="D2530" s="499"/>
    </row>
    <row r="2531" spans="4:4">
      <c r="D2531" s="499"/>
    </row>
    <row r="2532" spans="4:4">
      <c r="D2532" s="499"/>
    </row>
    <row r="2533" spans="4:4">
      <c r="D2533" s="499"/>
    </row>
    <row r="2534" spans="4:4">
      <c r="D2534" s="499"/>
    </row>
    <row r="2535" spans="4:4">
      <c r="D2535" s="499"/>
    </row>
    <row r="2536" spans="4:4">
      <c r="D2536" s="499"/>
    </row>
    <row r="2537" spans="4:4">
      <c r="D2537" s="499"/>
    </row>
    <row r="2538" spans="4:4">
      <c r="D2538" s="499"/>
    </row>
    <row r="2539" spans="4:4">
      <c r="D2539" s="499"/>
    </row>
    <row r="2540" spans="4:4">
      <c r="D2540" s="499"/>
    </row>
    <row r="2541" spans="4:4">
      <c r="D2541" s="499"/>
    </row>
    <row r="2542" spans="4:4">
      <c r="D2542" s="499"/>
    </row>
    <row r="2543" spans="4:4">
      <c r="D2543" s="499"/>
    </row>
    <row r="2544" spans="4:4">
      <c r="D2544" s="499"/>
    </row>
    <row r="2545" spans="4:4">
      <c r="D2545" s="499"/>
    </row>
    <row r="2546" spans="4:4">
      <c r="D2546" s="499"/>
    </row>
    <row r="2547" spans="4:4">
      <c r="D2547" s="499"/>
    </row>
    <row r="2548" spans="4:4">
      <c r="D2548" s="499"/>
    </row>
    <row r="2549" spans="4:4">
      <c r="D2549" s="499"/>
    </row>
    <row r="2550" spans="4:4">
      <c r="D2550" s="499"/>
    </row>
    <row r="2551" spans="4:4">
      <c r="D2551" s="499"/>
    </row>
    <row r="2552" spans="4:4">
      <c r="D2552" s="499"/>
    </row>
    <row r="2553" spans="4:4">
      <c r="D2553" s="499"/>
    </row>
    <row r="2554" spans="4:4">
      <c r="D2554" s="499"/>
    </row>
    <row r="2555" spans="4:4">
      <c r="D2555" s="499"/>
    </row>
    <row r="2556" spans="4:4">
      <c r="D2556" s="499"/>
    </row>
    <row r="2557" spans="4:4">
      <c r="D2557" s="499"/>
    </row>
    <row r="2558" spans="4:4">
      <c r="D2558" s="499"/>
    </row>
    <row r="2559" spans="4:4">
      <c r="D2559" s="499"/>
    </row>
    <row r="2560" spans="4:4">
      <c r="D2560" s="499"/>
    </row>
    <row r="2561" spans="4:4">
      <c r="D2561" s="499"/>
    </row>
    <row r="2562" spans="4:4">
      <c r="D2562" s="499"/>
    </row>
    <row r="2563" spans="4:4">
      <c r="D2563" s="499"/>
    </row>
    <row r="2564" spans="4:4">
      <c r="D2564" s="499"/>
    </row>
    <row r="2565" spans="4:4">
      <c r="D2565" s="499"/>
    </row>
    <row r="2566" spans="4:4">
      <c r="D2566" s="499"/>
    </row>
    <row r="2567" spans="4:4">
      <c r="D2567" s="499"/>
    </row>
    <row r="2568" spans="4:4">
      <c r="D2568" s="499"/>
    </row>
    <row r="2569" spans="4:4">
      <c r="D2569" s="499"/>
    </row>
    <row r="2570" spans="4:4">
      <c r="D2570" s="499"/>
    </row>
    <row r="2571" spans="4:4">
      <c r="D2571" s="499"/>
    </row>
    <row r="2572" spans="4:4">
      <c r="D2572" s="499"/>
    </row>
    <row r="2573" spans="4:4">
      <c r="D2573" s="499"/>
    </row>
    <row r="2574" spans="4:4">
      <c r="D2574" s="499"/>
    </row>
    <row r="2575" spans="4:4">
      <c r="D2575" s="499"/>
    </row>
    <row r="2576" spans="4:4">
      <c r="D2576" s="499"/>
    </row>
    <row r="2577" spans="4:4">
      <c r="D2577" s="499"/>
    </row>
    <row r="2578" spans="4:4">
      <c r="D2578" s="499"/>
    </row>
    <row r="2579" spans="4:4">
      <c r="D2579" s="499"/>
    </row>
    <row r="2580" spans="4:4">
      <c r="D2580" s="499"/>
    </row>
    <row r="2581" spans="4:4">
      <c r="D2581" s="499"/>
    </row>
    <row r="2582" spans="4:4">
      <c r="D2582" s="499"/>
    </row>
    <row r="2583" spans="4:4">
      <c r="D2583" s="499"/>
    </row>
    <row r="2584" spans="4:4">
      <c r="D2584" s="499"/>
    </row>
    <row r="2585" spans="4:4">
      <c r="D2585" s="499"/>
    </row>
    <row r="2586" spans="4:4">
      <c r="D2586" s="499"/>
    </row>
    <row r="2587" spans="4:4">
      <c r="D2587" s="499"/>
    </row>
    <row r="2588" spans="4:4">
      <c r="D2588" s="499"/>
    </row>
    <row r="2589" spans="4:4">
      <c r="D2589" s="499"/>
    </row>
    <row r="2590" spans="4:4">
      <c r="D2590" s="499"/>
    </row>
    <row r="2591" spans="4:4">
      <c r="D2591" s="499"/>
    </row>
    <row r="2592" spans="4:4">
      <c r="D2592" s="499"/>
    </row>
    <row r="2593" spans="4:4">
      <c r="D2593" s="499"/>
    </row>
    <row r="2594" spans="4:4">
      <c r="D2594" s="499"/>
    </row>
    <row r="2595" spans="4:4">
      <c r="D2595" s="499"/>
    </row>
    <row r="2596" spans="4:4">
      <c r="D2596" s="499"/>
    </row>
    <row r="2597" spans="4:4">
      <c r="D2597" s="499"/>
    </row>
    <row r="2598" spans="4:4">
      <c r="D2598" s="499"/>
    </row>
    <row r="2599" spans="4:4">
      <c r="D2599" s="499"/>
    </row>
    <row r="2600" spans="4:4">
      <c r="D2600" s="499"/>
    </row>
    <row r="2601" spans="4:4">
      <c r="D2601" s="499"/>
    </row>
    <row r="2602" spans="4:4">
      <c r="D2602" s="499"/>
    </row>
    <row r="2603" spans="4:4">
      <c r="D2603" s="499"/>
    </row>
    <row r="2604" spans="4:4">
      <c r="D2604" s="499"/>
    </row>
    <row r="2605" spans="4:4">
      <c r="D2605" s="499"/>
    </row>
    <row r="2606" spans="4:4">
      <c r="D2606" s="499"/>
    </row>
    <row r="2607" spans="4:4">
      <c r="D2607" s="499"/>
    </row>
    <row r="2608" spans="4:4">
      <c r="D2608" s="499"/>
    </row>
    <row r="2609" spans="4:4">
      <c r="D2609" s="499"/>
    </row>
    <row r="2610" spans="4:4">
      <c r="D2610" s="499"/>
    </row>
    <row r="2611" spans="4:4">
      <c r="D2611" s="499"/>
    </row>
    <row r="2612" spans="4:4">
      <c r="D2612" s="499"/>
    </row>
    <row r="2613" spans="4:4">
      <c r="D2613" s="499"/>
    </row>
    <row r="2614" spans="4:4">
      <c r="D2614" s="499"/>
    </row>
    <row r="2615" spans="4:4">
      <c r="D2615" s="499"/>
    </row>
    <row r="2616" spans="4:4">
      <c r="D2616" s="499"/>
    </row>
    <row r="2617" spans="4:4">
      <c r="D2617" s="499"/>
    </row>
    <row r="2618" spans="4:4">
      <c r="D2618" s="499"/>
    </row>
    <row r="2619" spans="4:4">
      <c r="D2619" s="499"/>
    </row>
    <row r="2620" spans="4:4">
      <c r="D2620" s="499"/>
    </row>
    <row r="2621" spans="4:4">
      <c r="D2621" s="499"/>
    </row>
    <row r="2622" spans="4:4">
      <c r="D2622" s="499"/>
    </row>
    <row r="2623" spans="4:4">
      <c r="D2623" s="499"/>
    </row>
    <row r="2624" spans="4:4">
      <c r="D2624" s="499"/>
    </row>
    <row r="2625" spans="4:4">
      <c r="D2625" s="499"/>
    </row>
    <row r="2626" spans="4:4">
      <c r="D2626" s="499"/>
    </row>
    <row r="2627" spans="4:4">
      <c r="D2627" s="499"/>
    </row>
    <row r="2628" spans="4:4">
      <c r="D2628" s="499"/>
    </row>
    <row r="2629" spans="4:4">
      <c r="D2629" s="499"/>
    </row>
    <row r="2630" spans="4:4">
      <c r="D2630" s="499"/>
    </row>
    <row r="2631" spans="4:4">
      <c r="D2631" s="499"/>
    </row>
    <row r="2632" spans="4:4">
      <c r="D2632" s="499"/>
    </row>
    <row r="2633" spans="4:4">
      <c r="D2633" s="499"/>
    </row>
    <row r="2634" spans="4:4">
      <c r="D2634" s="499"/>
    </row>
    <row r="2635" spans="4:4">
      <c r="D2635" s="499"/>
    </row>
    <row r="2636" spans="4:4">
      <c r="D2636" s="499"/>
    </row>
    <row r="2637" spans="4:4">
      <c r="D2637" s="499"/>
    </row>
    <row r="2638" spans="4:4">
      <c r="D2638" s="499"/>
    </row>
    <row r="2639" spans="4:4">
      <c r="D2639" s="499"/>
    </row>
    <row r="2640" spans="4:4">
      <c r="D2640" s="499"/>
    </row>
    <row r="2641" spans="4:4">
      <c r="D2641" s="499"/>
    </row>
    <row r="2642" spans="4:4">
      <c r="D2642" s="499"/>
    </row>
    <row r="2643" spans="4:4">
      <c r="D2643" s="499"/>
    </row>
    <row r="2644" spans="4:4">
      <c r="D2644" s="499"/>
    </row>
    <row r="2645" spans="4:4">
      <c r="D2645" s="499"/>
    </row>
    <row r="2646" spans="4:4">
      <c r="D2646" s="499"/>
    </row>
    <row r="2647" spans="4:4">
      <c r="D2647" s="499"/>
    </row>
    <row r="2648" spans="4:4">
      <c r="D2648" s="499"/>
    </row>
    <row r="2649" spans="4:4">
      <c r="D2649" s="499"/>
    </row>
    <row r="2650" spans="4:4">
      <c r="D2650" s="499"/>
    </row>
    <row r="2651" spans="4:4">
      <c r="D2651" s="499"/>
    </row>
    <row r="2652" spans="4:4">
      <c r="D2652" s="499"/>
    </row>
    <row r="2653" spans="4:4">
      <c r="D2653" s="499"/>
    </row>
    <row r="2654" spans="4:4">
      <c r="D2654" s="499"/>
    </row>
    <row r="2655" spans="4:4">
      <c r="D2655" s="499"/>
    </row>
    <row r="2656" spans="4:4">
      <c r="D2656" s="499"/>
    </row>
    <row r="2657" spans="4:4">
      <c r="D2657" s="499"/>
    </row>
    <row r="2658" spans="4:4">
      <c r="D2658" s="499"/>
    </row>
    <row r="2659" spans="4:4">
      <c r="D2659" s="499"/>
    </row>
    <row r="2660" spans="4:4">
      <c r="D2660" s="499"/>
    </row>
    <row r="2661" spans="4:4">
      <c r="D2661" s="499"/>
    </row>
    <row r="2662" spans="4:4">
      <c r="D2662" s="499"/>
    </row>
    <row r="2663" spans="4:4">
      <c r="D2663" s="499"/>
    </row>
    <row r="2664" spans="4:4">
      <c r="D2664" s="499"/>
    </row>
    <row r="2665" spans="4:4">
      <c r="D2665" s="499"/>
    </row>
    <row r="2666" spans="4:4">
      <c r="D2666" s="499"/>
    </row>
    <row r="2667" spans="4:4">
      <c r="D2667" s="499"/>
    </row>
    <row r="2668" spans="4:4">
      <c r="D2668" s="499"/>
    </row>
    <row r="2669" spans="4:4">
      <c r="D2669" s="499"/>
    </row>
    <row r="2670" spans="4:4">
      <c r="D2670" s="499"/>
    </row>
    <row r="2671" spans="4:4">
      <c r="D2671" s="499"/>
    </row>
    <row r="2672" spans="4:4">
      <c r="D2672" s="499"/>
    </row>
    <row r="2673" spans="4:4">
      <c r="D2673" s="499"/>
    </row>
    <row r="2674" spans="4:4">
      <c r="D2674" s="499"/>
    </row>
    <row r="2675" spans="4:4">
      <c r="D2675" s="499"/>
    </row>
    <row r="2676" spans="4:4">
      <c r="D2676" s="499"/>
    </row>
    <row r="2677" spans="4:4">
      <c r="D2677" s="499"/>
    </row>
    <row r="2678" spans="4:4">
      <c r="D2678" s="499"/>
    </row>
    <row r="2679" spans="4:4">
      <c r="D2679" s="499"/>
    </row>
    <row r="2680" spans="4:4">
      <c r="D2680" s="499"/>
    </row>
    <row r="2681" spans="4:4">
      <c r="D2681" s="499"/>
    </row>
    <row r="2682" spans="4:4">
      <c r="D2682" s="499"/>
    </row>
    <row r="2683" spans="4:4">
      <c r="D2683" s="499"/>
    </row>
    <row r="2684" spans="4:4">
      <c r="D2684" s="499"/>
    </row>
    <row r="2685" spans="4:4">
      <c r="D2685" s="499"/>
    </row>
    <row r="2686" spans="4:4">
      <c r="D2686" s="499"/>
    </row>
    <row r="2687" spans="4:4">
      <c r="D2687" s="499"/>
    </row>
    <row r="2688" spans="4:4">
      <c r="D2688" s="499"/>
    </row>
    <row r="2689" spans="4:4">
      <c r="D2689" s="499"/>
    </row>
    <row r="2690" spans="4:4">
      <c r="D2690" s="499"/>
    </row>
    <row r="2691" spans="4:4">
      <c r="D2691" s="499"/>
    </row>
    <row r="2692" spans="4:4">
      <c r="D2692" s="499"/>
    </row>
    <row r="2693" spans="4:4">
      <c r="D2693" s="499"/>
    </row>
    <row r="2694" spans="4:4">
      <c r="D2694" s="499"/>
    </row>
    <row r="2695" spans="4:4">
      <c r="D2695" s="499"/>
    </row>
    <row r="2696" spans="4:4">
      <c r="D2696" s="499"/>
    </row>
    <row r="2697" spans="4:4">
      <c r="D2697" s="499"/>
    </row>
    <row r="2698" spans="4:4">
      <c r="D2698" s="499"/>
    </row>
    <row r="2699" spans="4:4">
      <c r="D2699" s="499"/>
    </row>
    <row r="2700" spans="4:4">
      <c r="D2700" s="499"/>
    </row>
    <row r="2701" spans="4:4">
      <c r="D2701" s="499"/>
    </row>
    <row r="2702" spans="4:4">
      <c r="D2702" s="499"/>
    </row>
    <row r="2703" spans="4:4">
      <c r="D2703" s="499"/>
    </row>
    <row r="2704" spans="4:4">
      <c r="D2704" s="499"/>
    </row>
    <row r="2705" spans="4:4">
      <c r="D2705" s="499"/>
    </row>
    <row r="2706" spans="4:4">
      <c r="D2706" s="499"/>
    </row>
    <row r="2707" spans="4:4">
      <c r="D2707" s="499"/>
    </row>
    <row r="2708" spans="4:4">
      <c r="D2708" s="499"/>
    </row>
    <row r="2709" spans="4:4">
      <c r="D2709" s="499"/>
    </row>
    <row r="2710" spans="4:4">
      <c r="D2710" s="499"/>
    </row>
    <row r="2711" spans="4:4">
      <c r="D2711" s="499"/>
    </row>
    <row r="2712" spans="4:4">
      <c r="D2712" s="499"/>
    </row>
    <row r="2713" spans="4:4">
      <c r="D2713" s="499"/>
    </row>
    <row r="2714" spans="4:4">
      <c r="D2714" s="499"/>
    </row>
    <row r="2715" spans="4:4">
      <c r="D2715" s="499"/>
    </row>
    <row r="2716" spans="4:4">
      <c r="D2716" s="499"/>
    </row>
    <row r="2717" spans="4:4">
      <c r="D2717" s="499"/>
    </row>
    <row r="2718" spans="4:4">
      <c r="D2718" s="499"/>
    </row>
    <row r="2719" spans="4:4">
      <c r="D2719" s="499"/>
    </row>
    <row r="2720" spans="4:4">
      <c r="D2720" s="499"/>
    </row>
    <row r="2721" spans="4:4">
      <c r="D2721" s="499"/>
    </row>
    <row r="2722" spans="4:4">
      <c r="D2722" s="499"/>
    </row>
    <row r="2723" spans="4:4">
      <c r="D2723" s="499"/>
    </row>
    <row r="2724" spans="4:4">
      <c r="D2724" s="499"/>
    </row>
    <row r="2725" spans="4:4">
      <c r="D2725" s="499"/>
    </row>
    <row r="2726" spans="4:4">
      <c r="D2726" s="499"/>
    </row>
    <row r="2727" spans="4:4">
      <c r="D2727" s="499"/>
    </row>
    <row r="2728" spans="4:4">
      <c r="D2728" s="499"/>
    </row>
    <row r="2729" spans="4:4">
      <c r="D2729" s="499"/>
    </row>
    <row r="2730" spans="4:4">
      <c r="D2730" s="499"/>
    </row>
    <row r="2731" spans="4:4">
      <c r="D2731" s="499"/>
    </row>
    <row r="2732" spans="4:4">
      <c r="D2732" s="499"/>
    </row>
    <row r="2733" spans="4:4">
      <c r="D2733" s="499"/>
    </row>
    <row r="2734" spans="4:4">
      <c r="D2734" s="499"/>
    </row>
    <row r="2735" spans="4:4">
      <c r="D2735" s="499"/>
    </row>
    <row r="2736" spans="4:4">
      <c r="D2736" s="499"/>
    </row>
    <row r="2737" spans="4:4">
      <c r="D2737" s="499"/>
    </row>
    <row r="2738" spans="4:4">
      <c r="D2738" s="499"/>
    </row>
    <row r="2739" spans="4:4">
      <c r="D2739" s="499"/>
    </row>
    <row r="2740" spans="4:4">
      <c r="D2740" s="499"/>
    </row>
    <row r="2741" spans="4:4">
      <c r="D2741" s="499"/>
    </row>
    <row r="2742" spans="4:4">
      <c r="D2742" s="499"/>
    </row>
    <row r="2743" spans="4:4">
      <c r="D2743" s="499"/>
    </row>
    <row r="2744" spans="4:4">
      <c r="D2744" s="499"/>
    </row>
    <row r="2745" spans="4:4">
      <c r="D2745" s="499"/>
    </row>
    <row r="2746" spans="4:4">
      <c r="D2746" s="499"/>
    </row>
    <row r="2747" spans="4:4">
      <c r="D2747" s="499"/>
    </row>
    <row r="2748" spans="4:4">
      <c r="D2748" s="499"/>
    </row>
    <row r="2749" spans="4:4">
      <c r="D2749" s="499"/>
    </row>
    <row r="2750" spans="4:4">
      <c r="D2750" s="499"/>
    </row>
    <row r="2751" spans="4:4">
      <c r="D2751" s="499"/>
    </row>
    <row r="2752" spans="4:4">
      <c r="D2752" s="499"/>
    </row>
    <row r="2753" spans="4:4">
      <c r="D2753" s="499"/>
    </row>
    <row r="2754" spans="4:4">
      <c r="D2754" s="499"/>
    </row>
    <row r="2755" spans="4:4">
      <c r="D2755" s="499"/>
    </row>
    <row r="2756" spans="4:4">
      <c r="D2756" s="499"/>
    </row>
    <row r="2757" spans="4:4">
      <c r="D2757" s="499"/>
    </row>
    <row r="2758" spans="4:4">
      <c r="D2758" s="499"/>
    </row>
    <row r="2759" spans="4:4">
      <c r="D2759" s="499"/>
    </row>
    <row r="2760" spans="4:4">
      <c r="D2760" s="499"/>
    </row>
    <row r="2761" spans="4:4">
      <c r="D2761" s="499"/>
    </row>
    <row r="2762" spans="4:4">
      <c r="D2762" s="499"/>
    </row>
    <row r="2763" spans="4:4">
      <c r="D2763" s="499"/>
    </row>
    <row r="2764" spans="4:4">
      <c r="D2764" s="499"/>
    </row>
    <row r="2765" spans="4:4">
      <c r="D2765" s="499"/>
    </row>
    <row r="2766" spans="4:4">
      <c r="D2766" s="499"/>
    </row>
    <row r="2767" spans="4:4">
      <c r="D2767" s="499"/>
    </row>
    <row r="2768" spans="4:4">
      <c r="D2768" s="499"/>
    </row>
    <row r="2769" spans="4:4">
      <c r="D2769" s="499"/>
    </row>
    <row r="2770" spans="4:4">
      <c r="D2770" s="499"/>
    </row>
    <row r="2771" spans="4:4">
      <c r="D2771" s="499"/>
    </row>
    <row r="2772" spans="4:4">
      <c r="D2772" s="499"/>
    </row>
    <row r="2773" spans="4:4">
      <c r="D2773" s="499"/>
    </row>
    <row r="2774" spans="4:4">
      <c r="D2774" s="499"/>
    </row>
    <row r="2775" spans="4:4">
      <c r="D2775" s="499"/>
    </row>
    <row r="2776" spans="4:4">
      <c r="D2776" s="499"/>
    </row>
    <row r="2777" spans="4:4">
      <c r="D2777" s="499"/>
    </row>
    <row r="2778" spans="4:4">
      <c r="D2778" s="499"/>
    </row>
    <row r="2779" spans="4:4">
      <c r="D2779" s="499"/>
    </row>
    <row r="2780" spans="4:4">
      <c r="D2780" s="499"/>
    </row>
    <row r="2781" spans="4:4">
      <c r="D2781" s="499"/>
    </row>
    <row r="2782" spans="4:4">
      <c r="D2782" s="499"/>
    </row>
    <row r="2783" spans="4:4">
      <c r="D2783" s="499"/>
    </row>
    <row r="2784" spans="4:4">
      <c r="D2784" s="499"/>
    </row>
    <row r="2785" spans="4:4">
      <c r="D2785" s="499"/>
    </row>
    <row r="2786" spans="4:4">
      <c r="D2786" s="499"/>
    </row>
    <row r="2787" spans="4:4">
      <c r="D2787" s="499"/>
    </row>
    <row r="2788" spans="4:4">
      <c r="D2788" s="499"/>
    </row>
    <row r="2789" spans="4:4">
      <c r="D2789" s="499"/>
    </row>
    <row r="2790" spans="4:4">
      <c r="D2790" s="499"/>
    </row>
    <row r="2791" spans="4:4">
      <c r="D2791" s="499"/>
    </row>
    <row r="2792" spans="4:4">
      <c r="D2792" s="499"/>
    </row>
    <row r="2793" spans="4:4">
      <c r="D2793" s="499"/>
    </row>
    <row r="2794" spans="4:4">
      <c r="D2794" s="499"/>
    </row>
    <row r="2795" spans="4:4">
      <c r="D2795" s="499"/>
    </row>
    <row r="2796" spans="4:4">
      <c r="D2796" s="499"/>
    </row>
    <row r="2797" spans="4:4">
      <c r="D2797" s="499"/>
    </row>
    <row r="2798" spans="4:4">
      <c r="D2798" s="499"/>
    </row>
    <row r="2799" spans="4:4">
      <c r="D2799" s="499"/>
    </row>
    <row r="2800" spans="4:4">
      <c r="D2800" s="499"/>
    </row>
    <row r="2801" spans="4:4">
      <c r="D2801" s="499"/>
    </row>
    <row r="2802" spans="4:4">
      <c r="D2802" s="499"/>
    </row>
    <row r="2803" spans="4:4">
      <c r="D2803" s="499"/>
    </row>
    <row r="2804" spans="4:4">
      <c r="D2804" s="499"/>
    </row>
    <row r="2805" spans="4:4">
      <c r="D2805" s="499"/>
    </row>
    <row r="2806" spans="4:4">
      <c r="D2806" s="499"/>
    </row>
    <row r="2807" spans="4:4">
      <c r="D2807" s="499"/>
    </row>
    <row r="2808" spans="4:4">
      <c r="D2808" s="499"/>
    </row>
    <row r="2809" spans="4:4">
      <c r="D2809" s="499"/>
    </row>
    <row r="2810" spans="4:4">
      <c r="D2810" s="499"/>
    </row>
    <row r="2811" spans="4:4">
      <c r="D2811" s="499"/>
    </row>
    <row r="2812" spans="4:4">
      <c r="D2812" s="499"/>
    </row>
    <row r="2813" spans="4:4">
      <c r="D2813" s="499"/>
    </row>
    <row r="2814" spans="4:4">
      <c r="D2814" s="499"/>
    </row>
    <row r="2815" spans="4:4">
      <c r="D2815" s="499"/>
    </row>
    <row r="2816" spans="4:4">
      <c r="D2816" s="499"/>
    </row>
    <row r="2817" spans="4:4">
      <c r="D2817" s="499"/>
    </row>
    <row r="2818" spans="4:4">
      <c r="D2818" s="499"/>
    </row>
    <row r="2819" spans="4:4">
      <c r="D2819" s="499"/>
    </row>
    <row r="2820" spans="4:4">
      <c r="D2820" s="499"/>
    </row>
    <row r="2821" spans="4:4">
      <c r="D2821" s="499"/>
    </row>
    <row r="2822" spans="4:4">
      <c r="D2822" s="499"/>
    </row>
    <row r="2823" spans="4:4">
      <c r="D2823" s="499"/>
    </row>
    <row r="2824" spans="4:4">
      <c r="D2824" s="499"/>
    </row>
    <row r="2825" spans="4:4">
      <c r="D2825" s="499"/>
    </row>
    <row r="2826" spans="4:4">
      <c r="D2826" s="499"/>
    </row>
    <row r="2827" spans="4:4">
      <c r="D2827" s="499"/>
    </row>
    <row r="2828" spans="4:4">
      <c r="D2828" s="499"/>
    </row>
    <row r="2829" spans="4:4">
      <c r="D2829" s="499"/>
    </row>
    <row r="2830" spans="4:4">
      <c r="D2830" s="499"/>
    </row>
    <row r="2831" spans="4:4">
      <c r="D2831" s="499"/>
    </row>
    <row r="2832" spans="4:4">
      <c r="D2832" s="499"/>
    </row>
    <row r="2833" spans="4:4">
      <c r="D2833" s="499"/>
    </row>
    <row r="2834" spans="4:4">
      <c r="D2834" s="499"/>
    </row>
    <row r="2835" spans="4:4">
      <c r="D2835" s="499"/>
    </row>
    <row r="2836" spans="4:4">
      <c r="D2836" s="499"/>
    </row>
    <row r="2837" spans="4:4">
      <c r="D2837" s="499"/>
    </row>
    <row r="2838" spans="4:4">
      <c r="D2838" s="499"/>
    </row>
    <row r="2839" spans="4:4">
      <c r="D2839" s="499"/>
    </row>
    <row r="2840" spans="4:4">
      <c r="D2840" s="499"/>
    </row>
    <row r="2841" spans="4:4">
      <c r="D2841" s="499"/>
    </row>
    <row r="2842" spans="4:4">
      <c r="D2842" s="499"/>
    </row>
    <row r="2843" spans="4:4">
      <c r="D2843" s="499"/>
    </row>
    <row r="2844" spans="4:4">
      <c r="D2844" s="499"/>
    </row>
    <row r="2845" spans="4:4">
      <c r="D2845" s="499"/>
    </row>
    <row r="2846" spans="4:4">
      <c r="D2846" s="499"/>
    </row>
    <row r="2847" spans="4:4">
      <c r="D2847" s="499"/>
    </row>
    <row r="2848" spans="4:4">
      <c r="D2848" s="499"/>
    </row>
    <row r="2849" spans="4:4">
      <c r="D2849" s="499"/>
    </row>
    <row r="2850" spans="4:4">
      <c r="D2850" s="499"/>
    </row>
    <row r="2851" spans="4:4">
      <c r="D2851" s="499"/>
    </row>
    <row r="2852" spans="4:4">
      <c r="D2852" s="499"/>
    </row>
    <row r="2853" spans="4:4">
      <c r="D2853" s="499"/>
    </row>
    <row r="2854" spans="4:4">
      <c r="D2854" s="499"/>
    </row>
    <row r="2855" spans="4:4">
      <c r="D2855" s="499"/>
    </row>
    <row r="2856" spans="4:4">
      <c r="D2856" s="499"/>
    </row>
    <row r="2857" spans="4:4">
      <c r="D2857" s="499"/>
    </row>
    <row r="2858" spans="4:4">
      <c r="D2858" s="499"/>
    </row>
    <row r="2859" spans="4:4">
      <c r="D2859" s="499"/>
    </row>
    <row r="2860" spans="4:4">
      <c r="D2860" s="499"/>
    </row>
    <row r="2861" spans="4:4">
      <c r="D2861" s="499"/>
    </row>
    <row r="2862" spans="4:4">
      <c r="D2862" s="499"/>
    </row>
    <row r="2863" spans="4:4">
      <c r="D2863" s="499"/>
    </row>
    <row r="2864" spans="4:4">
      <c r="D2864" s="499"/>
    </row>
    <row r="2865" spans="4:4">
      <c r="D2865" s="499"/>
    </row>
    <row r="2866" spans="4:4">
      <c r="D2866" s="499"/>
    </row>
    <row r="2867" spans="4:4">
      <c r="D2867" s="499"/>
    </row>
    <row r="2868" spans="4:4">
      <c r="D2868" s="499"/>
    </row>
    <row r="2869" spans="4:4">
      <c r="D2869" s="499"/>
    </row>
    <row r="2870" spans="4:4">
      <c r="D2870" s="499"/>
    </row>
    <row r="2871" spans="4:4">
      <c r="D2871" s="499"/>
    </row>
    <row r="2872" spans="4:4">
      <c r="D2872" s="499"/>
    </row>
    <row r="2873" spans="4:4">
      <c r="D2873" s="499"/>
    </row>
    <row r="2874" spans="4:4">
      <c r="D2874" s="499"/>
    </row>
    <row r="2875" spans="4:4">
      <c r="D2875" s="499"/>
    </row>
    <row r="2876" spans="4:4">
      <c r="D2876" s="499"/>
    </row>
    <row r="2877" spans="4:4">
      <c r="D2877" s="499"/>
    </row>
    <row r="2878" spans="4:4">
      <c r="D2878" s="499"/>
    </row>
    <row r="2879" spans="4:4">
      <c r="D2879" s="499"/>
    </row>
    <row r="2880" spans="4:4">
      <c r="D2880" s="499"/>
    </row>
    <row r="2881" spans="4:4">
      <c r="D2881" s="499"/>
    </row>
    <row r="2882" spans="4:4">
      <c r="D2882" s="499"/>
    </row>
    <row r="2883" spans="4:4">
      <c r="D2883" s="499"/>
    </row>
    <row r="2884" spans="4:4">
      <c r="D2884" s="499"/>
    </row>
    <row r="2885" spans="4:4">
      <c r="D2885" s="499"/>
    </row>
    <row r="2886" spans="4:4">
      <c r="D2886" s="499"/>
    </row>
    <row r="2887" spans="4:4">
      <c r="D2887" s="499"/>
    </row>
    <row r="2888" spans="4:4">
      <c r="D2888" s="499"/>
    </row>
    <row r="2889" spans="4:4">
      <c r="D2889" s="499"/>
    </row>
    <row r="2890" spans="4:4">
      <c r="D2890" s="499"/>
    </row>
    <row r="2891" spans="4:4">
      <c r="D2891" s="499"/>
    </row>
    <row r="2892" spans="4:4">
      <c r="D2892" s="499"/>
    </row>
    <row r="2893" spans="4:4">
      <c r="D2893" s="499"/>
    </row>
    <row r="2894" spans="4:4">
      <c r="D2894" s="499"/>
    </row>
    <row r="2895" spans="4:4">
      <c r="D2895" s="499"/>
    </row>
    <row r="2896" spans="4:4">
      <c r="D2896" s="499"/>
    </row>
    <row r="2897" spans="4:4">
      <c r="D2897" s="499"/>
    </row>
    <row r="2898" spans="4:4">
      <c r="D2898" s="499"/>
    </row>
    <row r="2899" spans="4:4">
      <c r="D2899" s="499"/>
    </row>
    <row r="2900" spans="4:4">
      <c r="D2900" s="499"/>
    </row>
    <row r="2901" spans="4:4">
      <c r="D2901" s="499"/>
    </row>
    <row r="2902" spans="4:4">
      <c r="D2902" s="499"/>
    </row>
    <row r="2903" spans="4:4">
      <c r="D2903" s="499"/>
    </row>
    <row r="2904" spans="4:4">
      <c r="D2904" s="499"/>
    </row>
    <row r="2905" spans="4:4">
      <c r="D2905" s="499"/>
    </row>
    <row r="2906" spans="4:4">
      <c r="D2906" s="499"/>
    </row>
    <row r="2907" spans="4:4">
      <c r="D2907" s="499"/>
    </row>
    <row r="2908" spans="4:4">
      <c r="D2908" s="499"/>
    </row>
    <row r="2909" spans="4:4">
      <c r="D2909" s="499"/>
    </row>
    <row r="2910" spans="4:4">
      <c r="D2910" s="499"/>
    </row>
    <row r="2911" spans="4:4">
      <c r="D2911" s="499"/>
    </row>
    <row r="2912" spans="4:4">
      <c r="D2912" s="499"/>
    </row>
    <row r="2913" spans="4:4">
      <c r="D2913" s="499"/>
    </row>
    <row r="2914" spans="4:4">
      <c r="D2914" s="499"/>
    </row>
    <row r="2915" spans="4:4">
      <c r="D2915" s="499"/>
    </row>
    <row r="2916" spans="4:4">
      <c r="D2916" s="499"/>
    </row>
    <row r="2917" spans="4:4">
      <c r="D2917" s="499"/>
    </row>
    <row r="2918" spans="4:4">
      <c r="D2918" s="499"/>
    </row>
    <row r="2919" spans="4:4">
      <c r="D2919" s="499"/>
    </row>
    <row r="2920" spans="4:4">
      <c r="D2920" s="499"/>
    </row>
    <row r="2921" spans="4:4">
      <c r="D2921" s="499"/>
    </row>
    <row r="2922" spans="4:4">
      <c r="D2922" s="499"/>
    </row>
    <row r="2923" spans="4:4">
      <c r="D2923" s="499"/>
    </row>
    <row r="2924" spans="4:4">
      <c r="D2924" s="499"/>
    </row>
    <row r="2925" spans="4:4">
      <c r="D2925" s="499"/>
    </row>
    <row r="2926" spans="4:4">
      <c r="D2926" s="499"/>
    </row>
    <row r="2927" spans="4:4">
      <c r="D2927" s="499"/>
    </row>
    <row r="2928" spans="4:4">
      <c r="D2928" s="499"/>
    </row>
    <row r="2929" spans="4:4">
      <c r="D2929" s="499"/>
    </row>
    <row r="2930" spans="4:4">
      <c r="D2930" s="499"/>
    </row>
    <row r="2931" spans="4:4">
      <c r="D2931" s="499"/>
    </row>
    <row r="2932" spans="4:4">
      <c r="D2932" s="499"/>
    </row>
    <row r="2933" spans="4:4">
      <c r="D2933" s="499"/>
    </row>
    <row r="2934" spans="4:4">
      <c r="D2934" s="499"/>
    </row>
    <row r="2935" spans="4:4">
      <c r="D2935" s="499"/>
    </row>
    <row r="2936" spans="4:4">
      <c r="D2936" s="499"/>
    </row>
    <row r="2937" spans="4:4">
      <c r="D2937" s="499"/>
    </row>
    <row r="2938" spans="4:4">
      <c r="D2938" s="499"/>
    </row>
    <row r="2939" spans="4:4">
      <c r="D2939" s="499"/>
    </row>
    <row r="2940" spans="4:4">
      <c r="D2940" s="499"/>
    </row>
    <row r="2941" spans="4:4">
      <c r="D2941" s="499"/>
    </row>
    <row r="2942" spans="4:4">
      <c r="D2942" s="499"/>
    </row>
    <row r="2943" spans="4:4">
      <c r="D2943" s="499"/>
    </row>
    <row r="2944" spans="4:4">
      <c r="D2944" s="499"/>
    </row>
    <row r="2945" spans="4:4">
      <c r="D2945" s="499"/>
    </row>
    <row r="2946" spans="4:4">
      <c r="D2946" s="499"/>
    </row>
    <row r="2947" spans="4:4">
      <c r="D2947" s="499"/>
    </row>
    <row r="2948" spans="4:4">
      <c r="D2948" s="499"/>
    </row>
    <row r="2949" spans="4:4">
      <c r="D2949" s="499"/>
    </row>
    <row r="2950" spans="4:4">
      <c r="D2950" s="499"/>
    </row>
    <row r="2951" spans="4:4">
      <c r="D2951" s="499"/>
    </row>
    <row r="2952" spans="4:4">
      <c r="D2952" s="499"/>
    </row>
    <row r="2953" spans="4:4">
      <c r="D2953" s="499"/>
    </row>
    <row r="2954" spans="4:4">
      <c r="D2954" s="499"/>
    </row>
    <row r="2955" spans="4:4">
      <c r="D2955" s="499"/>
    </row>
    <row r="2956" spans="4:4">
      <c r="D2956" s="499"/>
    </row>
    <row r="2957" spans="4:4">
      <c r="D2957" s="499"/>
    </row>
    <row r="2958" spans="4:4">
      <c r="D2958" s="499"/>
    </row>
    <row r="2959" spans="4:4">
      <c r="D2959" s="499"/>
    </row>
    <row r="2960" spans="4:4">
      <c r="D2960" s="499"/>
    </row>
    <row r="2961" spans="4:4">
      <c r="D2961" s="499"/>
    </row>
    <row r="2962" spans="4:4">
      <c r="D2962" s="499"/>
    </row>
    <row r="2963" spans="4:4">
      <c r="D2963" s="499"/>
    </row>
    <row r="2964" spans="4:4">
      <c r="D2964" s="499"/>
    </row>
    <row r="2965" spans="4:4">
      <c r="D2965" s="499"/>
    </row>
    <row r="2966" spans="4:4">
      <c r="D2966" s="499"/>
    </row>
    <row r="2967" spans="4:4">
      <c r="D2967" s="499"/>
    </row>
    <row r="2968" spans="4:4">
      <c r="D2968" s="499"/>
    </row>
    <row r="2969" spans="4:4">
      <c r="D2969" s="499"/>
    </row>
    <row r="2970" spans="4:4">
      <c r="D2970" s="499"/>
    </row>
    <row r="2971" spans="4:4">
      <c r="D2971" s="499"/>
    </row>
    <row r="2972" spans="4:4">
      <c r="D2972" s="499"/>
    </row>
    <row r="2973" spans="4:4">
      <c r="D2973" s="499"/>
    </row>
    <row r="2974" spans="4:4">
      <c r="D2974" s="499"/>
    </row>
    <row r="2975" spans="4:4">
      <c r="D2975" s="499"/>
    </row>
    <row r="2976" spans="4:4">
      <c r="D2976" s="499"/>
    </row>
    <row r="2977" spans="4:4">
      <c r="D2977" s="499"/>
    </row>
    <row r="2978" spans="4:4">
      <c r="D2978" s="499"/>
    </row>
    <row r="2979" spans="4:4">
      <c r="D2979" s="499"/>
    </row>
    <row r="2980" spans="4:4">
      <c r="D2980" s="499"/>
    </row>
    <row r="2981" spans="4:4">
      <c r="D2981" s="499"/>
    </row>
    <row r="2982" spans="4:4">
      <c r="D2982" s="499"/>
    </row>
    <row r="2983" spans="4:4">
      <c r="D2983" s="499"/>
    </row>
    <row r="2984" spans="4:4">
      <c r="D2984" s="499"/>
    </row>
    <row r="2985" spans="4:4">
      <c r="D2985" s="499"/>
    </row>
    <row r="2986" spans="4:4">
      <c r="D2986" s="499"/>
    </row>
    <row r="2987" spans="4:4">
      <c r="D2987" s="499"/>
    </row>
    <row r="2988" spans="4:4">
      <c r="D2988" s="499"/>
    </row>
    <row r="2989" spans="4:4">
      <c r="D2989" s="499"/>
    </row>
    <row r="2990" spans="4:4">
      <c r="D2990" s="499"/>
    </row>
    <row r="2991" spans="4:4">
      <c r="D2991" s="499"/>
    </row>
    <row r="2992" spans="4:4">
      <c r="D2992" s="499"/>
    </row>
    <row r="2993" spans="4:4">
      <c r="D2993" s="499"/>
    </row>
    <row r="2994" spans="4:4">
      <c r="D2994" s="499"/>
    </row>
    <row r="2995" spans="4:4">
      <c r="D2995" s="499"/>
    </row>
    <row r="2996" spans="4:4">
      <c r="D2996" s="499"/>
    </row>
    <row r="2997" spans="4:4">
      <c r="D2997" s="499"/>
    </row>
    <row r="2998" spans="4:4">
      <c r="D2998" s="499"/>
    </row>
    <row r="2999" spans="4:4">
      <c r="D2999" s="499"/>
    </row>
    <row r="3000" spans="4:4">
      <c r="D3000" s="499"/>
    </row>
    <row r="3001" spans="4:4">
      <c r="D3001" s="499"/>
    </row>
    <row r="3002" spans="4:4">
      <c r="D3002" s="499"/>
    </row>
    <row r="3003" spans="4:4">
      <c r="D3003" s="499"/>
    </row>
    <row r="3004" spans="4:4">
      <c r="D3004" s="499"/>
    </row>
    <row r="3005" spans="4:4">
      <c r="D3005" s="499"/>
    </row>
    <row r="3006" spans="4:4">
      <c r="D3006" s="499"/>
    </row>
    <row r="3007" spans="4:4">
      <c r="D3007" s="499"/>
    </row>
    <row r="3008" spans="4:4">
      <c r="D3008" s="499"/>
    </row>
    <row r="3009" spans="4:4">
      <c r="D3009" s="499"/>
    </row>
    <row r="3010" spans="4:4">
      <c r="D3010" s="499"/>
    </row>
    <row r="3011" spans="4:4">
      <c r="D3011" s="499"/>
    </row>
    <row r="3012" spans="4:4">
      <c r="D3012" s="499"/>
    </row>
    <row r="3013" spans="4:4">
      <c r="D3013" s="499"/>
    </row>
    <row r="3014" spans="4:4">
      <c r="D3014" s="499"/>
    </row>
    <row r="3015" spans="4:4">
      <c r="D3015" s="499"/>
    </row>
    <row r="3016" spans="4:4">
      <c r="D3016" s="499"/>
    </row>
    <row r="3017" spans="4:4">
      <c r="D3017" s="499"/>
    </row>
    <row r="3018" spans="4:4">
      <c r="D3018" s="499"/>
    </row>
    <row r="3019" spans="4:4">
      <c r="D3019" s="499"/>
    </row>
    <row r="3020" spans="4:4">
      <c r="D3020" s="499"/>
    </row>
    <row r="3021" spans="4:4">
      <c r="D3021" s="499"/>
    </row>
    <row r="3022" spans="4:4">
      <c r="D3022" s="499"/>
    </row>
    <row r="3023" spans="4:4">
      <c r="D3023" s="499"/>
    </row>
    <row r="3024" spans="4:4">
      <c r="D3024" s="499"/>
    </row>
    <row r="3025" spans="4:4">
      <c r="D3025" s="499"/>
    </row>
    <row r="3026" spans="4:4">
      <c r="D3026" s="499"/>
    </row>
    <row r="3027" spans="4:4">
      <c r="D3027" s="499"/>
    </row>
    <row r="3028" spans="4:4">
      <c r="D3028" s="499"/>
    </row>
    <row r="3029" spans="4:4">
      <c r="D3029" s="499"/>
    </row>
    <row r="3030" spans="4:4">
      <c r="D3030" s="499"/>
    </row>
    <row r="3031" spans="4:4">
      <c r="D3031" s="499"/>
    </row>
    <row r="3032" spans="4:4">
      <c r="D3032" s="499"/>
    </row>
    <row r="3033" spans="4:4">
      <c r="D3033" s="499"/>
    </row>
    <row r="3034" spans="4:4">
      <c r="D3034" s="499"/>
    </row>
    <row r="3035" spans="4:4">
      <c r="D3035" s="499"/>
    </row>
    <row r="3036" spans="4:4">
      <c r="D3036" s="499"/>
    </row>
    <row r="3037" spans="4:4">
      <c r="D3037" s="499"/>
    </row>
    <row r="3038" spans="4:4">
      <c r="D3038" s="499"/>
    </row>
    <row r="3039" spans="4:4">
      <c r="D3039" s="499"/>
    </row>
    <row r="3040" spans="4:4">
      <c r="D3040" s="499"/>
    </row>
    <row r="3041" spans="4:4">
      <c r="D3041" s="499"/>
    </row>
    <row r="3042" spans="4:4">
      <c r="D3042" s="499"/>
    </row>
    <row r="3043" spans="4:4">
      <c r="D3043" s="499"/>
    </row>
    <row r="3044" spans="4:4">
      <c r="D3044" s="499"/>
    </row>
    <row r="3045" spans="4:4">
      <c r="D3045" s="499"/>
    </row>
    <row r="3046" spans="4:4">
      <c r="D3046" s="499"/>
    </row>
    <row r="3047" spans="4:4">
      <c r="D3047" s="499"/>
    </row>
    <row r="3048" spans="4:4">
      <c r="D3048" s="499"/>
    </row>
    <row r="3049" spans="4:4">
      <c r="D3049" s="499"/>
    </row>
    <row r="3050" spans="4:4">
      <c r="D3050" s="499"/>
    </row>
    <row r="3051" spans="4:4">
      <c r="D3051" s="499"/>
    </row>
    <row r="3052" spans="4:4">
      <c r="D3052" s="499"/>
    </row>
    <row r="3053" spans="4:4">
      <c r="D3053" s="499"/>
    </row>
    <row r="3054" spans="4:4">
      <c r="D3054" s="499"/>
    </row>
    <row r="3055" spans="4:4">
      <c r="D3055" s="499"/>
    </row>
    <row r="3056" spans="4:4">
      <c r="D3056" s="499"/>
    </row>
    <row r="3057" spans="4:4">
      <c r="D3057" s="499"/>
    </row>
    <row r="3058" spans="4:4">
      <c r="D3058" s="499"/>
    </row>
    <row r="3059" spans="4:4">
      <c r="D3059" s="499"/>
    </row>
    <row r="3060" spans="4:4">
      <c r="D3060" s="499"/>
    </row>
    <row r="3061" spans="4:4">
      <c r="D3061" s="499"/>
    </row>
    <row r="3062" spans="4:4">
      <c r="D3062" s="499"/>
    </row>
    <row r="3063" spans="4:4">
      <c r="D3063" s="499"/>
    </row>
    <row r="3064" spans="4:4">
      <c r="D3064" s="499"/>
    </row>
    <row r="3065" spans="4:4">
      <c r="D3065" s="499"/>
    </row>
    <row r="3066" spans="4:4">
      <c r="D3066" s="499"/>
    </row>
    <row r="3067" spans="4:4">
      <c r="D3067" s="499"/>
    </row>
    <row r="3068" spans="4:4">
      <c r="D3068" s="499"/>
    </row>
    <row r="3069" spans="4:4">
      <c r="D3069" s="499"/>
    </row>
    <row r="3070" spans="4:4">
      <c r="D3070" s="499"/>
    </row>
    <row r="3071" spans="4:4">
      <c r="D3071" s="499"/>
    </row>
    <row r="3072" spans="4:4">
      <c r="D3072" s="499"/>
    </row>
    <row r="3073" spans="4:4">
      <c r="D3073" s="499"/>
    </row>
    <row r="3074" spans="4:4">
      <c r="D3074" s="499"/>
    </row>
    <row r="3075" spans="4:4">
      <c r="D3075" s="499"/>
    </row>
    <row r="3076" spans="4:4">
      <c r="D3076" s="499"/>
    </row>
    <row r="3077" spans="4:4">
      <c r="D3077" s="499"/>
    </row>
    <row r="3078" spans="4:4">
      <c r="D3078" s="499"/>
    </row>
    <row r="3079" spans="4:4">
      <c r="D3079" s="499"/>
    </row>
    <row r="3080" spans="4:4">
      <c r="D3080" s="499"/>
    </row>
    <row r="3081" spans="4:4">
      <c r="D3081" s="499"/>
    </row>
    <row r="3082" spans="4:4">
      <c r="D3082" s="499"/>
    </row>
    <row r="3083" spans="4:4">
      <c r="D3083" s="499"/>
    </row>
    <row r="3084" spans="4:4">
      <c r="D3084" s="499"/>
    </row>
    <row r="3085" spans="4:4">
      <c r="D3085" s="499"/>
    </row>
    <row r="3086" spans="4:4">
      <c r="D3086" s="499"/>
    </row>
    <row r="3087" spans="4:4">
      <c r="D3087" s="499"/>
    </row>
    <row r="3088" spans="4:4">
      <c r="D3088" s="499"/>
    </row>
    <row r="3089" spans="4:4">
      <c r="D3089" s="499"/>
    </row>
    <row r="3090" spans="4:4">
      <c r="D3090" s="499"/>
    </row>
    <row r="3091" spans="4:4">
      <c r="D3091" s="499"/>
    </row>
    <row r="3092" spans="4:4">
      <c r="D3092" s="499"/>
    </row>
    <row r="3093" spans="4:4">
      <c r="D3093" s="499"/>
    </row>
    <row r="3094" spans="4:4">
      <c r="D3094" s="499"/>
    </row>
    <row r="3095" spans="4:4">
      <c r="D3095" s="499"/>
    </row>
    <row r="3096" spans="4:4">
      <c r="D3096" s="499"/>
    </row>
    <row r="3097" spans="4:4">
      <c r="D3097" s="499"/>
    </row>
    <row r="3098" spans="4:4">
      <c r="D3098" s="499"/>
    </row>
    <row r="3099" spans="4:4">
      <c r="D3099" s="499"/>
    </row>
    <row r="3100" spans="4:4">
      <c r="D3100" s="499"/>
    </row>
    <row r="3101" spans="4:4">
      <c r="D3101" s="499"/>
    </row>
    <row r="3102" spans="4:4">
      <c r="D3102" s="499"/>
    </row>
    <row r="3103" spans="4:4">
      <c r="D3103" s="499"/>
    </row>
    <row r="3104" spans="4:4">
      <c r="D3104" s="499"/>
    </row>
    <row r="3105" spans="4:4">
      <c r="D3105" s="499"/>
    </row>
    <row r="3106" spans="4:4">
      <c r="D3106" s="499"/>
    </row>
    <row r="3107" spans="4:4">
      <c r="D3107" s="499"/>
    </row>
    <row r="3108" spans="4:4">
      <c r="D3108" s="499"/>
    </row>
    <row r="3109" spans="4:4">
      <c r="D3109" s="499"/>
    </row>
    <row r="3110" spans="4:4">
      <c r="D3110" s="499"/>
    </row>
    <row r="3111" spans="4:4">
      <c r="D3111" s="499"/>
    </row>
    <row r="3112" spans="4:4">
      <c r="D3112" s="499"/>
    </row>
    <row r="3113" spans="4:4">
      <c r="D3113" s="499"/>
    </row>
    <row r="3114" spans="4:4">
      <c r="D3114" s="499"/>
    </row>
    <row r="3115" spans="4:4">
      <c r="D3115" s="499"/>
    </row>
    <row r="3116" spans="4:4">
      <c r="D3116" s="499"/>
    </row>
    <row r="3117" spans="4:4">
      <c r="D3117" s="499"/>
    </row>
    <row r="3118" spans="4:4">
      <c r="D3118" s="499"/>
    </row>
    <row r="3119" spans="4:4">
      <c r="D3119" s="499"/>
    </row>
    <row r="3120" spans="4:4">
      <c r="D3120" s="499"/>
    </row>
    <row r="3121" spans="4:4">
      <c r="D3121" s="499"/>
    </row>
    <row r="3122" spans="4:4">
      <c r="D3122" s="499"/>
    </row>
    <row r="3123" spans="4:4">
      <c r="D3123" s="499"/>
    </row>
    <row r="3124" spans="4:4">
      <c r="D3124" s="499"/>
    </row>
    <row r="3125" spans="4:4">
      <c r="D3125" s="499"/>
    </row>
    <row r="3126" spans="4:4">
      <c r="D3126" s="499"/>
    </row>
    <row r="3127" spans="4:4">
      <c r="D3127" s="499"/>
    </row>
    <row r="3128" spans="4:4">
      <c r="D3128" s="499"/>
    </row>
    <row r="3129" spans="4:4">
      <c r="D3129" s="499"/>
    </row>
    <row r="3130" spans="4:4">
      <c r="D3130" s="499"/>
    </row>
    <row r="3131" spans="4:4">
      <c r="D3131" s="499"/>
    </row>
    <row r="3132" spans="4:4">
      <c r="D3132" s="499"/>
    </row>
    <row r="3133" spans="4:4">
      <c r="D3133" s="499"/>
    </row>
    <row r="3134" spans="4:4">
      <c r="D3134" s="499"/>
    </row>
    <row r="3135" spans="4:4">
      <c r="D3135" s="499"/>
    </row>
    <row r="3136" spans="4:4">
      <c r="D3136" s="499"/>
    </row>
    <row r="3137" spans="4:4">
      <c r="D3137" s="499"/>
    </row>
    <row r="3138" spans="4:4">
      <c r="D3138" s="499"/>
    </row>
    <row r="3139" spans="4:4">
      <c r="D3139" s="499"/>
    </row>
    <row r="3140" spans="4:4">
      <c r="D3140" s="499"/>
    </row>
    <row r="3141" spans="4:4">
      <c r="D3141" s="499"/>
    </row>
    <row r="3142" spans="4:4">
      <c r="D3142" s="499"/>
    </row>
    <row r="3143" spans="4:4">
      <c r="D3143" s="499"/>
    </row>
    <row r="3144" spans="4:4">
      <c r="D3144" s="499"/>
    </row>
    <row r="3145" spans="4:4">
      <c r="D3145" s="499"/>
    </row>
    <row r="3146" spans="4:4">
      <c r="D3146" s="499"/>
    </row>
    <row r="3147" spans="4:4">
      <c r="D3147" s="499"/>
    </row>
    <row r="3148" spans="4:4">
      <c r="D3148" s="499"/>
    </row>
    <row r="3149" spans="4:4">
      <c r="D3149" s="499"/>
    </row>
    <row r="3150" spans="4:4">
      <c r="D3150" s="499"/>
    </row>
    <row r="3151" spans="4:4">
      <c r="D3151" s="499"/>
    </row>
    <row r="3152" spans="4:4">
      <c r="D3152" s="499"/>
    </row>
    <row r="3153" spans="4:4">
      <c r="D3153" s="499"/>
    </row>
    <row r="3154" spans="4:4">
      <c r="D3154" s="499"/>
    </row>
    <row r="3155" spans="4:4">
      <c r="D3155" s="499"/>
    </row>
    <row r="3156" spans="4:4">
      <c r="D3156" s="499"/>
    </row>
    <row r="3157" spans="4:4">
      <c r="D3157" s="499"/>
    </row>
    <row r="3158" spans="4:4">
      <c r="D3158" s="499"/>
    </row>
    <row r="3159" spans="4:4">
      <c r="D3159" s="499"/>
    </row>
    <row r="3160" spans="4:4">
      <c r="D3160" s="499"/>
    </row>
    <row r="3161" spans="4:4">
      <c r="D3161" s="499"/>
    </row>
    <row r="3162" spans="4:4">
      <c r="D3162" s="499"/>
    </row>
    <row r="3163" spans="4:4">
      <c r="D3163" s="499"/>
    </row>
    <row r="3164" spans="4:4">
      <c r="D3164" s="499"/>
    </row>
    <row r="3165" spans="4:4">
      <c r="D3165" s="499"/>
    </row>
    <row r="3166" spans="4:4">
      <c r="D3166" s="499"/>
    </row>
    <row r="3167" spans="4:4">
      <c r="D3167" s="499"/>
    </row>
    <row r="3168" spans="4:4">
      <c r="D3168" s="499"/>
    </row>
    <row r="3169" spans="4:4">
      <c r="D3169" s="499"/>
    </row>
    <row r="3170" spans="4:4">
      <c r="D3170" s="499"/>
    </row>
    <row r="3171" spans="4:4">
      <c r="D3171" s="499"/>
    </row>
    <row r="3172" spans="4:4">
      <c r="D3172" s="499"/>
    </row>
    <row r="3173" spans="4:4">
      <c r="D3173" s="499"/>
    </row>
    <row r="3174" spans="4:4">
      <c r="D3174" s="499"/>
    </row>
    <row r="3175" spans="4:4">
      <c r="D3175" s="499"/>
    </row>
    <row r="3176" spans="4:4">
      <c r="D3176" s="499"/>
    </row>
    <row r="3177" spans="4:4">
      <c r="D3177" s="499"/>
    </row>
    <row r="3178" spans="4:4">
      <c r="D3178" s="499"/>
    </row>
    <row r="3179" spans="4:4">
      <c r="D3179" s="499"/>
    </row>
    <row r="3180" spans="4:4">
      <c r="D3180" s="499"/>
    </row>
    <row r="3181" spans="4:4">
      <c r="D3181" s="499"/>
    </row>
    <row r="3182" spans="4:4">
      <c r="D3182" s="499"/>
    </row>
    <row r="3183" spans="4:4">
      <c r="D3183" s="499"/>
    </row>
    <row r="3184" spans="4:4">
      <c r="D3184" s="499"/>
    </row>
    <row r="3185" spans="4:4">
      <c r="D3185" s="499"/>
    </row>
    <row r="3186" spans="4:4">
      <c r="D3186" s="499"/>
    </row>
    <row r="3187" spans="4:4">
      <c r="D3187" s="499"/>
    </row>
    <row r="3188" spans="4:4">
      <c r="D3188" s="499"/>
    </row>
    <row r="3189" spans="4:4">
      <c r="D3189" s="499"/>
    </row>
    <row r="3190" spans="4:4">
      <c r="D3190" s="499"/>
    </row>
    <row r="3191" spans="4:4">
      <c r="D3191" s="499"/>
    </row>
    <row r="3192" spans="4:4">
      <c r="D3192" s="499"/>
    </row>
    <row r="3193" spans="4:4">
      <c r="D3193" s="499"/>
    </row>
    <row r="3194" spans="4:4">
      <c r="D3194" s="499"/>
    </row>
    <row r="3195" spans="4:4">
      <c r="D3195" s="499"/>
    </row>
    <row r="3196" spans="4:4">
      <c r="D3196" s="499"/>
    </row>
    <row r="3197" spans="4:4">
      <c r="D3197" s="499"/>
    </row>
    <row r="3198" spans="4:4">
      <c r="D3198" s="499"/>
    </row>
    <row r="3199" spans="4:4">
      <c r="D3199" s="499"/>
    </row>
    <row r="3200" spans="4:4">
      <c r="D3200" s="499"/>
    </row>
    <row r="3201" spans="4:4">
      <c r="D3201" s="499"/>
    </row>
    <row r="3202" spans="4:4">
      <c r="D3202" s="499"/>
    </row>
    <row r="3203" spans="4:4">
      <c r="D3203" s="499"/>
    </row>
    <row r="3204" spans="4:4">
      <c r="D3204" s="499"/>
    </row>
    <row r="3205" spans="4:4">
      <c r="D3205" s="499"/>
    </row>
    <row r="3206" spans="4:4">
      <c r="D3206" s="499"/>
    </row>
    <row r="3207" spans="4:4">
      <c r="D3207" s="499"/>
    </row>
    <row r="3208" spans="4:4">
      <c r="D3208" s="499"/>
    </row>
    <row r="3209" spans="4:4">
      <c r="D3209" s="499"/>
    </row>
    <row r="3210" spans="4:4">
      <c r="D3210" s="499"/>
    </row>
    <row r="3211" spans="4:4">
      <c r="D3211" s="499"/>
    </row>
    <row r="3212" spans="4:4">
      <c r="D3212" s="499"/>
    </row>
    <row r="3213" spans="4:4">
      <c r="D3213" s="499"/>
    </row>
    <row r="3214" spans="4:4">
      <c r="D3214" s="499"/>
    </row>
    <row r="3215" spans="4:4">
      <c r="D3215" s="499"/>
    </row>
    <row r="3216" spans="4:4">
      <c r="D3216" s="499"/>
    </row>
    <row r="3217" spans="4:4">
      <c r="D3217" s="499"/>
    </row>
    <row r="3218" spans="4:4">
      <c r="D3218" s="499"/>
    </row>
    <row r="3219" spans="4:4">
      <c r="D3219" s="499"/>
    </row>
    <row r="3220" spans="4:4">
      <c r="D3220" s="499"/>
    </row>
    <row r="3221" spans="4:4">
      <c r="D3221" s="499"/>
    </row>
    <row r="3222" spans="4:4">
      <c r="D3222" s="499"/>
    </row>
    <row r="3223" spans="4:4">
      <c r="D3223" s="499"/>
    </row>
    <row r="3224" spans="4:4">
      <c r="D3224" s="499"/>
    </row>
    <row r="3225" spans="4:4">
      <c r="D3225" s="499"/>
    </row>
    <row r="3226" spans="4:4">
      <c r="D3226" s="499"/>
    </row>
    <row r="3227" spans="4:4">
      <c r="D3227" s="499"/>
    </row>
    <row r="3228" spans="4:4">
      <c r="D3228" s="499"/>
    </row>
    <row r="3229" spans="4:4">
      <c r="D3229" s="499"/>
    </row>
    <row r="3230" spans="4:4">
      <c r="D3230" s="499"/>
    </row>
    <row r="3231" spans="4:4">
      <c r="D3231" s="499"/>
    </row>
    <row r="3232" spans="4:4">
      <c r="D3232" s="499"/>
    </row>
    <row r="3233" spans="4:4">
      <c r="D3233" s="499"/>
    </row>
    <row r="3234" spans="4:4">
      <c r="D3234" s="499"/>
    </row>
    <row r="3235" spans="4:4">
      <c r="D3235" s="499"/>
    </row>
    <row r="3236" spans="4:4">
      <c r="D3236" s="499"/>
    </row>
    <row r="3237" spans="4:4">
      <c r="D3237" s="499"/>
    </row>
    <row r="3238" spans="4:4">
      <c r="D3238" s="499"/>
    </row>
    <row r="3239" spans="4:4">
      <c r="D3239" s="499"/>
    </row>
    <row r="3240" spans="4:4">
      <c r="D3240" s="499"/>
    </row>
    <row r="3241" spans="4:4">
      <c r="D3241" s="499"/>
    </row>
    <row r="3242" spans="4:4">
      <c r="D3242" s="499"/>
    </row>
    <row r="3243" spans="4:4">
      <c r="D3243" s="499"/>
    </row>
    <row r="3244" spans="4:4">
      <c r="D3244" s="499"/>
    </row>
    <row r="3245" spans="4:4">
      <c r="D3245" s="499"/>
    </row>
    <row r="3246" spans="4:4">
      <c r="D3246" s="499"/>
    </row>
    <row r="3247" spans="4:4">
      <c r="D3247" s="499"/>
    </row>
    <row r="3248" spans="4:4">
      <c r="D3248" s="499"/>
    </row>
    <row r="3249" spans="4:4">
      <c r="D3249" s="499"/>
    </row>
    <row r="3250" spans="4:4">
      <c r="D3250" s="499"/>
    </row>
    <row r="3251" spans="4:4">
      <c r="D3251" s="499"/>
    </row>
    <row r="3252" spans="4:4">
      <c r="D3252" s="499"/>
    </row>
    <row r="3253" spans="4:4">
      <c r="D3253" s="499"/>
    </row>
    <row r="3254" spans="4:4">
      <c r="D3254" s="499"/>
    </row>
    <row r="3255" spans="4:4">
      <c r="D3255" s="499"/>
    </row>
    <row r="3256" spans="4:4">
      <c r="D3256" s="499"/>
    </row>
    <row r="3257" spans="4:4">
      <c r="D3257" s="499"/>
    </row>
    <row r="3258" spans="4:4">
      <c r="D3258" s="499"/>
    </row>
    <row r="3259" spans="4:4">
      <c r="D3259" s="499"/>
    </row>
    <row r="3260" spans="4:4">
      <c r="D3260" s="499"/>
    </row>
    <row r="3261" spans="4:4">
      <c r="D3261" s="499"/>
    </row>
    <row r="3262" spans="4:4">
      <c r="D3262" s="499"/>
    </row>
    <row r="3263" spans="4:4">
      <c r="D3263" s="499"/>
    </row>
    <row r="3264" spans="4:4">
      <c r="D3264" s="499"/>
    </row>
    <row r="3265" spans="4:4">
      <c r="D3265" s="499"/>
    </row>
    <row r="3266" spans="4:4">
      <c r="D3266" s="499"/>
    </row>
    <row r="3267" spans="4:4">
      <c r="D3267" s="499"/>
    </row>
    <row r="3268" spans="4:4">
      <c r="D3268" s="499"/>
    </row>
    <row r="3269" spans="4:4">
      <c r="D3269" s="499"/>
    </row>
    <row r="3270" spans="4:4">
      <c r="D3270" s="499"/>
    </row>
    <row r="3271" spans="4:4">
      <c r="D3271" s="499"/>
    </row>
    <row r="3272" spans="4:4">
      <c r="D3272" s="499"/>
    </row>
    <row r="3273" spans="4:4">
      <c r="D3273" s="499"/>
    </row>
    <row r="3274" spans="4:4">
      <c r="D3274" s="499"/>
    </row>
    <row r="3275" spans="4:4">
      <c r="D3275" s="499"/>
    </row>
    <row r="3276" spans="4:4">
      <c r="D3276" s="499"/>
    </row>
    <row r="3277" spans="4:4">
      <c r="D3277" s="499"/>
    </row>
    <row r="3278" spans="4:4">
      <c r="D3278" s="499"/>
    </row>
    <row r="3279" spans="4:4">
      <c r="D3279" s="499"/>
    </row>
    <row r="3280" spans="4:4">
      <c r="D3280" s="499"/>
    </row>
    <row r="3281" spans="4:4">
      <c r="D3281" s="499"/>
    </row>
    <row r="3282" spans="4:4">
      <c r="D3282" s="499"/>
    </row>
    <row r="3283" spans="4:4">
      <c r="D3283" s="499"/>
    </row>
    <row r="3284" spans="4:4">
      <c r="D3284" s="499"/>
    </row>
    <row r="3285" spans="4:4">
      <c r="D3285" s="499"/>
    </row>
    <row r="3286" spans="4:4">
      <c r="D3286" s="499"/>
    </row>
    <row r="3287" spans="4:4">
      <c r="D3287" s="499"/>
    </row>
    <row r="3288" spans="4:4">
      <c r="D3288" s="499"/>
    </row>
    <row r="3289" spans="4:4">
      <c r="D3289" s="499"/>
    </row>
    <row r="3290" spans="4:4">
      <c r="D3290" s="499"/>
    </row>
    <row r="3291" spans="4:4">
      <c r="D3291" s="499"/>
    </row>
    <row r="3292" spans="4:4">
      <c r="D3292" s="499"/>
    </row>
    <row r="3293" spans="4:4">
      <c r="D3293" s="499"/>
    </row>
    <row r="3294" spans="4:4">
      <c r="D3294" s="499"/>
    </row>
    <row r="3295" spans="4:4">
      <c r="D3295" s="499"/>
    </row>
    <row r="3296" spans="4:4">
      <c r="D3296" s="499"/>
    </row>
    <row r="3297" spans="4:4">
      <c r="D3297" s="499"/>
    </row>
    <row r="3298" spans="4:4">
      <c r="D3298" s="499"/>
    </row>
    <row r="3299" spans="4:4">
      <c r="D3299" s="499"/>
    </row>
    <row r="3300" spans="4:4">
      <c r="D3300" s="499"/>
    </row>
    <row r="3301" spans="4:4">
      <c r="D3301" s="499"/>
    </row>
    <row r="3302" spans="4:4">
      <c r="D3302" s="499"/>
    </row>
    <row r="3303" spans="4:4">
      <c r="D3303" s="499"/>
    </row>
    <row r="3304" spans="4:4">
      <c r="D3304" s="499"/>
    </row>
    <row r="3305" spans="4:4">
      <c r="D3305" s="499"/>
    </row>
    <row r="3306" spans="4:4">
      <c r="D3306" s="499"/>
    </row>
    <row r="3307" spans="4:4">
      <c r="D3307" s="499"/>
    </row>
    <row r="3308" spans="4:4">
      <c r="D3308" s="499"/>
    </row>
    <row r="3309" spans="4:4">
      <c r="D3309" s="499"/>
    </row>
    <row r="3310" spans="4:4">
      <c r="D3310" s="499"/>
    </row>
    <row r="3311" spans="4:4">
      <c r="D3311" s="499"/>
    </row>
    <row r="3312" spans="4:4">
      <c r="D3312" s="499"/>
    </row>
    <row r="3313" spans="4:4">
      <c r="D3313" s="499"/>
    </row>
    <row r="3314" spans="4:4">
      <c r="D3314" s="499"/>
    </row>
    <row r="3315" spans="4:4">
      <c r="D3315" s="499"/>
    </row>
    <row r="3316" spans="4:4">
      <c r="D3316" s="499"/>
    </row>
    <row r="3317" spans="4:4">
      <c r="D3317" s="499"/>
    </row>
    <row r="3318" spans="4:4">
      <c r="D3318" s="499"/>
    </row>
    <row r="3319" spans="4:4">
      <c r="D3319" s="499"/>
    </row>
    <row r="3320" spans="4:4">
      <c r="D3320" s="499"/>
    </row>
    <row r="3321" spans="4:4">
      <c r="D3321" s="499"/>
    </row>
    <row r="3322" spans="4:4">
      <c r="D3322" s="499"/>
    </row>
    <row r="3323" spans="4:4">
      <c r="D3323" s="499"/>
    </row>
    <row r="3324" spans="4:4">
      <c r="D3324" s="499"/>
    </row>
    <row r="3325" spans="4:4">
      <c r="D3325" s="499"/>
    </row>
    <row r="3326" spans="4:4">
      <c r="D3326" s="499"/>
    </row>
    <row r="3327" spans="4:4">
      <c r="D3327" s="499"/>
    </row>
    <row r="3328" spans="4:4">
      <c r="D3328" s="499"/>
    </row>
    <row r="3329" spans="4:4">
      <c r="D3329" s="499"/>
    </row>
    <row r="3330" spans="4:4">
      <c r="D3330" s="499"/>
    </row>
    <row r="3331" spans="4:4">
      <c r="D3331" s="499"/>
    </row>
    <row r="3332" spans="4:4">
      <c r="D3332" s="499"/>
    </row>
    <row r="3333" spans="4:4">
      <c r="D3333" s="499"/>
    </row>
    <row r="3334" spans="4:4">
      <c r="D3334" s="499"/>
    </row>
    <row r="3335" spans="4:4">
      <c r="D3335" s="499"/>
    </row>
    <row r="3336" spans="4:4">
      <c r="D3336" s="499"/>
    </row>
    <row r="3337" spans="4:4">
      <c r="D3337" s="499"/>
    </row>
    <row r="3338" spans="4:4">
      <c r="D3338" s="499"/>
    </row>
    <row r="3339" spans="4:4">
      <c r="D3339" s="499"/>
    </row>
    <row r="3340" spans="4:4">
      <c r="D3340" s="499"/>
    </row>
    <row r="3341" spans="4:4">
      <c r="D3341" s="499"/>
    </row>
    <row r="3342" spans="4:4">
      <c r="D3342" s="499"/>
    </row>
    <row r="3343" spans="4:4">
      <c r="D3343" s="499"/>
    </row>
    <row r="3344" spans="4:4">
      <c r="D3344" s="499"/>
    </row>
    <row r="3345" spans="4:4">
      <c r="D3345" s="499"/>
    </row>
    <row r="3346" spans="4:4">
      <c r="D3346" s="499"/>
    </row>
    <row r="3347" spans="4:4">
      <c r="D3347" s="499"/>
    </row>
    <row r="3348" spans="4:4">
      <c r="D3348" s="499"/>
    </row>
    <row r="3349" spans="4:4">
      <c r="D3349" s="499"/>
    </row>
    <row r="3350" spans="4:4">
      <c r="D3350" s="499"/>
    </row>
    <row r="3351" spans="4:4">
      <c r="D3351" s="499"/>
    </row>
    <row r="3352" spans="4:4">
      <c r="D3352" s="499"/>
    </row>
    <row r="3353" spans="4:4">
      <c r="D3353" s="499"/>
    </row>
    <row r="3354" spans="4:4">
      <c r="D3354" s="499"/>
    </row>
    <row r="3355" spans="4:4">
      <c r="D3355" s="499"/>
    </row>
    <row r="3356" spans="4:4">
      <c r="D3356" s="499"/>
    </row>
    <row r="3357" spans="4:4">
      <c r="D3357" s="499"/>
    </row>
    <row r="3358" spans="4:4">
      <c r="D3358" s="499"/>
    </row>
    <row r="3359" spans="4:4">
      <c r="D3359" s="499"/>
    </row>
    <row r="3360" spans="4:4">
      <c r="D3360" s="499"/>
    </row>
    <row r="3361" spans="4:4">
      <c r="D3361" s="499"/>
    </row>
    <row r="3362" spans="4:4">
      <c r="D3362" s="499"/>
    </row>
    <row r="3363" spans="4:4">
      <c r="D3363" s="499"/>
    </row>
    <row r="3364" spans="4:4">
      <c r="D3364" s="499"/>
    </row>
    <row r="3365" spans="4:4">
      <c r="D3365" s="499"/>
    </row>
    <row r="3366" spans="4:4">
      <c r="D3366" s="499"/>
    </row>
    <row r="3367" spans="4:4">
      <c r="D3367" s="499"/>
    </row>
    <row r="3368" spans="4:4">
      <c r="D3368" s="499"/>
    </row>
    <row r="3369" spans="4:4">
      <c r="D3369" s="499"/>
    </row>
    <row r="3370" spans="4:4">
      <c r="D3370" s="499"/>
    </row>
    <row r="3371" spans="4:4">
      <c r="D3371" s="499"/>
    </row>
    <row r="3372" spans="4:4">
      <c r="D3372" s="499"/>
    </row>
    <row r="3373" spans="4:4">
      <c r="D3373" s="499"/>
    </row>
    <row r="3374" spans="4:4">
      <c r="D3374" s="499"/>
    </row>
    <row r="3375" spans="4:4">
      <c r="D3375" s="499"/>
    </row>
    <row r="3376" spans="4:4">
      <c r="D3376" s="499"/>
    </row>
    <row r="3377" spans="4:4">
      <c r="D3377" s="499"/>
    </row>
    <row r="3378" spans="4:4">
      <c r="D3378" s="499"/>
    </row>
    <row r="3379" spans="4:4">
      <c r="D3379" s="499"/>
    </row>
    <row r="3380" spans="4:4">
      <c r="D3380" s="499"/>
    </row>
    <row r="3381" spans="4:4">
      <c r="D3381" s="499"/>
    </row>
    <row r="3382" spans="4:4">
      <c r="D3382" s="499"/>
    </row>
    <row r="3383" spans="4:4">
      <c r="D3383" s="499"/>
    </row>
    <row r="3384" spans="4:4">
      <c r="D3384" s="499"/>
    </row>
    <row r="3385" spans="4:4">
      <c r="D3385" s="499"/>
    </row>
    <row r="3386" spans="4:4">
      <c r="D3386" s="499"/>
    </row>
    <row r="3387" spans="4:4">
      <c r="D3387" s="499"/>
    </row>
    <row r="3388" spans="4:4">
      <c r="D3388" s="499"/>
    </row>
    <row r="3389" spans="4:4">
      <c r="D3389" s="499"/>
    </row>
    <row r="3390" spans="4:4">
      <c r="D3390" s="499"/>
    </row>
    <row r="3391" spans="4:4">
      <c r="D3391" s="499"/>
    </row>
    <row r="3392" spans="4:4">
      <c r="D3392" s="499"/>
    </row>
    <row r="3393" spans="4:4">
      <c r="D3393" s="499"/>
    </row>
    <row r="3394" spans="4:4">
      <c r="D3394" s="499"/>
    </row>
    <row r="3395" spans="4:4">
      <c r="D3395" s="499"/>
    </row>
    <row r="3396" spans="4:4">
      <c r="D3396" s="499"/>
    </row>
    <row r="3397" spans="4:4">
      <c r="D3397" s="499"/>
    </row>
    <row r="3398" spans="4:4">
      <c r="D3398" s="499"/>
    </row>
    <row r="3399" spans="4:4">
      <c r="D3399" s="499"/>
    </row>
    <row r="3400" spans="4:4">
      <c r="D3400" s="499"/>
    </row>
    <row r="3401" spans="4:4">
      <c r="D3401" s="499"/>
    </row>
    <row r="3402" spans="4:4">
      <c r="D3402" s="499"/>
    </row>
    <row r="3403" spans="4:4">
      <c r="D3403" s="499"/>
    </row>
    <row r="3404" spans="4:4">
      <c r="D3404" s="499"/>
    </row>
    <row r="3405" spans="4:4">
      <c r="D3405" s="499"/>
    </row>
    <row r="3406" spans="4:4">
      <c r="D3406" s="499"/>
    </row>
    <row r="3407" spans="4:4">
      <c r="D3407" s="499"/>
    </row>
    <row r="3408" spans="4:4">
      <c r="D3408" s="499"/>
    </row>
    <row r="3409" spans="4:4">
      <c r="D3409" s="499"/>
    </row>
    <row r="3410" spans="4:4">
      <c r="D3410" s="499"/>
    </row>
    <row r="3411" spans="4:4">
      <c r="D3411" s="499"/>
    </row>
    <row r="3412" spans="4:4">
      <c r="D3412" s="499"/>
    </row>
    <row r="3413" spans="4:4">
      <c r="D3413" s="499"/>
    </row>
    <row r="3414" spans="4:4">
      <c r="D3414" s="499"/>
    </row>
    <row r="3415" spans="4:4">
      <c r="D3415" s="499"/>
    </row>
    <row r="3416" spans="4:4">
      <c r="D3416" s="499"/>
    </row>
    <row r="3417" spans="4:4">
      <c r="D3417" s="499"/>
    </row>
    <row r="3418" spans="4:4">
      <c r="D3418" s="499"/>
    </row>
    <row r="3419" spans="4:4">
      <c r="D3419" s="499"/>
    </row>
    <row r="3420" spans="4:4">
      <c r="D3420" s="499"/>
    </row>
    <row r="3421" spans="4:4">
      <c r="D3421" s="499"/>
    </row>
    <row r="3422" spans="4:4">
      <c r="D3422" s="499"/>
    </row>
    <row r="3423" spans="4:4">
      <c r="D3423" s="499"/>
    </row>
    <row r="3424" spans="4:4">
      <c r="D3424" s="499"/>
    </row>
    <row r="3425" spans="4:4">
      <c r="D3425" s="499"/>
    </row>
    <row r="3426" spans="4:4">
      <c r="D3426" s="499"/>
    </row>
    <row r="3427" spans="4:4">
      <c r="D3427" s="499"/>
    </row>
    <row r="3428" spans="4:4">
      <c r="D3428" s="499"/>
    </row>
    <row r="3429" spans="4:4">
      <c r="D3429" s="499"/>
    </row>
    <row r="3430" spans="4:4">
      <c r="D3430" s="499"/>
    </row>
    <row r="3431" spans="4:4">
      <c r="D3431" s="499"/>
    </row>
    <row r="3432" spans="4:4">
      <c r="D3432" s="499"/>
    </row>
    <row r="3433" spans="4:4">
      <c r="D3433" s="499"/>
    </row>
    <row r="3434" spans="4:4">
      <c r="D3434" s="499"/>
    </row>
    <row r="3435" spans="4:4">
      <c r="D3435" s="499"/>
    </row>
    <row r="3436" spans="4:4">
      <c r="D3436" s="499"/>
    </row>
    <row r="3437" spans="4:4">
      <c r="D3437" s="499"/>
    </row>
    <row r="3438" spans="4:4">
      <c r="D3438" s="499"/>
    </row>
    <row r="3439" spans="4:4">
      <c r="D3439" s="499"/>
    </row>
    <row r="3440" spans="4:4">
      <c r="D3440" s="499"/>
    </row>
    <row r="3441" spans="4:4">
      <c r="D3441" s="499"/>
    </row>
    <row r="3442" spans="4:4">
      <c r="D3442" s="499"/>
    </row>
    <row r="3443" spans="4:4">
      <c r="D3443" s="499"/>
    </row>
    <row r="3444" spans="4:4">
      <c r="D3444" s="499"/>
    </row>
    <row r="3445" spans="4:4">
      <c r="D3445" s="499"/>
    </row>
    <row r="3446" spans="4:4">
      <c r="D3446" s="499"/>
    </row>
    <row r="3447" spans="4:4">
      <c r="D3447" s="499"/>
    </row>
    <row r="3448" spans="4:4">
      <c r="D3448" s="499"/>
    </row>
    <row r="3449" spans="4:4">
      <c r="D3449" s="499"/>
    </row>
    <row r="3450" spans="4:4">
      <c r="D3450" s="499"/>
    </row>
    <row r="3451" spans="4:4">
      <c r="D3451" s="499"/>
    </row>
    <row r="3452" spans="4:4">
      <c r="D3452" s="499"/>
    </row>
    <row r="3453" spans="4:4">
      <c r="D3453" s="499"/>
    </row>
    <row r="3454" spans="4:4">
      <c r="D3454" s="499"/>
    </row>
    <row r="3455" spans="4:4">
      <c r="D3455" s="499"/>
    </row>
    <row r="3456" spans="4:4">
      <c r="D3456" s="499"/>
    </row>
    <row r="3457" spans="4:4">
      <c r="D3457" s="499"/>
    </row>
    <row r="3458" spans="4:4">
      <c r="D3458" s="499"/>
    </row>
    <row r="3459" spans="4:4">
      <c r="D3459" s="499"/>
    </row>
    <row r="3460" spans="4:4">
      <c r="D3460" s="499"/>
    </row>
    <row r="3461" spans="4:4">
      <c r="D3461" s="499"/>
    </row>
    <row r="3462" spans="4:4">
      <c r="D3462" s="499"/>
    </row>
    <row r="3463" spans="4:4">
      <c r="D3463" s="499"/>
    </row>
    <row r="3464" spans="4:4">
      <c r="D3464" s="499"/>
    </row>
    <row r="3465" spans="4:4">
      <c r="D3465" s="499"/>
    </row>
    <row r="3466" spans="4:4">
      <c r="D3466" s="499"/>
    </row>
    <row r="3467" spans="4:4">
      <c r="D3467" s="499"/>
    </row>
    <row r="3468" spans="4:4">
      <c r="D3468" s="499"/>
    </row>
    <row r="3469" spans="4:4">
      <c r="D3469" s="499"/>
    </row>
    <row r="3470" spans="4:4">
      <c r="D3470" s="499"/>
    </row>
    <row r="3471" spans="4:4">
      <c r="D3471" s="499"/>
    </row>
    <row r="3472" spans="4:4">
      <c r="D3472" s="499"/>
    </row>
    <row r="3473" spans="4:4">
      <c r="D3473" s="499"/>
    </row>
    <row r="3474" spans="4:4">
      <c r="D3474" s="499"/>
    </row>
    <row r="3475" spans="4:4">
      <c r="D3475" s="499"/>
    </row>
    <row r="3476" spans="4:4">
      <c r="D3476" s="499"/>
    </row>
    <row r="3477" spans="4:4">
      <c r="D3477" s="499"/>
    </row>
    <row r="3478" spans="4:4">
      <c r="D3478" s="499"/>
    </row>
    <row r="3479" spans="4:4">
      <c r="D3479" s="499"/>
    </row>
    <row r="3480" spans="4:4">
      <c r="D3480" s="499"/>
    </row>
    <row r="3481" spans="4:4">
      <c r="D3481" s="499"/>
    </row>
    <row r="3482" spans="4:4">
      <c r="D3482" s="499"/>
    </row>
    <row r="3483" spans="4:4">
      <c r="D3483" s="499"/>
    </row>
    <row r="3484" spans="4:4">
      <c r="D3484" s="499"/>
    </row>
    <row r="3485" spans="4:4">
      <c r="D3485" s="499"/>
    </row>
    <row r="3486" spans="4:4">
      <c r="D3486" s="499"/>
    </row>
    <row r="3487" spans="4:4">
      <c r="D3487" s="499"/>
    </row>
    <row r="3488" spans="4:4">
      <c r="D3488" s="499"/>
    </row>
    <row r="3489" spans="4:4">
      <c r="D3489" s="499"/>
    </row>
    <row r="3490" spans="4:4">
      <c r="D3490" s="499"/>
    </row>
    <row r="3491" spans="4:4">
      <c r="D3491" s="499"/>
    </row>
    <row r="3492" spans="4:4">
      <c r="D3492" s="499"/>
    </row>
    <row r="3493" spans="4:4">
      <c r="D3493" s="499"/>
    </row>
    <row r="3494" spans="4:4">
      <c r="D3494" s="499"/>
    </row>
    <row r="3495" spans="4:4">
      <c r="D3495" s="499"/>
    </row>
    <row r="3496" spans="4:4">
      <c r="D3496" s="499"/>
    </row>
    <row r="3497" spans="4:4">
      <c r="D3497" s="499"/>
    </row>
    <row r="3498" spans="4:4">
      <c r="D3498" s="499"/>
    </row>
    <row r="3499" spans="4:4">
      <c r="D3499" s="499"/>
    </row>
    <row r="3500" spans="4:4">
      <c r="D3500" s="499"/>
    </row>
    <row r="3501" spans="4:4">
      <c r="D3501" s="499"/>
    </row>
    <row r="3502" spans="4:4">
      <c r="D3502" s="499"/>
    </row>
    <row r="3503" spans="4:4">
      <c r="D3503" s="499"/>
    </row>
    <row r="3504" spans="4:4">
      <c r="D3504" s="499"/>
    </row>
    <row r="3505" spans="4:4">
      <c r="D3505" s="499"/>
    </row>
    <row r="3506" spans="4:4">
      <c r="D3506" s="499"/>
    </row>
    <row r="3507" spans="4:4">
      <c r="D3507" s="499"/>
    </row>
    <row r="3508" spans="4:4">
      <c r="D3508" s="499"/>
    </row>
    <row r="3509" spans="4:4">
      <c r="D3509" s="499"/>
    </row>
    <row r="3510" spans="4:4">
      <c r="D3510" s="499"/>
    </row>
    <row r="3511" spans="4:4">
      <c r="D3511" s="499"/>
    </row>
    <row r="3512" spans="4:4">
      <c r="D3512" s="499"/>
    </row>
    <row r="3513" spans="4:4">
      <c r="D3513" s="499"/>
    </row>
    <row r="3514" spans="4:4">
      <c r="D3514" s="499"/>
    </row>
    <row r="3515" spans="4:4">
      <c r="D3515" s="499"/>
    </row>
    <row r="3516" spans="4:4">
      <c r="D3516" s="499"/>
    </row>
    <row r="3517" spans="4:4">
      <c r="D3517" s="499"/>
    </row>
    <row r="3518" spans="4:4">
      <c r="D3518" s="499"/>
    </row>
    <row r="3519" spans="4:4">
      <c r="D3519" s="499"/>
    </row>
    <row r="3520" spans="4:4">
      <c r="D3520" s="499"/>
    </row>
    <row r="3521" spans="4:4">
      <c r="D3521" s="499"/>
    </row>
    <row r="3522" spans="4:4">
      <c r="D3522" s="499"/>
    </row>
    <row r="3523" spans="4:4">
      <c r="D3523" s="499"/>
    </row>
    <row r="3524" spans="4:4">
      <c r="D3524" s="499"/>
    </row>
    <row r="3525" spans="4:4">
      <c r="D3525" s="499"/>
    </row>
    <row r="3526" spans="4:4">
      <c r="D3526" s="499"/>
    </row>
    <row r="3527" spans="4:4">
      <c r="D3527" s="499"/>
    </row>
    <row r="3528" spans="4:4">
      <c r="D3528" s="499"/>
    </row>
    <row r="3529" spans="4:4">
      <c r="D3529" s="499"/>
    </row>
    <row r="3530" spans="4:4">
      <c r="D3530" s="499"/>
    </row>
    <row r="3531" spans="4:4">
      <c r="D3531" s="499"/>
    </row>
    <row r="3532" spans="4:4">
      <c r="D3532" s="499"/>
    </row>
    <row r="3533" spans="4:4">
      <c r="D3533" s="499"/>
    </row>
    <row r="3534" spans="4:4">
      <c r="D3534" s="499"/>
    </row>
    <row r="3535" spans="4:4">
      <c r="D3535" s="499"/>
    </row>
    <row r="3536" spans="4:4">
      <c r="D3536" s="499"/>
    </row>
    <row r="3537" spans="4:4">
      <c r="D3537" s="499"/>
    </row>
    <row r="3538" spans="4:4">
      <c r="D3538" s="499"/>
    </row>
    <row r="3539" spans="4:4">
      <c r="D3539" s="499"/>
    </row>
    <row r="3540" spans="4:4">
      <c r="D3540" s="499"/>
    </row>
    <row r="3541" spans="4:4">
      <c r="D3541" s="499"/>
    </row>
    <row r="3542" spans="4:4">
      <c r="D3542" s="499"/>
    </row>
    <row r="3543" spans="4:4">
      <c r="D3543" s="499"/>
    </row>
    <row r="3544" spans="4:4">
      <c r="D3544" s="499"/>
    </row>
    <row r="3545" spans="4:4">
      <c r="D3545" s="499"/>
    </row>
    <row r="3546" spans="4:4">
      <c r="D3546" s="499"/>
    </row>
    <row r="3547" spans="4:4">
      <c r="D3547" s="499"/>
    </row>
    <row r="3548" spans="4:4">
      <c r="D3548" s="499"/>
    </row>
    <row r="3549" spans="4:4">
      <c r="D3549" s="499"/>
    </row>
    <row r="3550" spans="4:4">
      <c r="D3550" s="499"/>
    </row>
    <row r="3551" spans="4:4">
      <c r="D3551" s="499"/>
    </row>
    <row r="3552" spans="4:4">
      <c r="D3552" s="499"/>
    </row>
    <row r="3553" spans="4:4">
      <c r="D3553" s="499"/>
    </row>
    <row r="3554" spans="4:4">
      <c r="D3554" s="499"/>
    </row>
    <row r="3555" spans="4:4">
      <c r="D3555" s="499"/>
    </row>
    <row r="3556" spans="4:4">
      <c r="D3556" s="499"/>
    </row>
    <row r="3557" spans="4:4">
      <c r="D3557" s="499"/>
    </row>
    <row r="3558" spans="4:4">
      <c r="D3558" s="499"/>
    </row>
    <row r="3559" spans="4:4">
      <c r="D3559" s="499"/>
    </row>
    <row r="3560" spans="4:4">
      <c r="D3560" s="499"/>
    </row>
    <row r="3561" spans="4:4">
      <c r="D3561" s="499"/>
    </row>
    <row r="3562" spans="4:4">
      <c r="D3562" s="499"/>
    </row>
    <row r="3563" spans="4:4">
      <c r="D3563" s="499"/>
    </row>
    <row r="3564" spans="4:4">
      <c r="D3564" s="499"/>
    </row>
    <row r="3565" spans="4:4">
      <c r="D3565" s="499"/>
    </row>
    <row r="3566" spans="4:4">
      <c r="D3566" s="499"/>
    </row>
    <row r="3567" spans="4:4">
      <c r="D3567" s="499"/>
    </row>
    <row r="3568" spans="4:4">
      <c r="D3568" s="499"/>
    </row>
    <row r="3569" spans="4:4">
      <c r="D3569" s="499"/>
    </row>
    <row r="3570" spans="4:4">
      <c r="D3570" s="499"/>
    </row>
    <row r="3571" spans="4:4">
      <c r="D3571" s="499"/>
    </row>
    <row r="3572" spans="4:4">
      <c r="D3572" s="499"/>
    </row>
    <row r="3573" spans="4:4">
      <c r="D3573" s="499"/>
    </row>
    <row r="3574" spans="4:4">
      <c r="D3574" s="499"/>
    </row>
    <row r="3575" spans="4:4">
      <c r="D3575" s="499"/>
    </row>
    <row r="3576" spans="4:4">
      <c r="D3576" s="499"/>
    </row>
    <row r="3577" spans="4:4">
      <c r="D3577" s="499"/>
    </row>
    <row r="3578" spans="4:4">
      <c r="D3578" s="499"/>
    </row>
    <row r="3579" spans="4:4">
      <c r="D3579" s="499"/>
    </row>
    <row r="3580" spans="4:4">
      <c r="D3580" s="499"/>
    </row>
    <row r="3581" spans="4:4">
      <c r="D3581" s="499"/>
    </row>
    <row r="3582" spans="4:4">
      <c r="D3582" s="499"/>
    </row>
    <row r="3583" spans="4:4">
      <c r="D3583" s="499"/>
    </row>
    <row r="3584" spans="4:4">
      <c r="D3584" s="499"/>
    </row>
    <row r="3585" spans="4:4">
      <c r="D3585" s="499"/>
    </row>
    <row r="3586" spans="4:4">
      <c r="D3586" s="499"/>
    </row>
    <row r="3587" spans="4:4">
      <c r="D3587" s="499"/>
    </row>
    <row r="3588" spans="4:4">
      <c r="D3588" s="499"/>
    </row>
    <row r="3589" spans="4:4">
      <c r="D3589" s="499"/>
    </row>
    <row r="3590" spans="4:4">
      <c r="D3590" s="499"/>
    </row>
    <row r="3591" spans="4:4">
      <c r="D3591" s="499"/>
    </row>
    <row r="3592" spans="4:4">
      <c r="D3592" s="499"/>
    </row>
    <row r="3593" spans="4:4">
      <c r="D3593" s="499"/>
    </row>
    <row r="3594" spans="4:4">
      <c r="D3594" s="499"/>
    </row>
    <row r="3595" spans="4:4">
      <c r="D3595" s="499"/>
    </row>
    <row r="3596" spans="4:4">
      <c r="D3596" s="499"/>
    </row>
    <row r="3597" spans="4:4">
      <c r="D3597" s="499"/>
    </row>
    <row r="3598" spans="4:4">
      <c r="D3598" s="499"/>
    </row>
    <row r="3599" spans="4:4">
      <c r="D3599" s="499"/>
    </row>
    <row r="3600" spans="4:4">
      <c r="D3600" s="499"/>
    </row>
    <row r="3601" spans="4:4">
      <c r="D3601" s="499"/>
    </row>
    <row r="3602" spans="4:4">
      <c r="D3602" s="499"/>
    </row>
    <row r="3603" spans="4:4">
      <c r="D3603" s="499"/>
    </row>
    <row r="3604" spans="4:4">
      <c r="D3604" s="499"/>
    </row>
    <row r="3605" spans="4:4">
      <c r="D3605" s="499"/>
    </row>
    <row r="3606" spans="4:4">
      <c r="D3606" s="499"/>
    </row>
    <row r="3607" spans="4:4">
      <c r="D3607" s="499"/>
    </row>
    <row r="3608" spans="4:4">
      <c r="D3608" s="499"/>
    </row>
    <row r="3609" spans="4:4">
      <c r="D3609" s="499"/>
    </row>
    <row r="3610" spans="4:4">
      <c r="D3610" s="499"/>
    </row>
    <row r="3611" spans="4:4">
      <c r="D3611" s="499"/>
    </row>
    <row r="3612" spans="4:4">
      <c r="D3612" s="499"/>
    </row>
    <row r="3613" spans="4:4">
      <c r="D3613" s="499"/>
    </row>
    <row r="3614" spans="4:4">
      <c r="D3614" s="499"/>
    </row>
    <row r="3615" spans="4:4">
      <c r="D3615" s="499"/>
    </row>
    <row r="3616" spans="4:4">
      <c r="D3616" s="499"/>
    </row>
    <row r="3617" spans="4:4">
      <c r="D3617" s="499"/>
    </row>
    <row r="3618" spans="4:4">
      <c r="D3618" s="499"/>
    </row>
    <row r="3619" spans="4:4">
      <c r="D3619" s="499"/>
    </row>
    <row r="3620" spans="4:4">
      <c r="D3620" s="499"/>
    </row>
    <row r="3621" spans="4:4">
      <c r="D3621" s="499"/>
    </row>
    <row r="3622" spans="4:4">
      <c r="D3622" s="499"/>
    </row>
    <row r="3623" spans="4:4">
      <c r="D3623" s="499"/>
    </row>
    <row r="3624" spans="4:4">
      <c r="D3624" s="499"/>
    </row>
    <row r="3625" spans="4:4">
      <c r="D3625" s="499"/>
    </row>
    <row r="3626" spans="4:4">
      <c r="D3626" s="499"/>
    </row>
    <row r="3627" spans="4:4">
      <c r="D3627" s="499"/>
    </row>
    <row r="3628" spans="4:4">
      <c r="D3628" s="499"/>
    </row>
    <row r="3629" spans="4:4">
      <c r="D3629" s="499"/>
    </row>
    <row r="3630" spans="4:4">
      <c r="D3630" s="499"/>
    </row>
    <row r="3631" spans="4:4">
      <c r="D3631" s="499"/>
    </row>
    <row r="3632" spans="4:4">
      <c r="D3632" s="499"/>
    </row>
    <row r="3633" spans="4:4">
      <c r="D3633" s="499"/>
    </row>
    <row r="3634" spans="4:4">
      <c r="D3634" s="499"/>
    </row>
    <row r="3635" spans="4:4">
      <c r="D3635" s="499"/>
    </row>
    <row r="3636" spans="4:4">
      <c r="D3636" s="499"/>
    </row>
    <row r="3637" spans="4:4">
      <c r="D3637" s="499"/>
    </row>
    <row r="3638" spans="4:4">
      <c r="D3638" s="499"/>
    </row>
    <row r="3639" spans="4:4">
      <c r="D3639" s="499"/>
    </row>
    <row r="3640" spans="4:4">
      <c r="D3640" s="499"/>
    </row>
    <row r="3641" spans="4:4">
      <c r="D3641" s="499"/>
    </row>
    <row r="3642" spans="4:4">
      <c r="D3642" s="499"/>
    </row>
    <row r="3643" spans="4:4">
      <c r="D3643" s="499"/>
    </row>
    <row r="3644" spans="4:4">
      <c r="D3644" s="499"/>
    </row>
    <row r="3645" spans="4:4">
      <c r="D3645" s="499"/>
    </row>
    <row r="3646" spans="4:4">
      <c r="D3646" s="499"/>
    </row>
    <row r="3647" spans="4:4">
      <c r="D3647" s="499"/>
    </row>
    <row r="3648" spans="4:4">
      <c r="D3648" s="499"/>
    </row>
    <row r="3649" spans="4:4">
      <c r="D3649" s="499"/>
    </row>
    <row r="3650" spans="4:4">
      <c r="D3650" s="499"/>
    </row>
    <row r="3651" spans="4:4">
      <c r="D3651" s="499"/>
    </row>
    <row r="3652" spans="4:4">
      <c r="D3652" s="499"/>
    </row>
    <row r="3653" spans="4:4">
      <c r="D3653" s="499"/>
    </row>
    <row r="3654" spans="4:4">
      <c r="D3654" s="499"/>
    </row>
    <row r="3655" spans="4:4">
      <c r="D3655" s="499"/>
    </row>
    <row r="3656" spans="4:4">
      <c r="D3656" s="499"/>
    </row>
    <row r="3657" spans="4:4">
      <c r="D3657" s="499"/>
    </row>
    <row r="3658" spans="4:4">
      <c r="D3658" s="499"/>
    </row>
    <row r="3659" spans="4:4">
      <c r="D3659" s="499"/>
    </row>
    <row r="3660" spans="4:4">
      <c r="D3660" s="499"/>
    </row>
    <row r="3661" spans="4:4">
      <c r="D3661" s="499"/>
    </row>
    <row r="3662" spans="4:4">
      <c r="D3662" s="499"/>
    </row>
    <row r="3663" spans="4:4">
      <c r="D3663" s="499"/>
    </row>
    <row r="3664" spans="4:4">
      <c r="D3664" s="499"/>
    </row>
    <row r="3665" spans="4:4">
      <c r="D3665" s="499"/>
    </row>
    <row r="3666" spans="4:4">
      <c r="D3666" s="499"/>
    </row>
    <row r="3667" spans="4:4">
      <c r="D3667" s="499"/>
    </row>
    <row r="3668" spans="4:4">
      <c r="D3668" s="499"/>
    </row>
    <row r="3669" spans="4:4">
      <c r="D3669" s="499"/>
    </row>
    <row r="3670" spans="4:4">
      <c r="D3670" s="499"/>
    </row>
    <row r="3671" spans="4:4">
      <c r="D3671" s="499"/>
    </row>
    <row r="3672" spans="4:4">
      <c r="D3672" s="499"/>
    </row>
    <row r="3673" spans="4:4">
      <c r="D3673" s="499"/>
    </row>
    <row r="3674" spans="4:4">
      <c r="D3674" s="499"/>
    </row>
    <row r="3675" spans="4:4">
      <c r="D3675" s="499"/>
    </row>
    <row r="3676" spans="4:4">
      <c r="D3676" s="499"/>
    </row>
    <row r="3677" spans="4:4">
      <c r="D3677" s="499"/>
    </row>
    <row r="3678" spans="4:4">
      <c r="D3678" s="499"/>
    </row>
    <row r="3679" spans="4:4">
      <c r="D3679" s="499"/>
    </row>
    <row r="3680" spans="4:4">
      <c r="D3680" s="499"/>
    </row>
    <row r="3681" spans="4:4">
      <c r="D3681" s="499"/>
    </row>
    <row r="3682" spans="4:4">
      <c r="D3682" s="499"/>
    </row>
    <row r="3683" spans="4:4">
      <c r="D3683" s="499"/>
    </row>
    <row r="3684" spans="4:4">
      <c r="D3684" s="499"/>
    </row>
    <row r="3685" spans="4:4">
      <c r="D3685" s="499"/>
    </row>
    <row r="3686" spans="4:4">
      <c r="D3686" s="499"/>
    </row>
    <row r="3687" spans="4:4">
      <c r="D3687" s="499"/>
    </row>
    <row r="3688" spans="4:4">
      <c r="D3688" s="499"/>
    </row>
    <row r="3689" spans="4:4">
      <c r="D3689" s="499"/>
    </row>
    <row r="3690" spans="4:4">
      <c r="D3690" s="499"/>
    </row>
    <row r="3691" spans="4:4">
      <c r="D3691" s="499"/>
    </row>
    <row r="3692" spans="4:4">
      <c r="D3692" s="499"/>
    </row>
    <row r="3693" spans="4:4">
      <c r="D3693" s="499"/>
    </row>
    <row r="3694" spans="4:4">
      <c r="D3694" s="499"/>
    </row>
    <row r="3695" spans="4:4">
      <c r="D3695" s="499"/>
    </row>
    <row r="3696" spans="4:4">
      <c r="D3696" s="499"/>
    </row>
    <row r="3697" spans="4:4">
      <c r="D3697" s="499"/>
    </row>
    <row r="3698" spans="4:4">
      <c r="D3698" s="499"/>
    </row>
    <row r="3699" spans="4:4">
      <c r="D3699" s="499"/>
    </row>
    <row r="3700" spans="4:4">
      <c r="D3700" s="499"/>
    </row>
    <row r="3701" spans="4:4">
      <c r="D3701" s="499"/>
    </row>
    <row r="3702" spans="4:4">
      <c r="D3702" s="499"/>
    </row>
    <row r="3703" spans="4:4">
      <c r="D3703" s="499"/>
    </row>
    <row r="3704" spans="4:4">
      <c r="D3704" s="499"/>
    </row>
    <row r="3705" spans="4:4">
      <c r="D3705" s="499"/>
    </row>
    <row r="3706" spans="4:4">
      <c r="D3706" s="499"/>
    </row>
    <row r="3707" spans="4:4">
      <c r="D3707" s="499"/>
    </row>
    <row r="3708" spans="4:4">
      <c r="D3708" s="499"/>
    </row>
    <row r="3709" spans="4:4">
      <c r="D3709" s="499"/>
    </row>
    <row r="3710" spans="4:4">
      <c r="D3710" s="499"/>
    </row>
    <row r="3711" spans="4:4">
      <c r="D3711" s="499"/>
    </row>
    <row r="3712" spans="4:4">
      <c r="D3712" s="499"/>
    </row>
    <row r="3713" spans="4:4">
      <c r="D3713" s="499"/>
    </row>
    <row r="3714" spans="4:4">
      <c r="D3714" s="499"/>
    </row>
    <row r="3715" spans="4:4">
      <c r="D3715" s="499"/>
    </row>
    <row r="3716" spans="4:4">
      <c r="D3716" s="499"/>
    </row>
    <row r="3717" spans="4:4">
      <c r="D3717" s="499"/>
    </row>
    <row r="3718" spans="4:4">
      <c r="D3718" s="499"/>
    </row>
    <row r="3719" spans="4:4">
      <c r="D3719" s="499"/>
    </row>
    <row r="3720" spans="4:4">
      <c r="D3720" s="499"/>
    </row>
    <row r="3721" spans="4:4">
      <c r="D3721" s="499"/>
    </row>
    <row r="3722" spans="4:4">
      <c r="D3722" s="499"/>
    </row>
    <row r="3723" spans="4:4">
      <c r="D3723" s="499"/>
    </row>
    <row r="3724" spans="4:4">
      <c r="D3724" s="499"/>
    </row>
    <row r="3725" spans="4:4">
      <c r="D3725" s="499"/>
    </row>
    <row r="3726" spans="4:4">
      <c r="D3726" s="499"/>
    </row>
    <row r="3727" spans="4:4">
      <c r="D3727" s="499"/>
    </row>
    <row r="3728" spans="4:4">
      <c r="D3728" s="499"/>
    </row>
    <row r="3729" spans="4:4">
      <c r="D3729" s="499"/>
    </row>
    <row r="3730" spans="4:4">
      <c r="D3730" s="499"/>
    </row>
    <row r="3731" spans="4:4">
      <c r="D3731" s="499"/>
    </row>
    <row r="3732" spans="4:4">
      <c r="D3732" s="499"/>
    </row>
    <row r="3733" spans="4:4">
      <c r="D3733" s="499"/>
    </row>
    <row r="3734" spans="4:4">
      <c r="D3734" s="499"/>
    </row>
    <row r="3735" spans="4:4">
      <c r="D3735" s="499"/>
    </row>
    <row r="3736" spans="4:4">
      <c r="D3736" s="499"/>
    </row>
    <row r="3737" spans="4:4">
      <c r="D3737" s="499"/>
    </row>
    <row r="3738" spans="4:4">
      <c r="D3738" s="499"/>
    </row>
    <row r="3739" spans="4:4">
      <c r="D3739" s="499"/>
    </row>
    <row r="3740" spans="4:4">
      <c r="D3740" s="499"/>
    </row>
    <row r="3741" spans="4:4">
      <c r="D3741" s="499"/>
    </row>
    <row r="3742" spans="4:4">
      <c r="D3742" s="499"/>
    </row>
    <row r="3743" spans="4:4">
      <c r="D3743" s="499"/>
    </row>
    <row r="3744" spans="4:4">
      <c r="D3744" s="499"/>
    </row>
    <row r="3745" spans="4:4">
      <c r="D3745" s="499"/>
    </row>
    <row r="3746" spans="4:4">
      <c r="D3746" s="499"/>
    </row>
    <row r="3747" spans="4:4">
      <c r="D3747" s="499"/>
    </row>
    <row r="3748" spans="4:4">
      <c r="D3748" s="499"/>
    </row>
    <row r="3749" spans="4:4">
      <c r="D3749" s="499"/>
    </row>
    <row r="3750" spans="4:4">
      <c r="D3750" s="499"/>
    </row>
    <row r="3751" spans="4:4">
      <c r="D3751" s="499"/>
    </row>
    <row r="3752" spans="4:4">
      <c r="D3752" s="499"/>
    </row>
    <row r="3753" spans="4:4">
      <c r="D3753" s="499"/>
    </row>
    <row r="3754" spans="4:4">
      <c r="D3754" s="499"/>
    </row>
    <row r="3755" spans="4:4">
      <c r="D3755" s="499"/>
    </row>
    <row r="3756" spans="4:4">
      <c r="D3756" s="499"/>
    </row>
    <row r="3757" spans="4:4">
      <c r="D3757" s="499"/>
    </row>
    <row r="3758" spans="4:4">
      <c r="D3758" s="499"/>
    </row>
    <row r="3759" spans="4:4">
      <c r="D3759" s="499"/>
    </row>
    <row r="3760" spans="4:4">
      <c r="D3760" s="499"/>
    </row>
    <row r="3761" spans="4:4">
      <c r="D3761" s="499"/>
    </row>
    <row r="3762" spans="4:4">
      <c r="D3762" s="499"/>
    </row>
    <row r="3763" spans="4:4">
      <c r="D3763" s="499"/>
    </row>
    <row r="3764" spans="4:4">
      <c r="D3764" s="499"/>
    </row>
    <row r="3765" spans="4:4">
      <c r="D3765" s="499"/>
    </row>
    <row r="3766" spans="4:4">
      <c r="D3766" s="499"/>
    </row>
    <row r="3767" spans="4:4">
      <c r="D3767" s="499"/>
    </row>
    <row r="3768" spans="4:4">
      <c r="D3768" s="499"/>
    </row>
    <row r="3769" spans="4:4">
      <c r="D3769" s="499"/>
    </row>
    <row r="3770" spans="4:4">
      <c r="D3770" s="499"/>
    </row>
    <row r="3771" spans="4:4">
      <c r="D3771" s="499"/>
    </row>
    <row r="3772" spans="4:4">
      <c r="D3772" s="499"/>
    </row>
    <row r="3773" spans="4:4">
      <c r="D3773" s="499"/>
    </row>
    <row r="3774" spans="4:4">
      <c r="D3774" s="499"/>
    </row>
    <row r="3775" spans="4:4">
      <c r="D3775" s="499"/>
    </row>
    <row r="3776" spans="4:4">
      <c r="D3776" s="499"/>
    </row>
    <row r="3777" spans="4:4">
      <c r="D3777" s="499"/>
    </row>
    <row r="3778" spans="4:4">
      <c r="D3778" s="499"/>
    </row>
    <row r="3779" spans="4:4">
      <c r="D3779" s="499"/>
    </row>
    <row r="3780" spans="4:4">
      <c r="D3780" s="499"/>
    </row>
    <row r="3781" spans="4:4">
      <c r="D3781" s="499"/>
    </row>
    <row r="3782" spans="4:4">
      <c r="D3782" s="499"/>
    </row>
    <row r="3783" spans="4:4">
      <c r="D3783" s="499"/>
    </row>
    <row r="3784" spans="4:4">
      <c r="D3784" s="499"/>
    </row>
    <row r="3785" spans="4:4">
      <c r="D3785" s="499"/>
    </row>
    <row r="3786" spans="4:4">
      <c r="D3786" s="499"/>
    </row>
    <row r="3787" spans="4:4">
      <c r="D3787" s="499"/>
    </row>
    <row r="3788" spans="4:4">
      <c r="D3788" s="499"/>
    </row>
    <row r="3789" spans="4:4">
      <c r="D3789" s="499"/>
    </row>
    <row r="3790" spans="4:4">
      <c r="D3790" s="499"/>
    </row>
    <row r="3791" spans="4:4">
      <c r="D3791" s="499"/>
    </row>
    <row r="3792" spans="4:4">
      <c r="D3792" s="499"/>
    </row>
    <row r="3793" spans="4:4">
      <c r="D3793" s="499"/>
    </row>
    <row r="3794" spans="4:4">
      <c r="D3794" s="499"/>
    </row>
    <row r="3795" spans="4:4">
      <c r="D3795" s="499"/>
    </row>
    <row r="3796" spans="4:4">
      <c r="D3796" s="499"/>
    </row>
    <row r="3797" spans="4:4">
      <c r="D3797" s="499"/>
    </row>
    <row r="3798" spans="4:4">
      <c r="D3798" s="499"/>
    </row>
    <row r="3799" spans="4:4">
      <c r="D3799" s="499"/>
    </row>
    <row r="3800" spans="4:4">
      <c r="D3800" s="499"/>
    </row>
    <row r="3801" spans="4:4">
      <c r="D3801" s="499"/>
    </row>
    <row r="3802" spans="4:4">
      <c r="D3802" s="499"/>
    </row>
    <row r="3803" spans="4:4">
      <c r="D3803" s="499"/>
    </row>
    <row r="3804" spans="4:4">
      <c r="D3804" s="499"/>
    </row>
    <row r="3805" spans="4:4">
      <c r="D3805" s="499"/>
    </row>
    <row r="3806" spans="4:4">
      <c r="D3806" s="499"/>
    </row>
    <row r="3807" spans="4:4">
      <c r="D3807" s="499"/>
    </row>
    <row r="3808" spans="4:4">
      <c r="D3808" s="499"/>
    </row>
    <row r="3809" spans="4:4">
      <c r="D3809" s="499"/>
    </row>
    <row r="3810" spans="4:4">
      <c r="D3810" s="499"/>
    </row>
    <row r="3811" spans="4:4">
      <c r="D3811" s="499"/>
    </row>
    <row r="3812" spans="4:4">
      <c r="D3812" s="499"/>
    </row>
    <row r="3813" spans="4:4">
      <c r="D3813" s="499"/>
    </row>
    <row r="3814" spans="4:4">
      <c r="D3814" s="499"/>
    </row>
    <row r="3815" spans="4:4">
      <c r="D3815" s="499"/>
    </row>
    <row r="3816" spans="4:4">
      <c r="D3816" s="499"/>
    </row>
    <row r="3817" spans="4:4">
      <c r="D3817" s="499"/>
    </row>
    <row r="3818" spans="4:4">
      <c r="D3818" s="499"/>
    </row>
    <row r="3819" spans="4:4">
      <c r="D3819" s="499"/>
    </row>
    <row r="3820" spans="4:4">
      <c r="D3820" s="499"/>
    </row>
    <row r="3821" spans="4:4">
      <c r="D3821" s="499"/>
    </row>
    <row r="3822" spans="4:4">
      <c r="D3822" s="499"/>
    </row>
    <row r="3823" spans="4:4">
      <c r="D3823" s="499"/>
    </row>
    <row r="3824" spans="4:4">
      <c r="D3824" s="499"/>
    </row>
    <row r="3825" spans="4:4">
      <c r="D3825" s="499"/>
    </row>
    <row r="3826" spans="4:4">
      <c r="D3826" s="499"/>
    </row>
    <row r="3827" spans="4:4">
      <c r="D3827" s="499"/>
    </row>
    <row r="3828" spans="4:4">
      <c r="D3828" s="499"/>
    </row>
    <row r="3829" spans="4:4">
      <c r="D3829" s="499"/>
    </row>
    <row r="3830" spans="4:4">
      <c r="D3830" s="499"/>
    </row>
    <row r="3831" spans="4:4">
      <c r="D3831" s="499"/>
    </row>
    <row r="3832" spans="4:4">
      <c r="D3832" s="499"/>
    </row>
    <row r="3833" spans="4:4">
      <c r="D3833" s="499"/>
    </row>
    <row r="3834" spans="4:4">
      <c r="D3834" s="499"/>
    </row>
    <row r="3835" spans="4:4">
      <c r="D3835" s="499"/>
    </row>
    <row r="3836" spans="4:4">
      <c r="D3836" s="499"/>
    </row>
    <row r="3837" spans="4:4">
      <c r="D3837" s="499"/>
    </row>
    <row r="3838" spans="4:4">
      <c r="D3838" s="499"/>
    </row>
    <row r="3839" spans="4:4">
      <c r="D3839" s="499"/>
    </row>
    <row r="3840" spans="4:4">
      <c r="D3840" s="499"/>
    </row>
    <row r="3841" spans="4:4">
      <c r="D3841" s="499"/>
    </row>
    <row r="3842" spans="4:4">
      <c r="D3842" s="499"/>
    </row>
    <row r="3843" spans="4:4">
      <c r="D3843" s="499"/>
    </row>
    <row r="3844" spans="4:4">
      <c r="D3844" s="499"/>
    </row>
    <row r="3845" spans="4:4">
      <c r="D3845" s="499"/>
    </row>
    <row r="3846" spans="4:4">
      <c r="D3846" s="499"/>
    </row>
    <row r="3847" spans="4:4">
      <c r="D3847" s="499"/>
    </row>
    <row r="3848" spans="4:4">
      <c r="D3848" s="499"/>
    </row>
    <row r="3849" spans="4:4">
      <c r="D3849" s="499"/>
    </row>
    <row r="3850" spans="4:4">
      <c r="D3850" s="499"/>
    </row>
    <row r="3851" spans="4:4">
      <c r="D3851" s="499"/>
    </row>
    <row r="3852" spans="4:4">
      <c r="D3852" s="499"/>
    </row>
    <row r="3853" spans="4:4">
      <c r="D3853" s="499"/>
    </row>
    <row r="3854" spans="4:4">
      <c r="D3854" s="499"/>
    </row>
    <row r="3855" spans="4:4">
      <c r="D3855" s="499"/>
    </row>
    <row r="3856" spans="4:4">
      <c r="D3856" s="499"/>
    </row>
    <row r="3857" spans="4:4">
      <c r="D3857" s="499"/>
    </row>
    <row r="3858" spans="4:4">
      <c r="D3858" s="499"/>
    </row>
    <row r="3859" spans="4:4">
      <c r="D3859" s="499"/>
    </row>
    <row r="3860" spans="4:4">
      <c r="D3860" s="499"/>
    </row>
    <row r="3861" spans="4:4">
      <c r="D3861" s="499"/>
    </row>
    <row r="3862" spans="4:4">
      <c r="D3862" s="499"/>
    </row>
    <row r="3863" spans="4:4">
      <c r="D3863" s="499"/>
    </row>
    <row r="3864" spans="4:4">
      <c r="D3864" s="499"/>
    </row>
    <row r="3865" spans="4:4">
      <c r="D3865" s="499"/>
    </row>
    <row r="3866" spans="4:4">
      <c r="D3866" s="499"/>
    </row>
    <row r="3867" spans="4:4">
      <c r="D3867" s="499"/>
    </row>
    <row r="3868" spans="4:4">
      <c r="D3868" s="499"/>
    </row>
    <row r="3869" spans="4:4">
      <c r="D3869" s="499"/>
    </row>
    <row r="3870" spans="4:4">
      <c r="D3870" s="499"/>
    </row>
    <row r="3871" spans="4:4">
      <c r="D3871" s="499"/>
    </row>
    <row r="3872" spans="4:4">
      <c r="D3872" s="499"/>
    </row>
    <row r="3873" spans="4:4">
      <c r="D3873" s="499"/>
    </row>
    <row r="3874" spans="4:4">
      <c r="D3874" s="499"/>
    </row>
    <row r="3875" spans="4:4">
      <c r="D3875" s="499"/>
    </row>
    <row r="3876" spans="4:4">
      <c r="D3876" s="499"/>
    </row>
    <row r="3877" spans="4:4">
      <c r="D3877" s="499"/>
    </row>
    <row r="3878" spans="4:4">
      <c r="D3878" s="499"/>
    </row>
    <row r="3879" spans="4:4">
      <c r="D3879" s="499"/>
    </row>
    <row r="3880" spans="4:4">
      <c r="D3880" s="499"/>
    </row>
    <row r="3881" spans="4:4">
      <c r="D3881" s="499"/>
    </row>
    <row r="3882" spans="4:4">
      <c r="D3882" s="499"/>
    </row>
    <row r="3883" spans="4:4">
      <c r="D3883" s="499"/>
    </row>
    <row r="3884" spans="4:4">
      <c r="D3884" s="499"/>
    </row>
    <row r="3885" spans="4:4">
      <c r="D3885" s="499"/>
    </row>
    <row r="3886" spans="4:4">
      <c r="D3886" s="499"/>
    </row>
    <row r="3887" spans="4:4">
      <c r="D3887" s="499"/>
    </row>
    <row r="3888" spans="4:4">
      <c r="D3888" s="499"/>
    </row>
    <row r="3889" spans="4:4">
      <c r="D3889" s="499"/>
    </row>
    <row r="3890" spans="4:4">
      <c r="D3890" s="499"/>
    </row>
    <row r="3891" spans="4:4">
      <c r="D3891" s="499"/>
    </row>
    <row r="3892" spans="4:4">
      <c r="D3892" s="499"/>
    </row>
    <row r="3893" spans="4:4">
      <c r="D3893" s="499"/>
    </row>
    <row r="3894" spans="4:4">
      <c r="D3894" s="499"/>
    </row>
    <row r="3895" spans="4:4">
      <c r="D3895" s="499"/>
    </row>
    <row r="3896" spans="4:4">
      <c r="D3896" s="499"/>
    </row>
    <row r="3897" spans="4:4">
      <c r="D3897" s="499"/>
    </row>
    <row r="3898" spans="4:4">
      <c r="D3898" s="499"/>
    </row>
    <row r="3899" spans="4:4">
      <c r="D3899" s="499"/>
    </row>
    <row r="3900" spans="4:4">
      <c r="D3900" s="499"/>
    </row>
    <row r="3901" spans="4:4">
      <c r="D3901" s="499"/>
    </row>
    <row r="3902" spans="4:4">
      <c r="D3902" s="499"/>
    </row>
    <row r="3903" spans="4:4">
      <c r="D3903" s="499"/>
    </row>
    <row r="3904" spans="4:4">
      <c r="D3904" s="499"/>
    </row>
    <row r="3905" spans="4:4">
      <c r="D3905" s="499"/>
    </row>
    <row r="3906" spans="4:4">
      <c r="D3906" s="499"/>
    </row>
    <row r="3907" spans="4:4">
      <c r="D3907" s="499"/>
    </row>
    <row r="3908" spans="4:4">
      <c r="D3908" s="499"/>
    </row>
    <row r="3909" spans="4:4">
      <c r="D3909" s="499"/>
    </row>
    <row r="3910" spans="4:4">
      <c r="D3910" s="499"/>
    </row>
    <row r="3911" spans="4:4">
      <c r="D3911" s="499"/>
    </row>
    <row r="3912" spans="4:4">
      <c r="D3912" s="499"/>
    </row>
    <row r="3913" spans="4:4">
      <c r="D3913" s="499"/>
    </row>
    <row r="3914" spans="4:4">
      <c r="D3914" s="499"/>
    </row>
    <row r="3915" spans="4:4">
      <c r="D3915" s="499"/>
    </row>
    <row r="3916" spans="4:4">
      <c r="D3916" s="499"/>
    </row>
    <row r="3917" spans="4:4">
      <c r="D3917" s="499"/>
    </row>
    <row r="3918" spans="4:4">
      <c r="D3918" s="499"/>
    </row>
    <row r="3919" spans="4:4">
      <c r="D3919" s="499"/>
    </row>
    <row r="3920" spans="4:4">
      <c r="D3920" s="499"/>
    </row>
    <row r="3921" spans="4:4">
      <c r="D3921" s="499"/>
    </row>
    <row r="3922" spans="4:4">
      <c r="D3922" s="499"/>
    </row>
    <row r="3923" spans="4:4">
      <c r="D3923" s="499"/>
    </row>
    <row r="3924" spans="4:4">
      <c r="D3924" s="499"/>
    </row>
    <row r="3925" spans="4:4">
      <c r="D3925" s="499"/>
    </row>
    <row r="3926" spans="4:4">
      <c r="D3926" s="499"/>
    </row>
    <row r="3927" spans="4:4">
      <c r="D3927" s="499"/>
    </row>
    <row r="3928" spans="4:4">
      <c r="D3928" s="499"/>
    </row>
    <row r="3929" spans="4:4">
      <c r="D3929" s="499"/>
    </row>
    <row r="3930" spans="4:4">
      <c r="D3930" s="499"/>
    </row>
    <row r="3931" spans="4:4">
      <c r="D3931" s="499"/>
    </row>
    <row r="3932" spans="4:4">
      <c r="D3932" s="499"/>
    </row>
    <row r="3933" spans="4:4">
      <c r="D3933" s="499"/>
    </row>
    <row r="3934" spans="4:4">
      <c r="D3934" s="499"/>
    </row>
    <row r="3935" spans="4:4">
      <c r="D3935" s="499"/>
    </row>
    <row r="3936" spans="4:4">
      <c r="D3936" s="499"/>
    </row>
    <row r="3937" spans="4:4">
      <c r="D3937" s="499"/>
    </row>
    <row r="3938" spans="4:4">
      <c r="D3938" s="499"/>
    </row>
    <row r="3939" spans="4:4">
      <c r="D3939" s="499"/>
    </row>
    <row r="3940" spans="4:4">
      <c r="D3940" s="499"/>
    </row>
    <row r="3941" spans="4:4">
      <c r="D3941" s="499"/>
    </row>
    <row r="3942" spans="4:4">
      <c r="D3942" s="499"/>
    </row>
    <row r="3943" spans="4:4">
      <c r="D3943" s="499"/>
    </row>
    <row r="3944" spans="4:4">
      <c r="D3944" s="499"/>
    </row>
    <row r="3945" spans="4:4">
      <c r="D3945" s="499"/>
    </row>
    <row r="3946" spans="4:4">
      <c r="D3946" s="499"/>
    </row>
    <row r="3947" spans="4:4">
      <c r="D3947" s="499"/>
    </row>
    <row r="3948" spans="4:4">
      <c r="D3948" s="499"/>
    </row>
    <row r="3949" spans="4:4">
      <c r="D3949" s="499"/>
    </row>
    <row r="3950" spans="4:4">
      <c r="D3950" s="499"/>
    </row>
    <row r="3951" spans="4:4">
      <c r="D3951" s="499"/>
    </row>
    <row r="3952" spans="4:4">
      <c r="D3952" s="499"/>
    </row>
    <row r="3953" spans="4:4">
      <c r="D3953" s="499"/>
    </row>
    <row r="3954" spans="4:4">
      <c r="D3954" s="499"/>
    </row>
    <row r="3955" spans="4:4">
      <c r="D3955" s="499"/>
    </row>
    <row r="3956" spans="4:4">
      <c r="D3956" s="499"/>
    </row>
    <row r="3957" spans="4:4">
      <c r="D3957" s="499"/>
    </row>
    <row r="3958" spans="4:4">
      <c r="D3958" s="499"/>
    </row>
    <row r="3959" spans="4:4">
      <c r="D3959" s="499"/>
    </row>
    <row r="3960" spans="4:4">
      <c r="D3960" s="499"/>
    </row>
    <row r="3961" spans="4:4">
      <c r="D3961" s="499"/>
    </row>
    <row r="3962" spans="4:4">
      <c r="D3962" s="499"/>
    </row>
    <row r="3963" spans="4:4">
      <c r="D3963" s="499"/>
    </row>
    <row r="3964" spans="4:4">
      <c r="D3964" s="499"/>
    </row>
    <row r="3965" spans="4:4">
      <c r="D3965" s="499"/>
    </row>
    <row r="3966" spans="4:4">
      <c r="D3966" s="499"/>
    </row>
    <row r="3967" spans="4:4">
      <c r="D3967" s="499"/>
    </row>
    <row r="3968" spans="4:4">
      <c r="D3968" s="499"/>
    </row>
    <row r="3969" spans="4:4">
      <c r="D3969" s="499"/>
    </row>
    <row r="3970" spans="4:4">
      <c r="D3970" s="499"/>
    </row>
    <row r="3971" spans="4:4">
      <c r="D3971" s="499"/>
    </row>
    <row r="3972" spans="4:4">
      <c r="D3972" s="499"/>
    </row>
    <row r="3973" spans="4:4">
      <c r="D3973" s="499"/>
    </row>
    <row r="3974" spans="4:4">
      <c r="D3974" s="499"/>
    </row>
    <row r="3975" spans="4:4">
      <c r="D3975" s="499"/>
    </row>
    <row r="3976" spans="4:4">
      <c r="D3976" s="499"/>
    </row>
    <row r="3977" spans="4:4">
      <c r="D3977" s="499"/>
    </row>
    <row r="3978" spans="4:4">
      <c r="D3978" s="499"/>
    </row>
    <row r="3979" spans="4:4">
      <c r="D3979" s="499"/>
    </row>
    <row r="3980" spans="4:4">
      <c r="D3980" s="499"/>
    </row>
    <row r="3981" spans="4:4">
      <c r="D3981" s="499"/>
    </row>
    <row r="3982" spans="4:4">
      <c r="D3982" s="499"/>
    </row>
    <row r="3983" spans="4:4">
      <c r="D3983" s="499"/>
    </row>
    <row r="3984" spans="4:4">
      <c r="D3984" s="499"/>
    </row>
    <row r="3985" spans="4:4">
      <c r="D3985" s="499"/>
    </row>
    <row r="3986" spans="4:4">
      <c r="D3986" s="499"/>
    </row>
    <row r="3987" spans="4:4">
      <c r="D3987" s="499"/>
    </row>
    <row r="3988" spans="4:4">
      <c r="D3988" s="499"/>
    </row>
    <row r="3989" spans="4:4">
      <c r="D3989" s="499"/>
    </row>
    <row r="3990" spans="4:4">
      <c r="D3990" s="499"/>
    </row>
    <row r="3991" spans="4:4">
      <c r="D3991" s="499"/>
    </row>
    <row r="3992" spans="4:4">
      <c r="D3992" s="499"/>
    </row>
    <row r="3993" spans="4:4">
      <c r="D3993" s="499"/>
    </row>
    <row r="3994" spans="4:4">
      <c r="D3994" s="499"/>
    </row>
    <row r="3995" spans="4:4">
      <c r="D3995" s="499"/>
    </row>
    <row r="3996" spans="4:4">
      <c r="D3996" s="499"/>
    </row>
    <row r="3997" spans="4:4">
      <c r="D3997" s="499"/>
    </row>
    <row r="3998" spans="4:4">
      <c r="D3998" s="499"/>
    </row>
    <row r="3999" spans="4:4">
      <c r="D3999" s="499"/>
    </row>
    <row r="4000" spans="4:4">
      <c r="D4000" s="499"/>
    </row>
    <row r="4001" spans="4:4">
      <c r="D4001" s="499"/>
    </row>
    <row r="4002" spans="4:4">
      <c r="D4002" s="499"/>
    </row>
    <row r="4003" spans="4:4">
      <c r="D4003" s="499"/>
    </row>
    <row r="4004" spans="4:4">
      <c r="D4004" s="499"/>
    </row>
    <row r="4005" spans="4:4">
      <c r="D4005" s="499"/>
    </row>
    <row r="4006" spans="4:4">
      <c r="D4006" s="499"/>
    </row>
    <row r="4007" spans="4:4">
      <c r="D4007" s="499"/>
    </row>
    <row r="4008" spans="4:4">
      <c r="D4008" s="499"/>
    </row>
    <row r="4009" spans="4:4">
      <c r="D4009" s="499"/>
    </row>
    <row r="4010" spans="4:4">
      <c r="D4010" s="499"/>
    </row>
    <row r="4011" spans="4:4">
      <c r="D4011" s="499"/>
    </row>
    <row r="4012" spans="4:4">
      <c r="D4012" s="499"/>
    </row>
    <row r="4013" spans="4:4">
      <c r="D4013" s="499"/>
    </row>
    <row r="4014" spans="4:4">
      <c r="D4014" s="499"/>
    </row>
    <row r="4015" spans="4:4">
      <c r="D4015" s="499"/>
    </row>
    <row r="4016" spans="4:4">
      <c r="D4016" s="499"/>
    </row>
    <row r="4017" spans="4:4">
      <c r="D4017" s="499"/>
    </row>
    <row r="4018" spans="4:4">
      <c r="D4018" s="499"/>
    </row>
    <row r="4019" spans="4:4">
      <c r="D4019" s="499"/>
    </row>
    <row r="4020" spans="4:4">
      <c r="D4020" s="499"/>
    </row>
    <row r="4021" spans="4:4">
      <c r="D4021" s="499"/>
    </row>
    <row r="4022" spans="4:4">
      <c r="D4022" s="499"/>
    </row>
    <row r="4023" spans="4:4">
      <c r="D4023" s="499"/>
    </row>
    <row r="4024" spans="4:4">
      <c r="D4024" s="499"/>
    </row>
    <row r="4025" spans="4:4">
      <c r="D4025" s="499"/>
    </row>
    <row r="4026" spans="4:4">
      <c r="D4026" s="499"/>
    </row>
    <row r="4027" spans="4:4">
      <c r="D4027" s="499"/>
    </row>
    <row r="4028" spans="4:4">
      <c r="D4028" s="499"/>
    </row>
    <row r="4029" spans="4:4">
      <c r="D4029" s="499"/>
    </row>
    <row r="4030" spans="4:4">
      <c r="D4030" s="499"/>
    </row>
    <row r="4031" spans="4:4">
      <c r="D4031" s="499"/>
    </row>
    <row r="4032" spans="4:4">
      <c r="D4032" s="499"/>
    </row>
    <row r="4033" spans="4:4">
      <c r="D4033" s="499"/>
    </row>
    <row r="4034" spans="4:4">
      <c r="D4034" s="499"/>
    </row>
    <row r="4035" spans="4:4">
      <c r="D4035" s="499"/>
    </row>
    <row r="4036" spans="4:4">
      <c r="D4036" s="499"/>
    </row>
    <row r="4037" spans="4:4">
      <c r="D4037" s="499"/>
    </row>
    <row r="4038" spans="4:4">
      <c r="D4038" s="499"/>
    </row>
    <row r="4039" spans="4:4">
      <c r="D4039" s="499"/>
    </row>
    <row r="4040" spans="4:4">
      <c r="D4040" s="499"/>
    </row>
    <row r="4041" spans="4:4">
      <c r="D4041" s="499"/>
    </row>
    <row r="4042" spans="4:4">
      <c r="D4042" s="499"/>
    </row>
    <row r="4043" spans="4:4">
      <c r="D4043" s="499"/>
    </row>
    <row r="4044" spans="4:4">
      <c r="D4044" s="499"/>
    </row>
    <row r="4045" spans="4:4">
      <c r="D4045" s="499"/>
    </row>
    <row r="4046" spans="4:4">
      <c r="D4046" s="499"/>
    </row>
    <row r="4047" spans="4:4">
      <c r="D4047" s="499"/>
    </row>
    <row r="4048" spans="4:4">
      <c r="D4048" s="499"/>
    </row>
    <row r="4049" spans="4:4">
      <c r="D4049" s="499"/>
    </row>
    <row r="4050" spans="4:4">
      <c r="D4050" s="499"/>
    </row>
    <row r="4051" spans="4:4">
      <c r="D4051" s="499"/>
    </row>
    <row r="4052" spans="4:4">
      <c r="D4052" s="499"/>
    </row>
    <row r="4053" spans="4:4">
      <c r="D4053" s="499"/>
    </row>
    <row r="4054" spans="4:4">
      <c r="D4054" s="499"/>
    </row>
    <row r="4055" spans="4:4">
      <c r="D4055" s="499"/>
    </row>
    <row r="4056" spans="4:4">
      <c r="D4056" s="499"/>
    </row>
    <row r="4057" spans="4:4">
      <c r="D4057" s="499"/>
    </row>
    <row r="4058" spans="4:4">
      <c r="D4058" s="499"/>
    </row>
    <row r="4059" spans="4:4">
      <c r="D4059" s="499"/>
    </row>
    <row r="4060" spans="4:4">
      <c r="D4060" s="499"/>
    </row>
    <row r="4061" spans="4:4">
      <c r="D4061" s="499"/>
    </row>
    <row r="4062" spans="4:4">
      <c r="D4062" s="499"/>
    </row>
    <row r="4063" spans="4:4">
      <c r="D4063" s="499"/>
    </row>
    <row r="4064" spans="4:4">
      <c r="D4064" s="499"/>
    </row>
    <row r="4065" spans="4:4">
      <c r="D4065" s="499"/>
    </row>
    <row r="4066" spans="4:4">
      <c r="D4066" s="499"/>
    </row>
    <row r="4067" spans="4:4">
      <c r="D4067" s="499"/>
    </row>
    <row r="4068" spans="4:4">
      <c r="D4068" s="499"/>
    </row>
    <row r="4069" spans="4:4">
      <c r="D4069" s="499"/>
    </row>
    <row r="4070" spans="4:4">
      <c r="D4070" s="499"/>
    </row>
    <row r="4071" spans="4:4">
      <c r="D4071" s="499"/>
    </row>
    <row r="4072" spans="4:4">
      <c r="D4072" s="499"/>
    </row>
    <row r="4073" spans="4:4">
      <c r="D4073" s="499"/>
    </row>
    <row r="4074" spans="4:4">
      <c r="D4074" s="499"/>
    </row>
    <row r="4075" spans="4:4">
      <c r="D4075" s="499"/>
    </row>
    <row r="4076" spans="4:4">
      <c r="D4076" s="499"/>
    </row>
    <row r="4077" spans="4:4">
      <c r="D4077" s="499"/>
    </row>
    <row r="4078" spans="4:4">
      <c r="D4078" s="499"/>
    </row>
    <row r="4079" spans="4:4">
      <c r="D4079" s="499"/>
    </row>
    <row r="4080" spans="4:4">
      <c r="D4080" s="499"/>
    </row>
    <row r="4081" spans="4:4">
      <c r="D4081" s="499"/>
    </row>
    <row r="4082" spans="4:4">
      <c r="D4082" s="499"/>
    </row>
    <row r="4083" spans="4:4">
      <c r="D4083" s="499"/>
    </row>
    <row r="4084" spans="4:4">
      <c r="D4084" s="499"/>
    </row>
    <row r="4085" spans="4:4">
      <c r="D4085" s="499"/>
    </row>
    <row r="4086" spans="4:4">
      <c r="D4086" s="499"/>
    </row>
    <row r="4087" spans="4:4">
      <c r="D4087" s="499"/>
    </row>
    <row r="4088" spans="4:4">
      <c r="D4088" s="499"/>
    </row>
    <row r="4089" spans="4:4">
      <c r="D4089" s="499"/>
    </row>
    <row r="4090" spans="4:4">
      <c r="D4090" s="499"/>
    </row>
    <row r="4091" spans="4:4">
      <c r="D4091" s="499"/>
    </row>
    <row r="4092" spans="4:4">
      <c r="D4092" s="499"/>
    </row>
    <row r="4093" spans="4:4">
      <c r="D4093" s="499"/>
    </row>
    <row r="4094" spans="4:4">
      <c r="D4094" s="499"/>
    </row>
    <row r="4095" spans="4:4">
      <c r="D4095" s="499"/>
    </row>
    <row r="4096" spans="4:4">
      <c r="D4096" s="499"/>
    </row>
    <row r="4097" spans="4:4">
      <c r="D4097" s="499"/>
    </row>
    <row r="4098" spans="4:4">
      <c r="D4098" s="499"/>
    </row>
    <row r="4099" spans="4:4">
      <c r="D4099" s="499"/>
    </row>
    <row r="4100" spans="4:4">
      <c r="D4100" s="499"/>
    </row>
    <row r="4101" spans="4:4">
      <c r="D4101" s="499"/>
    </row>
    <row r="4102" spans="4:4">
      <c r="D4102" s="499"/>
    </row>
    <row r="4103" spans="4:4">
      <c r="D4103" s="499"/>
    </row>
    <row r="4104" spans="4:4">
      <c r="D4104" s="499"/>
    </row>
    <row r="4105" spans="4:4">
      <c r="D4105" s="499"/>
    </row>
    <row r="4106" spans="4:4">
      <c r="D4106" s="499"/>
    </row>
    <row r="4107" spans="4:4">
      <c r="D4107" s="499"/>
    </row>
    <row r="4108" spans="4:4">
      <c r="D4108" s="499"/>
    </row>
    <row r="4109" spans="4:4">
      <c r="D4109" s="499"/>
    </row>
    <row r="4110" spans="4:4">
      <c r="D4110" s="499"/>
    </row>
    <row r="4111" spans="4:4">
      <c r="D4111" s="499"/>
    </row>
    <row r="4112" spans="4:4">
      <c r="D4112" s="499"/>
    </row>
    <row r="4113" spans="4:4">
      <c r="D4113" s="499"/>
    </row>
    <row r="4114" spans="4:4">
      <c r="D4114" s="499"/>
    </row>
    <row r="4115" spans="4:4">
      <c r="D4115" s="499"/>
    </row>
    <row r="4116" spans="4:4">
      <c r="D4116" s="499"/>
    </row>
    <row r="4117" spans="4:4">
      <c r="D4117" s="499"/>
    </row>
    <row r="4118" spans="4:4">
      <c r="D4118" s="499"/>
    </row>
    <row r="4119" spans="4:4">
      <c r="D4119" s="499"/>
    </row>
    <row r="4120" spans="4:4">
      <c r="D4120" s="499"/>
    </row>
    <row r="4121" spans="4:4">
      <c r="D4121" s="499"/>
    </row>
    <row r="4122" spans="4:4">
      <c r="D4122" s="499"/>
    </row>
    <row r="4123" spans="4:4">
      <c r="D4123" s="499"/>
    </row>
    <row r="4124" spans="4:4">
      <c r="D4124" s="499"/>
    </row>
    <row r="4125" spans="4:4">
      <c r="D4125" s="499"/>
    </row>
    <row r="4126" spans="4:4">
      <c r="D4126" s="499"/>
    </row>
    <row r="4127" spans="4:4">
      <c r="D4127" s="499"/>
    </row>
    <row r="4128" spans="4:4">
      <c r="D4128" s="499"/>
    </row>
    <row r="4129" spans="4:4">
      <c r="D4129" s="499"/>
    </row>
    <row r="4130" spans="4:4">
      <c r="D4130" s="499"/>
    </row>
    <row r="4131" spans="4:4">
      <c r="D4131" s="499"/>
    </row>
    <row r="4132" spans="4:4">
      <c r="D4132" s="499"/>
    </row>
    <row r="4133" spans="4:4">
      <c r="D4133" s="499"/>
    </row>
    <row r="4134" spans="4:4">
      <c r="D4134" s="499"/>
    </row>
    <row r="4135" spans="4:4">
      <c r="D4135" s="499"/>
    </row>
    <row r="4136" spans="4:4">
      <c r="D4136" s="499"/>
    </row>
    <row r="4137" spans="4:4">
      <c r="D4137" s="499"/>
    </row>
    <row r="4138" spans="4:4">
      <c r="D4138" s="499"/>
    </row>
    <row r="4139" spans="4:4">
      <c r="D4139" s="499"/>
    </row>
    <row r="4140" spans="4:4">
      <c r="D4140" s="499"/>
    </row>
    <row r="4141" spans="4:4">
      <c r="D4141" s="499"/>
    </row>
    <row r="4142" spans="4:4">
      <c r="D4142" s="499"/>
    </row>
    <row r="4143" spans="4:4">
      <c r="D4143" s="499"/>
    </row>
    <row r="4144" spans="4:4">
      <c r="D4144" s="499"/>
    </row>
    <row r="4145" spans="4:4">
      <c r="D4145" s="499"/>
    </row>
    <row r="4146" spans="4:4">
      <c r="D4146" s="499"/>
    </row>
    <row r="4147" spans="4:4">
      <c r="D4147" s="499"/>
    </row>
    <row r="4148" spans="4:4">
      <c r="D4148" s="499"/>
    </row>
    <row r="4149" spans="4:4">
      <c r="D4149" s="499"/>
    </row>
    <row r="4150" spans="4:4">
      <c r="D4150" s="499"/>
    </row>
    <row r="4151" spans="4:4">
      <c r="D4151" s="499"/>
    </row>
    <row r="4152" spans="4:4">
      <c r="D4152" s="499"/>
    </row>
    <row r="4153" spans="4:4">
      <c r="D4153" s="499"/>
    </row>
    <row r="4154" spans="4:4">
      <c r="D4154" s="499"/>
    </row>
    <row r="4155" spans="4:4">
      <c r="D4155" s="499"/>
    </row>
    <row r="4156" spans="4:4">
      <c r="D4156" s="499"/>
    </row>
    <row r="4157" spans="4:4">
      <c r="D4157" s="499"/>
    </row>
    <row r="4158" spans="4:4">
      <c r="D4158" s="499"/>
    </row>
    <row r="4159" spans="4:4">
      <c r="D4159" s="499"/>
    </row>
    <row r="4160" spans="4:4">
      <c r="D4160" s="499"/>
    </row>
    <row r="4161" spans="4:4">
      <c r="D4161" s="499"/>
    </row>
    <row r="4162" spans="4:4">
      <c r="D4162" s="499"/>
    </row>
    <row r="4163" spans="4:4">
      <c r="D4163" s="499"/>
    </row>
    <row r="4164" spans="4:4">
      <c r="D4164" s="499"/>
    </row>
    <row r="4165" spans="4:4">
      <c r="D4165" s="499"/>
    </row>
    <row r="4166" spans="4:4">
      <c r="D4166" s="499"/>
    </row>
    <row r="4167" spans="4:4">
      <c r="D4167" s="499"/>
    </row>
    <row r="4168" spans="4:4">
      <c r="D4168" s="499"/>
    </row>
    <row r="4169" spans="4:4">
      <c r="D4169" s="499"/>
    </row>
    <row r="4170" spans="4:4">
      <c r="D4170" s="499"/>
    </row>
    <row r="4171" spans="4:4">
      <c r="D4171" s="499"/>
    </row>
    <row r="4172" spans="4:4">
      <c r="D4172" s="499"/>
    </row>
    <row r="4173" spans="4:4">
      <c r="D4173" s="499"/>
    </row>
    <row r="4174" spans="4:4">
      <c r="D4174" s="499"/>
    </row>
    <row r="4175" spans="4:4">
      <c r="D4175" s="499"/>
    </row>
    <row r="4176" spans="4:4">
      <c r="D4176" s="499"/>
    </row>
    <row r="4177" spans="4:4">
      <c r="D4177" s="499"/>
    </row>
    <row r="4178" spans="4:4">
      <c r="D4178" s="499"/>
    </row>
    <row r="4179" spans="4:4">
      <c r="D4179" s="499"/>
    </row>
    <row r="4180" spans="4:4">
      <c r="D4180" s="499"/>
    </row>
    <row r="4181" spans="4:4">
      <c r="D4181" s="499"/>
    </row>
    <row r="4182" spans="4:4">
      <c r="D4182" s="499"/>
    </row>
    <row r="4183" spans="4:4">
      <c r="D4183" s="499"/>
    </row>
    <row r="4184" spans="4:4">
      <c r="D4184" s="499"/>
    </row>
    <row r="4185" spans="4:4">
      <c r="D4185" s="499"/>
    </row>
    <row r="4186" spans="4:4">
      <c r="D4186" s="499"/>
    </row>
    <row r="4187" spans="4:4">
      <c r="D4187" s="499"/>
    </row>
    <row r="4188" spans="4:4">
      <c r="D4188" s="499"/>
    </row>
    <row r="4189" spans="4:4">
      <c r="D4189" s="499"/>
    </row>
    <row r="4190" spans="4:4">
      <c r="D4190" s="499"/>
    </row>
    <row r="4191" spans="4:4">
      <c r="D4191" s="499"/>
    </row>
    <row r="4192" spans="4:4">
      <c r="D4192" s="499"/>
    </row>
    <row r="4193" spans="4:4">
      <c r="D4193" s="499"/>
    </row>
    <row r="4194" spans="4:4">
      <c r="D4194" s="499"/>
    </row>
    <row r="4195" spans="4:4">
      <c r="D4195" s="499"/>
    </row>
    <row r="4196" spans="4:4">
      <c r="D4196" s="499"/>
    </row>
    <row r="4197" spans="4:4">
      <c r="D4197" s="499"/>
    </row>
    <row r="4198" spans="4:4">
      <c r="D4198" s="499"/>
    </row>
    <row r="4199" spans="4:4">
      <c r="D4199" s="499"/>
    </row>
    <row r="4200" spans="4:4">
      <c r="D4200" s="499"/>
    </row>
    <row r="4201" spans="4:4">
      <c r="D4201" s="499"/>
    </row>
    <row r="4202" spans="4:4">
      <c r="D4202" s="499"/>
    </row>
    <row r="4203" spans="4:4">
      <c r="D4203" s="499"/>
    </row>
    <row r="4204" spans="4:4">
      <c r="D4204" s="499"/>
    </row>
    <row r="4205" spans="4:4">
      <c r="D4205" s="499"/>
    </row>
    <row r="4206" spans="4:4">
      <c r="D4206" s="499"/>
    </row>
    <row r="4207" spans="4:4">
      <c r="D4207" s="499"/>
    </row>
    <row r="4208" spans="4:4">
      <c r="D4208" s="499"/>
    </row>
    <row r="4209" spans="4:4">
      <c r="D4209" s="499"/>
    </row>
    <row r="4210" spans="4:4">
      <c r="D4210" s="499"/>
    </row>
    <row r="4211" spans="4:4">
      <c r="D4211" s="499"/>
    </row>
    <row r="4212" spans="4:4">
      <c r="D4212" s="499"/>
    </row>
    <row r="4213" spans="4:4">
      <c r="D4213" s="499"/>
    </row>
    <row r="4214" spans="4:4">
      <c r="D4214" s="499"/>
    </row>
    <row r="4215" spans="4:4">
      <c r="D4215" s="499"/>
    </row>
    <row r="4216" spans="4:4">
      <c r="D4216" s="499"/>
    </row>
    <row r="4217" spans="4:4">
      <c r="D4217" s="499"/>
    </row>
    <row r="4218" spans="4:4">
      <c r="D4218" s="499"/>
    </row>
    <row r="4219" spans="4:4">
      <c r="D4219" s="499"/>
    </row>
    <row r="4220" spans="4:4">
      <c r="D4220" s="499"/>
    </row>
    <row r="4221" spans="4:4">
      <c r="D4221" s="499"/>
    </row>
    <row r="4222" spans="4:4">
      <c r="D4222" s="499"/>
    </row>
    <row r="4223" spans="4:4">
      <c r="D4223" s="499"/>
    </row>
    <row r="4224" spans="4:4">
      <c r="D4224" s="499"/>
    </row>
    <row r="4225" spans="4:4">
      <c r="D4225" s="499"/>
    </row>
    <row r="4226" spans="4:4">
      <c r="D4226" s="499"/>
    </row>
    <row r="4227" spans="4:4">
      <c r="D4227" s="499"/>
    </row>
    <row r="4228" spans="4:4">
      <c r="D4228" s="499"/>
    </row>
    <row r="4229" spans="4:4">
      <c r="D4229" s="499"/>
    </row>
    <row r="4230" spans="4:4">
      <c r="D4230" s="499"/>
    </row>
    <row r="4231" spans="4:4">
      <c r="D4231" s="499"/>
    </row>
    <row r="4232" spans="4:4">
      <c r="D4232" s="499"/>
    </row>
    <row r="4233" spans="4:4">
      <c r="D4233" s="499"/>
    </row>
    <row r="4234" spans="4:4">
      <c r="D4234" s="499"/>
    </row>
    <row r="4235" spans="4:4">
      <c r="D4235" s="499"/>
    </row>
    <row r="4236" spans="4:4">
      <c r="D4236" s="499"/>
    </row>
    <row r="4237" spans="4:4">
      <c r="D4237" s="499"/>
    </row>
    <row r="4238" spans="4:4">
      <c r="D4238" s="499"/>
    </row>
    <row r="4239" spans="4:4">
      <c r="D4239" s="499"/>
    </row>
    <row r="4240" spans="4:4">
      <c r="D4240" s="499"/>
    </row>
    <row r="4241" spans="4:4">
      <c r="D4241" s="499"/>
    </row>
    <row r="4242" spans="4:4">
      <c r="D4242" s="499"/>
    </row>
    <row r="4243" spans="4:4">
      <c r="D4243" s="499"/>
    </row>
    <row r="4244" spans="4:4">
      <c r="D4244" s="499"/>
    </row>
    <row r="4245" spans="4:4">
      <c r="D4245" s="499"/>
    </row>
    <row r="4246" spans="4:4">
      <c r="D4246" s="499"/>
    </row>
    <row r="4247" spans="4:4">
      <c r="D4247" s="499"/>
    </row>
    <row r="4248" spans="4:4">
      <c r="D4248" s="499"/>
    </row>
    <row r="4249" spans="4:4">
      <c r="D4249" s="499"/>
    </row>
    <row r="4250" spans="4:4">
      <c r="D4250" s="499"/>
    </row>
    <row r="4251" spans="4:4">
      <c r="D4251" s="499"/>
    </row>
    <row r="4252" spans="4:4">
      <c r="D4252" s="499"/>
    </row>
    <row r="4253" spans="4:4">
      <c r="D4253" s="499"/>
    </row>
    <row r="4254" spans="4:4">
      <c r="D4254" s="499"/>
    </row>
    <row r="4255" spans="4:4">
      <c r="D4255" s="499"/>
    </row>
    <row r="4256" spans="4:4">
      <c r="D4256" s="499"/>
    </row>
    <row r="4257" spans="4:4">
      <c r="D4257" s="499"/>
    </row>
    <row r="4258" spans="4:4">
      <c r="D4258" s="499"/>
    </row>
    <row r="4259" spans="4:4">
      <c r="D4259" s="499"/>
    </row>
    <row r="4260" spans="4:4">
      <c r="D4260" s="499"/>
    </row>
    <row r="4261" spans="4:4">
      <c r="D4261" s="499"/>
    </row>
    <row r="4262" spans="4:4">
      <c r="D4262" s="499"/>
    </row>
    <row r="4263" spans="4:4">
      <c r="D4263" s="499"/>
    </row>
    <row r="4264" spans="4:4">
      <c r="D4264" s="499"/>
    </row>
    <row r="4265" spans="4:4">
      <c r="D4265" s="499"/>
    </row>
    <row r="4266" spans="4:4">
      <c r="D4266" s="499"/>
    </row>
    <row r="4267" spans="4:4">
      <c r="D4267" s="499"/>
    </row>
    <row r="4268" spans="4:4">
      <c r="D4268" s="499"/>
    </row>
    <row r="4269" spans="4:4">
      <c r="D4269" s="499"/>
    </row>
    <row r="4270" spans="4:4">
      <c r="D4270" s="499"/>
    </row>
    <row r="4271" spans="4:4">
      <c r="D4271" s="499"/>
    </row>
    <row r="4272" spans="4:4">
      <c r="D4272" s="499"/>
    </row>
    <row r="4273" spans="4:4">
      <c r="D4273" s="499"/>
    </row>
    <row r="4274" spans="4:4">
      <c r="D4274" s="499"/>
    </row>
    <row r="4275" spans="4:4">
      <c r="D4275" s="499"/>
    </row>
    <row r="4276" spans="4:4">
      <c r="D4276" s="499"/>
    </row>
    <row r="4277" spans="4:4">
      <c r="D4277" s="499"/>
    </row>
    <row r="4278" spans="4:4">
      <c r="D4278" s="499"/>
    </row>
    <row r="4279" spans="4:4">
      <c r="D4279" s="499"/>
    </row>
    <row r="4280" spans="4:4">
      <c r="D4280" s="499"/>
    </row>
    <row r="4281" spans="4:4">
      <c r="D4281" s="499"/>
    </row>
    <row r="4282" spans="4:4">
      <c r="D4282" s="499"/>
    </row>
    <row r="4283" spans="4:4">
      <c r="D4283" s="499"/>
    </row>
    <row r="4284" spans="4:4">
      <c r="D4284" s="499"/>
    </row>
    <row r="4285" spans="4:4">
      <c r="D4285" s="499"/>
    </row>
    <row r="4286" spans="4:4">
      <c r="D4286" s="499"/>
    </row>
    <row r="4287" spans="4:4">
      <c r="D4287" s="499"/>
    </row>
    <row r="4288" spans="4:4">
      <c r="D4288" s="499"/>
    </row>
    <row r="4289" spans="4:4">
      <c r="D4289" s="499"/>
    </row>
    <row r="4290" spans="4:4">
      <c r="D4290" s="499"/>
    </row>
    <row r="4291" spans="4:4">
      <c r="D4291" s="499"/>
    </row>
    <row r="4292" spans="4:4">
      <c r="D4292" s="499"/>
    </row>
    <row r="4293" spans="4:4">
      <c r="D4293" s="499"/>
    </row>
    <row r="4294" spans="4:4">
      <c r="D4294" s="499"/>
    </row>
    <row r="4295" spans="4:4">
      <c r="D4295" s="499"/>
    </row>
    <row r="4296" spans="4:4">
      <c r="D4296" s="499"/>
    </row>
    <row r="4297" spans="4:4">
      <c r="D4297" s="499"/>
    </row>
    <row r="4298" spans="4:4">
      <c r="D4298" s="499"/>
    </row>
    <row r="4299" spans="4:4">
      <c r="D4299" s="499"/>
    </row>
    <row r="4300" spans="4:4">
      <c r="D4300" s="499"/>
    </row>
    <row r="4301" spans="4:4">
      <c r="D4301" s="499"/>
    </row>
    <row r="4302" spans="4:4">
      <c r="D4302" s="499"/>
    </row>
    <row r="4303" spans="4:4">
      <c r="D4303" s="499"/>
    </row>
    <row r="4304" spans="4:4">
      <c r="D4304" s="499"/>
    </row>
    <row r="4305" spans="4:4">
      <c r="D4305" s="499"/>
    </row>
    <row r="4306" spans="4:4">
      <c r="D4306" s="499"/>
    </row>
    <row r="4307" spans="4:4">
      <c r="D4307" s="499"/>
    </row>
    <row r="4308" spans="4:4">
      <c r="D4308" s="499"/>
    </row>
    <row r="4309" spans="4:4">
      <c r="D4309" s="499"/>
    </row>
    <row r="4310" spans="4:4">
      <c r="D4310" s="499"/>
    </row>
    <row r="4311" spans="4:4">
      <c r="D4311" s="499"/>
    </row>
    <row r="4312" spans="4:4">
      <c r="D4312" s="499"/>
    </row>
    <row r="4313" spans="4:4">
      <c r="D4313" s="499"/>
    </row>
    <row r="4314" spans="4:4">
      <c r="D4314" s="499"/>
    </row>
    <row r="4315" spans="4:4">
      <c r="D4315" s="499"/>
    </row>
    <row r="4316" spans="4:4">
      <c r="D4316" s="499"/>
    </row>
    <row r="4317" spans="4:4">
      <c r="D4317" s="499"/>
    </row>
    <row r="4318" spans="4:4">
      <c r="D4318" s="499"/>
    </row>
    <row r="4319" spans="4:4">
      <c r="D4319" s="499"/>
    </row>
    <row r="4320" spans="4:4">
      <c r="D4320" s="499"/>
    </row>
    <row r="4321" spans="4:4">
      <c r="D4321" s="499"/>
    </row>
    <row r="4322" spans="4:4">
      <c r="D4322" s="499"/>
    </row>
    <row r="4323" spans="4:4">
      <c r="D4323" s="499"/>
    </row>
    <row r="4324" spans="4:4">
      <c r="D4324" s="499"/>
    </row>
    <row r="4325" spans="4:4">
      <c r="D4325" s="499"/>
    </row>
    <row r="4326" spans="4:4">
      <c r="D4326" s="499"/>
    </row>
    <row r="4327" spans="4:4">
      <c r="D4327" s="499"/>
    </row>
    <row r="4328" spans="4:4">
      <c r="D4328" s="499"/>
    </row>
    <row r="4329" spans="4:4">
      <c r="D4329" s="499"/>
    </row>
    <row r="4330" spans="4:4">
      <c r="D4330" s="499"/>
    </row>
    <row r="4331" spans="4:4">
      <c r="D4331" s="499"/>
    </row>
    <row r="4332" spans="4:4">
      <c r="D4332" s="499"/>
    </row>
    <row r="4333" spans="4:4">
      <c r="D4333" s="499"/>
    </row>
    <row r="4334" spans="4:4">
      <c r="D4334" s="499"/>
    </row>
    <row r="4335" spans="4:4">
      <c r="D4335" s="499"/>
    </row>
    <row r="4336" spans="4:4">
      <c r="D4336" s="499"/>
    </row>
    <row r="4337" spans="4:4">
      <c r="D4337" s="499"/>
    </row>
    <row r="4338" spans="4:4">
      <c r="D4338" s="499"/>
    </row>
    <row r="4339" spans="4:4">
      <c r="D4339" s="499"/>
    </row>
    <row r="4340" spans="4:4">
      <c r="D4340" s="499"/>
    </row>
    <row r="4341" spans="4:4">
      <c r="D4341" s="499"/>
    </row>
    <row r="4342" spans="4:4">
      <c r="D4342" s="499"/>
    </row>
    <row r="4343" spans="4:4">
      <c r="D4343" s="499"/>
    </row>
    <row r="4344" spans="4:4">
      <c r="D4344" s="499"/>
    </row>
    <row r="4345" spans="4:4">
      <c r="D4345" s="499"/>
    </row>
    <row r="4346" spans="4:4">
      <c r="D4346" s="499"/>
    </row>
    <row r="4347" spans="4:4">
      <c r="D4347" s="499"/>
    </row>
    <row r="4348" spans="4:4">
      <c r="D4348" s="499"/>
    </row>
    <row r="4349" spans="4:4">
      <c r="D4349" s="499"/>
    </row>
    <row r="4350" spans="4:4">
      <c r="D4350" s="499"/>
    </row>
    <row r="4351" spans="4:4">
      <c r="D4351" s="499"/>
    </row>
    <row r="4352" spans="4:4">
      <c r="D4352" s="499"/>
    </row>
    <row r="4353" spans="4:4">
      <c r="D4353" s="499"/>
    </row>
    <row r="4354" spans="4:4">
      <c r="D4354" s="499"/>
    </row>
    <row r="4355" spans="4:4">
      <c r="D4355" s="499"/>
    </row>
    <row r="4356" spans="4:4">
      <c r="D4356" s="499"/>
    </row>
    <row r="4357" spans="4:4">
      <c r="D4357" s="499"/>
    </row>
    <row r="4358" spans="4:4">
      <c r="D4358" s="499"/>
    </row>
    <row r="4359" spans="4:4">
      <c r="D4359" s="499"/>
    </row>
    <row r="4360" spans="4:4">
      <c r="D4360" s="499"/>
    </row>
    <row r="4361" spans="4:4">
      <c r="D4361" s="499"/>
    </row>
    <row r="4362" spans="4:4">
      <c r="D4362" s="499"/>
    </row>
    <row r="4363" spans="4:4">
      <c r="D4363" s="499"/>
    </row>
    <row r="4364" spans="4:4">
      <c r="D4364" s="499"/>
    </row>
    <row r="4365" spans="4:4">
      <c r="D4365" s="499"/>
    </row>
    <row r="4366" spans="4:4">
      <c r="D4366" s="499"/>
    </row>
    <row r="4367" spans="4:4">
      <c r="D4367" s="499"/>
    </row>
    <row r="4368" spans="4:4">
      <c r="D4368" s="499"/>
    </row>
    <row r="4369" spans="4:4">
      <c r="D4369" s="499"/>
    </row>
    <row r="4370" spans="4:4">
      <c r="D4370" s="499"/>
    </row>
    <row r="4371" spans="4:4">
      <c r="D4371" s="499"/>
    </row>
    <row r="4372" spans="4:4">
      <c r="D4372" s="499"/>
    </row>
    <row r="4373" spans="4:4">
      <c r="D4373" s="499"/>
    </row>
    <row r="4374" spans="4:4">
      <c r="D4374" s="499"/>
    </row>
    <row r="4375" spans="4:4">
      <c r="D4375" s="499"/>
    </row>
    <row r="4376" spans="4:4">
      <c r="D4376" s="499"/>
    </row>
    <row r="4377" spans="4:4">
      <c r="D4377" s="499"/>
    </row>
    <row r="4378" spans="4:4">
      <c r="D4378" s="499"/>
    </row>
    <row r="4379" spans="4:4">
      <c r="D4379" s="499"/>
    </row>
    <row r="4380" spans="4:4">
      <c r="D4380" s="499"/>
    </row>
    <row r="4381" spans="4:4">
      <c r="D4381" s="499"/>
    </row>
    <row r="4382" spans="4:4">
      <c r="D4382" s="499"/>
    </row>
    <row r="4383" spans="4:4">
      <c r="D4383" s="499"/>
    </row>
    <row r="4384" spans="4:4">
      <c r="D4384" s="499"/>
    </row>
    <row r="4385" spans="4:4">
      <c r="D4385" s="499"/>
    </row>
    <row r="4386" spans="4:4">
      <c r="D4386" s="499"/>
    </row>
    <row r="4387" spans="4:4">
      <c r="D4387" s="499"/>
    </row>
    <row r="4388" spans="4:4">
      <c r="D4388" s="499"/>
    </row>
    <row r="4389" spans="4:4">
      <c r="D4389" s="499"/>
    </row>
    <row r="4390" spans="4:4">
      <c r="D4390" s="499"/>
    </row>
    <row r="4391" spans="4:4">
      <c r="D4391" s="499"/>
    </row>
    <row r="4392" spans="4:4">
      <c r="D4392" s="499"/>
    </row>
    <row r="4393" spans="4:4">
      <c r="D4393" s="499"/>
    </row>
    <row r="4394" spans="4:4">
      <c r="D4394" s="499"/>
    </row>
    <row r="4395" spans="4:4">
      <c r="D4395" s="499"/>
    </row>
    <row r="4396" spans="4:4">
      <c r="D4396" s="499"/>
    </row>
    <row r="4397" spans="4:4">
      <c r="D4397" s="499"/>
    </row>
    <row r="4398" spans="4:4">
      <c r="D4398" s="499"/>
    </row>
    <row r="4399" spans="4:4">
      <c r="D4399" s="499"/>
    </row>
    <row r="4400" spans="4:4">
      <c r="D4400" s="499"/>
    </row>
    <row r="4401" spans="4:4">
      <c r="D4401" s="499"/>
    </row>
    <row r="4402" spans="4:4">
      <c r="D4402" s="499"/>
    </row>
    <row r="4403" spans="4:4">
      <c r="D4403" s="499"/>
    </row>
    <row r="4404" spans="4:4">
      <c r="D4404" s="499"/>
    </row>
    <row r="4405" spans="4:4">
      <c r="D4405" s="499"/>
    </row>
    <row r="4406" spans="4:4">
      <c r="D4406" s="499"/>
    </row>
    <row r="4407" spans="4:4">
      <c r="D4407" s="499"/>
    </row>
    <row r="4408" spans="4:4">
      <c r="D4408" s="499"/>
    </row>
    <row r="4409" spans="4:4">
      <c r="D4409" s="499"/>
    </row>
    <row r="4410" spans="4:4">
      <c r="D4410" s="499"/>
    </row>
    <row r="4411" spans="4:4">
      <c r="D4411" s="499"/>
    </row>
    <row r="4412" spans="4:4">
      <c r="D4412" s="499"/>
    </row>
    <row r="4413" spans="4:4">
      <c r="D4413" s="499"/>
    </row>
    <row r="4414" spans="4:4">
      <c r="D4414" s="499"/>
    </row>
    <row r="4415" spans="4:4">
      <c r="D4415" s="499"/>
    </row>
    <row r="4416" spans="4:4">
      <c r="D4416" s="499"/>
    </row>
    <row r="4417" spans="4:4">
      <c r="D4417" s="499"/>
    </row>
    <row r="4418" spans="4:4">
      <c r="D4418" s="499"/>
    </row>
    <row r="4419" spans="4:4">
      <c r="D4419" s="499"/>
    </row>
    <row r="4420" spans="4:4">
      <c r="D4420" s="499"/>
    </row>
    <row r="4421" spans="4:4">
      <c r="D4421" s="499"/>
    </row>
    <row r="4422" spans="4:4">
      <c r="D4422" s="499"/>
    </row>
    <row r="4423" spans="4:4">
      <c r="D4423" s="499"/>
    </row>
    <row r="4424" spans="4:4">
      <c r="D4424" s="499"/>
    </row>
    <row r="4425" spans="4:4">
      <c r="D4425" s="499"/>
    </row>
    <row r="4426" spans="4:4">
      <c r="D4426" s="499"/>
    </row>
    <row r="4427" spans="4:4">
      <c r="D4427" s="499"/>
    </row>
    <row r="4428" spans="4:4">
      <c r="D4428" s="499"/>
    </row>
    <row r="4429" spans="4:4">
      <c r="D4429" s="499"/>
    </row>
    <row r="4430" spans="4:4">
      <c r="D4430" s="499"/>
    </row>
    <row r="4431" spans="4:4">
      <c r="D4431" s="499"/>
    </row>
    <row r="4432" spans="4:4">
      <c r="D4432" s="499"/>
    </row>
    <row r="4433" spans="4:4">
      <c r="D4433" s="499"/>
    </row>
    <row r="4434" spans="4:4">
      <c r="D4434" s="499"/>
    </row>
    <row r="4435" spans="4:4">
      <c r="D4435" s="499"/>
    </row>
    <row r="4436" spans="4:4">
      <c r="D4436" s="499"/>
    </row>
    <row r="4437" spans="4:4">
      <c r="D4437" s="499"/>
    </row>
    <row r="4438" spans="4:4">
      <c r="D4438" s="499"/>
    </row>
    <row r="4439" spans="4:4">
      <c r="D4439" s="499"/>
    </row>
    <row r="4440" spans="4:4">
      <c r="D4440" s="499"/>
    </row>
    <row r="4441" spans="4:4">
      <c r="D4441" s="499"/>
    </row>
    <row r="4442" spans="4:4">
      <c r="D4442" s="499"/>
    </row>
    <row r="4443" spans="4:4">
      <c r="D4443" s="499"/>
    </row>
    <row r="4444" spans="4:4">
      <c r="D4444" s="499"/>
    </row>
    <row r="4445" spans="4:4">
      <c r="D4445" s="499"/>
    </row>
    <row r="4446" spans="4:4">
      <c r="D4446" s="499"/>
    </row>
    <row r="4447" spans="4:4">
      <c r="D4447" s="499"/>
    </row>
    <row r="4448" spans="4:4">
      <c r="D4448" s="499"/>
    </row>
    <row r="4449" spans="4:4">
      <c r="D4449" s="499"/>
    </row>
    <row r="4450" spans="4:4">
      <c r="D4450" s="499"/>
    </row>
    <row r="4451" spans="4:4">
      <c r="D4451" s="499"/>
    </row>
    <row r="4452" spans="4:4">
      <c r="D4452" s="499"/>
    </row>
    <row r="4453" spans="4:4">
      <c r="D4453" s="499"/>
    </row>
    <row r="4454" spans="4:4">
      <c r="D4454" s="499"/>
    </row>
    <row r="4455" spans="4:4">
      <c r="D4455" s="499"/>
    </row>
    <row r="4456" spans="4:4">
      <c r="D4456" s="499"/>
    </row>
    <row r="4457" spans="4:4">
      <c r="D4457" s="499"/>
    </row>
    <row r="4458" spans="4:4">
      <c r="D4458" s="499"/>
    </row>
    <row r="4459" spans="4:4">
      <c r="D4459" s="499"/>
    </row>
    <row r="4460" spans="4:4">
      <c r="D4460" s="499"/>
    </row>
    <row r="4461" spans="4:4">
      <c r="D4461" s="499"/>
    </row>
    <row r="4462" spans="4:4">
      <c r="D4462" s="499"/>
    </row>
    <row r="4463" spans="4:4">
      <c r="D4463" s="499"/>
    </row>
    <row r="4464" spans="4:4">
      <c r="D4464" s="499"/>
    </row>
    <row r="4465" spans="4:4">
      <c r="D4465" s="499"/>
    </row>
    <row r="4466" spans="4:4">
      <c r="D4466" s="499"/>
    </row>
    <row r="4467" spans="4:4">
      <c r="D4467" s="499"/>
    </row>
    <row r="4468" spans="4:4">
      <c r="D4468" s="499"/>
    </row>
    <row r="4469" spans="4:4">
      <c r="D4469" s="499"/>
    </row>
    <row r="4470" spans="4:4">
      <c r="D4470" s="499"/>
    </row>
    <row r="4471" spans="4:4">
      <c r="D4471" s="499"/>
    </row>
    <row r="4472" spans="4:4">
      <c r="D4472" s="499"/>
    </row>
    <row r="4473" spans="4:4">
      <c r="D4473" s="499"/>
    </row>
    <row r="4474" spans="4:4">
      <c r="D4474" s="499"/>
    </row>
    <row r="4475" spans="4:4">
      <c r="D4475" s="499"/>
    </row>
    <row r="4476" spans="4:4">
      <c r="D4476" s="499"/>
    </row>
    <row r="4477" spans="4:4">
      <c r="D4477" s="499"/>
    </row>
    <row r="4478" spans="4:4">
      <c r="D4478" s="499"/>
    </row>
    <row r="4479" spans="4:4">
      <c r="D4479" s="499"/>
    </row>
    <row r="4480" spans="4:4">
      <c r="D4480" s="499"/>
    </row>
    <row r="4481" spans="4:4">
      <c r="D4481" s="499"/>
    </row>
    <row r="4482" spans="4:4">
      <c r="D4482" s="499"/>
    </row>
    <row r="4483" spans="4:4">
      <c r="D4483" s="499"/>
    </row>
    <row r="4484" spans="4:4">
      <c r="D4484" s="499"/>
    </row>
    <row r="4485" spans="4:4">
      <c r="D4485" s="499"/>
    </row>
    <row r="4486" spans="4:4">
      <c r="D4486" s="499"/>
    </row>
    <row r="4487" spans="4:4">
      <c r="D4487" s="499"/>
    </row>
    <row r="4488" spans="4:4">
      <c r="D4488" s="499"/>
    </row>
    <row r="4489" spans="4:4">
      <c r="D4489" s="499"/>
    </row>
    <row r="4490" spans="4:4">
      <c r="D4490" s="499"/>
    </row>
    <row r="4491" spans="4:4">
      <c r="D4491" s="499"/>
    </row>
    <row r="4492" spans="4:4">
      <c r="D4492" s="499"/>
    </row>
    <row r="4493" spans="4:4">
      <c r="D4493" s="499"/>
    </row>
    <row r="4494" spans="4:4">
      <c r="D4494" s="499"/>
    </row>
    <row r="4495" spans="4:4">
      <c r="D4495" s="499"/>
    </row>
    <row r="4496" spans="4:4">
      <c r="D4496" s="499"/>
    </row>
    <row r="4497" spans="4:4">
      <c r="D4497" s="499"/>
    </row>
    <row r="4498" spans="4:4">
      <c r="D4498" s="499"/>
    </row>
    <row r="4499" spans="4:4">
      <c r="D4499" s="499"/>
    </row>
    <row r="4500" spans="4:4">
      <c r="D4500" s="499"/>
    </row>
    <row r="4501" spans="4:4">
      <c r="D4501" s="499"/>
    </row>
    <row r="4502" spans="4:4">
      <c r="D4502" s="499"/>
    </row>
    <row r="4503" spans="4:4">
      <c r="D4503" s="499"/>
    </row>
    <row r="4504" spans="4:4">
      <c r="D4504" s="499"/>
    </row>
    <row r="4505" spans="4:4">
      <c r="D4505" s="499"/>
    </row>
    <row r="4506" spans="4:4">
      <c r="D4506" s="499"/>
    </row>
    <row r="4507" spans="4:4">
      <c r="D4507" s="499"/>
    </row>
    <row r="4508" spans="4:4">
      <c r="D4508" s="499"/>
    </row>
    <row r="4509" spans="4:4">
      <c r="D4509" s="499"/>
    </row>
    <row r="4510" spans="4:4">
      <c r="D4510" s="499"/>
    </row>
    <row r="4511" spans="4:4">
      <c r="D4511" s="499"/>
    </row>
    <row r="4512" spans="4:4">
      <c r="D4512" s="499"/>
    </row>
    <row r="4513" spans="4:4">
      <c r="D4513" s="499"/>
    </row>
    <row r="4514" spans="4:4">
      <c r="D4514" s="499"/>
    </row>
    <row r="4515" spans="4:4">
      <c r="D4515" s="499"/>
    </row>
    <row r="4516" spans="4:4">
      <c r="D4516" s="499"/>
    </row>
    <row r="4517" spans="4:4">
      <c r="D4517" s="499"/>
    </row>
    <row r="4518" spans="4:4">
      <c r="D4518" s="499"/>
    </row>
    <row r="4519" spans="4:4">
      <c r="D4519" s="499"/>
    </row>
    <row r="4520" spans="4:4">
      <c r="D4520" s="499"/>
    </row>
    <row r="4521" spans="4:4">
      <c r="D4521" s="499"/>
    </row>
    <row r="4522" spans="4:4">
      <c r="D4522" s="499"/>
    </row>
    <row r="4523" spans="4:4">
      <c r="D4523" s="499"/>
    </row>
    <row r="4524" spans="4:4">
      <c r="D4524" s="499"/>
    </row>
    <row r="4525" spans="4:4">
      <c r="D4525" s="499"/>
    </row>
    <row r="4526" spans="4:4">
      <c r="D4526" s="499"/>
    </row>
    <row r="4527" spans="4:4">
      <c r="D4527" s="499"/>
    </row>
    <row r="4528" spans="4:4">
      <c r="D4528" s="499"/>
    </row>
    <row r="4529" spans="4:4">
      <c r="D4529" s="499"/>
    </row>
    <row r="4530" spans="4:4">
      <c r="D4530" s="499"/>
    </row>
    <row r="4531" spans="4:4">
      <c r="D4531" s="499"/>
    </row>
    <row r="4532" spans="4:4">
      <c r="D4532" s="499"/>
    </row>
    <row r="4533" spans="4:4">
      <c r="D4533" s="499"/>
    </row>
    <row r="4534" spans="4:4">
      <c r="D4534" s="499"/>
    </row>
    <row r="4535" spans="4:4">
      <c r="D4535" s="499"/>
    </row>
    <row r="4536" spans="4:4">
      <c r="D4536" s="499"/>
    </row>
    <row r="4537" spans="4:4">
      <c r="D4537" s="499"/>
    </row>
    <row r="4538" spans="4:4">
      <c r="D4538" s="499"/>
    </row>
    <row r="4539" spans="4:4">
      <c r="D4539" s="499"/>
    </row>
    <row r="4540" spans="4:4">
      <c r="D4540" s="499"/>
    </row>
    <row r="4541" spans="4:4">
      <c r="D4541" s="499"/>
    </row>
    <row r="4542" spans="4:4">
      <c r="D4542" s="499"/>
    </row>
    <row r="4543" spans="4:4">
      <c r="D4543" s="499"/>
    </row>
    <row r="4544" spans="4:4">
      <c r="D4544" s="499"/>
    </row>
    <row r="4545" spans="4:4">
      <c r="D4545" s="499"/>
    </row>
    <row r="4546" spans="4:4">
      <c r="D4546" s="499"/>
    </row>
    <row r="4547" spans="4:4">
      <c r="D4547" s="499"/>
    </row>
    <row r="4548" spans="4:4">
      <c r="D4548" s="499"/>
    </row>
    <row r="4549" spans="4:4">
      <c r="D4549" s="499"/>
    </row>
    <row r="4550" spans="4:4">
      <c r="D4550" s="499"/>
    </row>
    <row r="4551" spans="4:4">
      <c r="D4551" s="499"/>
    </row>
    <row r="4552" spans="4:4">
      <c r="D4552" s="499"/>
    </row>
    <row r="4553" spans="4:4">
      <c r="D4553" s="499"/>
    </row>
    <row r="4554" spans="4:4">
      <c r="D4554" s="499"/>
    </row>
    <row r="4555" spans="4:4">
      <c r="D4555" s="499"/>
    </row>
    <row r="4556" spans="4:4">
      <c r="D4556" s="499"/>
    </row>
    <row r="4557" spans="4:4">
      <c r="D4557" s="499"/>
    </row>
    <row r="4558" spans="4:4">
      <c r="D4558" s="499"/>
    </row>
    <row r="4559" spans="4:4">
      <c r="D4559" s="499"/>
    </row>
    <row r="4560" spans="4:4">
      <c r="D4560" s="499"/>
    </row>
    <row r="4561" spans="4:4">
      <c r="D4561" s="499"/>
    </row>
    <row r="4562" spans="4:4">
      <c r="D4562" s="499"/>
    </row>
    <row r="4563" spans="4:4">
      <c r="D4563" s="499"/>
    </row>
    <row r="4564" spans="4:4">
      <c r="D4564" s="499"/>
    </row>
    <row r="4565" spans="4:4">
      <c r="D4565" s="499"/>
    </row>
    <row r="4566" spans="4:4">
      <c r="D4566" s="499"/>
    </row>
    <row r="4567" spans="4:4">
      <c r="D4567" s="499"/>
    </row>
    <row r="4568" spans="4:4">
      <c r="D4568" s="499"/>
    </row>
    <row r="4569" spans="4:4">
      <c r="D4569" s="499"/>
    </row>
    <row r="4570" spans="4:4">
      <c r="D4570" s="499"/>
    </row>
    <row r="4571" spans="4:4">
      <c r="D4571" s="499"/>
    </row>
    <row r="4572" spans="4:4">
      <c r="D4572" s="499"/>
    </row>
    <row r="4573" spans="4:4">
      <c r="D4573" s="499"/>
    </row>
    <row r="4574" spans="4:4">
      <c r="D4574" s="499"/>
    </row>
    <row r="4575" spans="4:4">
      <c r="D4575" s="499"/>
    </row>
    <row r="4576" spans="4:4">
      <c r="D4576" s="499"/>
    </row>
    <row r="4577" spans="4:4">
      <c r="D4577" s="499"/>
    </row>
    <row r="4578" spans="4:4">
      <c r="D4578" s="499"/>
    </row>
    <row r="4579" spans="4:4">
      <c r="D4579" s="499"/>
    </row>
    <row r="4580" spans="4:4">
      <c r="D4580" s="499"/>
    </row>
    <row r="4581" spans="4:4">
      <c r="D4581" s="499"/>
    </row>
    <row r="4582" spans="4:4">
      <c r="D4582" s="499"/>
    </row>
    <row r="4583" spans="4:4">
      <c r="D4583" s="499"/>
    </row>
    <row r="4584" spans="4:4">
      <c r="D4584" s="499"/>
    </row>
    <row r="4585" spans="4:4">
      <c r="D4585" s="499"/>
    </row>
    <row r="4586" spans="4:4">
      <c r="D4586" s="499"/>
    </row>
    <row r="4587" spans="4:4">
      <c r="D4587" s="499"/>
    </row>
    <row r="4588" spans="4:4">
      <c r="D4588" s="499"/>
    </row>
    <row r="4589" spans="4:4">
      <c r="D4589" s="499"/>
    </row>
    <row r="4590" spans="4:4">
      <c r="D4590" s="499"/>
    </row>
    <row r="4591" spans="4:4">
      <c r="D4591" s="499"/>
    </row>
    <row r="4592" spans="4:4">
      <c r="D4592" s="499"/>
    </row>
    <row r="4593" spans="4:4">
      <c r="D4593" s="499"/>
    </row>
    <row r="4594" spans="4:4">
      <c r="D4594" s="499"/>
    </row>
    <row r="4595" spans="4:4">
      <c r="D4595" s="499"/>
    </row>
    <row r="4596" spans="4:4">
      <c r="D4596" s="499"/>
    </row>
    <row r="4597" spans="4:4">
      <c r="D4597" s="499"/>
    </row>
    <row r="4598" spans="4:4">
      <c r="D4598" s="499"/>
    </row>
    <row r="4599" spans="4:4">
      <c r="D4599" s="499"/>
    </row>
    <row r="4600" spans="4:4">
      <c r="D4600" s="499"/>
    </row>
    <row r="4601" spans="4:4">
      <c r="D4601" s="499"/>
    </row>
    <row r="4602" spans="4:4">
      <c r="D4602" s="499"/>
    </row>
    <row r="4603" spans="4:4">
      <c r="D4603" s="499"/>
    </row>
    <row r="4604" spans="4:4">
      <c r="D4604" s="499"/>
    </row>
    <row r="4605" spans="4:4">
      <c r="D4605" s="499"/>
    </row>
    <row r="4606" spans="4:4">
      <c r="D4606" s="499"/>
    </row>
    <row r="4607" spans="4:4">
      <c r="D4607" s="499"/>
    </row>
    <row r="4608" spans="4:4">
      <c r="D4608" s="499"/>
    </row>
    <row r="4609" spans="4:4">
      <c r="D4609" s="499"/>
    </row>
    <row r="4610" spans="4:4">
      <c r="D4610" s="499"/>
    </row>
    <row r="4611" spans="4:4">
      <c r="D4611" s="499"/>
    </row>
    <row r="4612" spans="4:4">
      <c r="D4612" s="499"/>
    </row>
    <row r="4613" spans="4:4">
      <c r="D4613" s="499"/>
    </row>
    <row r="4614" spans="4:4">
      <c r="D4614" s="499"/>
    </row>
    <row r="4615" spans="4:4">
      <c r="D4615" s="499"/>
    </row>
    <row r="4616" spans="4:4">
      <c r="D4616" s="499"/>
    </row>
    <row r="4617" spans="4:4">
      <c r="D4617" s="499"/>
    </row>
    <row r="4618" spans="4:4">
      <c r="D4618" s="499"/>
    </row>
    <row r="4619" spans="4:4">
      <c r="D4619" s="499"/>
    </row>
    <row r="4620" spans="4:4">
      <c r="D4620" s="499"/>
    </row>
    <row r="4621" spans="4:4">
      <c r="D4621" s="499"/>
    </row>
    <row r="4622" spans="4:4">
      <c r="D4622" s="499"/>
    </row>
    <row r="4623" spans="4:4">
      <c r="D4623" s="499"/>
    </row>
    <row r="4624" spans="4:4">
      <c r="D4624" s="499"/>
    </row>
    <row r="4625" spans="4:4">
      <c r="D4625" s="499"/>
    </row>
    <row r="4626" spans="4:4">
      <c r="D4626" s="499"/>
    </row>
    <row r="4627" spans="4:4">
      <c r="D4627" s="499"/>
    </row>
    <row r="4628" spans="4:4">
      <c r="D4628" s="499"/>
    </row>
    <row r="4629" spans="4:4">
      <c r="D4629" s="499"/>
    </row>
    <row r="4630" spans="4:4">
      <c r="D4630" s="499"/>
    </row>
    <row r="4631" spans="4:4">
      <c r="D4631" s="499"/>
    </row>
    <row r="4632" spans="4:4">
      <c r="D4632" s="499"/>
    </row>
    <row r="4633" spans="4:4">
      <c r="D4633" s="499"/>
    </row>
    <row r="4634" spans="4:4">
      <c r="D4634" s="499"/>
    </row>
    <row r="4635" spans="4:4">
      <c r="D4635" s="499"/>
    </row>
    <row r="4636" spans="4:4">
      <c r="D4636" s="499"/>
    </row>
    <row r="4637" spans="4:4">
      <c r="D4637" s="499"/>
    </row>
    <row r="4638" spans="4:4">
      <c r="D4638" s="499"/>
    </row>
    <row r="4639" spans="4:4">
      <c r="D4639" s="499"/>
    </row>
    <row r="4640" spans="4:4">
      <c r="D4640" s="499"/>
    </row>
    <row r="4641" spans="4:4">
      <c r="D4641" s="499"/>
    </row>
    <row r="4642" spans="4:4">
      <c r="D4642" s="499"/>
    </row>
    <row r="4643" spans="4:4">
      <c r="D4643" s="499"/>
    </row>
    <row r="4644" spans="4:4">
      <c r="D4644" s="499"/>
    </row>
    <row r="4645" spans="4:4">
      <c r="D4645" s="499"/>
    </row>
    <row r="4646" spans="4:4">
      <c r="D4646" s="499"/>
    </row>
    <row r="4647" spans="4:4">
      <c r="D4647" s="499"/>
    </row>
    <row r="4648" spans="4:4">
      <c r="D4648" s="499"/>
    </row>
    <row r="4649" spans="4:4">
      <c r="D4649" s="499"/>
    </row>
    <row r="4650" spans="4:4">
      <c r="D4650" s="499"/>
    </row>
    <row r="4651" spans="4:4">
      <c r="D4651" s="499"/>
    </row>
    <row r="4652" spans="4:4">
      <c r="D4652" s="499"/>
    </row>
    <row r="4653" spans="4:4">
      <c r="D4653" s="499"/>
    </row>
    <row r="4654" spans="4:4">
      <c r="D4654" s="499"/>
    </row>
    <row r="4655" spans="4:4">
      <c r="D4655" s="499"/>
    </row>
    <row r="4656" spans="4:4">
      <c r="D4656" s="499"/>
    </row>
    <row r="4657" spans="4:4">
      <c r="D4657" s="499"/>
    </row>
    <row r="4658" spans="4:4">
      <c r="D4658" s="499"/>
    </row>
    <row r="4659" spans="4:4">
      <c r="D4659" s="499"/>
    </row>
    <row r="4660" spans="4:4">
      <c r="D4660" s="499"/>
    </row>
    <row r="4661" spans="4:4">
      <c r="D4661" s="499"/>
    </row>
    <row r="4662" spans="4:4">
      <c r="D4662" s="499"/>
    </row>
    <row r="4663" spans="4:4">
      <c r="D4663" s="499"/>
    </row>
    <row r="4664" spans="4:4">
      <c r="D4664" s="499"/>
    </row>
    <row r="4665" spans="4:4">
      <c r="D4665" s="499"/>
    </row>
    <row r="4666" spans="4:4">
      <c r="D4666" s="499"/>
    </row>
    <row r="4667" spans="4:4">
      <c r="D4667" s="499"/>
    </row>
    <row r="4668" spans="4:4">
      <c r="D4668" s="499"/>
    </row>
    <row r="4669" spans="4:4">
      <c r="D4669" s="499"/>
    </row>
    <row r="4670" spans="4:4">
      <c r="D4670" s="499"/>
    </row>
    <row r="4671" spans="4:4">
      <c r="D4671" s="499"/>
    </row>
    <row r="4672" spans="4:4">
      <c r="D4672" s="499"/>
    </row>
    <row r="4673" spans="4:4">
      <c r="D4673" s="499"/>
    </row>
    <row r="4674" spans="4:4">
      <c r="D4674" s="499"/>
    </row>
    <row r="4675" spans="4:4">
      <c r="D4675" s="499"/>
    </row>
    <row r="4676" spans="4:4">
      <c r="D4676" s="499"/>
    </row>
    <row r="4677" spans="4:4">
      <c r="D4677" s="499"/>
    </row>
    <row r="4678" spans="4:4">
      <c r="D4678" s="499"/>
    </row>
    <row r="4679" spans="4:4">
      <c r="D4679" s="499"/>
    </row>
    <row r="4680" spans="4:4">
      <c r="D4680" s="499"/>
    </row>
    <row r="4681" spans="4:4">
      <c r="D4681" s="499"/>
    </row>
    <row r="4682" spans="4:4">
      <c r="D4682" s="499"/>
    </row>
    <row r="4683" spans="4:4">
      <c r="D4683" s="499"/>
    </row>
    <row r="4684" spans="4:4">
      <c r="D4684" s="499"/>
    </row>
    <row r="4685" spans="4:4">
      <c r="D4685" s="499"/>
    </row>
    <row r="4686" spans="4:4">
      <c r="D4686" s="499"/>
    </row>
    <row r="4687" spans="4:4">
      <c r="D4687" s="499"/>
    </row>
    <row r="4688" spans="4:4">
      <c r="D4688" s="499"/>
    </row>
    <row r="4689" spans="4:4">
      <c r="D4689" s="499"/>
    </row>
    <row r="4690" spans="4:4">
      <c r="D4690" s="499"/>
    </row>
    <row r="4691" spans="4:4">
      <c r="D4691" s="499"/>
    </row>
    <row r="4692" spans="4:4">
      <c r="D4692" s="499"/>
    </row>
    <row r="4693" spans="4:4">
      <c r="D4693" s="499"/>
    </row>
    <row r="4694" spans="4:4">
      <c r="D4694" s="499"/>
    </row>
    <row r="4695" spans="4:4">
      <c r="D4695" s="499"/>
    </row>
    <row r="4696" spans="4:4">
      <c r="D4696" s="499"/>
    </row>
    <row r="4697" spans="4:4">
      <c r="D4697" s="499"/>
    </row>
    <row r="4698" spans="4:4">
      <c r="D4698" s="499"/>
    </row>
    <row r="4699" spans="4:4">
      <c r="D4699" s="499"/>
    </row>
    <row r="4700" spans="4:4">
      <c r="D4700" s="499"/>
    </row>
    <row r="4701" spans="4:4">
      <c r="D4701" s="499"/>
    </row>
    <row r="4702" spans="4:4">
      <c r="D4702" s="499"/>
    </row>
    <row r="4703" spans="4:4">
      <c r="D4703" s="499"/>
    </row>
    <row r="4704" spans="4:4">
      <c r="D4704" s="499"/>
    </row>
    <row r="4705" spans="4:4">
      <c r="D4705" s="499"/>
    </row>
    <row r="4706" spans="4:4">
      <c r="D4706" s="499"/>
    </row>
    <row r="4707" spans="4:4">
      <c r="D4707" s="499"/>
    </row>
    <row r="4708" spans="4:4">
      <c r="D4708" s="499"/>
    </row>
    <row r="4709" spans="4:4">
      <c r="D4709" s="499"/>
    </row>
    <row r="4710" spans="4:4">
      <c r="D4710" s="499"/>
    </row>
    <row r="4711" spans="4:4">
      <c r="D4711" s="499"/>
    </row>
    <row r="4712" spans="4:4">
      <c r="D4712" s="499"/>
    </row>
    <row r="4713" spans="4:4">
      <c r="D4713" s="499"/>
    </row>
    <row r="4714" spans="4:4">
      <c r="D4714" s="499"/>
    </row>
    <row r="4715" spans="4:4">
      <c r="D4715" s="499"/>
    </row>
    <row r="4716" spans="4:4">
      <c r="D4716" s="499"/>
    </row>
    <row r="4717" spans="4:4">
      <c r="D4717" s="499"/>
    </row>
    <row r="4718" spans="4:4">
      <c r="D4718" s="499"/>
    </row>
    <row r="4719" spans="4:4">
      <c r="D4719" s="499"/>
    </row>
    <row r="4720" spans="4:4">
      <c r="D4720" s="499"/>
    </row>
    <row r="4721" spans="4:4">
      <c r="D4721" s="499"/>
    </row>
    <row r="4722" spans="4:4">
      <c r="D4722" s="499"/>
    </row>
    <row r="4723" spans="4:4">
      <c r="D4723" s="499"/>
    </row>
    <row r="4724" spans="4:4">
      <c r="D4724" s="499"/>
    </row>
    <row r="4725" spans="4:4">
      <c r="D4725" s="499"/>
    </row>
    <row r="4726" spans="4:4">
      <c r="D4726" s="499"/>
    </row>
    <row r="4727" spans="4:4">
      <c r="D4727" s="499"/>
    </row>
    <row r="4728" spans="4:4">
      <c r="D4728" s="499"/>
    </row>
    <row r="4729" spans="4:4">
      <c r="D4729" s="499"/>
    </row>
    <row r="4730" spans="4:4">
      <c r="D4730" s="499"/>
    </row>
    <row r="4731" spans="4:4">
      <c r="D4731" s="499"/>
    </row>
    <row r="4732" spans="4:4">
      <c r="D4732" s="499"/>
    </row>
    <row r="4733" spans="4:4">
      <c r="D4733" s="499"/>
    </row>
    <row r="4734" spans="4:4">
      <c r="D4734" s="499"/>
    </row>
    <row r="4735" spans="4:4">
      <c r="D4735" s="499"/>
    </row>
    <row r="4736" spans="4:4">
      <c r="D4736" s="499"/>
    </row>
    <row r="4737" spans="4:4">
      <c r="D4737" s="499"/>
    </row>
    <row r="4738" spans="4:4">
      <c r="D4738" s="499"/>
    </row>
    <row r="4739" spans="4:4">
      <c r="D4739" s="499"/>
    </row>
    <row r="4740" spans="4:4">
      <c r="D4740" s="499"/>
    </row>
    <row r="4741" spans="4:4">
      <c r="D4741" s="499"/>
    </row>
    <row r="4742" spans="4:4">
      <c r="D4742" s="499"/>
    </row>
    <row r="4743" spans="4:4">
      <c r="D4743" s="499"/>
    </row>
    <row r="4744" spans="4:4">
      <c r="D4744" s="499"/>
    </row>
    <row r="4745" spans="4:4">
      <c r="D4745" s="499"/>
    </row>
    <row r="4746" spans="4:4">
      <c r="D4746" s="499"/>
    </row>
    <row r="4747" spans="4:4">
      <c r="D4747" s="499"/>
    </row>
    <row r="4748" spans="4:4">
      <c r="D4748" s="499"/>
    </row>
    <row r="4749" spans="4:4">
      <c r="D4749" s="499"/>
    </row>
    <row r="4750" spans="4:4">
      <c r="D4750" s="499"/>
    </row>
    <row r="4751" spans="4:4">
      <c r="D4751" s="499"/>
    </row>
    <row r="4752" spans="4:4">
      <c r="D4752" s="499"/>
    </row>
    <row r="4753" spans="4:4">
      <c r="D4753" s="499"/>
    </row>
    <row r="4754" spans="4:4">
      <c r="D4754" s="499"/>
    </row>
    <row r="4755" spans="4:4">
      <c r="D4755" s="499"/>
    </row>
    <row r="4756" spans="4:4">
      <c r="D4756" s="499"/>
    </row>
    <row r="4757" spans="4:4">
      <c r="D4757" s="499"/>
    </row>
    <row r="4758" spans="4:4">
      <c r="D4758" s="499"/>
    </row>
    <row r="4759" spans="4:4">
      <c r="D4759" s="499"/>
    </row>
    <row r="4760" spans="4:4">
      <c r="D4760" s="499"/>
    </row>
    <row r="4761" spans="4:4">
      <c r="D4761" s="499"/>
    </row>
    <row r="4762" spans="4:4">
      <c r="D4762" s="499"/>
    </row>
    <row r="4763" spans="4:4">
      <c r="D4763" s="499"/>
    </row>
    <row r="4764" spans="4:4">
      <c r="D4764" s="499"/>
    </row>
    <row r="4765" spans="4:4">
      <c r="D4765" s="499"/>
    </row>
    <row r="4766" spans="4:4">
      <c r="D4766" s="499"/>
    </row>
    <row r="4767" spans="4:4">
      <c r="D4767" s="499"/>
    </row>
    <row r="4768" spans="4:4">
      <c r="D4768" s="499"/>
    </row>
    <row r="4769" spans="4:4">
      <c r="D4769" s="499"/>
    </row>
    <row r="4770" spans="4:4">
      <c r="D4770" s="499"/>
    </row>
    <row r="4771" spans="4:4">
      <c r="D4771" s="499"/>
    </row>
    <row r="4772" spans="4:4">
      <c r="D4772" s="499"/>
    </row>
    <row r="4773" spans="4:4">
      <c r="D4773" s="499"/>
    </row>
    <row r="4774" spans="4:4">
      <c r="D4774" s="499"/>
    </row>
    <row r="4775" spans="4:4">
      <c r="D4775" s="499"/>
    </row>
    <row r="4776" spans="4:4">
      <c r="D4776" s="499"/>
    </row>
    <row r="4777" spans="4:4">
      <c r="D4777" s="499"/>
    </row>
    <row r="4778" spans="4:4">
      <c r="D4778" s="499"/>
    </row>
    <row r="4779" spans="4:4">
      <c r="D4779" s="499"/>
    </row>
    <row r="4780" spans="4:4">
      <c r="D4780" s="499"/>
    </row>
    <row r="4781" spans="4:4">
      <c r="D4781" s="499"/>
    </row>
    <row r="4782" spans="4:4">
      <c r="D4782" s="499"/>
    </row>
    <row r="4783" spans="4:4">
      <c r="D4783" s="499"/>
    </row>
    <row r="4784" spans="4:4">
      <c r="D4784" s="499"/>
    </row>
    <row r="4785" spans="4:4">
      <c r="D4785" s="499"/>
    </row>
    <row r="4786" spans="4:4">
      <c r="D4786" s="499"/>
    </row>
    <row r="4787" spans="4:4">
      <c r="D4787" s="499"/>
    </row>
    <row r="4788" spans="4:4">
      <c r="D4788" s="499"/>
    </row>
    <row r="4789" spans="4:4">
      <c r="D4789" s="499"/>
    </row>
    <row r="4790" spans="4:4">
      <c r="D4790" s="499"/>
    </row>
    <row r="4791" spans="4:4">
      <c r="D4791" s="499"/>
    </row>
    <row r="4792" spans="4:4">
      <c r="D4792" s="499"/>
    </row>
    <row r="4793" spans="4:4">
      <c r="D4793" s="499"/>
    </row>
    <row r="4794" spans="4:4">
      <c r="D4794" s="499"/>
    </row>
    <row r="4795" spans="4:4">
      <c r="D4795" s="499"/>
    </row>
    <row r="4796" spans="4:4">
      <c r="D4796" s="499"/>
    </row>
    <row r="4797" spans="4:4">
      <c r="D4797" s="499"/>
    </row>
    <row r="4798" spans="4:4">
      <c r="D4798" s="499"/>
    </row>
    <row r="4799" spans="4:4">
      <c r="D4799" s="499"/>
    </row>
    <row r="4800" spans="4:4">
      <c r="D4800" s="499"/>
    </row>
    <row r="4801" spans="4:4">
      <c r="D4801" s="499"/>
    </row>
    <row r="4802" spans="4:4">
      <c r="D4802" s="499"/>
    </row>
    <row r="4803" spans="4:4">
      <c r="D4803" s="499"/>
    </row>
    <row r="4804" spans="4:4">
      <c r="D4804" s="499"/>
    </row>
    <row r="4805" spans="4:4">
      <c r="D4805" s="499"/>
    </row>
    <row r="4806" spans="4:4">
      <c r="D4806" s="499"/>
    </row>
    <row r="4807" spans="4:4">
      <c r="D4807" s="499"/>
    </row>
    <row r="4808" spans="4:4">
      <c r="D4808" s="499"/>
    </row>
    <row r="4809" spans="4:4">
      <c r="D4809" s="499"/>
    </row>
    <row r="4810" spans="4:4">
      <c r="D4810" s="499"/>
    </row>
    <row r="4811" spans="4:4">
      <c r="D4811" s="499"/>
    </row>
    <row r="4812" spans="4:4">
      <c r="D4812" s="499"/>
    </row>
    <row r="4813" spans="4:4">
      <c r="D4813" s="499"/>
    </row>
    <row r="4814" spans="4:4">
      <c r="D4814" s="499"/>
    </row>
    <row r="4815" spans="4:4">
      <c r="D4815" s="499"/>
    </row>
    <row r="4816" spans="4:4">
      <c r="D4816" s="499"/>
    </row>
    <row r="4817" spans="4:4">
      <c r="D4817" s="499"/>
    </row>
    <row r="4818" spans="4:4">
      <c r="D4818" s="499"/>
    </row>
    <row r="4819" spans="4:4">
      <c r="D4819" s="499"/>
    </row>
    <row r="4820" spans="4:4">
      <c r="D4820" s="499"/>
    </row>
    <row r="4821" spans="4:4">
      <c r="D4821" s="499"/>
    </row>
    <row r="4822" spans="4:4">
      <c r="D4822" s="499"/>
    </row>
    <row r="4823" spans="4:4">
      <c r="D4823" s="499"/>
    </row>
    <row r="4824" spans="4:4">
      <c r="D4824" s="499"/>
    </row>
    <row r="4825" spans="4:4">
      <c r="D4825" s="499"/>
    </row>
    <row r="4826" spans="4:4">
      <c r="D4826" s="499"/>
    </row>
    <row r="4827" spans="4:4">
      <c r="D4827" s="499"/>
    </row>
    <row r="4828" spans="4:4">
      <c r="D4828" s="499"/>
    </row>
    <row r="4829" spans="4:4">
      <c r="D4829" s="499"/>
    </row>
    <row r="4830" spans="4:4">
      <c r="D4830" s="499"/>
    </row>
    <row r="4831" spans="4:4">
      <c r="D4831" s="499"/>
    </row>
    <row r="4832" spans="4:4">
      <c r="D4832" s="499"/>
    </row>
    <row r="4833" spans="4:4">
      <c r="D4833" s="499"/>
    </row>
    <row r="4834" spans="4:4">
      <c r="D4834" s="499"/>
    </row>
    <row r="4835" spans="4:4">
      <c r="D4835" s="499"/>
    </row>
    <row r="4836" spans="4:4">
      <c r="D4836" s="499"/>
    </row>
    <row r="4837" spans="4:4">
      <c r="D4837" s="499"/>
    </row>
    <row r="4838" spans="4:4">
      <c r="D4838" s="499"/>
    </row>
    <row r="4839" spans="4:4">
      <c r="D4839" s="499"/>
    </row>
    <row r="4840" spans="4:4">
      <c r="D4840" s="499"/>
    </row>
    <row r="4841" spans="4:4">
      <c r="D4841" s="499"/>
    </row>
    <row r="4842" spans="4:4">
      <c r="D4842" s="499"/>
    </row>
    <row r="4843" spans="4:4">
      <c r="D4843" s="499"/>
    </row>
    <row r="4844" spans="4:4">
      <c r="D4844" s="499"/>
    </row>
    <row r="4845" spans="4:4">
      <c r="D4845" s="499"/>
    </row>
    <row r="4846" spans="4:4">
      <c r="D4846" s="499"/>
    </row>
    <row r="4847" spans="4:4">
      <c r="D4847" s="499"/>
    </row>
    <row r="4848" spans="4:4">
      <c r="D4848" s="499"/>
    </row>
    <row r="4849" spans="4:4">
      <c r="D4849" s="499"/>
    </row>
    <row r="4850" spans="4:4">
      <c r="D4850" s="499"/>
    </row>
    <row r="4851" spans="4:4">
      <c r="D4851" s="499"/>
    </row>
    <row r="4852" spans="4:4">
      <c r="D4852" s="499"/>
    </row>
    <row r="4853" spans="4:4">
      <c r="D4853" s="499"/>
    </row>
    <row r="4854" spans="4:4">
      <c r="D4854" s="499"/>
    </row>
    <row r="4855" spans="4:4">
      <c r="D4855" s="499"/>
    </row>
    <row r="4856" spans="4:4">
      <c r="D4856" s="499"/>
    </row>
    <row r="4857" spans="4:4">
      <c r="D4857" s="499"/>
    </row>
    <row r="4858" spans="4:4">
      <c r="D4858" s="499"/>
    </row>
    <row r="4859" spans="4:4">
      <c r="D4859" s="499"/>
    </row>
    <row r="4860" spans="4:4">
      <c r="D4860" s="499"/>
    </row>
    <row r="4861" spans="4:4">
      <c r="D4861" s="499"/>
    </row>
    <row r="4862" spans="4:4">
      <c r="D4862" s="499"/>
    </row>
    <row r="4863" spans="4:4">
      <c r="D4863" s="499"/>
    </row>
    <row r="4864" spans="4:4">
      <c r="D4864" s="499"/>
    </row>
    <row r="4865" spans="4:4">
      <c r="D4865" s="499"/>
    </row>
    <row r="4866" spans="4:4">
      <c r="D4866" s="499"/>
    </row>
    <row r="4867" spans="4:4">
      <c r="D4867" s="499"/>
    </row>
    <row r="4868" spans="4:4">
      <c r="D4868" s="499"/>
    </row>
    <row r="4869" spans="4:4">
      <c r="D4869" s="499"/>
    </row>
    <row r="4870" spans="4:4">
      <c r="D4870" s="499"/>
    </row>
    <row r="4871" spans="4:4">
      <c r="D4871" s="499"/>
    </row>
    <row r="4872" spans="4:4">
      <c r="D4872" s="499"/>
    </row>
    <row r="4873" spans="4:4">
      <c r="D4873" s="499"/>
    </row>
    <row r="4874" spans="4:4">
      <c r="D4874" s="499"/>
    </row>
    <row r="4875" spans="4:4">
      <c r="D4875" s="499"/>
    </row>
    <row r="4876" spans="4:4">
      <c r="D4876" s="499"/>
    </row>
    <row r="4877" spans="4:4">
      <c r="D4877" s="499"/>
    </row>
    <row r="4878" spans="4:4">
      <c r="D4878" s="499"/>
    </row>
    <row r="4879" spans="4:4">
      <c r="D4879" s="499"/>
    </row>
    <row r="4880" spans="4:4">
      <c r="D4880" s="499"/>
    </row>
    <row r="4881" spans="4:4">
      <c r="D4881" s="499"/>
    </row>
    <row r="4882" spans="4:4">
      <c r="D4882" s="499"/>
    </row>
    <row r="4883" spans="4:4">
      <c r="D4883" s="499"/>
    </row>
    <row r="4884" spans="4:4">
      <c r="D4884" s="499"/>
    </row>
    <row r="4885" spans="4:4">
      <c r="D4885" s="499"/>
    </row>
    <row r="4886" spans="4:4">
      <c r="D4886" s="499"/>
    </row>
    <row r="4887" spans="4:4">
      <c r="D4887" s="499"/>
    </row>
    <row r="4888" spans="4:4">
      <c r="D4888" s="499"/>
    </row>
    <row r="4889" spans="4:4">
      <c r="D4889" s="499"/>
    </row>
    <row r="4890" spans="4:4">
      <c r="D4890" s="499"/>
    </row>
    <row r="4891" spans="4:4">
      <c r="D4891" s="499"/>
    </row>
    <row r="4892" spans="4:4">
      <c r="D4892" s="499"/>
    </row>
    <row r="4893" spans="4:4">
      <c r="D4893" s="499"/>
    </row>
    <row r="4894" spans="4:4">
      <c r="D4894" s="499"/>
    </row>
    <row r="4895" spans="4:4">
      <c r="D4895" s="499"/>
    </row>
    <row r="4896" spans="4:4">
      <c r="D4896" s="499"/>
    </row>
    <row r="4897" spans="4:4">
      <c r="D4897" s="499"/>
    </row>
    <row r="4898" spans="4:4">
      <c r="D4898" s="499"/>
    </row>
    <row r="4899" spans="4:4">
      <c r="D4899" s="499"/>
    </row>
    <row r="4900" spans="4:4">
      <c r="D4900" s="499"/>
    </row>
    <row r="4901" spans="4:4">
      <c r="D4901" s="499"/>
    </row>
    <row r="4902" spans="4:4">
      <c r="D4902" s="499"/>
    </row>
    <row r="4903" spans="4:4">
      <c r="D4903" s="499"/>
    </row>
    <row r="4904" spans="4:4">
      <c r="D4904" s="499"/>
    </row>
    <row r="4905" spans="4:4">
      <c r="D4905" s="499"/>
    </row>
    <row r="4906" spans="4:4">
      <c r="D4906" s="499"/>
    </row>
    <row r="4907" spans="4:4">
      <c r="D4907" s="499"/>
    </row>
    <row r="4908" spans="4:4">
      <c r="D4908" s="499"/>
    </row>
    <row r="4909" spans="4:4">
      <c r="D4909" s="499"/>
    </row>
    <row r="4910" spans="4:4">
      <c r="D4910" s="499"/>
    </row>
    <row r="4911" spans="4:4">
      <c r="D4911" s="499"/>
    </row>
    <row r="4912" spans="4:4">
      <c r="D4912" s="499"/>
    </row>
    <row r="4913" spans="4:4">
      <c r="D4913" s="499"/>
    </row>
    <row r="4914" spans="4:4">
      <c r="D4914" s="499"/>
    </row>
    <row r="4915" spans="4:4">
      <c r="D4915" s="499"/>
    </row>
    <row r="4916" spans="4:4">
      <c r="D4916" s="499"/>
    </row>
    <row r="4917" spans="4:4">
      <c r="D4917" s="499"/>
    </row>
    <row r="4918" spans="4:4">
      <c r="D4918" s="499"/>
    </row>
    <row r="4919" spans="4:4">
      <c r="D4919" s="499"/>
    </row>
    <row r="4920" spans="4:4">
      <c r="D4920" s="499"/>
    </row>
    <row r="4921" spans="4:4">
      <c r="D4921" s="499"/>
    </row>
    <row r="4922" spans="4:4">
      <c r="D4922" s="499"/>
    </row>
    <row r="4923" spans="4:4">
      <c r="D4923" s="499"/>
    </row>
    <row r="4924" spans="4:4">
      <c r="D4924" s="499"/>
    </row>
    <row r="4925" spans="4:4">
      <c r="D4925" s="499"/>
    </row>
    <row r="4926" spans="4:4">
      <c r="D4926" s="499"/>
    </row>
    <row r="4927" spans="4:4">
      <c r="D4927" s="499"/>
    </row>
    <row r="4928" spans="4:4">
      <c r="D4928" s="499"/>
    </row>
    <row r="4929" spans="4:4">
      <c r="D4929" s="499"/>
    </row>
    <row r="4930" spans="4:4">
      <c r="D4930" s="499"/>
    </row>
    <row r="4931" spans="4:4">
      <c r="D4931" s="499"/>
    </row>
    <row r="4932" spans="4:4">
      <c r="D4932" s="499"/>
    </row>
    <row r="4933" spans="4:4">
      <c r="D4933" s="499"/>
    </row>
    <row r="4934" spans="4:4">
      <c r="D4934" s="499"/>
    </row>
    <row r="4935" spans="4:4">
      <c r="D4935" s="499"/>
    </row>
    <row r="4936" spans="4:4">
      <c r="D4936" s="499"/>
    </row>
    <row r="4937" spans="4:4">
      <c r="D4937" s="499"/>
    </row>
    <row r="4938" spans="4:4">
      <c r="D4938" s="499"/>
    </row>
    <row r="4939" spans="4:4">
      <c r="D4939" s="499"/>
    </row>
    <row r="4940" spans="4:4">
      <c r="D4940" s="499"/>
    </row>
    <row r="4941" spans="4:4">
      <c r="D4941" s="499"/>
    </row>
    <row r="4942" spans="4:4">
      <c r="D4942" s="499"/>
    </row>
    <row r="4943" spans="4:4">
      <c r="D4943" s="499"/>
    </row>
    <row r="4944" spans="4:4">
      <c r="D4944" s="499"/>
    </row>
    <row r="4945" spans="4:4">
      <c r="D4945" s="499"/>
    </row>
    <row r="4946" spans="4:4">
      <c r="D4946" s="499"/>
    </row>
    <row r="4947" spans="4:4">
      <c r="D4947" s="499"/>
    </row>
    <row r="4948" spans="4:4">
      <c r="D4948" s="499"/>
    </row>
    <row r="4949" spans="4:4">
      <c r="D4949" s="499"/>
    </row>
    <row r="4950" spans="4:4">
      <c r="D4950" s="499"/>
    </row>
    <row r="4951" spans="4:4">
      <c r="D4951" s="499"/>
    </row>
    <row r="4952" spans="4:4">
      <c r="D4952" s="499"/>
    </row>
    <row r="4953" spans="4:4">
      <c r="D4953" s="499"/>
    </row>
    <row r="4954" spans="4:4">
      <c r="D4954" s="499"/>
    </row>
    <row r="4955" spans="4:4">
      <c r="D4955" s="499"/>
    </row>
    <row r="4956" spans="4:4">
      <c r="D4956" s="499"/>
    </row>
    <row r="4957" spans="4:4">
      <c r="D4957" s="499"/>
    </row>
    <row r="4958" spans="4:4">
      <c r="D4958" s="499"/>
    </row>
    <row r="4959" spans="4:4">
      <c r="D4959" s="499"/>
    </row>
    <row r="4960" spans="4:4">
      <c r="D4960" s="499"/>
    </row>
    <row r="4961" spans="4:4">
      <c r="D4961" s="499"/>
    </row>
    <row r="4962" spans="4:4">
      <c r="D4962" s="499"/>
    </row>
    <row r="4963" spans="4:4">
      <c r="D4963" s="499"/>
    </row>
    <row r="4964" spans="4:4">
      <c r="D4964" s="499"/>
    </row>
    <row r="4965" spans="4:4">
      <c r="D4965" s="499"/>
    </row>
    <row r="4966" spans="4:4">
      <c r="D4966" s="499"/>
    </row>
    <row r="4967" spans="4:4">
      <c r="D4967" s="499"/>
    </row>
    <row r="4968" spans="4:4">
      <c r="D4968" s="499"/>
    </row>
    <row r="4969" spans="4:4">
      <c r="D4969" s="499"/>
    </row>
    <row r="4970" spans="4:4">
      <c r="D4970" s="499"/>
    </row>
    <row r="4971" spans="4:4">
      <c r="D4971" s="499"/>
    </row>
    <row r="4972" spans="4:4">
      <c r="D4972" s="499"/>
    </row>
    <row r="4973" spans="4:4">
      <c r="D4973" s="499"/>
    </row>
    <row r="4974" spans="4:4">
      <c r="D4974" s="499"/>
    </row>
    <row r="4975" spans="4:4">
      <c r="D4975" s="499"/>
    </row>
    <row r="4976" spans="4:4">
      <c r="D4976" s="499"/>
    </row>
    <row r="4977" spans="4:4">
      <c r="D4977" s="499"/>
    </row>
    <row r="4978" spans="4:4">
      <c r="D4978" s="499"/>
    </row>
    <row r="4979" spans="4:4">
      <c r="D4979" s="499"/>
    </row>
    <row r="4980" spans="4:4">
      <c r="D4980" s="499"/>
    </row>
    <row r="4981" spans="4:4">
      <c r="D4981" s="499"/>
    </row>
    <row r="4982" spans="4:4">
      <c r="D4982" s="499"/>
    </row>
    <row r="4983" spans="4:4">
      <c r="D4983" s="499"/>
    </row>
    <row r="4984" spans="4:4">
      <c r="D4984" s="499"/>
    </row>
    <row r="4985" spans="4:4">
      <c r="D4985" s="499"/>
    </row>
    <row r="4986" spans="4:4">
      <c r="D4986" s="499"/>
    </row>
    <row r="4987" spans="4:4">
      <c r="D4987" s="499"/>
    </row>
    <row r="4988" spans="4:4">
      <c r="D4988" s="499"/>
    </row>
    <row r="4989" spans="4:4">
      <c r="D4989" s="499"/>
    </row>
    <row r="4990" spans="4:4">
      <c r="D4990" s="499"/>
    </row>
    <row r="4991" spans="4:4">
      <c r="D4991" s="499"/>
    </row>
    <row r="4992" spans="4:4">
      <c r="D4992" s="499"/>
    </row>
    <row r="4993" spans="4:4">
      <c r="D4993" s="499"/>
    </row>
    <row r="4994" spans="4:4">
      <c r="D4994" s="499"/>
    </row>
    <row r="4995" spans="4:4">
      <c r="D4995" s="499"/>
    </row>
    <row r="4996" spans="4:4">
      <c r="D4996" s="499"/>
    </row>
    <row r="4997" spans="4:4">
      <c r="D4997" s="499"/>
    </row>
    <row r="4998" spans="4:4">
      <c r="D4998" s="499"/>
    </row>
    <row r="4999" spans="4:4">
      <c r="D4999" s="499"/>
    </row>
    <row r="5000" spans="4:4">
      <c r="D5000" s="499"/>
    </row>
  </sheetData>
  <sheetProtection algorithmName="SHA-512" hashValue="+RkETqk6nwmjxeG3SYUhZJLsuRfbNMeL2/67zXQmI7QKGJq0Tp+7YDE1jkvUZM5MS8hgwwvTgYdSsVFF2J/SVA==" saltValue="MtPd6QPM2ykBiOlKF+WnmQ==" spinCount="100000" sheet="1" formatRows="0"/>
  <mergeCells count="13">
    <mergeCell ref="C13:G13"/>
    <mergeCell ref="A1:G1"/>
    <mergeCell ref="C2:G2"/>
    <mergeCell ref="C3:G3"/>
    <mergeCell ref="C4:G4"/>
    <mergeCell ref="C10:G10"/>
    <mergeCell ref="C35:G35"/>
    <mergeCell ref="C20:G20"/>
    <mergeCell ref="C22:G22"/>
    <mergeCell ref="C24:G24"/>
    <mergeCell ref="C29:G29"/>
    <mergeCell ref="C32:G32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60" activePane="bottomLeft" state="frozen"/>
      <selection pane="bottomLeft" activeCell="C787" sqref="C787"/>
    </sheetView>
  </sheetViews>
  <sheetFormatPr defaultRowHeight="12.75" outlineLevelRow="3"/>
  <cols>
    <col min="1" max="1" width="3.42578125" style="493" customWidth="1"/>
    <col min="2" max="2" width="12.5703125" style="496" customWidth="1"/>
    <col min="3" max="3" width="63.28515625" style="496" customWidth="1"/>
    <col min="4" max="4" width="4.85546875" style="493" customWidth="1"/>
    <col min="5" max="5" width="10.5703125" style="493" customWidth="1"/>
    <col min="6" max="6" width="9.85546875" style="493" customWidth="1"/>
    <col min="7" max="7" width="12.7109375" style="493" customWidth="1"/>
    <col min="8" max="17" width="0" style="493" hidden="1" customWidth="1"/>
    <col min="18" max="18" width="6.85546875" style="493" customWidth="1"/>
    <col min="19" max="19" width="9.140625" style="493"/>
    <col min="20" max="25" width="0" style="493" hidden="1" customWidth="1"/>
    <col min="26" max="28" width="9.140625" style="493"/>
    <col min="29" max="29" width="0" style="493" hidden="1" customWidth="1"/>
    <col min="30" max="30" width="9.140625" style="493"/>
    <col min="31" max="41" width="0" style="493" hidden="1" customWidth="1"/>
    <col min="42" max="52" width="9.140625" style="493"/>
    <col min="53" max="53" width="98.7109375" style="493" customWidth="1"/>
    <col min="54" max="16384" width="9.140625" style="493"/>
  </cols>
  <sheetData>
    <row r="1" spans="1:60" ht="15.75" customHeight="1">
      <c r="A1" s="982" t="s">
        <v>1570</v>
      </c>
      <c r="B1" s="982"/>
      <c r="C1" s="982"/>
      <c r="D1" s="982"/>
      <c r="E1" s="982"/>
      <c r="F1" s="982"/>
      <c r="G1" s="982"/>
      <c r="AG1" s="493" t="s">
        <v>1571</v>
      </c>
    </row>
    <row r="2" spans="1:60" ht="24.95" customHeight="1">
      <c r="A2" s="494" t="s">
        <v>1572</v>
      </c>
      <c r="B2" s="495" t="s">
        <v>66</v>
      </c>
      <c r="C2" s="983" t="s">
        <v>1573</v>
      </c>
      <c r="D2" s="984"/>
      <c r="E2" s="984"/>
      <c r="F2" s="984"/>
      <c r="G2" s="985"/>
      <c r="AG2" s="493" t="s">
        <v>68</v>
      </c>
    </row>
    <row r="3" spans="1:60" ht="24.95" customHeight="1">
      <c r="A3" s="494" t="s">
        <v>1574</v>
      </c>
      <c r="B3" s="495" t="s">
        <v>829</v>
      </c>
      <c r="C3" s="983" t="s">
        <v>24</v>
      </c>
      <c r="D3" s="984"/>
      <c r="E3" s="984"/>
      <c r="F3" s="984"/>
      <c r="G3" s="985"/>
      <c r="AC3" s="496" t="s">
        <v>68</v>
      </c>
      <c r="AG3" s="493" t="s">
        <v>1575</v>
      </c>
    </row>
    <row r="4" spans="1:60" ht="24.95" customHeight="1">
      <c r="A4" s="497" t="s">
        <v>1576</v>
      </c>
      <c r="B4" s="498" t="s">
        <v>2052</v>
      </c>
      <c r="C4" s="986" t="s">
        <v>2053</v>
      </c>
      <c r="D4" s="987"/>
      <c r="E4" s="987"/>
      <c r="F4" s="987"/>
      <c r="G4" s="988"/>
      <c r="AG4" s="493" t="s">
        <v>1579</v>
      </c>
    </row>
    <row r="5" spans="1:60">
      <c r="D5" s="499"/>
    </row>
    <row r="6" spans="1:60" ht="38.25">
      <c r="A6" s="500" t="s">
        <v>1580</v>
      </c>
      <c r="B6" s="501" t="s">
        <v>1581</v>
      </c>
      <c r="C6" s="501" t="s">
        <v>1582</v>
      </c>
      <c r="D6" s="502" t="s">
        <v>142</v>
      </c>
      <c r="E6" s="500" t="s">
        <v>143</v>
      </c>
      <c r="F6" s="503" t="s">
        <v>1583</v>
      </c>
      <c r="G6" s="500" t="s">
        <v>1584</v>
      </c>
      <c r="H6" s="504" t="s">
        <v>1585</v>
      </c>
      <c r="I6" s="504" t="s">
        <v>1586</v>
      </c>
      <c r="J6" s="504" t="s">
        <v>1587</v>
      </c>
      <c r="K6" s="504" t="s">
        <v>1588</v>
      </c>
      <c r="L6" s="504" t="s">
        <v>77</v>
      </c>
      <c r="M6" s="504" t="s">
        <v>115</v>
      </c>
      <c r="N6" s="504" t="s">
        <v>1589</v>
      </c>
      <c r="O6" s="504" t="s">
        <v>1590</v>
      </c>
      <c r="P6" s="504" t="s">
        <v>1591</v>
      </c>
      <c r="Q6" s="504" t="s">
        <v>1592</v>
      </c>
      <c r="R6" s="504" t="s">
        <v>1593</v>
      </c>
      <c r="S6" s="504" t="s">
        <v>1594</v>
      </c>
      <c r="T6" s="504" t="s">
        <v>1595</v>
      </c>
      <c r="U6" s="504" t="s">
        <v>1596</v>
      </c>
      <c r="V6" s="504" t="s">
        <v>1597</v>
      </c>
      <c r="W6" s="504" t="s">
        <v>1598</v>
      </c>
      <c r="X6" s="504" t="s">
        <v>1599</v>
      </c>
      <c r="Y6" s="504" t="s">
        <v>2856</v>
      </c>
    </row>
    <row r="7" spans="1:60" hidden="1">
      <c r="A7" s="505"/>
      <c r="B7" s="506"/>
      <c r="C7" s="506"/>
      <c r="D7" s="507"/>
      <c r="E7" s="508"/>
      <c r="F7" s="509"/>
      <c r="G7" s="509"/>
      <c r="H7" s="509"/>
      <c r="I7" s="509"/>
      <c r="J7" s="509"/>
      <c r="K7" s="509"/>
      <c r="L7" s="509"/>
      <c r="M7" s="509"/>
      <c r="N7" s="508"/>
      <c r="O7" s="508"/>
      <c r="P7" s="508"/>
      <c r="Q7" s="508"/>
      <c r="R7" s="509"/>
      <c r="S7" s="509"/>
      <c r="T7" s="509"/>
      <c r="U7" s="509"/>
      <c r="V7" s="509"/>
      <c r="W7" s="509"/>
      <c r="X7" s="509"/>
      <c r="Y7" s="509"/>
    </row>
    <row r="8" spans="1:60">
      <c r="A8" s="510" t="s">
        <v>1600</v>
      </c>
      <c r="B8" s="511" t="s">
        <v>66</v>
      </c>
      <c r="C8" s="512" t="s">
        <v>803</v>
      </c>
      <c r="D8" s="513"/>
      <c r="E8" s="514"/>
      <c r="F8" s="515"/>
      <c r="G8" s="515">
        <f>SUMIF(AG9:AG42,"&lt;&gt;NOR",G9:G42)</f>
        <v>0</v>
      </c>
      <c r="H8" s="515"/>
      <c r="I8" s="515">
        <f>SUM(I9:I42)</f>
        <v>0</v>
      </c>
      <c r="J8" s="515"/>
      <c r="K8" s="515">
        <f>SUM(K9:K42)</f>
        <v>0</v>
      </c>
      <c r="L8" s="515"/>
      <c r="M8" s="515">
        <f>SUM(M9:M42)</f>
        <v>0</v>
      </c>
      <c r="N8" s="514"/>
      <c r="O8" s="514">
        <f>SUM(O9:O42)</f>
        <v>14.49</v>
      </c>
      <c r="P8" s="514"/>
      <c r="Q8" s="514">
        <f>SUM(Q9:Q42)</f>
        <v>0</v>
      </c>
      <c r="R8" s="515"/>
      <c r="S8" s="515"/>
      <c r="T8" s="516"/>
      <c r="U8" s="517"/>
      <c r="V8" s="517">
        <f>SUM(V9:V42)</f>
        <v>87.350000000000009</v>
      </c>
      <c r="W8" s="517"/>
      <c r="X8" s="517"/>
      <c r="Y8" s="517"/>
      <c r="AG8" s="493" t="s">
        <v>1601</v>
      </c>
    </row>
    <row r="9" spans="1:60" outlineLevel="1">
      <c r="A9" s="518">
        <v>1</v>
      </c>
      <c r="B9" s="519" t="s">
        <v>2054</v>
      </c>
      <c r="C9" s="520" t="s">
        <v>2055</v>
      </c>
      <c r="D9" s="521" t="s">
        <v>832</v>
      </c>
      <c r="E9" s="522">
        <v>0.77</v>
      </c>
      <c r="F9" s="523"/>
      <c r="G9" s="524">
        <f>ROUND(E9*F9,2)</f>
        <v>0</v>
      </c>
      <c r="H9" s="523"/>
      <c r="I9" s="524">
        <f>ROUND(E9*H9,2)</f>
        <v>0</v>
      </c>
      <c r="J9" s="523"/>
      <c r="K9" s="524">
        <f>ROUND(E9*J9,2)</f>
        <v>0</v>
      </c>
      <c r="L9" s="524">
        <v>21</v>
      </c>
      <c r="M9" s="524">
        <f>G9*(1+L9/100)</f>
        <v>0</v>
      </c>
      <c r="N9" s="522">
        <v>0</v>
      </c>
      <c r="O9" s="522">
        <f>ROUND(E9*N9,2)</f>
        <v>0</v>
      </c>
      <c r="P9" s="522">
        <v>0</v>
      </c>
      <c r="Q9" s="522">
        <f>ROUND(E9*P9,2)</f>
        <v>0</v>
      </c>
      <c r="R9" s="524" t="s">
        <v>1999</v>
      </c>
      <c r="S9" s="524" t="s">
        <v>1605</v>
      </c>
      <c r="T9" s="525" t="s">
        <v>1605</v>
      </c>
      <c r="U9" s="526">
        <v>10.01</v>
      </c>
      <c r="V9" s="526">
        <f>ROUND(E9*U9,2)</f>
        <v>7.71</v>
      </c>
      <c r="W9" s="526"/>
      <c r="X9" s="526" t="s">
        <v>1606</v>
      </c>
      <c r="Y9" s="526" t="s">
        <v>2857</v>
      </c>
      <c r="Z9" s="527"/>
      <c r="AA9" s="527"/>
      <c r="AB9" s="527"/>
      <c r="AC9" s="527"/>
      <c r="AD9" s="527"/>
      <c r="AE9" s="527"/>
      <c r="AF9" s="527"/>
      <c r="AG9" s="527" t="s">
        <v>1607</v>
      </c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</row>
    <row r="10" spans="1:60" outlineLevel="2">
      <c r="A10" s="528"/>
      <c r="B10" s="529"/>
      <c r="C10" s="976" t="s">
        <v>2056</v>
      </c>
      <c r="D10" s="977"/>
      <c r="E10" s="977"/>
      <c r="F10" s="977"/>
      <c r="G10" s="977"/>
      <c r="H10" s="526"/>
      <c r="I10" s="526"/>
      <c r="J10" s="526"/>
      <c r="K10" s="526"/>
      <c r="L10" s="526"/>
      <c r="M10" s="526"/>
      <c r="N10" s="533"/>
      <c r="O10" s="533"/>
      <c r="P10" s="533"/>
      <c r="Q10" s="533"/>
      <c r="R10" s="526"/>
      <c r="S10" s="526"/>
      <c r="T10" s="526"/>
      <c r="U10" s="526"/>
      <c r="V10" s="526"/>
      <c r="W10" s="526"/>
      <c r="X10" s="526"/>
      <c r="Y10" s="526"/>
      <c r="Z10" s="527"/>
      <c r="AA10" s="527"/>
      <c r="AB10" s="527"/>
      <c r="AC10" s="527"/>
      <c r="AD10" s="527"/>
      <c r="AE10" s="527"/>
      <c r="AF10" s="527"/>
      <c r="AG10" s="527" t="s">
        <v>1621</v>
      </c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</row>
    <row r="11" spans="1:60" outlineLevel="2">
      <c r="A11" s="528"/>
      <c r="B11" s="529"/>
      <c r="C11" s="530" t="s">
        <v>2057</v>
      </c>
      <c r="D11" s="531"/>
      <c r="E11" s="532">
        <v>0.77</v>
      </c>
      <c r="F11" s="526"/>
      <c r="G11" s="526"/>
      <c r="H11" s="526"/>
      <c r="I11" s="526"/>
      <c r="J11" s="526"/>
      <c r="K11" s="526"/>
      <c r="L11" s="526"/>
      <c r="M11" s="526"/>
      <c r="N11" s="533"/>
      <c r="O11" s="533"/>
      <c r="P11" s="533"/>
      <c r="Q11" s="533"/>
      <c r="R11" s="526"/>
      <c r="S11" s="526"/>
      <c r="T11" s="526"/>
      <c r="U11" s="526"/>
      <c r="V11" s="526"/>
      <c r="W11" s="526"/>
      <c r="X11" s="526"/>
      <c r="Y11" s="526"/>
      <c r="Z11" s="527"/>
      <c r="AA11" s="527"/>
      <c r="AB11" s="527"/>
      <c r="AC11" s="527"/>
      <c r="AD11" s="527"/>
      <c r="AE11" s="527"/>
      <c r="AF11" s="527"/>
      <c r="AG11" s="527" t="s">
        <v>814</v>
      </c>
      <c r="AH11" s="527">
        <v>0</v>
      </c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</row>
    <row r="12" spans="1:60" outlineLevel="1">
      <c r="A12" s="518">
        <v>2</v>
      </c>
      <c r="B12" s="519" t="s">
        <v>2058</v>
      </c>
      <c r="C12" s="520" t="s">
        <v>2059</v>
      </c>
      <c r="D12" s="521" t="s">
        <v>832</v>
      </c>
      <c r="E12" s="522">
        <v>4.51</v>
      </c>
      <c r="F12" s="523"/>
      <c r="G12" s="524">
        <f>ROUND(E12*F12,2)</f>
        <v>0</v>
      </c>
      <c r="H12" s="523"/>
      <c r="I12" s="524">
        <f>ROUND(E12*H12,2)</f>
        <v>0</v>
      </c>
      <c r="J12" s="523"/>
      <c r="K12" s="524">
        <f>ROUND(E12*J12,2)</f>
        <v>0</v>
      </c>
      <c r="L12" s="524">
        <v>21</v>
      </c>
      <c r="M12" s="524">
        <f>G12*(1+L12/100)</f>
        <v>0</v>
      </c>
      <c r="N12" s="522">
        <v>0</v>
      </c>
      <c r="O12" s="522">
        <f>ROUND(E12*N12,2)</f>
        <v>0</v>
      </c>
      <c r="P12" s="522">
        <v>0</v>
      </c>
      <c r="Q12" s="522">
        <f>ROUND(E12*P12,2)</f>
        <v>0</v>
      </c>
      <c r="R12" s="524" t="s">
        <v>1999</v>
      </c>
      <c r="S12" s="524" t="s">
        <v>1605</v>
      </c>
      <c r="T12" s="525" t="s">
        <v>1605</v>
      </c>
      <c r="U12" s="526">
        <v>6.298</v>
      </c>
      <c r="V12" s="526">
        <f>ROUND(E12*U12,2)</f>
        <v>28.4</v>
      </c>
      <c r="W12" s="526"/>
      <c r="X12" s="526" t="s">
        <v>1606</v>
      </c>
      <c r="Y12" s="526" t="s">
        <v>2857</v>
      </c>
      <c r="Z12" s="527"/>
      <c r="AA12" s="527"/>
      <c r="AB12" s="527"/>
      <c r="AC12" s="527"/>
      <c r="AD12" s="527"/>
      <c r="AE12" s="527"/>
      <c r="AF12" s="527"/>
      <c r="AG12" s="527" t="s">
        <v>1607</v>
      </c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</row>
    <row r="13" spans="1:60" outlineLevel="2">
      <c r="A13" s="528"/>
      <c r="B13" s="529"/>
      <c r="C13" s="976" t="s">
        <v>2060</v>
      </c>
      <c r="D13" s="977"/>
      <c r="E13" s="977"/>
      <c r="F13" s="977"/>
      <c r="G13" s="977"/>
      <c r="H13" s="526"/>
      <c r="I13" s="526"/>
      <c r="J13" s="526"/>
      <c r="K13" s="526"/>
      <c r="L13" s="526"/>
      <c r="M13" s="526"/>
      <c r="N13" s="533"/>
      <c r="O13" s="533"/>
      <c r="P13" s="533"/>
      <c r="Q13" s="533"/>
      <c r="R13" s="526"/>
      <c r="S13" s="526"/>
      <c r="T13" s="526"/>
      <c r="U13" s="526"/>
      <c r="V13" s="526"/>
      <c r="W13" s="526"/>
      <c r="X13" s="526"/>
      <c r="Y13" s="526"/>
      <c r="Z13" s="527"/>
      <c r="AA13" s="527"/>
      <c r="AB13" s="527"/>
      <c r="AC13" s="527"/>
      <c r="AD13" s="527"/>
      <c r="AE13" s="527"/>
      <c r="AF13" s="527"/>
      <c r="AG13" s="527" t="s">
        <v>1621</v>
      </c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</row>
    <row r="14" spans="1:60" outlineLevel="2">
      <c r="A14" s="528"/>
      <c r="B14" s="529"/>
      <c r="C14" s="530" t="s">
        <v>2061</v>
      </c>
      <c r="D14" s="531"/>
      <c r="E14" s="532">
        <v>4.51</v>
      </c>
      <c r="F14" s="526"/>
      <c r="G14" s="526"/>
      <c r="H14" s="526"/>
      <c r="I14" s="526"/>
      <c r="J14" s="526"/>
      <c r="K14" s="526"/>
      <c r="L14" s="526"/>
      <c r="M14" s="526"/>
      <c r="N14" s="533"/>
      <c r="O14" s="533"/>
      <c r="P14" s="533"/>
      <c r="Q14" s="533"/>
      <c r="R14" s="526"/>
      <c r="S14" s="526"/>
      <c r="T14" s="526"/>
      <c r="U14" s="526"/>
      <c r="V14" s="526"/>
      <c r="W14" s="526"/>
      <c r="X14" s="526"/>
      <c r="Y14" s="526"/>
      <c r="Z14" s="527"/>
      <c r="AA14" s="527"/>
      <c r="AB14" s="527"/>
      <c r="AC14" s="527"/>
      <c r="AD14" s="527"/>
      <c r="AE14" s="527"/>
      <c r="AF14" s="527"/>
      <c r="AG14" s="527" t="s">
        <v>814</v>
      </c>
      <c r="AH14" s="527">
        <v>0</v>
      </c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</row>
    <row r="15" spans="1:60" outlineLevel="1">
      <c r="A15" s="518">
        <v>3</v>
      </c>
      <c r="B15" s="519" t="s">
        <v>2062</v>
      </c>
      <c r="C15" s="520" t="s">
        <v>2063</v>
      </c>
      <c r="D15" s="521" t="s">
        <v>832</v>
      </c>
      <c r="E15" s="522">
        <v>5.28</v>
      </c>
      <c r="F15" s="523"/>
      <c r="G15" s="524">
        <f>ROUND(E15*F15,2)</f>
        <v>0</v>
      </c>
      <c r="H15" s="523"/>
      <c r="I15" s="524">
        <f>ROUND(E15*H15,2)</f>
        <v>0</v>
      </c>
      <c r="J15" s="523"/>
      <c r="K15" s="524">
        <f>ROUND(E15*J15,2)</f>
        <v>0</v>
      </c>
      <c r="L15" s="524">
        <v>21</v>
      </c>
      <c r="M15" s="524">
        <f>G15*(1+L15/100)</f>
        <v>0</v>
      </c>
      <c r="N15" s="522">
        <v>0</v>
      </c>
      <c r="O15" s="522">
        <f>ROUND(E15*N15,2)</f>
        <v>0</v>
      </c>
      <c r="P15" s="522">
        <v>0</v>
      </c>
      <c r="Q15" s="522">
        <f>ROUND(E15*P15,2)</f>
        <v>0</v>
      </c>
      <c r="R15" s="524" t="s">
        <v>1999</v>
      </c>
      <c r="S15" s="524" t="s">
        <v>1605</v>
      </c>
      <c r="T15" s="525" t="s">
        <v>1605</v>
      </c>
      <c r="U15" s="526">
        <v>3.81</v>
      </c>
      <c r="V15" s="526">
        <f>ROUND(E15*U15,2)</f>
        <v>20.12</v>
      </c>
      <c r="W15" s="526"/>
      <c r="X15" s="526" t="s">
        <v>1606</v>
      </c>
      <c r="Y15" s="526" t="s">
        <v>2857</v>
      </c>
      <c r="Z15" s="527"/>
      <c r="AA15" s="527"/>
      <c r="AB15" s="527"/>
      <c r="AC15" s="527"/>
      <c r="AD15" s="527"/>
      <c r="AE15" s="527"/>
      <c r="AF15" s="527"/>
      <c r="AG15" s="527" t="s">
        <v>1607</v>
      </c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  <c r="AU15" s="527"/>
      <c r="AV15" s="527"/>
      <c r="AW15" s="527"/>
      <c r="AX15" s="527"/>
      <c r="AY15" s="527"/>
      <c r="AZ15" s="527"/>
      <c r="BA15" s="527"/>
      <c r="BB15" s="527"/>
      <c r="BC15" s="527"/>
      <c r="BD15" s="527"/>
      <c r="BE15" s="527"/>
      <c r="BF15" s="527"/>
      <c r="BG15" s="527"/>
      <c r="BH15" s="527"/>
    </row>
    <row r="16" spans="1:60" outlineLevel="2">
      <c r="A16" s="528"/>
      <c r="B16" s="529"/>
      <c r="C16" s="976" t="s">
        <v>2064</v>
      </c>
      <c r="D16" s="977"/>
      <c r="E16" s="977"/>
      <c r="F16" s="977"/>
      <c r="G16" s="977"/>
      <c r="H16" s="526"/>
      <c r="I16" s="526"/>
      <c r="J16" s="526"/>
      <c r="K16" s="526"/>
      <c r="L16" s="526"/>
      <c r="M16" s="526"/>
      <c r="N16" s="533"/>
      <c r="O16" s="533"/>
      <c r="P16" s="533"/>
      <c r="Q16" s="533"/>
      <c r="R16" s="526"/>
      <c r="S16" s="526"/>
      <c r="T16" s="526"/>
      <c r="U16" s="526"/>
      <c r="V16" s="526"/>
      <c r="W16" s="526"/>
      <c r="X16" s="526"/>
      <c r="Y16" s="526"/>
      <c r="Z16" s="527"/>
      <c r="AA16" s="527"/>
      <c r="AB16" s="527"/>
      <c r="AC16" s="527"/>
      <c r="AD16" s="527"/>
      <c r="AE16" s="527"/>
      <c r="AF16" s="527"/>
      <c r="AG16" s="527" t="s">
        <v>1621</v>
      </c>
      <c r="AH16" s="527"/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  <c r="AU16" s="527"/>
      <c r="AV16" s="527"/>
      <c r="AW16" s="527"/>
      <c r="AX16" s="527"/>
      <c r="AY16" s="527"/>
      <c r="AZ16" s="527"/>
      <c r="BA16" s="534" t="str">
        <f>C16</f>
        <v xml:space="preserve"> bez naložení, avšak s vyprázdněním nádoby na hromady nebo do dopravního prostředku, na každých třeba i započatých 3 m výšky,</v>
      </c>
      <c r="BB16" s="527"/>
      <c r="BC16" s="527"/>
      <c r="BD16" s="527"/>
      <c r="BE16" s="527"/>
      <c r="BF16" s="527"/>
      <c r="BG16" s="527"/>
      <c r="BH16" s="527"/>
    </row>
    <row r="17" spans="1:60" outlineLevel="2">
      <c r="A17" s="528"/>
      <c r="B17" s="529"/>
      <c r="C17" s="530" t="s">
        <v>2065</v>
      </c>
      <c r="D17" s="531"/>
      <c r="E17" s="532">
        <v>4.51</v>
      </c>
      <c r="F17" s="526"/>
      <c r="G17" s="526"/>
      <c r="H17" s="526"/>
      <c r="I17" s="526"/>
      <c r="J17" s="526"/>
      <c r="K17" s="526"/>
      <c r="L17" s="526"/>
      <c r="M17" s="526"/>
      <c r="N17" s="533"/>
      <c r="O17" s="533"/>
      <c r="P17" s="533"/>
      <c r="Q17" s="533"/>
      <c r="R17" s="526"/>
      <c r="S17" s="526"/>
      <c r="T17" s="526"/>
      <c r="U17" s="526"/>
      <c r="V17" s="526"/>
      <c r="W17" s="526"/>
      <c r="X17" s="526"/>
      <c r="Y17" s="526"/>
      <c r="Z17" s="527"/>
      <c r="AA17" s="527"/>
      <c r="AB17" s="527"/>
      <c r="AC17" s="527"/>
      <c r="AD17" s="527"/>
      <c r="AE17" s="527"/>
      <c r="AF17" s="527"/>
      <c r="AG17" s="527" t="s">
        <v>814</v>
      </c>
      <c r="AH17" s="527">
        <v>5</v>
      </c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</row>
    <row r="18" spans="1:60" outlineLevel="3">
      <c r="A18" s="528"/>
      <c r="B18" s="529"/>
      <c r="C18" s="530" t="s">
        <v>2066</v>
      </c>
      <c r="D18" s="531"/>
      <c r="E18" s="532">
        <v>0.77</v>
      </c>
      <c r="F18" s="526"/>
      <c r="G18" s="526"/>
      <c r="H18" s="526"/>
      <c r="I18" s="526"/>
      <c r="J18" s="526"/>
      <c r="K18" s="526"/>
      <c r="L18" s="526"/>
      <c r="M18" s="526"/>
      <c r="N18" s="533"/>
      <c r="O18" s="533"/>
      <c r="P18" s="533"/>
      <c r="Q18" s="533"/>
      <c r="R18" s="526"/>
      <c r="S18" s="526"/>
      <c r="T18" s="526"/>
      <c r="U18" s="526"/>
      <c r="V18" s="526"/>
      <c r="W18" s="526"/>
      <c r="X18" s="526"/>
      <c r="Y18" s="526"/>
      <c r="Z18" s="527"/>
      <c r="AA18" s="527"/>
      <c r="AB18" s="527"/>
      <c r="AC18" s="527"/>
      <c r="AD18" s="527"/>
      <c r="AE18" s="527"/>
      <c r="AF18" s="527"/>
      <c r="AG18" s="527" t="s">
        <v>814</v>
      </c>
      <c r="AH18" s="527">
        <v>5</v>
      </c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</row>
    <row r="19" spans="1:60" outlineLevel="1">
      <c r="A19" s="518">
        <v>4</v>
      </c>
      <c r="B19" s="519" t="s">
        <v>2067</v>
      </c>
      <c r="C19" s="520" t="s">
        <v>2068</v>
      </c>
      <c r="D19" s="521" t="s">
        <v>832</v>
      </c>
      <c r="E19" s="522">
        <v>0.77</v>
      </c>
      <c r="F19" s="523"/>
      <c r="G19" s="524">
        <f>ROUND(E19*F19,2)</f>
        <v>0</v>
      </c>
      <c r="H19" s="523"/>
      <c r="I19" s="524">
        <f>ROUND(E19*H19,2)</f>
        <v>0</v>
      </c>
      <c r="J19" s="523"/>
      <c r="K19" s="524">
        <f>ROUND(E19*J19,2)</f>
        <v>0</v>
      </c>
      <c r="L19" s="524">
        <v>21</v>
      </c>
      <c r="M19" s="524">
        <f>G19*(1+L19/100)</f>
        <v>0</v>
      </c>
      <c r="N19" s="522">
        <v>0</v>
      </c>
      <c r="O19" s="522">
        <f>ROUND(E19*N19,2)</f>
        <v>0</v>
      </c>
      <c r="P19" s="522">
        <v>0</v>
      </c>
      <c r="Q19" s="522">
        <f>ROUND(E19*P19,2)</f>
        <v>0</v>
      </c>
      <c r="R19" s="524" t="s">
        <v>1999</v>
      </c>
      <c r="S19" s="524" t="s">
        <v>1605</v>
      </c>
      <c r="T19" s="525" t="s">
        <v>1605</v>
      </c>
      <c r="U19" s="526">
        <v>0.97399999999999998</v>
      </c>
      <c r="V19" s="526">
        <f>ROUND(E19*U19,2)</f>
        <v>0.75</v>
      </c>
      <c r="W19" s="526"/>
      <c r="X19" s="526" t="s">
        <v>1606</v>
      </c>
      <c r="Y19" s="526" t="s">
        <v>2857</v>
      </c>
      <c r="Z19" s="527"/>
      <c r="AA19" s="527"/>
      <c r="AB19" s="527"/>
      <c r="AC19" s="527"/>
      <c r="AD19" s="527"/>
      <c r="AE19" s="527"/>
      <c r="AF19" s="527"/>
      <c r="AG19" s="527" t="s">
        <v>1607</v>
      </c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</row>
    <row r="20" spans="1:60" ht="22.5" outlineLevel="2">
      <c r="A20" s="528"/>
      <c r="B20" s="529"/>
      <c r="C20" s="976" t="s">
        <v>2069</v>
      </c>
      <c r="D20" s="977"/>
      <c r="E20" s="977"/>
      <c r="F20" s="977"/>
      <c r="G20" s="977"/>
      <c r="H20" s="526"/>
      <c r="I20" s="526"/>
      <c r="J20" s="526"/>
      <c r="K20" s="526"/>
      <c r="L20" s="526"/>
      <c r="M20" s="526"/>
      <c r="N20" s="533"/>
      <c r="O20" s="533"/>
      <c r="P20" s="533"/>
      <c r="Q20" s="533"/>
      <c r="R20" s="526"/>
      <c r="S20" s="526"/>
      <c r="T20" s="526"/>
      <c r="U20" s="526"/>
      <c r="V20" s="526"/>
      <c r="W20" s="526"/>
      <c r="X20" s="526"/>
      <c r="Y20" s="526"/>
      <c r="Z20" s="527"/>
      <c r="AA20" s="527"/>
      <c r="AB20" s="527"/>
      <c r="AC20" s="527"/>
      <c r="AD20" s="527"/>
      <c r="AE20" s="527"/>
      <c r="AF20" s="527"/>
      <c r="AG20" s="527" t="s">
        <v>1621</v>
      </c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34" t="str">
        <f>C20</f>
        <v>nebo z pracovních šachet při podchycování základového zdiva, bez naložení, avšak s vyprázdněním nádoby na hromady nebo do dopravního prostředku,</v>
      </c>
      <c r="BB20" s="527"/>
      <c r="BC20" s="527"/>
      <c r="BD20" s="527"/>
      <c r="BE20" s="527"/>
      <c r="BF20" s="527"/>
      <c r="BG20" s="527"/>
      <c r="BH20" s="527"/>
    </row>
    <row r="21" spans="1:60" outlineLevel="2">
      <c r="A21" s="528"/>
      <c r="B21" s="529"/>
      <c r="C21" s="530" t="s">
        <v>2066</v>
      </c>
      <c r="D21" s="531"/>
      <c r="E21" s="532">
        <v>0.77</v>
      </c>
      <c r="F21" s="526"/>
      <c r="G21" s="526"/>
      <c r="H21" s="526"/>
      <c r="I21" s="526"/>
      <c r="J21" s="526"/>
      <c r="K21" s="526"/>
      <c r="L21" s="526"/>
      <c r="M21" s="526"/>
      <c r="N21" s="533"/>
      <c r="O21" s="533"/>
      <c r="P21" s="533"/>
      <c r="Q21" s="533"/>
      <c r="R21" s="526"/>
      <c r="S21" s="526"/>
      <c r="T21" s="526"/>
      <c r="U21" s="526"/>
      <c r="V21" s="526"/>
      <c r="W21" s="526"/>
      <c r="X21" s="526"/>
      <c r="Y21" s="526"/>
      <c r="Z21" s="527"/>
      <c r="AA21" s="527"/>
      <c r="AB21" s="527"/>
      <c r="AC21" s="527"/>
      <c r="AD21" s="527"/>
      <c r="AE21" s="527"/>
      <c r="AF21" s="527"/>
      <c r="AG21" s="527" t="s">
        <v>814</v>
      </c>
      <c r="AH21" s="527">
        <v>5</v>
      </c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</row>
    <row r="22" spans="1:60" outlineLevel="1">
      <c r="A22" s="518">
        <v>5</v>
      </c>
      <c r="B22" s="519" t="s">
        <v>2070</v>
      </c>
      <c r="C22" s="520" t="s">
        <v>2071</v>
      </c>
      <c r="D22" s="521" t="s">
        <v>832</v>
      </c>
      <c r="E22" s="522">
        <v>5.28</v>
      </c>
      <c r="F22" s="523"/>
      <c r="G22" s="524">
        <f>ROUND(E22*F22,2)</f>
        <v>0</v>
      </c>
      <c r="H22" s="523"/>
      <c r="I22" s="524">
        <f>ROUND(E22*H22,2)</f>
        <v>0</v>
      </c>
      <c r="J22" s="523"/>
      <c r="K22" s="524">
        <f>ROUND(E22*J22,2)</f>
        <v>0</v>
      </c>
      <c r="L22" s="524">
        <v>21</v>
      </c>
      <c r="M22" s="524">
        <f>G22*(1+L22/100)</f>
        <v>0</v>
      </c>
      <c r="N22" s="522">
        <v>0</v>
      </c>
      <c r="O22" s="522">
        <f>ROUND(E22*N22,2)</f>
        <v>0</v>
      </c>
      <c r="P22" s="522">
        <v>0</v>
      </c>
      <c r="Q22" s="522">
        <f>ROUND(E22*P22,2)</f>
        <v>0</v>
      </c>
      <c r="R22" s="524" t="s">
        <v>1999</v>
      </c>
      <c r="S22" s="524" t="s">
        <v>1605</v>
      </c>
      <c r="T22" s="525" t="s">
        <v>1605</v>
      </c>
      <c r="U22" s="526">
        <v>1.0999999999999999E-2</v>
      </c>
      <c r="V22" s="526">
        <f>ROUND(E22*U22,2)</f>
        <v>0.06</v>
      </c>
      <c r="W22" s="526"/>
      <c r="X22" s="526" t="s">
        <v>1606</v>
      </c>
      <c r="Y22" s="526" t="s">
        <v>2857</v>
      </c>
      <c r="Z22" s="527"/>
      <c r="AA22" s="527"/>
      <c r="AB22" s="527"/>
      <c r="AC22" s="527"/>
      <c r="AD22" s="527"/>
      <c r="AE22" s="527"/>
      <c r="AF22" s="527"/>
      <c r="AG22" s="527" t="s">
        <v>1607</v>
      </c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</row>
    <row r="23" spans="1:60" outlineLevel="2">
      <c r="A23" s="528"/>
      <c r="B23" s="529"/>
      <c r="C23" s="976" t="s">
        <v>2015</v>
      </c>
      <c r="D23" s="977"/>
      <c r="E23" s="977"/>
      <c r="F23" s="977"/>
      <c r="G23" s="977"/>
      <c r="H23" s="526"/>
      <c r="I23" s="526"/>
      <c r="J23" s="526"/>
      <c r="K23" s="526"/>
      <c r="L23" s="526"/>
      <c r="M23" s="526"/>
      <c r="N23" s="533"/>
      <c r="O23" s="533"/>
      <c r="P23" s="533"/>
      <c r="Q23" s="533"/>
      <c r="R23" s="526"/>
      <c r="S23" s="526"/>
      <c r="T23" s="526"/>
      <c r="U23" s="526"/>
      <c r="V23" s="526"/>
      <c r="W23" s="526"/>
      <c r="X23" s="526"/>
      <c r="Y23" s="526"/>
      <c r="Z23" s="527"/>
      <c r="AA23" s="527"/>
      <c r="AB23" s="527"/>
      <c r="AC23" s="527"/>
      <c r="AD23" s="527"/>
      <c r="AE23" s="527"/>
      <c r="AF23" s="527"/>
      <c r="AG23" s="527" t="s">
        <v>1621</v>
      </c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</row>
    <row r="24" spans="1:60" outlineLevel="2">
      <c r="A24" s="528"/>
      <c r="B24" s="529"/>
      <c r="C24" s="530" t="s">
        <v>2065</v>
      </c>
      <c r="D24" s="531"/>
      <c r="E24" s="532">
        <v>4.51</v>
      </c>
      <c r="F24" s="526"/>
      <c r="G24" s="526"/>
      <c r="H24" s="526"/>
      <c r="I24" s="526"/>
      <c r="J24" s="526"/>
      <c r="K24" s="526"/>
      <c r="L24" s="526"/>
      <c r="M24" s="526"/>
      <c r="N24" s="533"/>
      <c r="O24" s="533"/>
      <c r="P24" s="533"/>
      <c r="Q24" s="533"/>
      <c r="R24" s="526"/>
      <c r="S24" s="526"/>
      <c r="T24" s="526"/>
      <c r="U24" s="526"/>
      <c r="V24" s="526"/>
      <c r="W24" s="526"/>
      <c r="X24" s="526"/>
      <c r="Y24" s="526"/>
      <c r="Z24" s="527"/>
      <c r="AA24" s="527"/>
      <c r="AB24" s="527"/>
      <c r="AC24" s="527"/>
      <c r="AD24" s="527"/>
      <c r="AE24" s="527"/>
      <c r="AF24" s="527"/>
      <c r="AG24" s="527" t="s">
        <v>814</v>
      </c>
      <c r="AH24" s="527">
        <v>5</v>
      </c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</row>
    <row r="25" spans="1:60" outlineLevel="3">
      <c r="A25" s="528"/>
      <c r="B25" s="529"/>
      <c r="C25" s="530" t="s">
        <v>2066</v>
      </c>
      <c r="D25" s="531"/>
      <c r="E25" s="532">
        <v>0.77</v>
      </c>
      <c r="F25" s="526"/>
      <c r="G25" s="526"/>
      <c r="H25" s="526"/>
      <c r="I25" s="526"/>
      <c r="J25" s="526"/>
      <c r="K25" s="526"/>
      <c r="L25" s="526"/>
      <c r="M25" s="526"/>
      <c r="N25" s="533"/>
      <c r="O25" s="533"/>
      <c r="P25" s="533"/>
      <c r="Q25" s="533"/>
      <c r="R25" s="526"/>
      <c r="S25" s="526"/>
      <c r="T25" s="526"/>
      <c r="U25" s="526"/>
      <c r="V25" s="526"/>
      <c r="W25" s="526"/>
      <c r="X25" s="526"/>
      <c r="Y25" s="526"/>
      <c r="Z25" s="527"/>
      <c r="AA25" s="527"/>
      <c r="AB25" s="527"/>
      <c r="AC25" s="527"/>
      <c r="AD25" s="527"/>
      <c r="AE25" s="527"/>
      <c r="AF25" s="527"/>
      <c r="AG25" s="527" t="s">
        <v>814</v>
      </c>
      <c r="AH25" s="527">
        <v>5</v>
      </c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</row>
    <row r="26" spans="1:60" ht="22.5" outlineLevel="1">
      <c r="A26" s="518">
        <v>6</v>
      </c>
      <c r="B26" s="519" t="s">
        <v>2072</v>
      </c>
      <c r="C26" s="520" t="s">
        <v>2073</v>
      </c>
      <c r="D26" s="521" t="s">
        <v>832</v>
      </c>
      <c r="E26" s="522">
        <v>105.6</v>
      </c>
      <c r="F26" s="523"/>
      <c r="G26" s="524">
        <f>ROUND(E26*F26,2)</f>
        <v>0</v>
      </c>
      <c r="H26" s="523"/>
      <c r="I26" s="524">
        <f>ROUND(E26*H26,2)</f>
        <v>0</v>
      </c>
      <c r="J26" s="523"/>
      <c r="K26" s="524">
        <f>ROUND(E26*J26,2)</f>
        <v>0</v>
      </c>
      <c r="L26" s="524">
        <v>21</v>
      </c>
      <c r="M26" s="524">
        <f>G26*(1+L26/100)</f>
        <v>0</v>
      </c>
      <c r="N26" s="522">
        <v>0</v>
      </c>
      <c r="O26" s="522">
        <f>ROUND(E26*N26,2)</f>
        <v>0</v>
      </c>
      <c r="P26" s="522">
        <v>0</v>
      </c>
      <c r="Q26" s="522">
        <f>ROUND(E26*P26,2)</f>
        <v>0</v>
      </c>
      <c r="R26" s="524" t="s">
        <v>1999</v>
      </c>
      <c r="S26" s="524" t="s">
        <v>1605</v>
      </c>
      <c r="T26" s="525" t="s">
        <v>1605</v>
      </c>
      <c r="U26" s="526">
        <v>0</v>
      </c>
      <c r="V26" s="526">
        <f>ROUND(E26*U26,2)</f>
        <v>0</v>
      </c>
      <c r="W26" s="526"/>
      <c r="X26" s="526" t="s">
        <v>1606</v>
      </c>
      <c r="Y26" s="526" t="s">
        <v>2857</v>
      </c>
      <c r="Z26" s="527"/>
      <c r="AA26" s="527"/>
      <c r="AB26" s="527"/>
      <c r="AC26" s="527"/>
      <c r="AD26" s="527"/>
      <c r="AE26" s="527"/>
      <c r="AF26" s="527"/>
      <c r="AG26" s="527" t="s">
        <v>1607</v>
      </c>
      <c r="AH26" s="527"/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</row>
    <row r="27" spans="1:60" outlineLevel="2">
      <c r="A27" s="528"/>
      <c r="B27" s="529"/>
      <c r="C27" s="976" t="s">
        <v>2015</v>
      </c>
      <c r="D27" s="977"/>
      <c r="E27" s="977"/>
      <c r="F27" s="977"/>
      <c r="G27" s="977"/>
      <c r="H27" s="526"/>
      <c r="I27" s="526"/>
      <c r="J27" s="526"/>
      <c r="K27" s="526"/>
      <c r="L27" s="526"/>
      <c r="M27" s="526"/>
      <c r="N27" s="533"/>
      <c r="O27" s="533"/>
      <c r="P27" s="533"/>
      <c r="Q27" s="533"/>
      <c r="R27" s="526"/>
      <c r="S27" s="526"/>
      <c r="T27" s="526"/>
      <c r="U27" s="526"/>
      <c r="V27" s="526"/>
      <c r="W27" s="526"/>
      <c r="X27" s="526"/>
      <c r="Y27" s="526"/>
      <c r="Z27" s="527"/>
      <c r="AA27" s="527"/>
      <c r="AB27" s="527"/>
      <c r="AC27" s="527"/>
      <c r="AD27" s="527"/>
      <c r="AE27" s="527"/>
      <c r="AF27" s="527"/>
      <c r="AG27" s="527" t="s">
        <v>1621</v>
      </c>
      <c r="AH27" s="527"/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</row>
    <row r="28" spans="1:60" outlineLevel="2">
      <c r="A28" s="528"/>
      <c r="B28" s="529"/>
      <c r="C28" s="530" t="s">
        <v>2074</v>
      </c>
      <c r="D28" s="531"/>
      <c r="E28" s="532">
        <v>105.6</v>
      </c>
      <c r="F28" s="526"/>
      <c r="G28" s="526"/>
      <c r="H28" s="526"/>
      <c r="I28" s="526"/>
      <c r="J28" s="526"/>
      <c r="K28" s="526"/>
      <c r="L28" s="526"/>
      <c r="M28" s="526"/>
      <c r="N28" s="533"/>
      <c r="O28" s="533"/>
      <c r="P28" s="533"/>
      <c r="Q28" s="533"/>
      <c r="R28" s="526"/>
      <c r="S28" s="526"/>
      <c r="T28" s="526"/>
      <c r="U28" s="526"/>
      <c r="V28" s="526"/>
      <c r="W28" s="526"/>
      <c r="X28" s="526"/>
      <c r="Y28" s="526"/>
      <c r="Z28" s="527"/>
      <c r="AA28" s="527"/>
      <c r="AB28" s="527"/>
      <c r="AC28" s="527"/>
      <c r="AD28" s="527"/>
      <c r="AE28" s="527"/>
      <c r="AF28" s="527"/>
      <c r="AG28" s="527" t="s">
        <v>814</v>
      </c>
      <c r="AH28" s="527">
        <v>5</v>
      </c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</row>
    <row r="29" spans="1:60" outlineLevel="1">
      <c r="A29" s="518">
        <v>7</v>
      </c>
      <c r="B29" s="519" t="s">
        <v>2075</v>
      </c>
      <c r="C29" s="520" t="s">
        <v>2076</v>
      </c>
      <c r="D29" s="521" t="s">
        <v>832</v>
      </c>
      <c r="E29" s="522">
        <v>5.28</v>
      </c>
      <c r="F29" s="523"/>
      <c r="G29" s="524">
        <f>ROUND(E29*F29,2)</f>
        <v>0</v>
      </c>
      <c r="H29" s="523"/>
      <c r="I29" s="524">
        <f>ROUND(E29*H29,2)</f>
        <v>0</v>
      </c>
      <c r="J29" s="523"/>
      <c r="K29" s="524">
        <f>ROUND(E29*J29,2)</f>
        <v>0</v>
      </c>
      <c r="L29" s="524">
        <v>21</v>
      </c>
      <c r="M29" s="524">
        <f>G29*(1+L29/100)</f>
        <v>0</v>
      </c>
      <c r="N29" s="522">
        <v>0</v>
      </c>
      <c r="O29" s="522">
        <f>ROUND(E29*N29,2)</f>
        <v>0</v>
      </c>
      <c r="P29" s="522">
        <v>0</v>
      </c>
      <c r="Q29" s="522">
        <f>ROUND(E29*P29,2)</f>
        <v>0</v>
      </c>
      <c r="R29" s="524" t="s">
        <v>1999</v>
      </c>
      <c r="S29" s="524" t="s">
        <v>1605</v>
      </c>
      <c r="T29" s="525" t="s">
        <v>1605</v>
      </c>
      <c r="U29" s="526">
        <v>0.86799999999999999</v>
      </c>
      <c r="V29" s="526">
        <f>ROUND(E29*U29,2)</f>
        <v>4.58</v>
      </c>
      <c r="W29" s="526"/>
      <c r="X29" s="526" t="s">
        <v>1606</v>
      </c>
      <c r="Y29" s="526" t="s">
        <v>2857</v>
      </c>
      <c r="Z29" s="527"/>
      <c r="AA29" s="527"/>
      <c r="AB29" s="527"/>
      <c r="AC29" s="527"/>
      <c r="AD29" s="527"/>
      <c r="AE29" s="527"/>
      <c r="AF29" s="527"/>
      <c r="AG29" s="527" t="s">
        <v>1607</v>
      </c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</row>
    <row r="30" spans="1:60" outlineLevel="2">
      <c r="A30" s="528"/>
      <c r="B30" s="529"/>
      <c r="C30" s="976" t="s">
        <v>2077</v>
      </c>
      <c r="D30" s="977"/>
      <c r="E30" s="977"/>
      <c r="F30" s="977"/>
      <c r="G30" s="977"/>
      <c r="H30" s="526"/>
      <c r="I30" s="526"/>
      <c r="J30" s="526"/>
      <c r="K30" s="526"/>
      <c r="L30" s="526"/>
      <c r="M30" s="526"/>
      <c r="N30" s="533"/>
      <c r="O30" s="533"/>
      <c r="P30" s="533"/>
      <c r="Q30" s="533"/>
      <c r="R30" s="526"/>
      <c r="S30" s="526"/>
      <c r="T30" s="526"/>
      <c r="U30" s="526"/>
      <c r="V30" s="526"/>
      <c r="W30" s="526"/>
      <c r="X30" s="526"/>
      <c r="Y30" s="526"/>
      <c r="Z30" s="527"/>
      <c r="AA30" s="527"/>
      <c r="AB30" s="527"/>
      <c r="AC30" s="527"/>
      <c r="AD30" s="527"/>
      <c r="AE30" s="527"/>
      <c r="AF30" s="527"/>
      <c r="AG30" s="527" t="s">
        <v>1621</v>
      </c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</row>
    <row r="31" spans="1:60" outlineLevel="2">
      <c r="A31" s="528"/>
      <c r="B31" s="529"/>
      <c r="C31" s="530" t="s">
        <v>2065</v>
      </c>
      <c r="D31" s="531"/>
      <c r="E31" s="532">
        <v>4.51</v>
      </c>
      <c r="F31" s="526"/>
      <c r="G31" s="526"/>
      <c r="H31" s="526"/>
      <c r="I31" s="526"/>
      <c r="J31" s="526"/>
      <c r="K31" s="526"/>
      <c r="L31" s="526"/>
      <c r="M31" s="526"/>
      <c r="N31" s="533"/>
      <c r="O31" s="533"/>
      <c r="P31" s="533"/>
      <c r="Q31" s="533"/>
      <c r="R31" s="526"/>
      <c r="S31" s="526"/>
      <c r="T31" s="526"/>
      <c r="U31" s="526"/>
      <c r="V31" s="526"/>
      <c r="W31" s="526"/>
      <c r="X31" s="526"/>
      <c r="Y31" s="526"/>
      <c r="Z31" s="527"/>
      <c r="AA31" s="527"/>
      <c r="AB31" s="527"/>
      <c r="AC31" s="527"/>
      <c r="AD31" s="527"/>
      <c r="AE31" s="527"/>
      <c r="AF31" s="527"/>
      <c r="AG31" s="527" t="s">
        <v>814</v>
      </c>
      <c r="AH31" s="527">
        <v>5</v>
      </c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</row>
    <row r="32" spans="1:60" outlineLevel="3">
      <c r="A32" s="528"/>
      <c r="B32" s="529"/>
      <c r="C32" s="530" t="s">
        <v>2066</v>
      </c>
      <c r="D32" s="531"/>
      <c r="E32" s="532">
        <v>0.77</v>
      </c>
      <c r="F32" s="526"/>
      <c r="G32" s="526"/>
      <c r="H32" s="526"/>
      <c r="I32" s="526"/>
      <c r="J32" s="526"/>
      <c r="K32" s="526"/>
      <c r="L32" s="526"/>
      <c r="M32" s="526"/>
      <c r="N32" s="533"/>
      <c r="O32" s="533"/>
      <c r="P32" s="533"/>
      <c r="Q32" s="533"/>
      <c r="R32" s="526"/>
      <c r="S32" s="526"/>
      <c r="T32" s="526"/>
      <c r="U32" s="526"/>
      <c r="V32" s="526"/>
      <c r="W32" s="526"/>
      <c r="X32" s="526"/>
      <c r="Y32" s="526"/>
      <c r="Z32" s="527"/>
      <c r="AA32" s="527"/>
      <c r="AB32" s="527"/>
      <c r="AC32" s="527"/>
      <c r="AD32" s="527"/>
      <c r="AE32" s="527"/>
      <c r="AF32" s="527"/>
      <c r="AG32" s="527" t="s">
        <v>814</v>
      </c>
      <c r="AH32" s="527">
        <v>5</v>
      </c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</row>
    <row r="33" spans="1:60" outlineLevel="1">
      <c r="A33" s="518">
        <v>8</v>
      </c>
      <c r="B33" s="519" t="s">
        <v>2078</v>
      </c>
      <c r="C33" s="520" t="s">
        <v>2079</v>
      </c>
      <c r="D33" s="521" t="s">
        <v>832</v>
      </c>
      <c r="E33" s="522">
        <v>15.84</v>
      </c>
      <c r="F33" s="523"/>
      <c r="G33" s="524">
        <f>ROUND(E33*F33,2)</f>
        <v>0</v>
      </c>
      <c r="H33" s="523"/>
      <c r="I33" s="524">
        <f>ROUND(E33*H33,2)</f>
        <v>0</v>
      </c>
      <c r="J33" s="523"/>
      <c r="K33" s="524">
        <f>ROUND(E33*J33,2)</f>
        <v>0</v>
      </c>
      <c r="L33" s="524">
        <v>21</v>
      </c>
      <c r="M33" s="524">
        <f>G33*(1+L33/100)</f>
        <v>0</v>
      </c>
      <c r="N33" s="522">
        <v>0</v>
      </c>
      <c r="O33" s="522">
        <f>ROUND(E33*N33,2)</f>
        <v>0</v>
      </c>
      <c r="P33" s="522">
        <v>0</v>
      </c>
      <c r="Q33" s="522">
        <f>ROUND(E33*P33,2)</f>
        <v>0</v>
      </c>
      <c r="R33" s="524" t="s">
        <v>1999</v>
      </c>
      <c r="S33" s="524" t="s">
        <v>1605</v>
      </c>
      <c r="T33" s="525" t="s">
        <v>1605</v>
      </c>
      <c r="U33" s="526">
        <v>1.0680000000000001</v>
      </c>
      <c r="V33" s="526">
        <f>ROUND(E33*U33,2)</f>
        <v>16.920000000000002</v>
      </c>
      <c r="W33" s="526"/>
      <c r="X33" s="526" t="s">
        <v>1606</v>
      </c>
      <c r="Y33" s="526" t="s">
        <v>2857</v>
      </c>
      <c r="Z33" s="527"/>
      <c r="AA33" s="527"/>
      <c r="AB33" s="527"/>
      <c r="AC33" s="527"/>
      <c r="AD33" s="527"/>
      <c r="AE33" s="527"/>
      <c r="AF33" s="527"/>
      <c r="AG33" s="527" t="s">
        <v>1607</v>
      </c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</row>
    <row r="34" spans="1:60" outlineLevel="2">
      <c r="A34" s="528"/>
      <c r="B34" s="529"/>
      <c r="C34" s="976" t="s">
        <v>2077</v>
      </c>
      <c r="D34" s="977"/>
      <c r="E34" s="977"/>
      <c r="F34" s="977"/>
      <c r="G34" s="977"/>
      <c r="H34" s="526"/>
      <c r="I34" s="526"/>
      <c r="J34" s="526"/>
      <c r="K34" s="526"/>
      <c r="L34" s="526"/>
      <c r="M34" s="526"/>
      <c r="N34" s="533"/>
      <c r="O34" s="533"/>
      <c r="P34" s="533"/>
      <c r="Q34" s="533"/>
      <c r="R34" s="526"/>
      <c r="S34" s="526"/>
      <c r="T34" s="526"/>
      <c r="U34" s="526"/>
      <c r="V34" s="526"/>
      <c r="W34" s="526"/>
      <c r="X34" s="526"/>
      <c r="Y34" s="526"/>
      <c r="Z34" s="527"/>
      <c r="AA34" s="527"/>
      <c r="AB34" s="527"/>
      <c r="AC34" s="527"/>
      <c r="AD34" s="527"/>
      <c r="AE34" s="527"/>
      <c r="AF34" s="527"/>
      <c r="AG34" s="527" t="s">
        <v>1621</v>
      </c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7"/>
      <c r="BG34" s="527"/>
      <c r="BH34" s="527"/>
    </row>
    <row r="35" spans="1:60" outlineLevel="2">
      <c r="A35" s="528"/>
      <c r="B35" s="529"/>
      <c r="C35" s="530" t="s">
        <v>2080</v>
      </c>
      <c r="D35" s="531"/>
      <c r="E35" s="532">
        <v>15.84</v>
      </c>
      <c r="F35" s="526"/>
      <c r="G35" s="526"/>
      <c r="H35" s="526"/>
      <c r="I35" s="526"/>
      <c r="J35" s="526"/>
      <c r="K35" s="526"/>
      <c r="L35" s="526"/>
      <c r="M35" s="526"/>
      <c r="N35" s="533"/>
      <c r="O35" s="533"/>
      <c r="P35" s="533"/>
      <c r="Q35" s="533"/>
      <c r="R35" s="526"/>
      <c r="S35" s="526"/>
      <c r="T35" s="526"/>
      <c r="U35" s="526"/>
      <c r="V35" s="526"/>
      <c r="W35" s="526"/>
      <c r="X35" s="526"/>
      <c r="Y35" s="526"/>
      <c r="Z35" s="527"/>
      <c r="AA35" s="527"/>
      <c r="AB35" s="527"/>
      <c r="AC35" s="527"/>
      <c r="AD35" s="527"/>
      <c r="AE35" s="527"/>
      <c r="AF35" s="527"/>
      <c r="AG35" s="527" t="s">
        <v>814</v>
      </c>
      <c r="AH35" s="527">
        <v>5</v>
      </c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7"/>
      <c r="BD35" s="527"/>
      <c r="BE35" s="527"/>
      <c r="BF35" s="527"/>
      <c r="BG35" s="527"/>
      <c r="BH35" s="527"/>
    </row>
    <row r="36" spans="1:60" ht="22.5" outlineLevel="1">
      <c r="A36" s="518">
        <v>9</v>
      </c>
      <c r="B36" s="519" t="s">
        <v>2081</v>
      </c>
      <c r="C36" s="520" t="s">
        <v>2082</v>
      </c>
      <c r="D36" s="521" t="s">
        <v>832</v>
      </c>
      <c r="E36" s="522">
        <v>7.665</v>
      </c>
      <c r="F36" s="523"/>
      <c r="G36" s="524">
        <f>ROUND(E36*F36,2)</f>
        <v>0</v>
      </c>
      <c r="H36" s="523"/>
      <c r="I36" s="524">
        <f>ROUND(E36*H36,2)</f>
        <v>0</v>
      </c>
      <c r="J36" s="523"/>
      <c r="K36" s="524">
        <f>ROUND(E36*J36,2)</f>
        <v>0</v>
      </c>
      <c r="L36" s="524">
        <v>21</v>
      </c>
      <c r="M36" s="524">
        <f>G36*(1+L36/100)</f>
        <v>0</v>
      </c>
      <c r="N36" s="522">
        <v>0</v>
      </c>
      <c r="O36" s="522">
        <f>ROUND(E36*N36,2)</f>
        <v>0</v>
      </c>
      <c r="P36" s="522">
        <v>0</v>
      </c>
      <c r="Q36" s="522">
        <f>ROUND(E36*P36,2)</f>
        <v>0</v>
      </c>
      <c r="R36" s="524" t="s">
        <v>1999</v>
      </c>
      <c r="S36" s="524" t="s">
        <v>1605</v>
      </c>
      <c r="T36" s="525" t="s">
        <v>1605</v>
      </c>
      <c r="U36" s="526">
        <v>1.1499999999999999</v>
      </c>
      <c r="V36" s="526">
        <f>ROUND(E36*U36,2)</f>
        <v>8.81</v>
      </c>
      <c r="W36" s="526"/>
      <c r="X36" s="526" t="s">
        <v>1606</v>
      </c>
      <c r="Y36" s="526" t="s">
        <v>2857</v>
      </c>
      <c r="Z36" s="527"/>
      <c r="AA36" s="527"/>
      <c r="AB36" s="527"/>
      <c r="AC36" s="527"/>
      <c r="AD36" s="527"/>
      <c r="AE36" s="527"/>
      <c r="AF36" s="527"/>
      <c r="AG36" s="527" t="s">
        <v>1607</v>
      </c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7"/>
      <c r="BG36" s="527"/>
      <c r="BH36" s="527"/>
    </row>
    <row r="37" spans="1:60" outlineLevel="2">
      <c r="A37" s="528"/>
      <c r="B37" s="529"/>
      <c r="C37" s="976" t="s">
        <v>2083</v>
      </c>
      <c r="D37" s="977"/>
      <c r="E37" s="977"/>
      <c r="F37" s="977"/>
      <c r="G37" s="977"/>
      <c r="H37" s="526"/>
      <c r="I37" s="526"/>
      <c r="J37" s="526"/>
      <c r="K37" s="526"/>
      <c r="L37" s="526"/>
      <c r="M37" s="526"/>
      <c r="N37" s="533"/>
      <c r="O37" s="533"/>
      <c r="P37" s="533"/>
      <c r="Q37" s="533"/>
      <c r="R37" s="526"/>
      <c r="S37" s="526"/>
      <c r="T37" s="526"/>
      <c r="U37" s="526"/>
      <c r="V37" s="526"/>
      <c r="W37" s="526"/>
      <c r="X37" s="526"/>
      <c r="Y37" s="526"/>
      <c r="Z37" s="527"/>
      <c r="AA37" s="527"/>
      <c r="AB37" s="527"/>
      <c r="AC37" s="527"/>
      <c r="AD37" s="527"/>
      <c r="AE37" s="527"/>
      <c r="AF37" s="527"/>
      <c r="AG37" s="527" t="s">
        <v>1621</v>
      </c>
      <c r="AH37" s="527"/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</row>
    <row r="38" spans="1:60" outlineLevel="2">
      <c r="A38" s="528"/>
      <c r="B38" s="529"/>
      <c r="C38" s="530" t="s">
        <v>2084</v>
      </c>
      <c r="D38" s="531"/>
      <c r="E38" s="532">
        <v>2.64</v>
      </c>
      <c r="F38" s="526"/>
      <c r="G38" s="526"/>
      <c r="H38" s="526"/>
      <c r="I38" s="526"/>
      <c r="J38" s="526"/>
      <c r="K38" s="526"/>
      <c r="L38" s="526"/>
      <c r="M38" s="526"/>
      <c r="N38" s="533"/>
      <c r="O38" s="533"/>
      <c r="P38" s="533"/>
      <c r="Q38" s="533"/>
      <c r="R38" s="526"/>
      <c r="S38" s="526"/>
      <c r="T38" s="526"/>
      <c r="U38" s="526"/>
      <c r="V38" s="526"/>
      <c r="W38" s="526"/>
      <c r="X38" s="526"/>
      <c r="Y38" s="526"/>
      <c r="Z38" s="527"/>
      <c r="AA38" s="527"/>
      <c r="AB38" s="527"/>
      <c r="AC38" s="527"/>
      <c r="AD38" s="527"/>
      <c r="AE38" s="527"/>
      <c r="AF38" s="527"/>
      <c r="AG38" s="527" t="s">
        <v>814</v>
      </c>
      <c r="AH38" s="527">
        <v>0</v>
      </c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7"/>
      <c r="BG38" s="527"/>
      <c r="BH38" s="527"/>
    </row>
    <row r="39" spans="1:60" outlineLevel="3">
      <c r="A39" s="528"/>
      <c r="B39" s="529"/>
      <c r="C39" s="530" t="s">
        <v>2085</v>
      </c>
      <c r="D39" s="531"/>
      <c r="E39" s="532">
        <v>5.0250000000000004</v>
      </c>
      <c r="F39" s="526"/>
      <c r="G39" s="526"/>
      <c r="H39" s="526"/>
      <c r="I39" s="526"/>
      <c r="J39" s="526"/>
      <c r="K39" s="526"/>
      <c r="L39" s="526"/>
      <c r="M39" s="526"/>
      <c r="N39" s="533"/>
      <c r="O39" s="533"/>
      <c r="P39" s="533"/>
      <c r="Q39" s="533"/>
      <c r="R39" s="526"/>
      <c r="S39" s="526"/>
      <c r="T39" s="526"/>
      <c r="U39" s="526"/>
      <c r="V39" s="526"/>
      <c r="W39" s="526"/>
      <c r="X39" s="526"/>
      <c r="Y39" s="526"/>
      <c r="Z39" s="527"/>
      <c r="AA39" s="527"/>
      <c r="AB39" s="527"/>
      <c r="AC39" s="527"/>
      <c r="AD39" s="527"/>
      <c r="AE39" s="527"/>
      <c r="AF39" s="527"/>
      <c r="AG39" s="527" t="s">
        <v>814</v>
      </c>
      <c r="AH39" s="527">
        <v>0</v>
      </c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</row>
    <row r="40" spans="1:60" outlineLevel="1">
      <c r="A40" s="518">
        <v>10</v>
      </c>
      <c r="B40" s="519" t="s">
        <v>2086</v>
      </c>
      <c r="C40" s="520" t="s">
        <v>2087</v>
      </c>
      <c r="D40" s="521" t="s">
        <v>898</v>
      </c>
      <c r="E40" s="522">
        <v>14.48685</v>
      </c>
      <c r="F40" s="523"/>
      <c r="G40" s="524">
        <f>ROUND(E40*F40,2)</f>
        <v>0</v>
      </c>
      <c r="H40" s="523"/>
      <c r="I40" s="524">
        <f>ROUND(E40*H40,2)</f>
        <v>0</v>
      </c>
      <c r="J40" s="523"/>
      <c r="K40" s="524">
        <f>ROUND(E40*J40,2)</f>
        <v>0</v>
      </c>
      <c r="L40" s="524">
        <v>21</v>
      </c>
      <c r="M40" s="524">
        <f>G40*(1+L40/100)</f>
        <v>0</v>
      </c>
      <c r="N40" s="522">
        <v>1</v>
      </c>
      <c r="O40" s="522">
        <f>ROUND(E40*N40,2)</f>
        <v>14.49</v>
      </c>
      <c r="P40" s="522">
        <v>0</v>
      </c>
      <c r="Q40" s="522">
        <f>ROUND(E40*P40,2)</f>
        <v>0</v>
      </c>
      <c r="R40" s="524" t="s">
        <v>1813</v>
      </c>
      <c r="S40" s="524" t="s">
        <v>1605</v>
      </c>
      <c r="T40" s="525" t="s">
        <v>1605</v>
      </c>
      <c r="U40" s="526">
        <v>0</v>
      </c>
      <c r="V40" s="526">
        <f>ROUND(E40*U40,2)</f>
        <v>0</v>
      </c>
      <c r="W40" s="526"/>
      <c r="X40" s="526" t="s">
        <v>1814</v>
      </c>
      <c r="Y40" s="526" t="s">
        <v>2857</v>
      </c>
      <c r="Z40" s="527"/>
      <c r="AA40" s="527"/>
      <c r="AB40" s="527"/>
      <c r="AC40" s="527"/>
      <c r="AD40" s="527"/>
      <c r="AE40" s="527"/>
      <c r="AF40" s="527"/>
      <c r="AG40" s="527" t="s">
        <v>1815</v>
      </c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  <c r="AU40" s="527"/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7"/>
      <c r="BG40" s="527"/>
      <c r="BH40" s="527"/>
    </row>
    <row r="41" spans="1:60" outlineLevel="2">
      <c r="A41" s="528"/>
      <c r="B41" s="529"/>
      <c r="C41" s="530" t="s">
        <v>2088</v>
      </c>
      <c r="D41" s="531"/>
      <c r="E41" s="532">
        <v>4.9896000000000003</v>
      </c>
      <c r="F41" s="526"/>
      <c r="G41" s="526"/>
      <c r="H41" s="526"/>
      <c r="I41" s="526"/>
      <c r="J41" s="526"/>
      <c r="K41" s="526"/>
      <c r="L41" s="526"/>
      <c r="M41" s="526"/>
      <c r="N41" s="533"/>
      <c r="O41" s="533"/>
      <c r="P41" s="533"/>
      <c r="Q41" s="533"/>
      <c r="R41" s="526"/>
      <c r="S41" s="526"/>
      <c r="T41" s="526"/>
      <c r="U41" s="526"/>
      <c r="V41" s="526"/>
      <c r="W41" s="526"/>
      <c r="X41" s="526"/>
      <c r="Y41" s="526"/>
      <c r="Z41" s="527"/>
      <c r="AA41" s="527"/>
      <c r="AB41" s="527"/>
      <c r="AC41" s="527"/>
      <c r="AD41" s="527"/>
      <c r="AE41" s="527"/>
      <c r="AF41" s="527"/>
      <c r="AG41" s="527" t="s">
        <v>814</v>
      </c>
      <c r="AH41" s="527">
        <v>0</v>
      </c>
      <c r="AI41" s="527"/>
      <c r="AJ41" s="527"/>
      <c r="AK41" s="527"/>
      <c r="AL41" s="527"/>
      <c r="AM41" s="527"/>
      <c r="AN41" s="527"/>
      <c r="AO41" s="527"/>
      <c r="AP41" s="527"/>
      <c r="AQ41" s="527"/>
      <c r="AR41" s="527"/>
      <c r="AS41" s="527"/>
      <c r="AT41" s="527"/>
      <c r="AU41" s="527"/>
      <c r="AV41" s="527"/>
      <c r="AW41" s="527"/>
      <c r="AX41" s="527"/>
      <c r="AY41" s="527"/>
      <c r="AZ41" s="527"/>
      <c r="BA41" s="527"/>
      <c r="BB41" s="527"/>
      <c r="BC41" s="527"/>
      <c r="BD41" s="527"/>
      <c r="BE41" s="527"/>
      <c r="BF41" s="527"/>
      <c r="BG41" s="527"/>
      <c r="BH41" s="527"/>
    </row>
    <row r="42" spans="1:60" outlineLevel="3">
      <c r="A42" s="528"/>
      <c r="B42" s="529"/>
      <c r="C42" s="530" t="s">
        <v>2089</v>
      </c>
      <c r="D42" s="531"/>
      <c r="E42" s="532">
        <v>9.4972499999999993</v>
      </c>
      <c r="F42" s="526"/>
      <c r="G42" s="526"/>
      <c r="H42" s="526"/>
      <c r="I42" s="526"/>
      <c r="J42" s="526"/>
      <c r="K42" s="526"/>
      <c r="L42" s="526"/>
      <c r="M42" s="526"/>
      <c r="N42" s="533"/>
      <c r="O42" s="533"/>
      <c r="P42" s="533"/>
      <c r="Q42" s="533"/>
      <c r="R42" s="526"/>
      <c r="S42" s="526"/>
      <c r="T42" s="526"/>
      <c r="U42" s="526"/>
      <c r="V42" s="526"/>
      <c r="W42" s="526"/>
      <c r="X42" s="526"/>
      <c r="Y42" s="526"/>
      <c r="Z42" s="527"/>
      <c r="AA42" s="527"/>
      <c r="AB42" s="527"/>
      <c r="AC42" s="527"/>
      <c r="AD42" s="527"/>
      <c r="AE42" s="527"/>
      <c r="AF42" s="527"/>
      <c r="AG42" s="527" t="s">
        <v>814</v>
      </c>
      <c r="AH42" s="527">
        <v>0</v>
      </c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/>
      <c r="AU42" s="527"/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7"/>
      <c r="BG42" s="527"/>
      <c r="BH42" s="527"/>
    </row>
    <row r="43" spans="1:60">
      <c r="A43" s="510" t="s">
        <v>1600</v>
      </c>
      <c r="B43" s="511" t="s">
        <v>69</v>
      </c>
      <c r="C43" s="512" t="s">
        <v>2090</v>
      </c>
      <c r="D43" s="513"/>
      <c r="E43" s="514"/>
      <c r="F43" s="515"/>
      <c r="G43" s="515">
        <f>SUMIF(AG44:AG58,"&lt;&gt;NOR",G44:G58)</f>
        <v>0</v>
      </c>
      <c r="H43" s="515"/>
      <c r="I43" s="515">
        <f>SUM(I44:I58)</f>
        <v>0</v>
      </c>
      <c r="J43" s="515"/>
      <c r="K43" s="515">
        <f>SUM(K44:K58)</f>
        <v>0</v>
      </c>
      <c r="L43" s="515"/>
      <c r="M43" s="515">
        <f>SUM(M44:M58)</f>
        <v>0</v>
      </c>
      <c r="N43" s="514"/>
      <c r="O43" s="514">
        <f>SUM(O44:O58)</f>
        <v>7.98</v>
      </c>
      <c r="P43" s="514"/>
      <c r="Q43" s="514">
        <f>SUM(Q44:Q58)</f>
        <v>0</v>
      </c>
      <c r="R43" s="515"/>
      <c r="S43" s="515"/>
      <c r="T43" s="516"/>
      <c r="U43" s="517"/>
      <c r="V43" s="517">
        <f>SUM(V44:V58)</f>
        <v>20.079999999999998</v>
      </c>
      <c r="W43" s="517"/>
      <c r="X43" s="517"/>
      <c r="Y43" s="517"/>
      <c r="AG43" s="493" t="s">
        <v>1601</v>
      </c>
    </row>
    <row r="44" spans="1:60" ht="22.5" outlineLevel="1">
      <c r="A44" s="518">
        <v>11</v>
      </c>
      <c r="B44" s="519" t="s">
        <v>2870</v>
      </c>
      <c r="C44" s="520" t="s">
        <v>2871</v>
      </c>
      <c r="D44" s="521" t="s">
        <v>832</v>
      </c>
      <c r="E44" s="522">
        <v>1.8128</v>
      </c>
      <c r="F44" s="523"/>
      <c r="G44" s="524">
        <f>ROUND(E44*F44,2)</f>
        <v>0</v>
      </c>
      <c r="H44" s="523"/>
      <c r="I44" s="524">
        <f>ROUND(E44*H44,2)</f>
        <v>0</v>
      </c>
      <c r="J44" s="523"/>
      <c r="K44" s="524">
        <f>ROUND(E44*J44,2)</f>
        <v>0</v>
      </c>
      <c r="L44" s="524">
        <v>21</v>
      </c>
      <c r="M44" s="524">
        <f>G44*(1+L44/100)</f>
        <v>0</v>
      </c>
      <c r="N44" s="522">
        <v>2.5249999999999999</v>
      </c>
      <c r="O44" s="522">
        <f>ROUND(E44*N44,2)</f>
        <v>4.58</v>
      </c>
      <c r="P44" s="522">
        <v>0</v>
      </c>
      <c r="Q44" s="522">
        <f>ROUND(E44*P44,2)</f>
        <v>0</v>
      </c>
      <c r="R44" s="524" t="s">
        <v>1604</v>
      </c>
      <c r="S44" s="524" t="s">
        <v>1605</v>
      </c>
      <c r="T44" s="525" t="s">
        <v>1605</v>
      </c>
      <c r="U44" s="526">
        <v>0.47699999999999998</v>
      </c>
      <c r="V44" s="526">
        <f>ROUND(E44*U44,2)</f>
        <v>0.86</v>
      </c>
      <c r="W44" s="526"/>
      <c r="X44" s="526" t="s">
        <v>1606</v>
      </c>
      <c r="Y44" s="526" t="s">
        <v>2857</v>
      </c>
      <c r="Z44" s="527"/>
      <c r="AA44" s="527"/>
      <c r="AB44" s="527"/>
      <c r="AC44" s="527"/>
      <c r="AD44" s="527"/>
      <c r="AE44" s="527"/>
      <c r="AF44" s="527"/>
      <c r="AG44" s="527" t="s">
        <v>1607</v>
      </c>
      <c r="AH44" s="527"/>
      <c r="AI44" s="527"/>
      <c r="AJ44" s="527"/>
      <c r="AK44" s="527"/>
      <c r="AL44" s="527"/>
      <c r="AM44" s="527"/>
      <c r="AN44" s="527"/>
      <c r="AO44" s="527"/>
      <c r="AP44" s="527"/>
      <c r="AQ44" s="527"/>
      <c r="AR44" s="527"/>
      <c r="AS44" s="527"/>
      <c r="AT44" s="527"/>
      <c r="AU44" s="527"/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7"/>
      <c r="BG44" s="527"/>
      <c r="BH44" s="527"/>
    </row>
    <row r="45" spans="1:60" outlineLevel="2">
      <c r="A45" s="528"/>
      <c r="B45" s="529"/>
      <c r="C45" s="974" t="s">
        <v>2872</v>
      </c>
      <c r="D45" s="975"/>
      <c r="E45" s="975"/>
      <c r="F45" s="975"/>
      <c r="G45" s="975"/>
      <c r="H45" s="526"/>
      <c r="I45" s="526"/>
      <c r="J45" s="526"/>
      <c r="K45" s="526"/>
      <c r="L45" s="526"/>
      <c r="M45" s="526"/>
      <c r="N45" s="533"/>
      <c r="O45" s="533"/>
      <c r="P45" s="533"/>
      <c r="Q45" s="533"/>
      <c r="R45" s="526"/>
      <c r="S45" s="526"/>
      <c r="T45" s="526"/>
      <c r="U45" s="526"/>
      <c r="V45" s="526"/>
      <c r="W45" s="526"/>
      <c r="X45" s="526"/>
      <c r="Y45" s="526"/>
      <c r="Z45" s="527"/>
      <c r="AA45" s="527"/>
      <c r="AB45" s="527"/>
      <c r="AC45" s="527"/>
      <c r="AD45" s="527"/>
      <c r="AE45" s="527"/>
      <c r="AF45" s="527"/>
      <c r="AG45" s="527" t="s">
        <v>1632</v>
      </c>
      <c r="AH45" s="527"/>
      <c r="AI45" s="527"/>
      <c r="AJ45" s="527"/>
      <c r="AK45" s="527"/>
      <c r="AL45" s="527"/>
      <c r="AM45" s="527"/>
      <c r="AN45" s="527"/>
      <c r="AO45" s="527"/>
      <c r="AP45" s="527"/>
      <c r="AQ45" s="527"/>
      <c r="AR45" s="527"/>
      <c r="AS45" s="527"/>
      <c r="AT45" s="527"/>
      <c r="AU45" s="527"/>
      <c r="AV45" s="527"/>
      <c r="AW45" s="527"/>
      <c r="AX45" s="527"/>
      <c r="AY45" s="527"/>
      <c r="AZ45" s="527"/>
      <c r="BA45" s="527"/>
      <c r="BB45" s="527"/>
      <c r="BC45" s="527"/>
      <c r="BD45" s="527"/>
      <c r="BE45" s="527"/>
      <c r="BF45" s="527"/>
      <c r="BG45" s="527"/>
      <c r="BH45" s="527"/>
    </row>
    <row r="46" spans="1:60" outlineLevel="2">
      <c r="A46" s="528"/>
      <c r="B46" s="529"/>
      <c r="C46" s="530" t="s">
        <v>2091</v>
      </c>
      <c r="D46" s="531"/>
      <c r="E46" s="532">
        <v>1.8128</v>
      </c>
      <c r="F46" s="526"/>
      <c r="G46" s="526"/>
      <c r="H46" s="526"/>
      <c r="I46" s="526"/>
      <c r="J46" s="526"/>
      <c r="K46" s="526"/>
      <c r="L46" s="526"/>
      <c r="M46" s="526"/>
      <c r="N46" s="533"/>
      <c r="O46" s="533"/>
      <c r="P46" s="533"/>
      <c r="Q46" s="533"/>
      <c r="R46" s="526"/>
      <c r="S46" s="526"/>
      <c r="T46" s="526"/>
      <c r="U46" s="526"/>
      <c r="V46" s="526"/>
      <c r="W46" s="526"/>
      <c r="X46" s="526"/>
      <c r="Y46" s="526"/>
      <c r="Z46" s="527"/>
      <c r="AA46" s="527"/>
      <c r="AB46" s="527"/>
      <c r="AC46" s="527"/>
      <c r="AD46" s="527"/>
      <c r="AE46" s="527"/>
      <c r="AF46" s="527"/>
      <c r="AG46" s="527" t="s">
        <v>814</v>
      </c>
      <c r="AH46" s="527">
        <v>0</v>
      </c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7"/>
      <c r="BG46" s="527"/>
      <c r="BH46" s="527"/>
    </row>
    <row r="47" spans="1:60" outlineLevel="1">
      <c r="A47" s="518">
        <v>12</v>
      </c>
      <c r="B47" s="519" t="s">
        <v>2092</v>
      </c>
      <c r="C47" s="520" t="s">
        <v>2093</v>
      </c>
      <c r="D47" s="521" t="s">
        <v>162</v>
      </c>
      <c r="E47" s="522">
        <v>4.4000000000000004</v>
      </c>
      <c r="F47" s="523"/>
      <c r="G47" s="524">
        <f>ROUND(E47*F47,2)</f>
        <v>0</v>
      </c>
      <c r="H47" s="523"/>
      <c r="I47" s="524">
        <f>ROUND(E47*H47,2)</f>
        <v>0</v>
      </c>
      <c r="J47" s="523"/>
      <c r="K47" s="524">
        <f>ROUND(E47*J47,2)</f>
        <v>0</v>
      </c>
      <c r="L47" s="524">
        <v>21</v>
      </c>
      <c r="M47" s="524">
        <f>G47*(1+L47/100)</f>
        <v>0</v>
      </c>
      <c r="N47" s="522">
        <v>3.916E-2</v>
      </c>
      <c r="O47" s="522">
        <f>ROUND(E47*N47,2)</f>
        <v>0.17</v>
      </c>
      <c r="P47" s="522">
        <v>0</v>
      </c>
      <c r="Q47" s="522">
        <f>ROUND(E47*P47,2)</f>
        <v>0</v>
      </c>
      <c r="R47" s="524" t="s">
        <v>1604</v>
      </c>
      <c r="S47" s="524" t="s">
        <v>1605</v>
      </c>
      <c r="T47" s="525" t="s">
        <v>1605</v>
      </c>
      <c r="U47" s="526">
        <v>1.05</v>
      </c>
      <c r="V47" s="526">
        <f>ROUND(E47*U47,2)</f>
        <v>4.62</v>
      </c>
      <c r="W47" s="526"/>
      <c r="X47" s="526" t="s">
        <v>1606</v>
      </c>
      <c r="Y47" s="526" t="s">
        <v>2857</v>
      </c>
      <c r="Z47" s="527"/>
      <c r="AA47" s="527"/>
      <c r="AB47" s="527"/>
      <c r="AC47" s="527"/>
      <c r="AD47" s="527"/>
      <c r="AE47" s="527"/>
      <c r="AF47" s="527"/>
      <c r="AG47" s="527" t="s">
        <v>1607</v>
      </c>
      <c r="AH47" s="527"/>
      <c r="AI47" s="527"/>
      <c r="AJ47" s="527"/>
      <c r="AK47" s="527"/>
      <c r="AL47" s="527"/>
      <c r="AM47" s="527"/>
      <c r="AN47" s="527"/>
      <c r="AO47" s="527"/>
      <c r="AP47" s="527"/>
      <c r="AQ47" s="527"/>
      <c r="AR47" s="527"/>
      <c r="AS47" s="527"/>
      <c r="AT47" s="527"/>
      <c r="AU47" s="527"/>
      <c r="AV47" s="527"/>
      <c r="AW47" s="527"/>
      <c r="AX47" s="527"/>
      <c r="AY47" s="527"/>
      <c r="AZ47" s="527"/>
      <c r="BA47" s="527"/>
      <c r="BB47" s="527"/>
      <c r="BC47" s="527"/>
      <c r="BD47" s="527"/>
      <c r="BE47" s="527"/>
      <c r="BF47" s="527"/>
      <c r="BG47" s="527"/>
      <c r="BH47" s="527"/>
    </row>
    <row r="48" spans="1:60" ht="22.5" outlineLevel="2">
      <c r="A48" s="528"/>
      <c r="B48" s="529"/>
      <c r="C48" s="976" t="s">
        <v>2094</v>
      </c>
      <c r="D48" s="977"/>
      <c r="E48" s="977"/>
      <c r="F48" s="977"/>
      <c r="G48" s="977"/>
      <c r="H48" s="526"/>
      <c r="I48" s="526"/>
      <c r="J48" s="526"/>
      <c r="K48" s="526"/>
      <c r="L48" s="526"/>
      <c r="M48" s="526"/>
      <c r="N48" s="533"/>
      <c r="O48" s="533"/>
      <c r="P48" s="533"/>
      <c r="Q48" s="533"/>
      <c r="R48" s="526"/>
      <c r="S48" s="526"/>
      <c r="T48" s="526"/>
      <c r="U48" s="526"/>
      <c r="V48" s="526"/>
      <c r="W48" s="526"/>
      <c r="X48" s="526"/>
      <c r="Y48" s="526"/>
      <c r="Z48" s="527"/>
      <c r="AA48" s="527"/>
      <c r="AB48" s="527"/>
      <c r="AC48" s="527"/>
      <c r="AD48" s="527"/>
      <c r="AE48" s="527"/>
      <c r="AF48" s="527"/>
      <c r="AG48" s="527" t="s">
        <v>1621</v>
      </c>
      <c r="AH48" s="527"/>
      <c r="AI48" s="527"/>
      <c r="AJ48" s="527"/>
      <c r="AK48" s="527"/>
      <c r="AL48" s="527"/>
      <c r="AM48" s="527"/>
      <c r="AN48" s="527"/>
      <c r="AO48" s="527"/>
      <c r="AP48" s="527"/>
      <c r="AQ48" s="527"/>
      <c r="AR48" s="527"/>
      <c r="AS48" s="527"/>
      <c r="AT48" s="527"/>
      <c r="AU48" s="527"/>
      <c r="AV48" s="527"/>
      <c r="AW48" s="527"/>
      <c r="AX48" s="527"/>
      <c r="AY48" s="527"/>
      <c r="AZ48" s="527"/>
      <c r="BA48" s="534" t="str">
        <f>C48</f>
        <v>svislé nebo šikmé (odkloněné), půdorysně přímé nebo zalomené, stěn základových pasů ve volných nebo zapažených jámách, rýhách, šachtách, včetně případných vzpěr,</v>
      </c>
      <c r="BB48" s="527"/>
      <c r="BC48" s="527"/>
      <c r="BD48" s="527"/>
      <c r="BE48" s="527"/>
      <c r="BF48" s="527"/>
      <c r="BG48" s="527"/>
      <c r="BH48" s="527"/>
    </row>
    <row r="49" spans="1:60" outlineLevel="2">
      <c r="A49" s="528"/>
      <c r="B49" s="529"/>
      <c r="C49" s="530" t="s">
        <v>2095</v>
      </c>
      <c r="D49" s="531"/>
      <c r="E49" s="532">
        <v>4.4000000000000004</v>
      </c>
      <c r="F49" s="526"/>
      <c r="G49" s="526"/>
      <c r="H49" s="526"/>
      <c r="I49" s="526"/>
      <c r="J49" s="526"/>
      <c r="K49" s="526"/>
      <c r="L49" s="526"/>
      <c r="M49" s="526"/>
      <c r="N49" s="533"/>
      <c r="O49" s="533"/>
      <c r="P49" s="533"/>
      <c r="Q49" s="533"/>
      <c r="R49" s="526"/>
      <c r="S49" s="526"/>
      <c r="T49" s="526"/>
      <c r="U49" s="526"/>
      <c r="V49" s="526"/>
      <c r="W49" s="526"/>
      <c r="X49" s="526"/>
      <c r="Y49" s="526"/>
      <c r="Z49" s="527"/>
      <c r="AA49" s="527"/>
      <c r="AB49" s="527"/>
      <c r="AC49" s="527"/>
      <c r="AD49" s="527"/>
      <c r="AE49" s="527"/>
      <c r="AF49" s="527"/>
      <c r="AG49" s="527" t="s">
        <v>814</v>
      </c>
      <c r="AH49" s="527">
        <v>0</v>
      </c>
      <c r="AI49" s="527"/>
      <c r="AJ49" s="527"/>
      <c r="AK49" s="527"/>
      <c r="AL49" s="527"/>
      <c r="AM49" s="527"/>
      <c r="AN49" s="527"/>
      <c r="AO49" s="527"/>
      <c r="AP49" s="527"/>
      <c r="AQ49" s="527"/>
      <c r="AR49" s="527"/>
      <c r="AS49" s="527"/>
      <c r="AT49" s="527"/>
      <c r="AU49" s="527"/>
      <c r="AV49" s="527"/>
      <c r="AW49" s="527"/>
      <c r="AX49" s="527"/>
      <c r="AY49" s="527"/>
      <c r="AZ49" s="527"/>
      <c r="BA49" s="527"/>
      <c r="BB49" s="527"/>
      <c r="BC49" s="527"/>
      <c r="BD49" s="527"/>
      <c r="BE49" s="527"/>
      <c r="BF49" s="527"/>
      <c r="BG49" s="527"/>
      <c r="BH49" s="527"/>
    </row>
    <row r="50" spans="1:60" outlineLevel="1">
      <c r="A50" s="518">
        <v>13</v>
      </c>
      <c r="B50" s="519" t="s">
        <v>2096</v>
      </c>
      <c r="C50" s="520" t="s">
        <v>2097</v>
      </c>
      <c r="D50" s="521" t="s">
        <v>162</v>
      </c>
      <c r="E50" s="522">
        <v>4.4000000000000004</v>
      </c>
      <c r="F50" s="523"/>
      <c r="G50" s="524">
        <f>ROUND(E50*F50,2)</f>
        <v>0</v>
      </c>
      <c r="H50" s="523"/>
      <c r="I50" s="524">
        <f>ROUND(E50*H50,2)</f>
        <v>0</v>
      </c>
      <c r="J50" s="523"/>
      <c r="K50" s="524">
        <f>ROUND(E50*J50,2)</f>
        <v>0</v>
      </c>
      <c r="L50" s="524">
        <v>21</v>
      </c>
      <c r="M50" s="524">
        <f>G50*(1+L50/100)</f>
        <v>0</v>
      </c>
      <c r="N50" s="522">
        <v>0</v>
      </c>
      <c r="O50" s="522">
        <f>ROUND(E50*N50,2)</f>
        <v>0</v>
      </c>
      <c r="P50" s="522">
        <v>0</v>
      </c>
      <c r="Q50" s="522">
        <f>ROUND(E50*P50,2)</f>
        <v>0</v>
      </c>
      <c r="R50" s="524" t="s">
        <v>1604</v>
      </c>
      <c r="S50" s="524" t="s">
        <v>1605</v>
      </c>
      <c r="T50" s="525" t="s">
        <v>1605</v>
      </c>
      <c r="U50" s="526">
        <v>0.32</v>
      </c>
      <c r="V50" s="526">
        <f>ROUND(E50*U50,2)</f>
        <v>1.41</v>
      </c>
      <c r="W50" s="526"/>
      <c r="X50" s="526" t="s">
        <v>1606</v>
      </c>
      <c r="Y50" s="526" t="s">
        <v>2857</v>
      </c>
      <c r="Z50" s="527"/>
      <c r="AA50" s="527"/>
      <c r="AB50" s="527"/>
      <c r="AC50" s="527"/>
      <c r="AD50" s="527"/>
      <c r="AE50" s="527"/>
      <c r="AF50" s="527"/>
      <c r="AG50" s="527" t="s">
        <v>1607</v>
      </c>
      <c r="AH50" s="527"/>
      <c r="AI50" s="527"/>
      <c r="AJ50" s="527"/>
      <c r="AK50" s="527"/>
      <c r="AL50" s="527"/>
      <c r="AM50" s="527"/>
      <c r="AN50" s="527"/>
      <c r="AO50" s="527"/>
      <c r="AP50" s="527"/>
      <c r="AQ50" s="527"/>
      <c r="AR50" s="527"/>
      <c r="AS50" s="527"/>
      <c r="AT50" s="527"/>
      <c r="AU50" s="527"/>
      <c r="AV50" s="527"/>
      <c r="AW50" s="527"/>
      <c r="AX50" s="527"/>
      <c r="AY50" s="527"/>
      <c r="AZ50" s="527"/>
      <c r="BA50" s="527"/>
      <c r="BB50" s="527"/>
      <c r="BC50" s="527"/>
      <c r="BD50" s="527"/>
      <c r="BE50" s="527"/>
      <c r="BF50" s="527"/>
      <c r="BG50" s="527"/>
      <c r="BH50" s="527"/>
    </row>
    <row r="51" spans="1:60" ht="22.5" outlineLevel="2">
      <c r="A51" s="528"/>
      <c r="B51" s="529"/>
      <c r="C51" s="976" t="s">
        <v>2094</v>
      </c>
      <c r="D51" s="977"/>
      <c r="E51" s="977"/>
      <c r="F51" s="977"/>
      <c r="G51" s="977"/>
      <c r="H51" s="526"/>
      <c r="I51" s="526"/>
      <c r="J51" s="526"/>
      <c r="K51" s="526"/>
      <c r="L51" s="526"/>
      <c r="M51" s="526"/>
      <c r="N51" s="533"/>
      <c r="O51" s="533"/>
      <c r="P51" s="533"/>
      <c r="Q51" s="533"/>
      <c r="R51" s="526"/>
      <c r="S51" s="526"/>
      <c r="T51" s="526"/>
      <c r="U51" s="526"/>
      <c r="V51" s="526"/>
      <c r="W51" s="526"/>
      <c r="X51" s="526"/>
      <c r="Y51" s="526"/>
      <c r="Z51" s="527"/>
      <c r="AA51" s="527"/>
      <c r="AB51" s="527"/>
      <c r="AC51" s="527"/>
      <c r="AD51" s="527"/>
      <c r="AE51" s="527"/>
      <c r="AF51" s="527"/>
      <c r="AG51" s="527" t="s">
        <v>1621</v>
      </c>
      <c r="AH51" s="527"/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7"/>
      <c r="BA51" s="534" t="str">
        <f>C51</f>
        <v>svislé nebo šikmé (odkloněné), půdorysně přímé nebo zalomené, stěn základových pasů ve volných nebo zapažených jámách, rýhách, šachtách, včetně případných vzpěr,</v>
      </c>
      <c r="BB51" s="527"/>
      <c r="BC51" s="527"/>
      <c r="BD51" s="527"/>
      <c r="BE51" s="527"/>
      <c r="BF51" s="527"/>
      <c r="BG51" s="527"/>
      <c r="BH51" s="527"/>
    </row>
    <row r="52" spans="1:60" outlineLevel="2">
      <c r="A52" s="528"/>
      <c r="B52" s="529"/>
      <c r="C52" s="978" t="s">
        <v>2098</v>
      </c>
      <c r="D52" s="979"/>
      <c r="E52" s="979"/>
      <c r="F52" s="979"/>
      <c r="G52" s="979"/>
      <c r="H52" s="526"/>
      <c r="I52" s="526"/>
      <c r="J52" s="526"/>
      <c r="K52" s="526"/>
      <c r="L52" s="526"/>
      <c r="M52" s="526"/>
      <c r="N52" s="533"/>
      <c r="O52" s="533"/>
      <c r="P52" s="533"/>
      <c r="Q52" s="533"/>
      <c r="R52" s="526"/>
      <c r="S52" s="526"/>
      <c r="T52" s="526"/>
      <c r="U52" s="526"/>
      <c r="V52" s="526"/>
      <c r="W52" s="526"/>
      <c r="X52" s="526"/>
      <c r="Y52" s="526"/>
      <c r="Z52" s="527"/>
      <c r="AA52" s="527"/>
      <c r="AB52" s="527"/>
      <c r="AC52" s="527"/>
      <c r="AD52" s="527"/>
      <c r="AE52" s="527"/>
      <c r="AF52" s="527"/>
      <c r="AG52" s="527" t="s">
        <v>1632</v>
      </c>
      <c r="AH52" s="527"/>
      <c r="AI52" s="527"/>
      <c r="AJ52" s="527"/>
      <c r="AK52" s="527"/>
      <c r="AL52" s="527"/>
      <c r="AM52" s="527"/>
      <c r="AN52" s="527"/>
      <c r="AO52" s="527"/>
      <c r="AP52" s="527"/>
      <c r="AQ52" s="527"/>
      <c r="AR52" s="527"/>
      <c r="AS52" s="527"/>
      <c r="AT52" s="527"/>
      <c r="AU52" s="527"/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7"/>
      <c r="BG52" s="527"/>
      <c r="BH52" s="527"/>
    </row>
    <row r="53" spans="1:60" outlineLevel="2">
      <c r="A53" s="528"/>
      <c r="B53" s="529"/>
      <c r="C53" s="530" t="s">
        <v>2099</v>
      </c>
      <c r="D53" s="531"/>
      <c r="E53" s="532">
        <v>4.4000000000000004</v>
      </c>
      <c r="F53" s="526"/>
      <c r="G53" s="526"/>
      <c r="H53" s="526"/>
      <c r="I53" s="526"/>
      <c r="J53" s="526"/>
      <c r="K53" s="526"/>
      <c r="L53" s="526"/>
      <c r="M53" s="526"/>
      <c r="N53" s="533"/>
      <c r="O53" s="533"/>
      <c r="P53" s="533"/>
      <c r="Q53" s="533"/>
      <c r="R53" s="526"/>
      <c r="S53" s="526"/>
      <c r="T53" s="526"/>
      <c r="U53" s="526"/>
      <c r="V53" s="526"/>
      <c r="W53" s="526"/>
      <c r="X53" s="526"/>
      <c r="Y53" s="526"/>
      <c r="Z53" s="527"/>
      <c r="AA53" s="527"/>
      <c r="AB53" s="527"/>
      <c r="AC53" s="527"/>
      <c r="AD53" s="527"/>
      <c r="AE53" s="527"/>
      <c r="AF53" s="527"/>
      <c r="AG53" s="527" t="s">
        <v>814</v>
      </c>
      <c r="AH53" s="527">
        <v>5</v>
      </c>
      <c r="AI53" s="527"/>
      <c r="AJ53" s="527"/>
      <c r="AK53" s="527"/>
      <c r="AL53" s="527"/>
      <c r="AM53" s="527"/>
      <c r="AN53" s="527"/>
      <c r="AO53" s="527"/>
      <c r="AP53" s="527"/>
      <c r="AQ53" s="527"/>
      <c r="AR53" s="527"/>
      <c r="AS53" s="527"/>
      <c r="AT53" s="527"/>
      <c r="AU53" s="527"/>
      <c r="AV53" s="527"/>
      <c r="AW53" s="527"/>
      <c r="AX53" s="527"/>
      <c r="AY53" s="527"/>
      <c r="AZ53" s="527"/>
      <c r="BA53" s="527"/>
      <c r="BB53" s="527"/>
      <c r="BC53" s="527"/>
      <c r="BD53" s="527"/>
      <c r="BE53" s="527"/>
      <c r="BF53" s="527"/>
      <c r="BG53" s="527"/>
      <c r="BH53" s="527"/>
    </row>
    <row r="54" spans="1:60" outlineLevel="1">
      <c r="A54" s="518">
        <v>14</v>
      </c>
      <c r="B54" s="519" t="s">
        <v>2100</v>
      </c>
      <c r="C54" s="520" t="s">
        <v>2101</v>
      </c>
      <c r="D54" s="521" t="s">
        <v>832</v>
      </c>
      <c r="E54" s="522">
        <v>0.79310000000000003</v>
      </c>
      <c r="F54" s="523"/>
      <c r="G54" s="524">
        <f>ROUND(E54*F54,2)</f>
        <v>0</v>
      </c>
      <c r="H54" s="523"/>
      <c r="I54" s="524">
        <f>ROUND(E54*H54,2)</f>
        <v>0</v>
      </c>
      <c r="J54" s="523"/>
      <c r="K54" s="524">
        <f>ROUND(E54*J54,2)</f>
        <v>0</v>
      </c>
      <c r="L54" s="524">
        <v>21</v>
      </c>
      <c r="M54" s="524">
        <f>G54*(1+L54/100)</f>
        <v>0</v>
      </c>
      <c r="N54" s="522">
        <v>2.52766</v>
      </c>
      <c r="O54" s="522">
        <f>ROUND(E54*N54,2)</f>
        <v>2</v>
      </c>
      <c r="P54" s="522">
        <v>0</v>
      </c>
      <c r="Q54" s="522">
        <f>ROUND(E54*P54,2)</f>
        <v>0</v>
      </c>
      <c r="R54" s="524" t="s">
        <v>1614</v>
      </c>
      <c r="S54" s="524" t="s">
        <v>1605</v>
      </c>
      <c r="T54" s="525" t="s">
        <v>1605</v>
      </c>
      <c r="U54" s="526">
        <v>7.8220000000000001</v>
      </c>
      <c r="V54" s="526">
        <f>ROUND(E54*U54,2)</f>
        <v>6.2</v>
      </c>
      <c r="W54" s="526"/>
      <c r="X54" s="526" t="s">
        <v>1606</v>
      </c>
      <c r="Y54" s="526" t="s">
        <v>2857</v>
      </c>
      <c r="Z54" s="527"/>
      <c r="AA54" s="527"/>
      <c r="AB54" s="527"/>
      <c r="AC54" s="527"/>
      <c r="AD54" s="527"/>
      <c r="AE54" s="527"/>
      <c r="AF54" s="527"/>
      <c r="AG54" s="527" t="s">
        <v>1607</v>
      </c>
      <c r="AH54" s="527"/>
      <c r="AI54" s="527"/>
      <c r="AJ54" s="527"/>
      <c r="AK54" s="527"/>
      <c r="AL54" s="527"/>
      <c r="AM54" s="527"/>
      <c r="AN54" s="527"/>
      <c r="AO54" s="527"/>
      <c r="AP54" s="527"/>
      <c r="AQ54" s="527"/>
      <c r="AR54" s="527"/>
      <c r="AS54" s="527"/>
      <c r="AT54" s="527"/>
      <c r="AU54" s="527"/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7"/>
      <c r="BG54" s="527"/>
      <c r="BH54" s="527"/>
    </row>
    <row r="55" spans="1:60" outlineLevel="2">
      <c r="A55" s="528"/>
      <c r="B55" s="529"/>
      <c r="C55" s="976" t="s">
        <v>2102</v>
      </c>
      <c r="D55" s="977"/>
      <c r="E55" s="977"/>
      <c r="F55" s="977"/>
      <c r="G55" s="977"/>
      <c r="H55" s="526"/>
      <c r="I55" s="526"/>
      <c r="J55" s="526"/>
      <c r="K55" s="526"/>
      <c r="L55" s="526"/>
      <c r="M55" s="526"/>
      <c r="N55" s="533"/>
      <c r="O55" s="533"/>
      <c r="P55" s="533"/>
      <c r="Q55" s="533"/>
      <c r="R55" s="526"/>
      <c r="S55" s="526"/>
      <c r="T55" s="526"/>
      <c r="U55" s="526"/>
      <c r="V55" s="526"/>
      <c r="W55" s="526"/>
      <c r="X55" s="526"/>
      <c r="Y55" s="526"/>
      <c r="Z55" s="527"/>
      <c r="AA55" s="527"/>
      <c r="AB55" s="527"/>
      <c r="AC55" s="527"/>
      <c r="AD55" s="527"/>
      <c r="AE55" s="527"/>
      <c r="AF55" s="527"/>
      <c r="AG55" s="527" t="s">
        <v>1621</v>
      </c>
      <c r="AH55" s="527"/>
      <c r="AI55" s="527"/>
      <c r="AJ55" s="527"/>
      <c r="AK55" s="527"/>
      <c r="AL55" s="527"/>
      <c r="AM55" s="527"/>
      <c r="AN55" s="527"/>
      <c r="AO55" s="527"/>
      <c r="AP55" s="527"/>
      <c r="AQ55" s="527"/>
      <c r="AR55" s="527"/>
      <c r="AS55" s="527"/>
      <c r="AT55" s="527"/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</row>
    <row r="56" spans="1:60" outlineLevel="2">
      <c r="A56" s="528"/>
      <c r="B56" s="529"/>
      <c r="C56" s="530" t="s">
        <v>2103</v>
      </c>
      <c r="D56" s="531"/>
      <c r="E56" s="532">
        <v>0.79310000000000003</v>
      </c>
      <c r="F56" s="526"/>
      <c r="G56" s="526"/>
      <c r="H56" s="526"/>
      <c r="I56" s="526"/>
      <c r="J56" s="526"/>
      <c r="K56" s="526"/>
      <c r="L56" s="526"/>
      <c r="M56" s="526"/>
      <c r="N56" s="533"/>
      <c r="O56" s="533"/>
      <c r="P56" s="533"/>
      <c r="Q56" s="533"/>
      <c r="R56" s="526"/>
      <c r="S56" s="526"/>
      <c r="T56" s="526"/>
      <c r="U56" s="526"/>
      <c r="V56" s="526"/>
      <c r="W56" s="526"/>
      <c r="X56" s="526"/>
      <c r="Y56" s="526"/>
      <c r="Z56" s="527"/>
      <c r="AA56" s="527"/>
      <c r="AB56" s="527"/>
      <c r="AC56" s="527"/>
      <c r="AD56" s="527"/>
      <c r="AE56" s="527"/>
      <c r="AF56" s="527"/>
      <c r="AG56" s="527" t="s">
        <v>814</v>
      </c>
      <c r="AH56" s="527">
        <v>0</v>
      </c>
      <c r="AI56" s="527"/>
      <c r="AJ56" s="527"/>
      <c r="AK56" s="527"/>
      <c r="AL56" s="527"/>
      <c r="AM56" s="527"/>
      <c r="AN56" s="527"/>
      <c r="AO56" s="527"/>
      <c r="AP56" s="527"/>
      <c r="AQ56" s="527"/>
      <c r="AR56" s="527"/>
      <c r="AS56" s="527"/>
      <c r="AT56" s="527"/>
      <c r="AU56" s="527"/>
      <c r="AV56" s="527"/>
      <c r="AW56" s="527"/>
      <c r="AX56" s="527"/>
      <c r="AY56" s="527"/>
      <c r="AZ56" s="527"/>
      <c r="BA56" s="527"/>
      <c r="BB56" s="527"/>
      <c r="BC56" s="527"/>
      <c r="BD56" s="527"/>
      <c r="BE56" s="527"/>
      <c r="BF56" s="527"/>
      <c r="BG56" s="527"/>
      <c r="BH56" s="527"/>
    </row>
    <row r="57" spans="1:60" outlineLevel="1">
      <c r="A57" s="518">
        <v>15</v>
      </c>
      <c r="B57" s="519" t="s">
        <v>2104</v>
      </c>
      <c r="C57" s="520" t="s">
        <v>2105</v>
      </c>
      <c r="D57" s="521" t="s">
        <v>162</v>
      </c>
      <c r="E57" s="522">
        <v>6.37</v>
      </c>
      <c r="F57" s="523"/>
      <c r="G57" s="524">
        <f>ROUND(E57*F57,2)</f>
        <v>0</v>
      </c>
      <c r="H57" s="523"/>
      <c r="I57" s="524">
        <f>ROUND(E57*H57,2)</f>
        <v>0</v>
      </c>
      <c r="J57" s="523"/>
      <c r="K57" s="524">
        <f>ROUND(E57*J57,2)</f>
        <v>0</v>
      </c>
      <c r="L57" s="524">
        <v>21</v>
      </c>
      <c r="M57" s="524">
        <f>G57*(1+L57/100)</f>
        <v>0</v>
      </c>
      <c r="N57" s="522">
        <v>0.19275999999999999</v>
      </c>
      <c r="O57" s="522">
        <f>ROUND(E57*N57,2)</f>
        <v>1.23</v>
      </c>
      <c r="P57" s="522">
        <v>0</v>
      </c>
      <c r="Q57" s="522">
        <f>ROUND(E57*P57,2)</f>
        <v>0</v>
      </c>
      <c r="R57" s="524" t="s">
        <v>2106</v>
      </c>
      <c r="S57" s="524" t="s">
        <v>1605</v>
      </c>
      <c r="T57" s="525" t="s">
        <v>1605</v>
      </c>
      <c r="U57" s="526">
        <v>1.0980000000000001</v>
      </c>
      <c r="V57" s="526">
        <f>ROUND(E57*U57,2)</f>
        <v>6.99</v>
      </c>
      <c r="W57" s="526"/>
      <c r="X57" s="526" t="s">
        <v>1606</v>
      </c>
      <c r="Y57" s="526" t="s">
        <v>2857</v>
      </c>
      <c r="Z57" s="527"/>
      <c r="AA57" s="527"/>
      <c r="AB57" s="527"/>
      <c r="AC57" s="527"/>
      <c r="AD57" s="527"/>
      <c r="AE57" s="527"/>
      <c r="AF57" s="527"/>
      <c r="AG57" s="527" t="s">
        <v>1607</v>
      </c>
      <c r="AH57" s="527"/>
      <c r="AI57" s="527"/>
      <c r="AJ57" s="527"/>
      <c r="AK57" s="527"/>
      <c r="AL57" s="527"/>
      <c r="AM57" s="527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527"/>
      <c r="BB57" s="527"/>
      <c r="BC57" s="527"/>
      <c r="BD57" s="527"/>
      <c r="BE57" s="527"/>
      <c r="BF57" s="527"/>
      <c r="BG57" s="527"/>
      <c r="BH57" s="527"/>
    </row>
    <row r="58" spans="1:60" outlineLevel="2">
      <c r="A58" s="528"/>
      <c r="B58" s="529"/>
      <c r="C58" s="530" t="s">
        <v>2107</v>
      </c>
      <c r="D58" s="531"/>
      <c r="E58" s="532">
        <v>6.37</v>
      </c>
      <c r="F58" s="526"/>
      <c r="G58" s="526"/>
      <c r="H58" s="526"/>
      <c r="I58" s="526"/>
      <c r="J58" s="526"/>
      <c r="K58" s="526"/>
      <c r="L58" s="526"/>
      <c r="M58" s="526"/>
      <c r="N58" s="533"/>
      <c r="O58" s="533"/>
      <c r="P58" s="533"/>
      <c r="Q58" s="533"/>
      <c r="R58" s="526"/>
      <c r="S58" s="526"/>
      <c r="T58" s="526"/>
      <c r="U58" s="526"/>
      <c r="V58" s="526"/>
      <c r="W58" s="526"/>
      <c r="X58" s="526"/>
      <c r="Y58" s="526"/>
      <c r="Z58" s="527"/>
      <c r="AA58" s="527"/>
      <c r="AB58" s="527"/>
      <c r="AC58" s="527"/>
      <c r="AD58" s="527"/>
      <c r="AE58" s="527"/>
      <c r="AF58" s="527"/>
      <c r="AG58" s="527" t="s">
        <v>814</v>
      </c>
      <c r="AH58" s="527">
        <v>0</v>
      </c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7"/>
      <c r="AW58" s="527"/>
      <c r="AX58" s="527"/>
      <c r="AY58" s="527"/>
      <c r="AZ58" s="527"/>
      <c r="BA58" s="527"/>
      <c r="BB58" s="527"/>
      <c r="BC58" s="527"/>
      <c r="BD58" s="527"/>
      <c r="BE58" s="527"/>
      <c r="BF58" s="527"/>
      <c r="BG58" s="527"/>
      <c r="BH58" s="527"/>
    </row>
    <row r="59" spans="1:60">
      <c r="A59" s="510" t="s">
        <v>1600</v>
      </c>
      <c r="B59" s="511" t="s">
        <v>186</v>
      </c>
      <c r="C59" s="512" t="s">
        <v>1013</v>
      </c>
      <c r="D59" s="513"/>
      <c r="E59" s="514"/>
      <c r="F59" s="515"/>
      <c r="G59" s="515">
        <f>SUMIF(AG60:AG184,"&lt;&gt;NOR",G60:G184)</f>
        <v>0</v>
      </c>
      <c r="H59" s="515"/>
      <c r="I59" s="515">
        <f>SUM(I60:I184)</f>
        <v>0</v>
      </c>
      <c r="J59" s="515"/>
      <c r="K59" s="515">
        <f>SUM(K60:K184)</f>
        <v>0</v>
      </c>
      <c r="L59" s="515"/>
      <c r="M59" s="515">
        <f>SUM(M60:M184)</f>
        <v>0</v>
      </c>
      <c r="N59" s="514"/>
      <c r="O59" s="514">
        <f>SUM(O60:O184)</f>
        <v>165.05999999999997</v>
      </c>
      <c r="P59" s="514"/>
      <c r="Q59" s="514">
        <f>SUM(Q60:Q184)</f>
        <v>0</v>
      </c>
      <c r="R59" s="515"/>
      <c r="S59" s="515"/>
      <c r="T59" s="516"/>
      <c r="U59" s="517"/>
      <c r="V59" s="517">
        <f>SUM(V60:V184)</f>
        <v>1556.7600000000002</v>
      </c>
      <c r="W59" s="517"/>
      <c r="X59" s="517"/>
      <c r="Y59" s="517"/>
      <c r="AG59" s="493" t="s">
        <v>1601</v>
      </c>
    </row>
    <row r="60" spans="1:60" ht="22.5" outlineLevel="1">
      <c r="A60" s="518">
        <v>16</v>
      </c>
      <c r="B60" s="519" t="s">
        <v>2108</v>
      </c>
      <c r="C60" s="520" t="s">
        <v>2109</v>
      </c>
      <c r="D60" s="521" t="s">
        <v>162</v>
      </c>
      <c r="E60" s="522">
        <v>61.34</v>
      </c>
      <c r="F60" s="523"/>
      <c r="G60" s="524">
        <f>ROUND(E60*F60,2)</f>
        <v>0</v>
      </c>
      <c r="H60" s="523"/>
      <c r="I60" s="524">
        <f>ROUND(E60*H60,2)</f>
        <v>0</v>
      </c>
      <c r="J60" s="523"/>
      <c r="K60" s="524">
        <f>ROUND(E60*J60,2)</f>
        <v>0</v>
      </c>
      <c r="L60" s="524">
        <v>21</v>
      </c>
      <c r="M60" s="524">
        <f>G60*(1+L60/100)</f>
        <v>0</v>
      </c>
      <c r="N60" s="522">
        <v>0.23224</v>
      </c>
      <c r="O60" s="522">
        <f>ROUND(E60*N60,2)</f>
        <v>14.25</v>
      </c>
      <c r="P60" s="522">
        <v>0</v>
      </c>
      <c r="Q60" s="522">
        <f>ROUND(E60*P60,2)</f>
        <v>0</v>
      </c>
      <c r="R60" s="524" t="s">
        <v>1604</v>
      </c>
      <c r="S60" s="524" t="s">
        <v>1605</v>
      </c>
      <c r="T60" s="525" t="s">
        <v>1605</v>
      </c>
      <c r="U60" s="526">
        <v>0.66220000000000001</v>
      </c>
      <c r="V60" s="526">
        <f>ROUND(E60*U60,2)</f>
        <v>40.619999999999997</v>
      </c>
      <c r="W60" s="526"/>
      <c r="X60" s="526" t="s">
        <v>1606</v>
      </c>
      <c r="Y60" s="526" t="s">
        <v>2857</v>
      </c>
      <c r="Z60" s="527"/>
      <c r="AA60" s="527"/>
      <c r="AB60" s="527"/>
      <c r="AC60" s="527"/>
      <c r="AD60" s="527"/>
      <c r="AE60" s="527"/>
      <c r="AF60" s="527"/>
      <c r="AG60" s="527" t="s">
        <v>1607</v>
      </c>
      <c r="AH60" s="527"/>
      <c r="AI60" s="527"/>
      <c r="AJ60" s="527"/>
      <c r="AK60" s="527"/>
      <c r="AL60" s="527"/>
      <c r="AM60" s="527"/>
      <c r="AN60" s="527"/>
      <c r="AO60" s="527"/>
      <c r="AP60" s="527"/>
      <c r="AQ60" s="527"/>
      <c r="AR60" s="527"/>
      <c r="AS60" s="527"/>
      <c r="AT60" s="527"/>
      <c r="AU60" s="527"/>
      <c r="AV60" s="527"/>
      <c r="AW60" s="527"/>
      <c r="AX60" s="527"/>
      <c r="AY60" s="527"/>
      <c r="AZ60" s="527"/>
      <c r="BA60" s="527"/>
      <c r="BB60" s="527"/>
      <c r="BC60" s="527"/>
      <c r="BD60" s="527"/>
      <c r="BE60" s="527"/>
      <c r="BF60" s="527"/>
      <c r="BG60" s="527"/>
      <c r="BH60" s="527"/>
    </row>
    <row r="61" spans="1:60" outlineLevel="2">
      <c r="A61" s="528"/>
      <c r="B61" s="529"/>
      <c r="C61" s="530" t="s">
        <v>2110</v>
      </c>
      <c r="D61" s="531"/>
      <c r="E61" s="532">
        <v>18.420000000000002</v>
      </c>
      <c r="F61" s="526"/>
      <c r="G61" s="526"/>
      <c r="H61" s="526"/>
      <c r="I61" s="526"/>
      <c r="J61" s="526"/>
      <c r="K61" s="526"/>
      <c r="L61" s="526"/>
      <c r="M61" s="526"/>
      <c r="N61" s="533"/>
      <c r="O61" s="533"/>
      <c r="P61" s="533"/>
      <c r="Q61" s="533"/>
      <c r="R61" s="526"/>
      <c r="S61" s="526"/>
      <c r="T61" s="526"/>
      <c r="U61" s="526"/>
      <c r="V61" s="526"/>
      <c r="W61" s="526"/>
      <c r="X61" s="526"/>
      <c r="Y61" s="526"/>
      <c r="Z61" s="527"/>
      <c r="AA61" s="527"/>
      <c r="AB61" s="527"/>
      <c r="AC61" s="527"/>
      <c r="AD61" s="527"/>
      <c r="AE61" s="527"/>
      <c r="AF61" s="527"/>
      <c r="AG61" s="527" t="s">
        <v>814</v>
      </c>
      <c r="AH61" s="527">
        <v>0</v>
      </c>
      <c r="AI61" s="527"/>
      <c r="AJ61" s="527"/>
      <c r="AK61" s="527"/>
      <c r="AL61" s="527"/>
      <c r="AM61" s="527"/>
      <c r="AN61" s="527"/>
      <c r="AO61" s="527"/>
      <c r="AP61" s="527"/>
      <c r="AQ61" s="527"/>
      <c r="AR61" s="527"/>
      <c r="AS61" s="527"/>
      <c r="AT61" s="527"/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</row>
    <row r="62" spans="1:60" outlineLevel="3">
      <c r="A62" s="528"/>
      <c r="B62" s="529"/>
      <c r="C62" s="530" t="s">
        <v>2111</v>
      </c>
      <c r="D62" s="531"/>
      <c r="E62" s="532">
        <v>42.92</v>
      </c>
      <c r="F62" s="526"/>
      <c r="G62" s="526"/>
      <c r="H62" s="526"/>
      <c r="I62" s="526"/>
      <c r="J62" s="526"/>
      <c r="K62" s="526"/>
      <c r="L62" s="526"/>
      <c r="M62" s="526"/>
      <c r="N62" s="533"/>
      <c r="O62" s="533"/>
      <c r="P62" s="533"/>
      <c r="Q62" s="533"/>
      <c r="R62" s="526"/>
      <c r="S62" s="526"/>
      <c r="T62" s="526"/>
      <c r="U62" s="526"/>
      <c r="V62" s="526"/>
      <c r="W62" s="526"/>
      <c r="X62" s="526"/>
      <c r="Y62" s="526"/>
      <c r="Z62" s="527"/>
      <c r="AA62" s="527"/>
      <c r="AB62" s="527"/>
      <c r="AC62" s="527"/>
      <c r="AD62" s="527"/>
      <c r="AE62" s="527"/>
      <c r="AF62" s="527"/>
      <c r="AG62" s="527" t="s">
        <v>814</v>
      </c>
      <c r="AH62" s="527">
        <v>0</v>
      </c>
      <c r="AI62" s="527"/>
      <c r="AJ62" s="527"/>
      <c r="AK62" s="527"/>
      <c r="AL62" s="527"/>
      <c r="AM62" s="527"/>
      <c r="AN62" s="527"/>
      <c r="AO62" s="527"/>
      <c r="AP62" s="527"/>
      <c r="AQ62" s="527"/>
      <c r="AR62" s="527"/>
      <c r="AS62" s="527"/>
      <c r="AT62" s="527"/>
      <c r="AU62" s="527"/>
      <c r="AV62" s="527"/>
      <c r="AW62" s="527"/>
      <c r="AX62" s="527"/>
      <c r="AY62" s="527"/>
      <c r="AZ62" s="527"/>
      <c r="BA62" s="527"/>
      <c r="BB62" s="527"/>
      <c r="BC62" s="527"/>
      <c r="BD62" s="527"/>
      <c r="BE62" s="527"/>
      <c r="BF62" s="527"/>
      <c r="BG62" s="527"/>
      <c r="BH62" s="527"/>
    </row>
    <row r="63" spans="1:60" ht="22.5" outlineLevel="1">
      <c r="A63" s="518">
        <v>17</v>
      </c>
      <c r="B63" s="519" t="s">
        <v>1602</v>
      </c>
      <c r="C63" s="520" t="s">
        <v>1603</v>
      </c>
      <c r="D63" s="521" t="s">
        <v>162</v>
      </c>
      <c r="E63" s="522">
        <v>121.67749999999999</v>
      </c>
      <c r="F63" s="523"/>
      <c r="G63" s="524">
        <f>ROUND(E63*F63,2)</f>
        <v>0</v>
      </c>
      <c r="H63" s="523"/>
      <c r="I63" s="524">
        <f>ROUND(E63*H63,2)</f>
        <v>0</v>
      </c>
      <c r="J63" s="523"/>
      <c r="K63" s="524">
        <f>ROUND(E63*J63,2)</f>
        <v>0</v>
      </c>
      <c r="L63" s="524">
        <v>21</v>
      </c>
      <c r="M63" s="524">
        <f>G63*(1+L63/100)</f>
        <v>0</v>
      </c>
      <c r="N63" s="522">
        <v>0.17454</v>
      </c>
      <c r="O63" s="522">
        <f>ROUND(E63*N63,2)</f>
        <v>21.24</v>
      </c>
      <c r="P63" s="522">
        <v>0</v>
      </c>
      <c r="Q63" s="522">
        <f>ROUND(E63*P63,2)</f>
        <v>0</v>
      </c>
      <c r="R63" s="524" t="s">
        <v>1604</v>
      </c>
      <c r="S63" s="524" t="s">
        <v>1605</v>
      </c>
      <c r="T63" s="525" t="s">
        <v>1605</v>
      </c>
      <c r="U63" s="526">
        <v>0.78149999999999997</v>
      </c>
      <c r="V63" s="526">
        <f>ROUND(E63*U63,2)</f>
        <v>95.09</v>
      </c>
      <c r="W63" s="526"/>
      <c r="X63" s="526" t="s">
        <v>1606</v>
      </c>
      <c r="Y63" s="526" t="s">
        <v>2857</v>
      </c>
      <c r="Z63" s="527"/>
      <c r="AA63" s="527"/>
      <c r="AB63" s="527"/>
      <c r="AC63" s="527"/>
      <c r="AD63" s="527"/>
      <c r="AE63" s="527"/>
      <c r="AF63" s="527"/>
      <c r="AG63" s="527" t="s">
        <v>1607</v>
      </c>
      <c r="AH63" s="527"/>
      <c r="AI63" s="527"/>
      <c r="AJ63" s="527"/>
      <c r="AK63" s="527"/>
      <c r="AL63" s="527"/>
      <c r="AM63" s="527"/>
      <c r="AN63" s="527"/>
      <c r="AO63" s="527"/>
      <c r="AP63" s="527"/>
      <c r="AQ63" s="527"/>
      <c r="AR63" s="527"/>
      <c r="AS63" s="527"/>
      <c r="AT63" s="527"/>
      <c r="AU63" s="527"/>
      <c r="AV63" s="527"/>
      <c r="AW63" s="527"/>
      <c r="AX63" s="527"/>
      <c r="AY63" s="527"/>
      <c r="AZ63" s="527"/>
      <c r="BA63" s="527"/>
      <c r="BB63" s="527"/>
      <c r="BC63" s="527"/>
      <c r="BD63" s="527"/>
      <c r="BE63" s="527"/>
      <c r="BF63" s="527"/>
      <c r="BG63" s="527"/>
      <c r="BH63" s="527"/>
    </row>
    <row r="64" spans="1:60" outlineLevel="2">
      <c r="A64" s="528"/>
      <c r="B64" s="529"/>
      <c r="C64" s="530" t="s">
        <v>2112</v>
      </c>
      <c r="D64" s="531"/>
      <c r="E64" s="532">
        <v>48.72</v>
      </c>
      <c r="F64" s="526"/>
      <c r="G64" s="526"/>
      <c r="H64" s="526"/>
      <c r="I64" s="526"/>
      <c r="J64" s="526"/>
      <c r="K64" s="526"/>
      <c r="L64" s="526"/>
      <c r="M64" s="526"/>
      <c r="N64" s="533"/>
      <c r="O64" s="533"/>
      <c r="P64" s="533"/>
      <c r="Q64" s="533"/>
      <c r="R64" s="526"/>
      <c r="S64" s="526"/>
      <c r="T64" s="526"/>
      <c r="U64" s="526"/>
      <c r="V64" s="526"/>
      <c r="W64" s="526"/>
      <c r="X64" s="526"/>
      <c r="Y64" s="526"/>
      <c r="Z64" s="527"/>
      <c r="AA64" s="527"/>
      <c r="AB64" s="527"/>
      <c r="AC64" s="527"/>
      <c r="AD64" s="527"/>
      <c r="AE64" s="527"/>
      <c r="AF64" s="527"/>
      <c r="AG64" s="527" t="s">
        <v>814</v>
      </c>
      <c r="AH64" s="527">
        <v>0</v>
      </c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  <c r="AU64" s="527"/>
      <c r="AV64" s="527"/>
      <c r="AW64" s="527"/>
      <c r="AX64" s="527"/>
      <c r="AY64" s="527"/>
      <c r="AZ64" s="527"/>
      <c r="BA64" s="527"/>
      <c r="BB64" s="527"/>
      <c r="BC64" s="527"/>
      <c r="BD64" s="527"/>
      <c r="BE64" s="527"/>
      <c r="BF64" s="527"/>
      <c r="BG64" s="527"/>
      <c r="BH64" s="527"/>
    </row>
    <row r="65" spans="1:60" outlineLevel="3">
      <c r="A65" s="528"/>
      <c r="B65" s="529"/>
      <c r="C65" s="530" t="s">
        <v>2873</v>
      </c>
      <c r="D65" s="531"/>
      <c r="E65" s="532">
        <v>69.757499999999993</v>
      </c>
      <c r="F65" s="526"/>
      <c r="G65" s="526"/>
      <c r="H65" s="526"/>
      <c r="I65" s="526"/>
      <c r="J65" s="526"/>
      <c r="K65" s="526"/>
      <c r="L65" s="526"/>
      <c r="M65" s="526"/>
      <c r="N65" s="533"/>
      <c r="O65" s="533"/>
      <c r="P65" s="533"/>
      <c r="Q65" s="533"/>
      <c r="R65" s="526"/>
      <c r="S65" s="526"/>
      <c r="T65" s="526"/>
      <c r="U65" s="526"/>
      <c r="V65" s="526"/>
      <c r="W65" s="526"/>
      <c r="X65" s="526"/>
      <c r="Y65" s="526"/>
      <c r="Z65" s="527"/>
      <c r="AA65" s="527"/>
      <c r="AB65" s="527"/>
      <c r="AC65" s="527"/>
      <c r="AD65" s="527"/>
      <c r="AE65" s="527"/>
      <c r="AF65" s="527"/>
      <c r="AG65" s="527" t="s">
        <v>814</v>
      </c>
      <c r="AH65" s="527">
        <v>0</v>
      </c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  <c r="AU65" s="527"/>
      <c r="AV65" s="527"/>
      <c r="AW65" s="527"/>
      <c r="AX65" s="527"/>
      <c r="AY65" s="527"/>
      <c r="AZ65" s="527"/>
      <c r="BA65" s="527"/>
      <c r="BB65" s="527"/>
      <c r="BC65" s="527"/>
      <c r="BD65" s="527"/>
      <c r="BE65" s="527"/>
      <c r="BF65" s="527"/>
      <c r="BG65" s="527"/>
      <c r="BH65" s="527"/>
    </row>
    <row r="66" spans="1:60" outlineLevel="3">
      <c r="A66" s="528"/>
      <c r="B66" s="529"/>
      <c r="C66" s="530" t="s">
        <v>2113</v>
      </c>
      <c r="D66" s="531"/>
      <c r="E66" s="532">
        <v>3.2</v>
      </c>
      <c r="F66" s="526"/>
      <c r="G66" s="526"/>
      <c r="H66" s="526"/>
      <c r="I66" s="526"/>
      <c r="J66" s="526"/>
      <c r="K66" s="526"/>
      <c r="L66" s="526"/>
      <c r="M66" s="526"/>
      <c r="N66" s="533"/>
      <c r="O66" s="533"/>
      <c r="P66" s="533"/>
      <c r="Q66" s="533"/>
      <c r="R66" s="526"/>
      <c r="S66" s="526"/>
      <c r="T66" s="526"/>
      <c r="U66" s="526"/>
      <c r="V66" s="526"/>
      <c r="W66" s="526"/>
      <c r="X66" s="526"/>
      <c r="Y66" s="526"/>
      <c r="Z66" s="527"/>
      <c r="AA66" s="527"/>
      <c r="AB66" s="527"/>
      <c r="AC66" s="527"/>
      <c r="AD66" s="527"/>
      <c r="AE66" s="527"/>
      <c r="AF66" s="527"/>
      <c r="AG66" s="527" t="s">
        <v>814</v>
      </c>
      <c r="AH66" s="527">
        <v>0</v>
      </c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  <c r="AU66" s="527"/>
      <c r="AV66" s="527"/>
      <c r="AW66" s="527"/>
      <c r="AX66" s="527"/>
      <c r="AY66" s="527"/>
      <c r="AZ66" s="527"/>
      <c r="BA66" s="527"/>
      <c r="BB66" s="527"/>
      <c r="BC66" s="527"/>
      <c r="BD66" s="527"/>
      <c r="BE66" s="527"/>
      <c r="BF66" s="527"/>
      <c r="BG66" s="527"/>
      <c r="BH66" s="527"/>
    </row>
    <row r="67" spans="1:60" ht="22.5" outlineLevel="1">
      <c r="A67" s="518">
        <v>18</v>
      </c>
      <c r="B67" s="519" t="s">
        <v>2114</v>
      </c>
      <c r="C67" s="520" t="s">
        <v>2115</v>
      </c>
      <c r="D67" s="521" t="s">
        <v>162</v>
      </c>
      <c r="E67" s="522">
        <v>3.2927</v>
      </c>
      <c r="F67" s="523"/>
      <c r="G67" s="524">
        <f>ROUND(E67*F67,2)</f>
        <v>0</v>
      </c>
      <c r="H67" s="523"/>
      <c r="I67" s="524">
        <f>ROUND(E67*H67,2)</f>
        <v>0</v>
      </c>
      <c r="J67" s="523"/>
      <c r="K67" s="524">
        <f>ROUND(E67*J67,2)</f>
        <v>0</v>
      </c>
      <c r="L67" s="524">
        <v>21</v>
      </c>
      <c r="M67" s="524">
        <f>G67*(1+L67/100)</f>
        <v>0</v>
      </c>
      <c r="N67" s="522">
        <v>0.34808</v>
      </c>
      <c r="O67" s="522">
        <f>ROUND(E67*N67,2)</f>
        <v>1.1499999999999999</v>
      </c>
      <c r="P67" s="522">
        <v>0</v>
      </c>
      <c r="Q67" s="522">
        <f>ROUND(E67*P67,2)</f>
        <v>0</v>
      </c>
      <c r="R67" s="524" t="s">
        <v>1604</v>
      </c>
      <c r="S67" s="524" t="s">
        <v>1605</v>
      </c>
      <c r="T67" s="525" t="s">
        <v>1605</v>
      </c>
      <c r="U67" s="526">
        <v>0.95609999999999995</v>
      </c>
      <c r="V67" s="526">
        <f>ROUND(E67*U67,2)</f>
        <v>3.15</v>
      </c>
      <c r="W67" s="526"/>
      <c r="X67" s="526" t="s">
        <v>1606</v>
      </c>
      <c r="Y67" s="526" t="s">
        <v>2857</v>
      </c>
      <c r="Z67" s="527"/>
      <c r="AA67" s="527"/>
      <c r="AB67" s="527"/>
      <c r="AC67" s="527"/>
      <c r="AD67" s="527"/>
      <c r="AE67" s="527"/>
      <c r="AF67" s="527"/>
      <c r="AG67" s="527" t="s">
        <v>1607</v>
      </c>
      <c r="AH67" s="527"/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  <c r="AU67" s="527"/>
      <c r="AV67" s="527"/>
      <c r="AW67" s="527"/>
      <c r="AX67" s="527"/>
      <c r="AY67" s="527"/>
      <c r="AZ67" s="527"/>
      <c r="BA67" s="527"/>
      <c r="BB67" s="527"/>
      <c r="BC67" s="527"/>
      <c r="BD67" s="527"/>
      <c r="BE67" s="527"/>
      <c r="BF67" s="527"/>
      <c r="BG67" s="527"/>
      <c r="BH67" s="527"/>
    </row>
    <row r="68" spans="1:60" outlineLevel="2">
      <c r="A68" s="528"/>
      <c r="B68" s="529"/>
      <c r="C68" s="530" t="s">
        <v>2116</v>
      </c>
      <c r="D68" s="531"/>
      <c r="E68" s="532">
        <v>3.2927</v>
      </c>
      <c r="F68" s="526"/>
      <c r="G68" s="526"/>
      <c r="H68" s="526"/>
      <c r="I68" s="526"/>
      <c r="J68" s="526"/>
      <c r="K68" s="526"/>
      <c r="L68" s="526"/>
      <c r="M68" s="526"/>
      <c r="N68" s="533"/>
      <c r="O68" s="533"/>
      <c r="P68" s="533"/>
      <c r="Q68" s="533"/>
      <c r="R68" s="526"/>
      <c r="S68" s="526"/>
      <c r="T68" s="526"/>
      <c r="U68" s="526"/>
      <c r="V68" s="526"/>
      <c r="W68" s="526"/>
      <c r="X68" s="526"/>
      <c r="Y68" s="526"/>
      <c r="Z68" s="527"/>
      <c r="AA68" s="527"/>
      <c r="AB68" s="527"/>
      <c r="AC68" s="527"/>
      <c r="AD68" s="527"/>
      <c r="AE68" s="527"/>
      <c r="AF68" s="527"/>
      <c r="AG68" s="527" t="s">
        <v>814</v>
      </c>
      <c r="AH68" s="527">
        <v>0</v>
      </c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  <c r="AU68" s="527"/>
      <c r="AV68" s="527"/>
      <c r="AW68" s="527"/>
      <c r="AX68" s="527"/>
      <c r="AY68" s="527"/>
      <c r="AZ68" s="527"/>
      <c r="BA68" s="527"/>
      <c r="BB68" s="527"/>
      <c r="BC68" s="527"/>
      <c r="BD68" s="527"/>
      <c r="BE68" s="527"/>
      <c r="BF68" s="527"/>
      <c r="BG68" s="527"/>
      <c r="BH68" s="527"/>
    </row>
    <row r="69" spans="1:60" outlineLevel="1">
      <c r="A69" s="518">
        <v>19</v>
      </c>
      <c r="B69" s="519" t="s">
        <v>2119</v>
      </c>
      <c r="C69" s="520" t="s">
        <v>2120</v>
      </c>
      <c r="D69" s="521" t="s">
        <v>189</v>
      </c>
      <c r="E69" s="522">
        <v>3</v>
      </c>
      <c r="F69" s="523"/>
      <c r="G69" s="524">
        <f>ROUND(E69*F69,2)</f>
        <v>0</v>
      </c>
      <c r="H69" s="523"/>
      <c r="I69" s="524">
        <f>ROUND(E69*H69,2)</f>
        <v>0</v>
      </c>
      <c r="J69" s="523"/>
      <c r="K69" s="524">
        <f>ROUND(E69*J69,2)</f>
        <v>0</v>
      </c>
      <c r="L69" s="524">
        <v>21</v>
      </c>
      <c r="M69" s="524">
        <f>G69*(1+L69/100)</f>
        <v>0</v>
      </c>
      <c r="N69" s="522">
        <v>3.9789999999999999E-2</v>
      </c>
      <c r="O69" s="522">
        <f>ROUND(E69*N69,2)</f>
        <v>0.12</v>
      </c>
      <c r="P69" s="522">
        <v>0</v>
      </c>
      <c r="Q69" s="522">
        <f>ROUND(E69*P69,2)</f>
        <v>0</v>
      </c>
      <c r="R69" s="524" t="s">
        <v>1604</v>
      </c>
      <c r="S69" s="524" t="s">
        <v>1605</v>
      </c>
      <c r="T69" s="525" t="s">
        <v>1605</v>
      </c>
      <c r="U69" s="526">
        <v>0.24199999999999999</v>
      </c>
      <c r="V69" s="526">
        <f>ROUND(E69*U69,2)</f>
        <v>0.73</v>
      </c>
      <c r="W69" s="526"/>
      <c r="X69" s="526" t="s">
        <v>1606</v>
      </c>
      <c r="Y69" s="526" t="s">
        <v>2857</v>
      </c>
      <c r="Z69" s="527"/>
      <c r="AA69" s="527"/>
      <c r="AB69" s="527"/>
      <c r="AC69" s="527"/>
      <c r="AD69" s="527"/>
      <c r="AE69" s="527"/>
      <c r="AF69" s="527"/>
      <c r="AG69" s="527" t="s">
        <v>1607</v>
      </c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  <c r="AU69" s="527"/>
      <c r="AV69" s="527"/>
      <c r="AW69" s="527"/>
      <c r="AX69" s="527"/>
      <c r="AY69" s="527"/>
      <c r="AZ69" s="527"/>
      <c r="BA69" s="527"/>
      <c r="BB69" s="527"/>
      <c r="BC69" s="527"/>
      <c r="BD69" s="527"/>
      <c r="BE69" s="527"/>
      <c r="BF69" s="527"/>
      <c r="BG69" s="527"/>
      <c r="BH69" s="527"/>
    </row>
    <row r="70" spans="1:60" outlineLevel="2">
      <c r="A70" s="528"/>
      <c r="B70" s="529"/>
      <c r="C70" s="530" t="s">
        <v>2121</v>
      </c>
      <c r="D70" s="531"/>
      <c r="E70" s="532">
        <v>3</v>
      </c>
      <c r="F70" s="526"/>
      <c r="G70" s="526"/>
      <c r="H70" s="526"/>
      <c r="I70" s="526"/>
      <c r="J70" s="526"/>
      <c r="K70" s="526"/>
      <c r="L70" s="526"/>
      <c r="M70" s="526"/>
      <c r="N70" s="533"/>
      <c r="O70" s="533"/>
      <c r="P70" s="533"/>
      <c r="Q70" s="533"/>
      <c r="R70" s="526"/>
      <c r="S70" s="526"/>
      <c r="T70" s="526"/>
      <c r="U70" s="526"/>
      <c r="V70" s="526"/>
      <c r="W70" s="526"/>
      <c r="X70" s="526"/>
      <c r="Y70" s="526"/>
      <c r="Z70" s="527"/>
      <c r="AA70" s="527"/>
      <c r="AB70" s="527"/>
      <c r="AC70" s="527"/>
      <c r="AD70" s="527"/>
      <c r="AE70" s="527"/>
      <c r="AF70" s="527"/>
      <c r="AG70" s="527" t="s">
        <v>814</v>
      </c>
      <c r="AH70" s="527">
        <v>0</v>
      </c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  <c r="AU70" s="527"/>
      <c r="AV70" s="527"/>
      <c r="AW70" s="527"/>
      <c r="AX70" s="527"/>
      <c r="AY70" s="527"/>
      <c r="AZ70" s="527"/>
      <c r="BA70" s="527"/>
      <c r="BB70" s="527"/>
      <c r="BC70" s="527"/>
      <c r="BD70" s="527"/>
      <c r="BE70" s="527"/>
      <c r="BF70" s="527"/>
      <c r="BG70" s="527"/>
      <c r="BH70" s="527"/>
    </row>
    <row r="71" spans="1:60" ht="33.75" outlineLevel="1">
      <c r="A71" s="518">
        <v>20</v>
      </c>
      <c r="B71" s="519" t="s">
        <v>2122</v>
      </c>
      <c r="C71" s="520" t="s">
        <v>2123</v>
      </c>
      <c r="D71" s="521" t="s">
        <v>180</v>
      </c>
      <c r="E71" s="522">
        <v>3.2</v>
      </c>
      <c r="F71" s="523"/>
      <c r="G71" s="524">
        <f>ROUND(E71*F71,2)</f>
        <v>0</v>
      </c>
      <c r="H71" s="523"/>
      <c r="I71" s="524">
        <f>ROUND(E71*H71,2)</f>
        <v>0</v>
      </c>
      <c r="J71" s="523"/>
      <c r="K71" s="524">
        <f>ROUND(E71*J71,2)</f>
        <v>0</v>
      </c>
      <c r="L71" s="524">
        <v>21</v>
      </c>
      <c r="M71" s="524">
        <f>G71*(1+L71/100)</f>
        <v>0</v>
      </c>
      <c r="N71" s="522">
        <v>3.7819999999999999E-2</v>
      </c>
      <c r="O71" s="522">
        <f>ROUND(E71*N71,2)</f>
        <v>0.12</v>
      </c>
      <c r="P71" s="522">
        <v>0</v>
      </c>
      <c r="Q71" s="522">
        <f>ROUND(E71*P71,2)</f>
        <v>0</v>
      </c>
      <c r="R71" s="524" t="s">
        <v>1604</v>
      </c>
      <c r="S71" s="524" t="s">
        <v>1605</v>
      </c>
      <c r="T71" s="525" t="s">
        <v>1605</v>
      </c>
      <c r="U71" s="526">
        <v>0.152</v>
      </c>
      <c r="V71" s="526">
        <f>ROUND(E71*U71,2)</f>
        <v>0.49</v>
      </c>
      <c r="W71" s="526"/>
      <c r="X71" s="526" t="s">
        <v>1606</v>
      </c>
      <c r="Y71" s="526" t="s">
        <v>2857</v>
      </c>
      <c r="Z71" s="527"/>
      <c r="AA71" s="527"/>
      <c r="AB71" s="527"/>
      <c r="AC71" s="527"/>
      <c r="AD71" s="527"/>
      <c r="AE71" s="527"/>
      <c r="AF71" s="527"/>
      <c r="AG71" s="527" t="s">
        <v>1607</v>
      </c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  <c r="AU71" s="527"/>
      <c r="AV71" s="527"/>
      <c r="AW71" s="527"/>
      <c r="AX71" s="527"/>
      <c r="AY71" s="527"/>
      <c r="AZ71" s="527"/>
      <c r="BA71" s="527"/>
      <c r="BB71" s="527"/>
      <c r="BC71" s="527"/>
      <c r="BD71" s="527"/>
      <c r="BE71" s="527"/>
      <c r="BF71" s="527"/>
      <c r="BG71" s="527"/>
      <c r="BH71" s="527"/>
    </row>
    <row r="72" spans="1:60" outlineLevel="2">
      <c r="A72" s="528"/>
      <c r="B72" s="529"/>
      <c r="C72" s="530" t="s">
        <v>2124</v>
      </c>
      <c r="D72" s="531"/>
      <c r="E72" s="532">
        <v>1.5</v>
      </c>
      <c r="F72" s="526"/>
      <c r="G72" s="526"/>
      <c r="H72" s="526"/>
      <c r="I72" s="526"/>
      <c r="J72" s="526"/>
      <c r="K72" s="526"/>
      <c r="L72" s="526"/>
      <c r="M72" s="526"/>
      <c r="N72" s="533"/>
      <c r="O72" s="533"/>
      <c r="P72" s="533"/>
      <c r="Q72" s="533"/>
      <c r="R72" s="526"/>
      <c r="S72" s="526"/>
      <c r="T72" s="526"/>
      <c r="U72" s="526"/>
      <c r="V72" s="526"/>
      <c r="W72" s="526"/>
      <c r="X72" s="526"/>
      <c r="Y72" s="526"/>
      <c r="Z72" s="527"/>
      <c r="AA72" s="527"/>
      <c r="AB72" s="527"/>
      <c r="AC72" s="527"/>
      <c r="AD72" s="527"/>
      <c r="AE72" s="527"/>
      <c r="AF72" s="527"/>
      <c r="AG72" s="527" t="s">
        <v>814</v>
      </c>
      <c r="AH72" s="527">
        <v>0</v>
      </c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27"/>
      <c r="BC72" s="527"/>
      <c r="BD72" s="527"/>
      <c r="BE72" s="527"/>
      <c r="BF72" s="527"/>
      <c r="BG72" s="527"/>
      <c r="BH72" s="527"/>
    </row>
    <row r="73" spans="1:60" outlineLevel="3">
      <c r="A73" s="528"/>
      <c r="B73" s="529"/>
      <c r="C73" s="530" t="s">
        <v>2125</v>
      </c>
      <c r="D73" s="531"/>
      <c r="E73" s="532">
        <v>1.7</v>
      </c>
      <c r="F73" s="526"/>
      <c r="G73" s="526"/>
      <c r="H73" s="526"/>
      <c r="I73" s="526"/>
      <c r="J73" s="526"/>
      <c r="K73" s="526"/>
      <c r="L73" s="526"/>
      <c r="M73" s="526"/>
      <c r="N73" s="533"/>
      <c r="O73" s="533"/>
      <c r="P73" s="533"/>
      <c r="Q73" s="533"/>
      <c r="R73" s="526"/>
      <c r="S73" s="526"/>
      <c r="T73" s="526"/>
      <c r="U73" s="526"/>
      <c r="V73" s="526"/>
      <c r="W73" s="526"/>
      <c r="X73" s="526"/>
      <c r="Y73" s="526"/>
      <c r="Z73" s="527"/>
      <c r="AA73" s="527"/>
      <c r="AB73" s="527"/>
      <c r="AC73" s="527"/>
      <c r="AD73" s="527"/>
      <c r="AE73" s="527"/>
      <c r="AF73" s="527"/>
      <c r="AG73" s="527" t="s">
        <v>814</v>
      </c>
      <c r="AH73" s="527">
        <v>0</v>
      </c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</row>
    <row r="74" spans="1:60" ht="33.75" outlineLevel="1">
      <c r="A74" s="518">
        <v>21</v>
      </c>
      <c r="B74" s="519" t="s">
        <v>2126</v>
      </c>
      <c r="C74" s="520" t="s">
        <v>2127</v>
      </c>
      <c r="D74" s="521" t="s">
        <v>180</v>
      </c>
      <c r="E74" s="522">
        <v>1.5</v>
      </c>
      <c r="F74" s="523"/>
      <c r="G74" s="524">
        <f>ROUND(E74*F74,2)</f>
        <v>0</v>
      </c>
      <c r="H74" s="523"/>
      <c r="I74" s="524">
        <f>ROUND(E74*H74,2)</f>
        <v>0</v>
      </c>
      <c r="J74" s="523"/>
      <c r="K74" s="524">
        <f>ROUND(E74*J74,2)</f>
        <v>0</v>
      </c>
      <c r="L74" s="524">
        <v>21</v>
      </c>
      <c r="M74" s="524">
        <f>G74*(1+L74/100)</f>
        <v>0</v>
      </c>
      <c r="N74" s="522">
        <v>4.8710000000000003E-2</v>
      </c>
      <c r="O74" s="522">
        <f>ROUND(E74*N74,2)</f>
        <v>7.0000000000000007E-2</v>
      </c>
      <c r="P74" s="522">
        <v>0</v>
      </c>
      <c r="Q74" s="522">
        <f>ROUND(E74*P74,2)</f>
        <v>0</v>
      </c>
      <c r="R74" s="524" t="s">
        <v>1604</v>
      </c>
      <c r="S74" s="524" t="s">
        <v>1605</v>
      </c>
      <c r="T74" s="525" t="s">
        <v>1605</v>
      </c>
      <c r="U74" s="526">
        <v>0.185</v>
      </c>
      <c r="V74" s="526">
        <f>ROUND(E74*U74,2)</f>
        <v>0.28000000000000003</v>
      </c>
      <c r="W74" s="526"/>
      <c r="X74" s="526" t="s">
        <v>1606</v>
      </c>
      <c r="Y74" s="526" t="s">
        <v>2857</v>
      </c>
      <c r="Z74" s="527"/>
      <c r="AA74" s="527"/>
      <c r="AB74" s="527"/>
      <c r="AC74" s="527"/>
      <c r="AD74" s="527"/>
      <c r="AE74" s="527"/>
      <c r="AF74" s="527"/>
      <c r="AG74" s="527" t="s">
        <v>1607</v>
      </c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  <c r="AU74" s="527"/>
      <c r="AV74" s="527"/>
      <c r="AW74" s="527"/>
      <c r="AX74" s="527"/>
      <c r="AY74" s="527"/>
      <c r="AZ74" s="527"/>
      <c r="BA74" s="527"/>
      <c r="BB74" s="527"/>
      <c r="BC74" s="527"/>
      <c r="BD74" s="527"/>
      <c r="BE74" s="527"/>
      <c r="BF74" s="527"/>
      <c r="BG74" s="527"/>
      <c r="BH74" s="527"/>
    </row>
    <row r="75" spans="1:60" outlineLevel="2">
      <c r="A75" s="528"/>
      <c r="B75" s="529"/>
      <c r="C75" s="530" t="s">
        <v>2128</v>
      </c>
      <c r="D75" s="531"/>
      <c r="E75" s="532">
        <v>1.5</v>
      </c>
      <c r="F75" s="526"/>
      <c r="G75" s="526"/>
      <c r="H75" s="526"/>
      <c r="I75" s="526"/>
      <c r="J75" s="526"/>
      <c r="K75" s="526"/>
      <c r="L75" s="526"/>
      <c r="M75" s="526"/>
      <c r="N75" s="533"/>
      <c r="O75" s="533"/>
      <c r="P75" s="533"/>
      <c r="Q75" s="533"/>
      <c r="R75" s="526"/>
      <c r="S75" s="526"/>
      <c r="T75" s="526"/>
      <c r="U75" s="526"/>
      <c r="V75" s="526"/>
      <c r="W75" s="526"/>
      <c r="X75" s="526"/>
      <c r="Y75" s="526"/>
      <c r="Z75" s="527"/>
      <c r="AA75" s="527"/>
      <c r="AB75" s="527"/>
      <c r="AC75" s="527"/>
      <c r="AD75" s="527"/>
      <c r="AE75" s="527"/>
      <c r="AF75" s="527"/>
      <c r="AG75" s="527" t="s">
        <v>814</v>
      </c>
      <c r="AH75" s="527">
        <v>0</v>
      </c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  <c r="AU75" s="527"/>
      <c r="AV75" s="527"/>
      <c r="AW75" s="527"/>
      <c r="AX75" s="527"/>
      <c r="AY75" s="527"/>
      <c r="AZ75" s="527"/>
      <c r="BA75" s="527"/>
      <c r="BB75" s="527"/>
      <c r="BC75" s="527"/>
      <c r="BD75" s="527"/>
      <c r="BE75" s="527"/>
      <c r="BF75" s="527"/>
      <c r="BG75" s="527"/>
      <c r="BH75" s="527"/>
    </row>
    <row r="76" spans="1:60" outlineLevel="1">
      <c r="A76" s="518">
        <v>22</v>
      </c>
      <c r="B76" s="519" t="s">
        <v>2129</v>
      </c>
      <c r="C76" s="520" t="s">
        <v>2130</v>
      </c>
      <c r="D76" s="521" t="s">
        <v>832</v>
      </c>
      <c r="E76" s="522">
        <v>6.7500000000000004E-2</v>
      </c>
      <c r="F76" s="523"/>
      <c r="G76" s="524">
        <f>ROUND(E76*F76,2)</f>
        <v>0</v>
      </c>
      <c r="H76" s="523"/>
      <c r="I76" s="524">
        <f>ROUND(E76*H76,2)</f>
        <v>0</v>
      </c>
      <c r="J76" s="523"/>
      <c r="K76" s="524">
        <f>ROUND(E76*J76,2)</f>
        <v>0</v>
      </c>
      <c r="L76" s="524">
        <v>21</v>
      </c>
      <c r="M76" s="524">
        <f>G76*(1+L76/100)</f>
        <v>0</v>
      </c>
      <c r="N76" s="522">
        <v>1.8196000000000001</v>
      </c>
      <c r="O76" s="522">
        <f>ROUND(E76*N76,2)</f>
        <v>0.12</v>
      </c>
      <c r="P76" s="522">
        <v>0</v>
      </c>
      <c r="Q76" s="522">
        <f>ROUND(E76*P76,2)</f>
        <v>0</v>
      </c>
      <c r="R76" s="524" t="s">
        <v>1614</v>
      </c>
      <c r="S76" s="524" t="s">
        <v>1605</v>
      </c>
      <c r="T76" s="525" t="s">
        <v>1605</v>
      </c>
      <c r="U76" s="526">
        <v>6.77</v>
      </c>
      <c r="V76" s="526">
        <f>ROUND(E76*U76,2)</f>
        <v>0.46</v>
      </c>
      <c r="W76" s="526"/>
      <c r="X76" s="526" t="s">
        <v>1606</v>
      </c>
      <c r="Y76" s="526" t="s">
        <v>2857</v>
      </c>
      <c r="Z76" s="527"/>
      <c r="AA76" s="527"/>
      <c r="AB76" s="527"/>
      <c r="AC76" s="527"/>
      <c r="AD76" s="527"/>
      <c r="AE76" s="527"/>
      <c r="AF76" s="527"/>
      <c r="AG76" s="527" t="s">
        <v>1607</v>
      </c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U76" s="527"/>
      <c r="AV76" s="527"/>
      <c r="AW76" s="527"/>
      <c r="AX76" s="527"/>
      <c r="AY76" s="527"/>
      <c r="AZ76" s="527"/>
      <c r="BA76" s="527"/>
      <c r="BB76" s="527"/>
      <c r="BC76" s="527"/>
      <c r="BD76" s="527"/>
      <c r="BE76" s="527"/>
      <c r="BF76" s="527"/>
      <c r="BG76" s="527"/>
      <c r="BH76" s="527"/>
    </row>
    <row r="77" spans="1:60" outlineLevel="2">
      <c r="A77" s="528"/>
      <c r="B77" s="529"/>
      <c r="C77" s="976" t="s">
        <v>2131</v>
      </c>
      <c r="D77" s="977"/>
      <c r="E77" s="977"/>
      <c r="F77" s="977"/>
      <c r="G77" s="977"/>
      <c r="H77" s="526"/>
      <c r="I77" s="526"/>
      <c r="J77" s="526"/>
      <c r="K77" s="526"/>
      <c r="L77" s="526"/>
      <c r="M77" s="526"/>
      <c r="N77" s="533"/>
      <c r="O77" s="533"/>
      <c r="P77" s="533"/>
      <c r="Q77" s="533"/>
      <c r="R77" s="526"/>
      <c r="S77" s="526"/>
      <c r="T77" s="526"/>
      <c r="U77" s="526"/>
      <c r="V77" s="526"/>
      <c r="W77" s="526"/>
      <c r="X77" s="526"/>
      <c r="Y77" s="526"/>
      <c r="Z77" s="527"/>
      <c r="AA77" s="527"/>
      <c r="AB77" s="527"/>
      <c r="AC77" s="527"/>
      <c r="AD77" s="527"/>
      <c r="AE77" s="527"/>
      <c r="AF77" s="527"/>
      <c r="AG77" s="527" t="s">
        <v>1621</v>
      </c>
      <c r="AH77" s="527"/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  <c r="AU77" s="527"/>
      <c r="AV77" s="527"/>
      <c r="AW77" s="527"/>
      <c r="AX77" s="527"/>
      <c r="AY77" s="527"/>
      <c r="AZ77" s="527"/>
      <c r="BA77" s="527"/>
      <c r="BB77" s="527"/>
      <c r="BC77" s="527"/>
      <c r="BD77" s="527"/>
      <c r="BE77" s="527"/>
      <c r="BF77" s="527"/>
      <c r="BG77" s="527"/>
      <c r="BH77" s="527"/>
    </row>
    <row r="78" spans="1:60" outlineLevel="2">
      <c r="A78" s="528"/>
      <c r="B78" s="529"/>
      <c r="C78" s="530" t="s">
        <v>2132</v>
      </c>
      <c r="D78" s="531"/>
      <c r="E78" s="532">
        <v>6.7500000000000004E-2</v>
      </c>
      <c r="F78" s="526"/>
      <c r="G78" s="526"/>
      <c r="H78" s="526"/>
      <c r="I78" s="526"/>
      <c r="J78" s="526"/>
      <c r="K78" s="526"/>
      <c r="L78" s="526"/>
      <c r="M78" s="526"/>
      <c r="N78" s="533"/>
      <c r="O78" s="533"/>
      <c r="P78" s="533"/>
      <c r="Q78" s="533"/>
      <c r="R78" s="526"/>
      <c r="S78" s="526"/>
      <c r="T78" s="526"/>
      <c r="U78" s="526"/>
      <c r="V78" s="526"/>
      <c r="W78" s="526"/>
      <c r="X78" s="526"/>
      <c r="Y78" s="526"/>
      <c r="Z78" s="527"/>
      <c r="AA78" s="527"/>
      <c r="AB78" s="527"/>
      <c r="AC78" s="527"/>
      <c r="AD78" s="527"/>
      <c r="AE78" s="527"/>
      <c r="AF78" s="527"/>
      <c r="AG78" s="527" t="s">
        <v>814</v>
      </c>
      <c r="AH78" s="527">
        <v>0</v>
      </c>
      <c r="AI78" s="527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7"/>
      <c r="AU78" s="527"/>
      <c r="AV78" s="527"/>
      <c r="AW78" s="527"/>
      <c r="AX78" s="527"/>
      <c r="AY78" s="527"/>
      <c r="AZ78" s="527"/>
      <c r="BA78" s="527"/>
      <c r="BB78" s="527"/>
      <c r="BC78" s="527"/>
      <c r="BD78" s="527"/>
      <c r="BE78" s="527"/>
      <c r="BF78" s="527"/>
      <c r="BG78" s="527"/>
      <c r="BH78" s="527"/>
    </row>
    <row r="79" spans="1:60" outlineLevel="1">
      <c r="A79" s="518">
        <v>23</v>
      </c>
      <c r="B79" s="519" t="s">
        <v>2133</v>
      </c>
      <c r="C79" s="520" t="s">
        <v>2134</v>
      </c>
      <c r="D79" s="521" t="s">
        <v>189</v>
      </c>
      <c r="E79" s="522">
        <v>2</v>
      </c>
      <c r="F79" s="523"/>
      <c r="G79" s="524">
        <f>ROUND(E79*F79,2)</f>
        <v>0</v>
      </c>
      <c r="H79" s="523"/>
      <c r="I79" s="524">
        <f>ROUND(E79*H79,2)</f>
        <v>0</v>
      </c>
      <c r="J79" s="523"/>
      <c r="K79" s="524">
        <f>ROUND(E79*J79,2)</f>
        <v>0</v>
      </c>
      <c r="L79" s="524">
        <v>21</v>
      </c>
      <c r="M79" s="524">
        <f>G79*(1+L79/100)</f>
        <v>0</v>
      </c>
      <c r="N79" s="522">
        <v>6.3E-3</v>
      </c>
      <c r="O79" s="522">
        <f>ROUND(E79*N79,2)</f>
        <v>0.01</v>
      </c>
      <c r="P79" s="522">
        <v>0</v>
      </c>
      <c r="Q79" s="522">
        <f>ROUND(E79*P79,2)</f>
        <v>0</v>
      </c>
      <c r="R79" s="524" t="s">
        <v>1614</v>
      </c>
      <c r="S79" s="524" t="s">
        <v>1605</v>
      </c>
      <c r="T79" s="525" t="s">
        <v>1605</v>
      </c>
      <c r="U79" s="526">
        <v>0.11</v>
      </c>
      <c r="V79" s="526">
        <f>ROUND(E79*U79,2)</f>
        <v>0.22</v>
      </c>
      <c r="W79" s="526"/>
      <c r="X79" s="526" t="s">
        <v>1606</v>
      </c>
      <c r="Y79" s="526" t="s">
        <v>2857</v>
      </c>
      <c r="Z79" s="527"/>
      <c r="AA79" s="527"/>
      <c r="AB79" s="527"/>
      <c r="AC79" s="527"/>
      <c r="AD79" s="527"/>
      <c r="AE79" s="527"/>
      <c r="AF79" s="527"/>
      <c r="AG79" s="527" t="s">
        <v>1607</v>
      </c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  <c r="AU79" s="527"/>
      <c r="AV79" s="527"/>
      <c r="AW79" s="527"/>
      <c r="AX79" s="527"/>
      <c r="AY79" s="527"/>
      <c r="AZ79" s="527"/>
      <c r="BA79" s="527"/>
      <c r="BB79" s="527"/>
      <c r="BC79" s="527"/>
      <c r="BD79" s="527"/>
      <c r="BE79" s="527"/>
      <c r="BF79" s="527"/>
      <c r="BG79" s="527"/>
      <c r="BH79" s="527"/>
    </row>
    <row r="80" spans="1:60" outlineLevel="2">
      <c r="A80" s="528"/>
      <c r="B80" s="529"/>
      <c r="C80" s="976" t="s">
        <v>2135</v>
      </c>
      <c r="D80" s="977"/>
      <c r="E80" s="977"/>
      <c r="F80" s="977"/>
      <c r="G80" s="977"/>
      <c r="H80" s="526"/>
      <c r="I80" s="526"/>
      <c r="J80" s="526"/>
      <c r="K80" s="526"/>
      <c r="L80" s="526"/>
      <c r="M80" s="526"/>
      <c r="N80" s="533"/>
      <c r="O80" s="533"/>
      <c r="P80" s="533"/>
      <c r="Q80" s="533"/>
      <c r="R80" s="526"/>
      <c r="S80" s="526"/>
      <c r="T80" s="526"/>
      <c r="U80" s="526"/>
      <c r="V80" s="526"/>
      <c r="W80" s="526"/>
      <c r="X80" s="526"/>
      <c r="Y80" s="526"/>
      <c r="Z80" s="527"/>
      <c r="AA80" s="527"/>
      <c r="AB80" s="527"/>
      <c r="AC80" s="527"/>
      <c r="AD80" s="527"/>
      <c r="AE80" s="527"/>
      <c r="AF80" s="527"/>
      <c r="AG80" s="527" t="s">
        <v>1621</v>
      </c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  <c r="AU80" s="527"/>
      <c r="AV80" s="527"/>
      <c r="AW80" s="527"/>
      <c r="AX80" s="527"/>
      <c r="AY80" s="527"/>
      <c r="AZ80" s="527"/>
      <c r="BA80" s="527"/>
      <c r="BB80" s="527"/>
      <c r="BC80" s="527"/>
      <c r="BD80" s="527"/>
      <c r="BE80" s="527"/>
      <c r="BF80" s="527"/>
      <c r="BG80" s="527"/>
      <c r="BH80" s="527"/>
    </row>
    <row r="81" spans="1:60" outlineLevel="2">
      <c r="A81" s="528"/>
      <c r="B81" s="529"/>
      <c r="C81" s="530" t="s">
        <v>2136</v>
      </c>
      <c r="D81" s="531"/>
      <c r="E81" s="532">
        <v>2</v>
      </c>
      <c r="F81" s="526"/>
      <c r="G81" s="526"/>
      <c r="H81" s="526"/>
      <c r="I81" s="526"/>
      <c r="J81" s="526"/>
      <c r="K81" s="526"/>
      <c r="L81" s="526"/>
      <c r="M81" s="526"/>
      <c r="N81" s="533"/>
      <c r="O81" s="533"/>
      <c r="P81" s="533"/>
      <c r="Q81" s="533"/>
      <c r="R81" s="526"/>
      <c r="S81" s="526"/>
      <c r="T81" s="526"/>
      <c r="U81" s="526"/>
      <c r="V81" s="526"/>
      <c r="W81" s="526"/>
      <c r="X81" s="526"/>
      <c r="Y81" s="526"/>
      <c r="Z81" s="527"/>
      <c r="AA81" s="527"/>
      <c r="AB81" s="527"/>
      <c r="AC81" s="527"/>
      <c r="AD81" s="527"/>
      <c r="AE81" s="527"/>
      <c r="AF81" s="527"/>
      <c r="AG81" s="527" t="s">
        <v>814</v>
      </c>
      <c r="AH81" s="527">
        <v>0</v>
      </c>
      <c r="AI81" s="527"/>
      <c r="AJ81" s="527"/>
      <c r="AK81" s="527"/>
      <c r="AL81" s="527"/>
      <c r="AM81" s="527"/>
      <c r="AN81" s="527"/>
      <c r="AO81" s="527"/>
      <c r="AP81" s="527"/>
      <c r="AQ81" s="527"/>
      <c r="AR81" s="527"/>
      <c r="AS81" s="527"/>
      <c r="AT81" s="527"/>
      <c r="AU81" s="527"/>
      <c r="AV81" s="527"/>
      <c r="AW81" s="527"/>
      <c r="AX81" s="527"/>
      <c r="AY81" s="527"/>
      <c r="AZ81" s="527"/>
      <c r="BA81" s="527"/>
      <c r="BB81" s="527"/>
      <c r="BC81" s="527"/>
      <c r="BD81" s="527"/>
      <c r="BE81" s="527"/>
      <c r="BF81" s="527"/>
      <c r="BG81" s="527"/>
      <c r="BH81" s="527"/>
    </row>
    <row r="82" spans="1:60" outlineLevel="1">
      <c r="A82" s="518">
        <v>24</v>
      </c>
      <c r="B82" s="519" t="s">
        <v>2137</v>
      </c>
      <c r="C82" s="520" t="s">
        <v>2138</v>
      </c>
      <c r="D82" s="521" t="s">
        <v>898</v>
      </c>
      <c r="E82" s="522">
        <v>8.8660000000000003E-2</v>
      </c>
      <c r="F82" s="523"/>
      <c r="G82" s="524">
        <f>ROUND(E82*F82,2)</f>
        <v>0</v>
      </c>
      <c r="H82" s="523"/>
      <c r="I82" s="524">
        <f>ROUND(E82*H82,2)</f>
        <v>0</v>
      </c>
      <c r="J82" s="523"/>
      <c r="K82" s="524">
        <f>ROUND(E82*J82,2)</f>
        <v>0</v>
      </c>
      <c r="L82" s="524">
        <v>21</v>
      </c>
      <c r="M82" s="524">
        <f>G82*(1+L82/100)</f>
        <v>0</v>
      </c>
      <c r="N82" s="522">
        <v>1.0970899999999999</v>
      </c>
      <c r="O82" s="522">
        <f>ROUND(E82*N82,2)</f>
        <v>0.1</v>
      </c>
      <c r="P82" s="522">
        <v>0</v>
      </c>
      <c r="Q82" s="522">
        <f>ROUND(E82*P82,2)</f>
        <v>0</v>
      </c>
      <c r="R82" s="524" t="s">
        <v>1604</v>
      </c>
      <c r="S82" s="524" t="s">
        <v>1605</v>
      </c>
      <c r="T82" s="525" t="s">
        <v>1605</v>
      </c>
      <c r="U82" s="526">
        <v>16.582999999999998</v>
      </c>
      <c r="V82" s="526">
        <f>ROUND(E82*U82,2)</f>
        <v>1.47</v>
      </c>
      <c r="W82" s="526"/>
      <c r="X82" s="526" t="s">
        <v>1606</v>
      </c>
      <c r="Y82" s="526" t="s">
        <v>2857</v>
      </c>
      <c r="Z82" s="527"/>
      <c r="AA82" s="527"/>
      <c r="AB82" s="527"/>
      <c r="AC82" s="527"/>
      <c r="AD82" s="527"/>
      <c r="AE82" s="527"/>
      <c r="AF82" s="527"/>
      <c r="AG82" s="527" t="s">
        <v>1607</v>
      </c>
      <c r="AH82" s="527"/>
      <c r="AI82" s="527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7"/>
      <c r="AZ82" s="527"/>
      <c r="BA82" s="527"/>
      <c r="BB82" s="527"/>
      <c r="BC82" s="527"/>
      <c r="BD82" s="527"/>
      <c r="BE82" s="527"/>
      <c r="BF82" s="527"/>
      <c r="BG82" s="527"/>
      <c r="BH82" s="527"/>
    </row>
    <row r="83" spans="1:60" outlineLevel="2">
      <c r="A83" s="528"/>
      <c r="B83" s="529"/>
      <c r="C83" s="976" t="s">
        <v>2139</v>
      </c>
      <c r="D83" s="977"/>
      <c r="E83" s="977"/>
      <c r="F83" s="977"/>
      <c r="G83" s="977"/>
      <c r="H83" s="526"/>
      <c r="I83" s="526"/>
      <c r="J83" s="526"/>
      <c r="K83" s="526"/>
      <c r="L83" s="526"/>
      <c r="M83" s="526"/>
      <c r="N83" s="533"/>
      <c r="O83" s="533"/>
      <c r="P83" s="533"/>
      <c r="Q83" s="533"/>
      <c r="R83" s="526"/>
      <c r="S83" s="526"/>
      <c r="T83" s="526"/>
      <c r="U83" s="526"/>
      <c r="V83" s="526"/>
      <c r="W83" s="526"/>
      <c r="X83" s="526"/>
      <c r="Y83" s="526"/>
      <c r="Z83" s="527"/>
      <c r="AA83" s="527"/>
      <c r="AB83" s="527"/>
      <c r="AC83" s="527"/>
      <c r="AD83" s="527"/>
      <c r="AE83" s="527"/>
      <c r="AF83" s="527"/>
      <c r="AG83" s="527" t="s">
        <v>1621</v>
      </c>
      <c r="AH83" s="527"/>
      <c r="AI83" s="527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27"/>
      <c r="AW83" s="527"/>
      <c r="AX83" s="527"/>
      <c r="AY83" s="527"/>
      <c r="AZ83" s="527"/>
      <c r="BA83" s="527"/>
      <c r="BB83" s="527"/>
      <c r="BC83" s="527"/>
      <c r="BD83" s="527"/>
      <c r="BE83" s="527"/>
      <c r="BF83" s="527"/>
      <c r="BG83" s="527"/>
      <c r="BH83" s="527"/>
    </row>
    <row r="84" spans="1:60" outlineLevel="2">
      <c r="A84" s="528"/>
      <c r="B84" s="529"/>
      <c r="C84" s="530" t="s">
        <v>2140</v>
      </c>
      <c r="D84" s="531"/>
      <c r="E84" s="532">
        <v>2.145E-2</v>
      </c>
      <c r="F84" s="526"/>
      <c r="G84" s="526"/>
      <c r="H84" s="526"/>
      <c r="I84" s="526"/>
      <c r="J84" s="526"/>
      <c r="K84" s="526"/>
      <c r="L84" s="526"/>
      <c r="M84" s="526"/>
      <c r="N84" s="533"/>
      <c r="O84" s="533"/>
      <c r="P84" s="533"/>
      <c r="Q84" s="533"/>
      <c r="R84" s="526"/>
      <c r="S84" s="526"/>
      <c r="T84" s="526"/>
      <c r="U84" s="526"/>
      <c r="V84" s="526"/>
      <c r="W84" s="526"/>
      <c r="X84" s="526"/>
      <c r="Y84" s="526"/>
      <c r="Z84" s="527"/>
      <c r="AA84" s="527"/>
      <c r="AB84" s="527"/>
      <c r="AC84" s="527"/>
      <c r="AD84" s="527"/>
      <c r="AE84" s="527"/>
      <c r="AF84" s="527"/>
      <c r="AG84" s="527" t="s">
        <v>814</v>
      </c>
      <c r="AH84" s="527">
        <v>0</v>
      </c>
      <c r="AI84" s="527"/>
      <c r="AJ84" s="527"/>
      <c r="AK84" s="527"/>
      <c r="AL84" s="527"/>
      <c r="AM84" s="527"/>
      <c r="AN84" s="527"/>
      <c r="AO84" s="527"/>
      <c r="AP84" s="527"/>
      <c r="AQ84" s="527"/>
      <c r="AR84" s="527"/>
      <c r="AS84" s="527"/>
      <c r="AT84" s="527"/>
      <c r="AU84" s="527"/>
      <c r="AV84" s="527"/>
      <c r="AW84" s="527"/>
      <c r="AX84" s="527"/>
      <c r="AY84" s="527"/>
      <c r="AZ84" s="527"/>
      <c r="BA84" s="527"/>
      <c r="BB84" s="527"/>
      <c r="BC84" s="527"/>
      <c r="BD84" s="527"/>
      <c r="BE84" s="527"/>
      <c r="BF84" s="527"/>
      <c r="BG84" s="527"/>
      <c r="BH84" s="527"/>
    </row>
    <row r="85" spans="1:60" outlineLevel="3">
      <c r="A85" s="528"/>
      <c r="B85" s="529"/>
      <c r="C85" s="530" t="s">
        <v>2141</v>
      </c>
      <c r="D85" s="531"/>
      <c r="E85" s="532">
        <v>2.4309999999999998E-2</v>
      </c>
      <c r="F85" s="526"/>
      <c r="G85" s="526"/>
      <c r="H85" s="526"/>
      <c r="I85" s="526"/>
      <c r="J85" s="526"/>
      <c r="K85" s="526"/>
      <c r="L85" s="526"/>
      <c r="M85" s="526"/>
      <c r="N85" s="533"/>
      <c r="O85" s="533"/>
      <c r="P85" s="533"/>
      <c r="Q85" s="533"/>
      <c r="R85" s="526"/>
      <c r="S85" s="526"/>
      <c r="T85" s="526"/>
      <c r="U85" s="526"/>
      <c r="V85" s="526"/>
      <c r="W85" s="526"/>
      <c r="X85" s="526"/>
      <c r="Y85" s="526"/>
      <c r="Z85" s="527"/>
      <c r="AA85" s="527"/>
      <c r="AB85" s="527"/>
      <c r="AC85" s="527"/>
      <c r="AD85" s="527"/>
      <c r="AE85" s="527"/>
      <c r="AF85" s="527"/>
      <c r="AG85" s="527" t="s">
        <v>814</v>
      </c>
      <c r="AH85" s="527">
        <v>0</v>
      </c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7"/>
      <c r="AV85" s="527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</row>
    <row r="86" spans="1:60" outlineLevel="3">
      <c r="A86" s="528"/>
      <c r="B86" s="529"/>
      <c r="C86" s="530" t="s">
        <v>2142</v>
      </c>
      <c r="D86" s="531"/>
      <c r="E86" s="532">
        <v>4.2900000000000001E-2</v>
      </c>
      <c r="F86" s="526"/>
      <c r="G86" s="526"/>
      <c r="H86" s="526"/>
      <c r="I86" s="526"/>
      <c r="J86" s="526"/>
      <c r="K86" s="526"/>
      <c r="L86" s="526"/>
      <c r="M86" s="526"/>
      <c r="N86" s="533"/>
      <c r="O86" s="533"/>
      <c r="P86" s="533"/>
      <c r="Q86" s="533"/>
      <c r="R86" s="526"/>
      <c r="S86" s="526"/>
      <c r="T86" s="526"/>
      <c r="U86" s="526"/>
      <c r="V86" s="526"/>
      <c r="W86" s="526"/>
      <c r="X86" s="526"/>
      <c r="Y86" s="526"/>
      <c r="Z86" s="527"/>
      <c r="AA86" s="527"/>
      <c r="AB86" s="527"/>
      <c r="AC86" s="527"/>
      <c r="AD86" s="527"/>
      <c r="AE86" s="527"/>
      <c r="AF86" s="527"/>
      <c r="AG86" s="527" t="s">
        <v>814</v>
      </c>
      <c r="AH86" s="527">
        <v>0</v>
      </c>
      <c r="AI86" s="527"/>
      <c r="AJ86" s="527"/>
      <c r="AK86" s="527"/>
      <c r="AL86" s="527"/>
      <c r="AM86" s="527"/>
      <c r="AN86" s="527"/>
      <c r="AO86" s="527"/>
      <c r="AP86" s="527"/>
      <c r="AQ86" s="527"/>
      <c r="AR86" s="527"/>
      <c r="AS86" s="527"/>
      <c r="AT86" s="527"/>
      <c r="AU86" s="527"/>
      <c r="AV86" s="527"/>
      <c r="AW86" s="527"/>
      <c r="AX86" s="527"/>
      <c r="AY86" s="527"/>
      <c r="AZ86" s="527"/>
      <c r="BA86" s="527"/>
      <c r="BB86" s="527"/>
      <c r="BC86" s="527"/>
      <c r="BD86" s="527"/>
      <c r="BE86" s="527"/>
      <c r="BF86" s="527"/>
      <c r="BG86" s="527"/>
      <c r="BH86" s="527"/>
    </row>
    <row r="87" spans="1:60" ht="22.5" outlineLevel="1">
      <c r="A87" s="518">
        <v>25</v>
      </c>
      <c r="B87" s="519" t="s">
        <v>2143</v>
      </c>
      <c r="C87" s="520" t="s">
        <v>2144</v>
      </c>
      <c r="D87" s="521" t="s">
        <v>898</v>
      </c>
      <c r="E87" s="522">
        <v>0.48905999999999999</v>
      </c>
      <c r="F87" s="523"/>
      <c r="G87" s="524">
        <f>ROUND(E87*F87,2)</f>
        <v>0</v>
      </c>
      <c r="H87" s="523"/>
      <c r="I87" s="524">
        <f>ROUND(E87*H87,2)</f>
        <v>0</v>
      </c>
      <c r="J87" s="523"/>
      <c r="K87" s="524">
        <f>ROUND(E87*J87,2)</f>
        <v>0</v>
      </c>
      <c r="L87" s="524">
        <v>21</v>
      </c>
      <c r="M87" s="524">
        <f>G87*(1+L87/100)</f>
        <v>0</v>
      </c>
      <c r="N87" s="522">
        <v>1.221E-2</v>
      </c>
      <c r="O87" s="522">
        <f>ROUND(E87*N87,2)</f>
        <v>0.01</v>
      </c>
      <c r="P87" s="522">
        <v>0</v>
      </c>
      <c r="Q87" s="522">
        <f>ROUND(E87*P87,2)</f>
        <v>0</v>
      </c>
      <c r="R87" s="524" t="s">
        <v>1604</v>
      </c>
      <c r="S87" s="524" t="s">
        <v>1605</v>
      </c>
      <c r="T87" s="525" t="s">
        <v>1605</v>
      </c>
      <c r="U87" s="526">
        <v>15.532999999999999</v>
      </c>
      <c r="V87" s="526">
        <f>ROUND(E87*U87,2)</f>
        <v>7.6</v>
      </c>
      <c r="W87" s="526"/>
      <c r="X87" s="526" t="s">
        <v>1606</v>
      </c>
      <c r="Y87" s="526" t="s">
        <v>2857</v>
      </c>
      <c r="Z87" s="527"/>
      <c r="AA87" s="527"/>
      <c r="AB87" s="527"/>
      <c r="AC87" s="527"/>
      <c r="AD87" s="527"/>
      <c r="AE87" s="527"/>
      <c r="AF87" s="527"/>
      <c r="AG87" s="527" t="s">
        <v>1607</v>
      </c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7"/>
      <c r="AV87" s="527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</row>
    <row r="88" spans="1:60" outlineLevel="2">
      <c r="A88" s="528"/>
      <c r="B88" s="529"/>
      <c r="C88" s="976" t="s">
        <v>2139</v>
      </c>
      <c r="D88" s="977"/>
      <c r="E88" s="977"/>
      <c r="F88" s="977"/>
      <c r="G88" s="977"/>
      <c r="H88" s="526"/>
      <c r="I88" s="526"/>
      <c r="J88" s="526"/>
      <c r="K88" s="526"/>
      <c r="L88" s="526"/>
      <c r="M88" s="526"/>
      <c r="N88" s="533"/>
      <c r="O88" s="533"/>
      <c r="P88" s="533"/>
      <c r="Q88" s="533"/>
      <c r="R88" s="526"/>
      <c r="S88" s="526"/>
      <c r="T88" s="526"/>
      <c r="U88" s="526"/>
      <c r="V88" s="526"/>
      <c r="W88" s="526"/>
      <c r="X88" s="526"/>
      <c r="Y88" s="526"/>
      <c r="Z88" s="527"/>
      <c r="AA88" s="527"/>
      <c r="AB88" s="527"/>
      <c r="AC88" s="527"/>
      <c r="AD88" s="527"/>
      <c r="AE88" s="527"/>
      <c r="AF88" s="527"/>
      <c r="AG88" s="527" t="s">
        <v>1621</v>
      </c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527"/>
      <c r="BB88" s="527"/>
      <c r="BC88" s="527"/>
      <c r="BD88" s="527"/>
      <c r="BE88" s="527"/>
      <c r="BF88" s="527"/>
      <c r="BG88" s="527"/>
      <c r="BH88" s="527"/>
    </row>
    <row r="89" spans="1:60" outlineLevel="2">
      <c r="A89" s="528"/>
      <c r="B89" s="529"/>
      <c r="C89" s="530" t="s">
        <v>2874</v>
      </c>
      <c r="D89" s="531"/>
      <c r="E89" s="532">
        <v>0.48905999999999999</v>
      </c>
      <c r="F89" s="526"/>
      <c r="G89" s="526"/>
      <c r="H89" s="526"/>
      <c r="I89" s="526"/>
      <c r="J89" s="526"/>
      <c r="K89" s="526"/>
      <c r="L89" s="526"/>
      <c r="M89" s="526"/>
      <c r="N89" s="533"/>
      <c r="O89" s="533"/>
      <c r="P89" s="533"/>
      <c r="Q89" s="533"/>
      <c r="R89" s="526"/>
      <c r="S89" s="526"/>
      <c r="T89" s="526"/>
      <c r="U89" s="526"/>
      <c r="V89" s="526"/>
      <c r="W89" s="526"/>
      <c r="X89" s="526"/>
      <c r="Y89" s="526"/>
      <c r="Z89" s="527"/>
      <c r="AA89" s="527"/>
      <c r="AB89" s="527"/>
      <c r="AC89" s="527"/>
      <c r="AD89" s="527"/>
      <c r="AE89" s="527"/>
      <c r="AF89" s="527"/>
      <c r="AG89" s="527" t="s">
        <v>814</v>
      </c>
      <c r="AH89" s="527">
        <v>0</v>
      </c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</row>
    <row r="90" spans="1:60" outlineLevel="1">
      <c r="A90" s="518">
        <v>26</v>
      </c>
      <c r="B90" s="519" t="s">
        <v>2145</v>
      </c>
      <c r="C90" s="520" t="s">
        <v>2146</v>
      </c>
      <c r="D90" s="521" t="s">
        <v>162</v>
      </c>
      <c r="E90" s="522">
        <v>1143.1007500000001</v>
      </c>
      <c r="F90" s="523"/>
      <c r="G90" s="524">
        <f>ROUND(E90*F90,2)</f>
        <v>0</v>
      </c>
      <c r="H90" s="523"/>
      <c r="I90" s="524">
        <f>ROUND(E90*H90,2)</f>
        <v>0</v>
      </c>
      <c r="J90" s="523"/>
      <c r="K90" s="524">
        <f>ROUND(E90*J90,2)</f>
        <v>0</v>
      </c>
      <c r="L90" s="524">
        <v>21</v>
      </c>
      <c r="M90" s="524">
        <f>G90*(1+L90/100)</f>
        <v>0</v>
      </c>
      <c r="N90" s="522">
        <v>3.7670000000000002E-2</v>
      </c>
      <c r="O90" s="522">
        <f>ROUND(E90*N90,2)</f>
        <v>43.06</v>
      </c>
      <c r="P90" s="522">
        <v>0</v>
      </c>
      <c r="Q90" s="522">
        <f>ROUND(E90*P90,2)</f>
        <v>0</v>
      </c>
      <c r="R90" s="524" t="s">
        <v>1614</v>
      </c>
      <c r="S90" s="524" t="s">
        <v>1605</v>
      </c>
      <c r="T90" s="525" t="s">
        <v>1605</v>
      </c>
      <c r="U90" s="526">
        <v>0.41</v>
      </c>
      <c r="V90" s="526">
        <f>ROUND(E90*U90,2)</f>
        <v>468.67</v>
      </c>
      <c r="W90" s="526"/>
      <c r="X90" s="526" t="s">
        <v>1606</v>
      </c>
      <c r="Y90" s="526" t="s">
        <v>2857</v>
      </c>
      <c r="Z90" s="527"/>
      <c r="AA90" s="527"/>
      <c r="AB90" s="527"/>
      <c r="AC90" s="527"/>
      <c r="AD90" s="527"/>
      <c r="AE90" s="527"/>
      <c r="AF90" s="527"/>
      <c r="AG90" s="527" t="s">
        <v>1607</v>
      </c>
      <c r="AH90" s="527"/>
      <c r="AI90" s="527"/>
      <c r="AJ90" s="527"/>
      <c r="AK90" s="527"/>
      <c r="AL90" s="527"/>
      <c r="AM90" s="527"/>
      <c r="AN90" s="527"/>
      <c r="AO90" s="527"/>
      <c r="AP90" s="527"/>
      <c r="AQ90" s="527"/>
      <c r="AR90" s="527"/>
      <c r="AS90" s="527"/>
      <c r="AT90" s="527"/>
      <c r="AU90" s="527"/>
      <c r="AV90" s="527"/>
      <c r="AW90" s="527"/>
      <c r="AX90" s="527"/>
      <c r="AY90" s="527"/>
      <c r="AZ90" s="527"/>
      <c r="BA90" s="527"/>
      <c r="BB90" s="527"/>
      <c r="BC90" s="527"/>
      <c r="BD90" s="527"/>
      <c r="BE90" s="527"/>
      <c r="BF90" s="527"/>
      <c r="BG90" s="527"/>
      <c r="BH90" s="527"/>
    </row>
    <row r="91" spans="1:60" outlineLevel="2">
      <c r="A91" s="528"/>
      <c r="B91" s="529"/>
      <c r="C91" s="976" t="s">
        <v>2147</v>
      </c>
      <c r="D91" s="977"/>
      <c r="E91" s="977"/>
      <c r="F91" s="977"/>
      <c r="G91" s="977"/>
      <c r="H91" s="526"/>
      <c r="I91" s="526"/>
      <c r="J91" s="526"/>
      <c r="K91" s="526"/>
      <c r="L91" s="526"/>
      <c r="M91" s="526"/>
      <c r="N91" s="533"/>
      <c r="O91" s="533"/>
      <c r="P91" s="533"/>
      <c r="Q91" s="533"/>
      <c r="R91" s="526"/>
      <c r="S91" s="526"/>
      <c r="T91" s="526"/>
      <c r="U91" s="526"/>
      <c r="V91" s="526"/>
      <c r="W91" s="526"/>
      <c r="X91" s="526"/>
      <c r="Y91" s="526"/>
      <c r="Z91" s="527"/>
      <c r="AA91" s="527"/>
      <c r="AB91" s="527"/>
      <c r="AC91" s="527"/>
      <c r="AD91" s="527"/>
      <c r="AE91" s="527"/>
      <c r="AF91" s="527"/>
      <c r="AG91" s="527" t="s">
        <v>1621</v>
      </c>
      <c r="AH91" s="527"/>
      <c r="AI91" s="527"/>
      <c r="AJ91" s="527"/>
      <c r="AK91" s="527"/>
      <c r="AL91" s="527"/>
      <c r="AM91" s="527"/>
      <c r="AN91" s="527"/>
      <c r="AO91" s="527"/>
      <c r="AP91" s="527"/>
      <c r="AQ91" s="527"/>
      <c r="AR91" s="527"/>
      <c r="AS91" s="527"/>
      <c r="AT91" s="527"/>
      <c r="AU91" s="527"/>
      <c r="AV91" s="527"/>
      <c r="AW91" s="527"/>
      <c r="AX91" s="527"/>
      <c r="AY91" s="527"/>
      <c r="AZ91" s="527"/>
      <c r="BA91" s="527"/>
      <c r="BB91" s="527"/>
      <c r="BC91" s="527"/>
      <c r="BD91" s="527"/>
      <c r="BE91" s="527"/>
      <c r="BF91" s="527"/>
      <c r="BG91" s="527"/>
      <c r="BH91" s="527"/>
    </row>
    <row r="92" spans="1:60" outlineLevel="2">
      <c r="A92" s="528"/>
      <c r="B92" s="529"/>
      <c r="C92" s="530" t="s">
        <v>2148</v>
      </c>
      <c r="D92" s="531"/>
      <c r="E92" s="532"/>
      <c r="F92" s="526"/>
      <c r="G92" s="526"/>
      <c r="H92" s="526"/>
      <c r="I92" s="526"/>
      <c r="J92" s="526"/>
      <c r="K92" s="526"/>
      <c r="L92" s="526"/>
      <c r="M92" s="526"/>
      <c r="N92" s="533"/>
      <c r="O92" s="533"/>
      <c r="P92" s="533"/>
      <c r="Q92" s="533"/>
      <c r="R92" s="526"/>
      <c r="S92" s="526"/>
      <c r="T92" s="526"/>
      <c r="U92" s="526"/>
      <c r="V92" s="526"/>
      <c r="W92" s="526"/>
      <c r="X92" s="526"/>
      <c r="Y92" s="526"/>
      <c r="Z92" s="527"/>
      <c r="AA92" s="527"/>
      <c r="AB92" s="527"/>
      <c r="AC92" s="527"/>
      <c r="AD92" s="527"/>
      <c r="AE92" s="527"/>
      <c r="AF92" s="527"/>
      <c r="AG92" s="527" t="s">
        <v>814</v>
      </c>
      <c r="AH92" s="527">
        <v>0</v>
      </c>
      <c r="AI92" s="527"/>
      <c r="AJ92" s="527"/>
      <c r="AK92" s="527"/>
      <c r="AL92" s="527"/>
      <c r="AM92" s="527"/>
      <c r="AN92" s="527"/>
      <c r="AO92" s="527"/>
      <c r="AP92" s="527"/>
      <c r="AQ92" s="527"/>
      <c r="AR92" s="527"/>
      <c r="AS92" s="527"/>
      <c r="AT92" s="527"/>
      <c r="AU92" s="527"/>
      <c r="AV92" s="527"/>
      <c r="AW92" s="527"/>
      <c r="AX92" s="527"/>
      <c r="AY92" s="527"/>
      <c r="AZ92" s="527"/>
      <c r="BA92" s="527"/>
      <c r="BB92" s="527"/>
      <c r="BC92" s="527"/>
      <c r="BD92" s="527"/>
      <c r="BE92" s="527"/>
      <c r="BF92" s="527"/>
      <c r="BG92" s="527"/>
      <c r="BH92" s="527"/>
    </row>
    <row r="93" spans="1:60" outlineLevel="3">
      <c r="A93" s="528"/>
      <c r="B93" s="529"/>
      <c r="C93" s="530" t="s">
        <v>2875</v>
      </c>
      <c r="D93" s="531"/>
      <c r="E93" s="532">
        <v>1143.1007500000001</v>
      </c>
      <c r="F93" s="526"/>
      <c r="G93" s="526"/>
      <c r="H93" s="526"/>
      <c r="I93" s="526"/>
      <c r="J93" s="526"/>
      <c r="K93" s="526"/>
      <c r="L93" s="526"/>
      <c r="M93" s="526"/>
      <c r="N93" s="533"/>
      <c r="O93" s="533"/>
      <c r="P93" s="533"/>
      <c r="Q93" s="533"/>
      <c r="R93" s="526"/>
      <c r="S93" s="526"/>
      <c r="T93" s="526"/>
      <c r="U93" s="526"/>
      <c r="V93" s="526"/>
      <c r="W93" s="526"/>
      <c r="X93" s="526"/>
      <c r="Y93" s="526"/>
      <c r="Z93" s="527"/>
      <c r="AA93" s="527"/>
      <c r="AB93" s="527"/>
      <c r="AC93" s="527"/>
      <c r="AD93" s="527"/>
      <c r="AE93" s="527"/>
      <c r="AF93" s="527"/>
      <c r="AG93" s="527" t="s">
        <v>814</v>
      </c>
      <c r="AH93" s="527">
        <v>5</v>
      </c>
      <c r="AI93" s="527"/>
      <c r="AJ93" s="527"/>
      <c r="AK93" s="527"/>
      <c r="AL93" s="527"/>
      <c r="AM93" s="527"/>
      <c r="AN93" s="527"/>
      <c r="AO93" s="527"/>
      <c r="AP93" s="527"/>
      <c r="AQ93" s="527"/>
      <c r="AR93" s="527"/>
      <c r="AS93" s="527"/>
      <c r="AT93" s="527"/>
      <c r="AU93" s="527"/>
      <c r="AV93" s="527"/>
      <c r="AW93" s="527"/>
      <c r="AX93" s="527"/>
      <c r="AY93" s="527"/>
      <c r="AZ93" s="527"/>
      <c r="BA93" s="527"/>
      <c r="BB93" s="527"/>
      <c r="BC93" s="527"/>
      <c r="BD93" s="527"/>
      <c r="BE93" s="527"/>
      <c r="BF93" s="527"/>
      <c r="BG93" s="527"/>
      <c r="BH93" s="527"/>
    </row>
    <row r="94" spans="1:60" outlineLevel="1">
      <c r="A94" s="518">
        <v>27</v>
      </c>
      <c r="B94" s="519" t="s">
        <v>1612</v>
      </c>
      <c r="C94" s="520" t="s">
        <v>1613</v>
      </c>
      <c r="D94" s="521" t="s">
        <v>180</v>
      </c>
      <c r="E94" s="522">
        <v>538.40499999999997</v>
      </c>
      <c r="F94" s="523"/>
      <c r="G94" s="524">
        <f>ROUND(E94*F94,2)</f>
        <v>0</v>
      </c>
      <c r="H94" s="523"/>
      <c r="I94" s="524">
        <f>ROUND(E94*H94,2)</f>
        <v>0</v>
      </c>
      <c r="J94" s="523"/>
      <c r="K94" s="524">
        <f>ROUND(E94*J94,2)</f>
        <v>0</v>
      </c>
      <c r="L94" s="524">
        <v>21</v>
      </c>
      <c r="M94" s="524">
        <f>G94*(1+L94/100)</f>
        <v>0</v>
      </c>
      <c r="N94" s="522">
        <v>3.6000000000000002E-4</v>
      </c>
      <c r="O94" s="522">
        <f>ROUND(E94*N94,2)</f>
        <v>0.19</v>
      </c>
      <c r="P94" s="522">
        <v>0</v>
      </c>
      <c r="Q94" s="522">
        <f>ROUND(E94*P94,2)</f>
        <v>0</v>
      </c>
      <c r="R94" s="524" t="s">
        <v>1614</v>
      </c>
      <c r="S94" s="524" t="s">
        <v>1605</v>
      </c>
      <c r="T94" s="525" t="s">
        <v>1605</v>
      </c>
      <c r="U94" s="526">
        <v>0.2014</v>
      </c>
      <c r="V94" s="526">
        <f>ROUND(E94*U94,2)</f>
        <v>108.43</v>
      </c>
      <c r="W94" s="526"/>
      <c r="X94" s="526" t="s">
        <v>1606</v>
      </c>
      <c r="Y94" s="526" t="s">
        <v>2857</v>
      </c>
      <c r="Z94" s="527"/>
      <c r="AA94" s="527"/>
      <c r="AB94" s="527"/>
      <c r="AC94" s="527"/>
      <c r="AD94" s="527"/>
      <c r="AE94" s="527"/>
      <c r="AF94" s="527"/>
      <c r="AG94" s="527" t="s">
        <v>1607</v>
      </c>
      <c r="AH94" s="527"/>
      <c r="AI94" s="527"/>
      <c r="AJ94" s="527"/>
      <c r="AK94" s="527"/>
      <c r="AL94" s="527"/>
      <c r="AM94" s="527"/>
      <c r="AN94" s="527"/>
      <c r="AO94" s="527"/>
      <c r="AP94" s="527"/>
      <c r="AQ94" s="527"/>
      <c r="AR94" s="527"/>
      <c r="AS94" s="527"/>
      <c r="AT94" s="527"/>
      <c r="AU94" s="527"/>
      <c r="AV94" s="527"/>
      <c r="AW94" s="527"/>
      <c r="AX94" s="527"/>
      <c r="AY94" s="527"/>
      <c r="AZ94" s="527"/>
      <c r="BA94" s="527"/>
      <c r="BB94" s="527"/>
      <c r="BC94" s="527"/>
      <c r="BD94" s="527"/>
      <c r="BE94" s="527"/>
      <c r="BF94" s="527"/>
      <c r="BG94" s="527"/>
      <c r="BH94" s="527"/>
    </row>
    <row r="95" spans="1:60" outlineLevel="2">
      <c r="A95" s="528"/>
      <c r="B95" s="529"/>
      <c r="C95" s="530" t="s">
        <v>2876</v>
      </c>
      <c r="D95" s="531"/>
      <c r="E95" s="532">
        <v>100.545</v>
      </c>
      <c r="F95" s="526"/>
      <c r="G95" s="526"/>
      <c r="H95" s="526"/>
      <c r="I95" s="526"/>
      <c r="J95" s="526"/>
      <c r="K95" s="526"/>
      <c r="L95" s="526"/>
      <c r="M95" s="526"/>
      <c r="N95" s="533"/>
      <c r="O95" s="533"/>
      <c r="P95" s="533"/>
      <c r="Q95" s="533"/>
      <c r="R95" s="526"/>
      <c r="S95" s="526"/>
      <c r="T95" s="526"/>
      <c r="U95" s="526"/>
      <c r="V95" s="526"/>
      <c r="W95" s="526"/>
      <c r="X95" s="526"/>
      <c r="Y95" s="526"/>
      <c r="Z95" s="527"/>
      <c r="AA95" s="527"/>
      <c r="AB95" s="527"/>
      <c r="AC95" s="527"/>
      <c r="AD95" s="527"/>
      <c r="AE95" s="527"/>
      <c r="AF95" s="527"/>
      <c r="AG95" s="527" t="s">
        <v>814</v>
      </c>
      <c r="AH95" s="527">
        <v>5</v>
      </c>
      <c r="AI95" s="527"/>
      <c r="AJ95" s="527"/>
      <c r="AK95" s="527"/>
      <c r="AL95" s="527"/>
      <c r="AM95" s="527"/>
      <c r="AN95" s="527"/>
      <c r="AO95" s="527"/>
      <c r="AP95" s="527"/>
      <c r="AQ95" s="527"/>
      <c r="AR95" s="527"/>
      <c r="AS95" s="527"/>
      <c r="AT95" s="527"/>
      <c r="AU95" s="527"/>
      <c r="AV95" s="527"/>
      <c r="AW95" s="527"/>
      <c r="AX95" s="527"/>
      <c r="AY95" s="527"/>
      <c r="AZ95" s="527"/>
      <c r="BA95" s="527"/>
      <c r="BB95" s="527"/>
      <c r="BC95" s="527"/>
      <c r="BD95" s="527"/>
      <c r="BE95" s="527"/>
      <c r="BF95" s="527"/>
      <c r="BG95" s="527"/>
      <c r="BH95" s="527"/>
    </row>
    <row r="96" spans="1:60" outlineLevel="3">
      <c r="A96" s="528"/>
      <c r="B96" s="529"/>
      <c r="C96" s="530" t="s">
        <v>2877</v>
      </c>
      <c r="D96" s="531"/>
      <c r="E96" s="532">
        <v>437.86</v>
      </c>
      <c r="F96" s="526"/>
      <c r="G96" s="526"/>
      <c r="H96" s="526"/>
      <c r="I96" s="526"/>
      <c r="J96" s="526"/>
      <c r="K96" s="526"/>
      <c r="L96" s="526"/>
      <c r="M96" s="526"/>
      <c r="N96" s="533"/>
      <c r="O96" s="533"/>
      <c r="P96" s="533"/>
      <c r="Q96" s="533"/>
      <c r="R96" s="526"/>
      <c r="S96" s="526"/>
      <c r="T96" s="526"/>
      <c r="U96" s="526"/>
      <c r="V96" s="526"/>
      <c r="W96" s="526"/>
      <c r="X96" s="526"/>
      <c r="Y96" s="526"/>
      <c r="Z96" s="527"/>
      <c r="AA96" s="527"/>
      <c r="AB96" s="527"/>
      <c r="AC96" s="527"/>
      <c r="AD96" s="527"/>
      <c r="AE96" s="527"/>
      <c r="AF96" s="527"/>
      <c r="AG96" s="527" t="s">
        <v>814</v>
      </c>
      <c r="AH96" s="527">
        <v>5</v>
      </c>
      <c r="AI96" s="527"/>
      <c r="AJ96" s="527"/>
      <c r="AK96" s="527"/>
      <c r="AL96" s="527"/>
      <c r="AM96" s="527"/>
      <c r="AN96" s="527"/>
      <c r="AO96" s="527"/>
      <c r="AP96" s="527"/>
      <c r="AQ96" s="527"/>
      <c r="AR96" s="527"/>
      <c r="AS96" s="527"/>
      <c r="AT96" s="527"/>
      <c r="AU96" s="527"/>
      <c r="AV96" s="527"/>
      <c r="AW96" s="527"/>
      <c r="AX96" s="527"/>
      <c r="AY96" s="527"/>
      <c r="AZ96" s="527"/>
      <c r="BA96" s="527"/>
      <c r="BB96" s="527"/>
      <c r="BC96" s="527"/>
      <c r="BD96" s="527"/>
      <c r="BE96" s="527"/>
      <c r="BF96" s="527"/>
      <c r="BG96" s="527"/>
      <c r="BH96" s="527"/>
    </row>
    <row r="97" spans="1:60" ht="22.5" outlineLevel="1">
      <c r="A97" s="518">
        <v>28</v>
      </c>
      <c r="B97" s="519" t="s">
        <v>1618</v>
      </c>
      <c r="C97" s="520" t="s">
        <v>1619</v>
      </c>
      <c r="D97" s="521" t="s">
        <v>162</v>
      </c>
      <c r="E97" s="522">
        <v>149.06059999999999</v>
      </c>
      <c r="F97" s="523"/>
      <c r="G97" s="524">
        <f>ROUND(E97*F97,2)</f>
        <v>0</v>
      </c>
      <c r="H97" s="523"/>
      <c r="I97" s="524">
        <f>ROUND(E97*H97,2)</f>
        <v>0</v>
      </c>
      <c r="J97" s="523"/>
      <c r="K97" s="524">
        <f>ROUND(E97*J97,2)</f>
        <v>0</v>
      </c>
      <c r="L97" s="524">
        <v>21</v>
      </c>
      <c r="M97" s="524">
        <f>G97*(1+L97/100)</f>
        <v>0</v>
      </c>
      <c r="N97" s="522">
        <v>2.231E-2</v>
      </c>
      <c r="O97" s="522">
        <f>ROUND(E97*N97,2)</f>
        <v>3.33</v>
      </c>
      <c r="P97" s="522">
        <v>0</v>
      </c>
      <c r="Q97" s="522">
        <f>ROUND(E97*P97,2)</f>
        <v>0</v>
      </c>
      <c r="R97" s="524" t="s">
        <v>1604</v>
      </c>
      <c r="S97" s="524" t="s">
        <v>1605</v>
      </c>
      <c r="T97" s="525" t="s">
        <v>1605</v>
      </c>
      <c r="U97" s="526">
        <v>0.88</v>
      </c>
      <c r="V97" s="526">
        <f>ROUND(E97*U97,2)</f>
        <v>131.16999999999999</v>
      </c>
      <c r="W97" s="526"/>
      <c r="X97" s="526" t="s">
        <v>1606</v>
      </c>
      <c r="Y97" s="526" t="s">
        <v>2857</v>
      </c>
      <c r="Z97" s="527"/>
      <c r="AA97" s="527"/>
      <c r="AB97" s="527"/>
      <c r="AC97" s="527"/>
      <c r="AD97" s="527"/>
      <c r="AE97" s="527"/>
      <c r="AF97" s="527"/>
      <c r="AG97" s="527" t="s">
        <v>1607</v>
      </c>
      <c r="AH97" s="527"/>
      <c r="AI97" s="527"/>
      <c r="AJ97" s="527"/>
      <c r="AK97" s="527"/>
      <c r="AL97" s="527"/>
      <c r="AM97" s="527"/>
      <c r="AN97" s="527"/>
      <c r="AO97" s="527"/>
      <c r="AP97" s="527"/>
      <c r="AQ97" s="527"/>
      <c r="AR97" s="527"/>
      <c r="AS97" s="527"/>
      <c r="AT97" s="527"/>
      <c r="AU97" s="527"/>
      <c r="AV97" s="527"/>
      <c r="AW97" s="527"/>
      <c r="AX97" s="527"/>
      <c r="AY97" s="527"/>
      <c r="AZ97" s="527"/>
      <c r="BA97" s="527"/>
      <c r="BB97" s="527"/>
      <c r="BC97" s="527"/>
      <c r="BD97" s="527"/>
      <c r="BE97" s="527"/>
      <c r="BF97" s="527"/>
      <c r="BG97" s="527"/>
      <c r="BH97" s="527"/>
    </row>
    <row r="98" spans="1:60" ht="22.5" outlineLevel="2">
      <c r="A98" s="528"/>
      <c r="B98" s="529"/>
      <c r="C98" s="976" t="s">
        <v>1620</v>
      </c>
      <c r="D98" s="977"/>
      <c r="E98" s="977"/>
      <c r="F98" s="977"/>
      <c r="G98" s="977"/>
      <c r="H98" s="526"/>
      <c r="I98" s="526"/>
      <c r="J98" s="526"/>
      <c r="K98" s="526"/>
      <c r="L98" s="526"/>
      <c r="M98" s="526"/>
      <c r="N98" s="533"/>
      <c r="O98" s="533"/>
      <c r="P98" s="533"/>
      <c r="Q98" s="533"/>
      <c r="R98" s="526"/>
      <c r="S98" s="526"/>
      <c r="T98" s="526"/>
      <c r="U98" s="526"/>
      <c r="V98" s="526"/>
      <c r="W98" s="526"/>
      <c r="X98" s="526"/>
      <c r="Y98" s="526"/>
      <c r="Z98" s="527"/>
      <c r="AA98" s="527"/>
      <c r="AB98" s="527"/>
      <c r="AC98" s="527"/>
      <c r="AD98" s="527"/>
      <c r="AE98" s="527"/>
      <c r="AF98" s="527"/>
      <c r="AG98" s="527" t="s">
        <v>1621</v>
      </c>
      <c r="AH98" s="527"/>
      <c r="AI98" s="527"/>
      <c r="AJ98" s="527"/>
      <c r="AK98" s="527"/>
      <c r="AL98" s="527"/>
      <c r="AM98" s="527"/>
      <c r="AN98" s="527"/>
      <c r="AO98" s="527"/>
      <c r="AP98" s="527"/>
      <c r="AQ98" s="527"/>
      <c r="AR98" s="527"/>
      <c r="AS98" s="527"/>
      <c r="AT98" s="527"/>
      <c r="AU98" s="527"/>
      <c r="AV98" s="527"/>
      <c r="AW98" s="527"/>
      <c r="AX98" s="527"/>
      <c r="AY98" s="527"/>
      <c r="AZ98" s="527"/>
      <c r="BA98" s="534" t="str">
        <f>C98</f>
        <v>zřízení nosné konstrukce příčky, vložení tepelné izolace tl. do 5 cm, montáž desek, tmelení spár Q2 a úprava rohů. Včetně dodávek materiálu.</v>
      </c>
      <c r="BB98" s="527"/>
      <c r="BC98" s="527"/>
      <c r="BD98" s="527"/>
      <c r="BE98" s="527"/>
      <c r="BF98" s="527"/>
      <c r="BG98" s="527"/>
      <c r="BH98" s="527"/>
    </row>
    <row r="99" spans="1:60" outlineLevel="2">
      <c r="A99" s="528"/>
      <c r="B99" s="529"/>
      <c r="C99" s="530" t="s">
        <v>2149</v>
      </c>
      <c r="D99" s="531"/>
      <c r="E99" s="532">
        <v>11</v>
      </c>
      <c r="F99" s="526"/>
      <c r="G99" s="526"/>
      <c r="H99" s="526"/>
      <c r="I99" s="526"/>
      <c r="J99" s="526"/>
      <c r="K99" s="526"/>
      <c r="L99" s="526"/>
      <c r="M99" s="526"/>
      <c r="N99" s="533"/>
      <c r="O99" s="533"/>
      <c r="P99" s="533"/>
      <c r="Q99" s="533"/>
      <c r="R99" s="526"/>
      <c r="S99" s="526"/>
      <c r="T99" s="526"/>
      <c r="U99" s="526"/>
      <c r="V99" s="526"/>
      <c r="W99" s="526"/>
      <c r="X99" s="526"/>
      <c r="Y99" s="526"/>
      <c r="Z99" s="527"/>
      <c r="AA99" s="527"/>
      <c r="AB99" s="527"/>
      <c r="AC99" s="527"/>
      <c r="AD99" s="527"/>
      <c r="AE99" s="527"/>
      <c r="AF99" s="527"/>
      <c r="AG99" s="527" t="s">
        <v>814</v>
      </c>
      <c r="AH99" s="527">
        <v>0</v>
      </c>
      <c r="AI99" s="527"/>
      <c r="AJ99" s="527"/>
      <c r="AK99" s="527"/>
      <c r="AL99" s="527"/>
      <c r="AM99" s="527"/>
      <c r="AN99" s="527"/>
      <c r="AO99" s="527"/>
      <c r="AP99" s="527"/>
      <c r="AQ99" s="527"/>
      <c r="AR99" s="527"/>
      <c r="AS99" s="527"/>
      <c r="AT99" s="527"/>
      <c r="AU99" s="527"/>
      <c r="AV99" s="527"/>
      <c r="AW99" s="527"/>
      <c r="AX99" s="527"/>
      <c r="AY99" s="527"/>
      <c r="AZ99" s="527"/>
      <c r="BA99" s="527"/>
      <c r="BB99" s="527"/>
      <c r="BC99" s="527"/>
      <c r="BD99" s="527"/>
      <c r="BE99" s="527"/>
      <c r="BF99" s="527"/>
      <c r="BG99" s="527"/>
      <c r="BH99" s="527"/>
    </row>
    <row r="100" spans="1:60" outlineLevel="3">
      <c r="A100" s="528"/>
      <c r="B100" s="529"/>
      <c r="C100" s="530" t="s">
        <v>2150</v>
      </c>
      <c r="D100" s="531"/>
      <c r="E100" s="532">
        <v>113.4956</v>
      </c>
      <c r="F100" s="526"/>
      <c r="G100" s="526"/>
      <c r="H100" s="526"/>
      <c r="I100" s="526"/>
      <c r="J100" s="526"/>
      <c r="K100" s="526"/>
      <c r="L100" s="526"/>
      <c r="M100" s="526"/>
      <c r="N100" s="533"/>
      <c r="O100" s="533"/>
      <c r="P100" s="533"/>
      <c r="Q100" s="533"/>
      <c r="R100" s="526"/>
      <c r="S100" s="526"/>
      <c r="T100" s="526"/>
      <c r="U100" s="526"/>
      <c r="V100" s="526"/>
      <c r="W100" s="526"/>
      <c r="X100" s="526"/>
      <c r="Y100" s="526"/>
      <c r="Z100" s="527"/>
      <c r="AA100" s="527"/>
      <c r="AB100" s="527"/>
      <c r="AC100" s="527"/>
      <c r="AD100" s="527"/>
      <c r="AE100" s="527"/>
      <c r="AF100" s="527"/>
      <c r="AG100" s="527" t="s">
        <v>814</v>
      </c>
      <c r="AH100" s="527">
        <v>0</v>
      </c>
      <c r="AI100" s="527"/>
      <c r="AJ100" s="527"/>
      <c r="AK100" s="527"/>
      <c r="AL100" s="527"/>
      <c r="AM100" s="527"/>
      <c r="AN100" s="527"/>
      <c r="AO100" s="527"/>
      <c r="AP100" s="527"/>
      <c r="AQ100" s="527"/>
      <c r="AR100" s="527"/>
      <c r="AS100" s="527"/>
      <c r="AT100" s="527"/>
      <c r="AU100" s="527"/>
      <c r="AV100" s="527"/>
      <c r="AW100" s="527"/>
      <c r="AX100" s="527"/>
      <c r="AY100" s="527"/>
      <c r="AZ100" s="527"/>
      <c r="BA100" s="527"/>
      <c r="BB100" s="527"/>
      <c r="BC100" s="527"/>
      <c r="BD100" s="527"/>
      <c r="BE100" s="527"/>
      <c r="BF100" s="527"/>
      <c r="BG100" s="527"/>
      <c r="BH100" s="527"/>
    </row>
    <row r="101" spans="1:60" outlineLevel="3">
      <c r="A101" s="528"/>
      <c r="B101" s="529"/>
      <c r="C101" s="530" t="s">
        <v>2151</v>
      </c>
      <c r="D101" s="531"/>
      <c r="E101" s="532">
        <v>17.690000000000001</v>
      </c>
      <c r="F101" s="526"/>
      <c r="G101" s="526"/>
      <c r="H101" s="526"/>
      <c r="I101" s="526"/>
      <c r="J101" s="526"/>
      <c r="K101" s="526"/>
      <c r="L101" s="526"/>
      <c r="M101" s="526"/>
      <c r="N101" s="533"/>
      <c r="O101" s="533"/>
      <c r="P101" s="533"/>
      <c r="Q101" s="533"/>
      <c r="R101" s="526"/>
      <c r="S101" s="526"/>
      <c r="T101" s="526"/>
      <c r="U101" s="526"/>
      <c r="V101" s="526"/>
      <c r="W101" s="526"/>
      <c r="X101" s="526"/>
      <c r="Y101" s="526"/>
      <c r="Z101" s="527"/>
      <c r="AA101" s="527"/>
      <c r="AB101" s="527"/>
      <c r="AC101" s="527"/>
      <c r="AD101" s="527"/>
      <c r="AE101" s="527"/>
      <c r="AF101" s="527"/>
      <c r="AG101" s="527" t="s">
        <v>814</v>
      </c>
      <c r="AH101" s="527">
        <v>0</v>
      </c>
      <c r="AI101" s="527"/>
      <c r="AJ101" s="527"/>
      <c r="AK101" s="527"/>
      <c r="AL101" s="527"/>
      <c r="AM101" s="527"/>
      <c r="AN101" s="527"/>
      <c r="AO101" s="527"/>
      <c r="AP101" s="527"/>
      <c r="AQ101" s="527"/>
      <c r="AR101" s="527"/>
      <c r="AS101" s="527"/>
      <c r="AT101" s="527"/>
      <c r="AU101" s="527"/>
      <c r="AV101" s="527"/>
      <c r="AW101" s="527"/>
      <c r="AX101" s="527"/>
      <c r="AY101" s="527"/>
      <c r="AZ101" s="527"/>
      <c r="BA101" s="527"/>
      <c r="BB101" s="527"/>
      <c r="BC101" s="527"/>
      <c r="BD101" s="527"/>
      <c r="BE101" s="527"/>
      <c r="BF101" s="527"/>
      <c r="BG101" s="527"/>
      <c r="BH101" s="527"/>
    </row>
    <row r="102" spans="1:60" outlineLevel="3">
      <c r="A102" s="528"/>
      <c r="B102" s="529"/>
      <c r="C102" s="530" t="s">
        <v>2152</v>
      </c>
      <c r="D102" s="531"/>
      <c r="E102" s="532">
        <v>6.875</v>
      </c>
      <c r="F102" s="526"/>
      <c r="G102" s="526"/>
      <c r="H102" s="526"/>
      <c r="I102" s="526"/>
      <c r="J102" s="526"/>
      <c r="K102" s="526"/>
      <c r="L102" s="526"/>
      <c r="M102" s="526"/>
      <c r="N102" s="533"/>
      <c r="O102" s="533"/>
      <c r="P102" s="533"/>
      <c r="Q102" s="533"/>
      <c r="R102" s="526"/>
      <c r="S102" s="526"/>
      <c r="T102" s="526"/>
      <c r="U102" s="526"/>
      <c r="V102" s="526"/>
      <c r="W102" s="526"/>
      <c r="X102" s="526"/>
      <c r="Y102" s="526"/>
      <c r="Z102" s="527"/>
      <c r="AA102" s="527"/>
      <c r="AB102" s="527"/>
      <c r="AC102" s="527"/>
      <c r="AD102" s="527"/>
      <c r="AE102" s="527"/>
      <c r="AF102" s="527"/>
      <c r="AG102" s="527" t="s">
        <v>814</v>
      </c>
      <c r="AH102" s="527">
        <v>0</v>
      </c>
      <c r="AI102" s="527"/>
      <c r="AJ102" s="527"/>
      <c r="AK102" s="527"/>
      <c r="AL102" s="527"/>
      <c r="AM102" s="527"/>
      <c r="AN102" s="527"/>
      <c r="AO102" s="527"/>
      <c r="AP102" s="527"/>
      <c r="AQ102" s="527"/>
      <c r="AR102" s="527"/>
      <c r="AS102" s="527"/>
      <c r="AT102" s="527"/>
      <c r="AU102" s="527"/>
      <c r="AV102" s="527"/>
      <c r="AW102" s="527"/>
      <c r="AX102" s="527"/>
      <c r="AY102" s="527"/>
      <c r="AZ102" s="527"/>
      <c r="BA102" s="527"/>
      <c r="BB102" s="527"/>
      <c r="BC102" s="527"/>
      <c r="BD102" s="527"/>
      <c r="BE102" s="527"/>
      <c r="BF102" s="527"/>
      <c r="BG102" s="527"/>
      <c r="BH102" s="527"/>
    </row>
    <row r="103" spans="1:60" ht="45" outlineLevel="1">
      <c r="A103" s="518">
        <v>29</v>
      </c>
      <c r="B103" s="519" t="s">
        <v>2153</v>
      </c>
      <c r="C103" s="520" t="s">
        <v>2154</v>
      </c>
      <c r="D103" s="521" t="s">
        <v>162</v>
      </c>
      <c r="E103" s="522">
        <v>30.013500000000001</v>
      </c>
      <c r="F103" s="523"/>
      <c r="G103" s="524">
        <f>ROUND(E103*F103,2)</f>
        <v>0</v>
      </c>
      <c r="H103" s="523"/>
      <c r="I103" s="524">
        <f>ROUND(E103*H103,2)</f>
        <v>0</v>
      </c>
      <c r="J103" s="523"/>
      <c r="K103" s="524">
        <f>ROUND(E103*J103,2)</f>
        <v>0</v>
      </c>
      <c r="L103" s="524">
        <v>21</v>
      </c>
      <c r="M103" s="524">
        <f>G103*(1+L103/100)</f>
        <v>0</v>
      </c>
      <c r="N103" s="522">
        <v>4.5569999999999999E-2</v>
      </c>
      <c r="O103" s="522">
        <f>ROUND(E103*N103,2)</f>
        <v>1.37</v>
      </c>
      <c r="P103" s="522">
        <v>0</v>
      </c>
      <c r="Q103" s="522">
        <f>ROUND(E103*P103,2)</f>
        <v>0</v>
      </c>
      <c r="R103" s="524" t="s">
        <v>1604</v>
      </c>
      <c r="S103" s="524" t="s">
        <v>1605</v>
      </c>
      <c r="T103" s="525" t="s">
        <v>1605</v>
      </c>
      <c r="U103" s="526">
        <v>1.2869999999999999</v>
      </c>
      <c r="V103" s="526">
        <f>ROUND(E103*U103,2)</f>
        <v>38.630000000000003</v>
      </c>
      <c r="W103" s="526"/>
      <c r="X103" s="526" t="s">
        <v>1606</v>
      </c>
      <c r="Y103" s="526" t="s">
        <v>2857</v>
      </c>
      <c r="Z103" s="527"/>
      <c r="AA103" s="527"/>
      <c r="AB103" s="527"/>
      <c r="AC103" s="527"/>
      <c r="AD103" s="527"/>
      <c r="AE103" s="527"/>
      <c r="AF103" s="527"/>
      <c r="AG103" s="527" t="s">
        <v>1607</v>
      </c>
      <c r="AH103" s="527"/>
      <c r="AI103" s="527"/>
      <c r="AJ103" s="527"/>
      <c r="AK103" s="527"/>
      <c r="AL103" s="527"/>
      <c r="AM103" s="527"/>
      <c r="AN103" s="527"/>
      <c r="AO103" s="527"/>
      <c r="AP103" s="527"/>
      <c r="AQ103" s="527"/>
      <c r="AR103" s="527"/>
      <c r="AS103" s="527"/>
      <c r="AT103" s="527"/>
      <c r="AU103" s="527"/>
      <c r="AV103" s="527"/>
      <c r="AW103" s="527"/>
      <c r="AX103" s="527"/>
      <c r="AY103" s="527"/>
      <c r="AZ103" s="527"/>
      <c r="BA103" s="527"/>
      <c r="BB103" s="527"/>
      <c r="BC103" s="527"/>
      <c r="BD103" s="527"/>
      <c r="BE103" s="527"/>
      <c r="BF103" s="527"/>
      <c r="BG103" s="527"/>
      <c r="BH103" s="527"/>
    </row>
    <row r="104" spans="1:60" ht="22.5" outlineLevel="2">
      <c r="A104" s="528"/>
      <c r="B104" s="529"/>
      <c r="C104" s="976" t="s">
        <v>1620</v>
      </c>
      <c r="D104" s="977"/>
      <c r="E104" s="977"/>
      <c r="F104" s="977"/>
      <c r="G104" s="977"/>
      <c r="H104" s="526"/>
      <c r="I104" s="526"/>
      <c r="J104" s="526"/>
      <c r="K104" s="526"/>
      <c r="L104" s="526"/>
      <c r="M104" s="526"/>
      <c r="N104" s="533"/>
      <c r="O104" s="533"/>
      <c r="P104" s="533"/>
      <c r="Q104" s="533"/>
      <c r="R104" s="526"/>
      <c r="S104" s="526"/>
      <c r="T104" s="526"/>
      <c r="U104" s="526"/>
      <c r="V104" s="526"/>
      <c r="W104" s="526"/>
      <c r="X104" s="526"/>
      <c r="Y104" s="526"/>
      <c r="Z104" s="527"/>
      <c r="AA104" s="527"/>
      <c r="AB104" s="527"/>
      <c r="AC104" s="527"/>
      <c r="AD104" s="527"/>
      <c r="AE104" s="527"/>
      <c r="AF104" s="527"/>
      <c r="AG104" s="527" t="s">
        <v>1621</v>
      </c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7"/>
      <c r="AS104" s="527"/>
      <c r="AT104" s="527"/>
      <c r="AU104" s="527"/>
      <c r="AV104" s="527"/>
      <c r="AW104" s="527"/>
      <c r="AX104" s="527"/>
      <c r="AY104" s="527"/>
      <c r="AZ104" s="527"/>
      <c r="BA104" s="534" t="str">
        <f>C104</f>
        <v>zřízení nosné konstrukce příčky, vložení tepelné izolace tl. do 5 cm, montáž desek, tmelení spár Q2 a úprava rohů. Včetně dodávek materiálu.</v>
      </c>
      <c r="BB104" s="527"/>
      <c r="BC104" s="527"/>
      <c r="BD104" s="527"/>
      <c r="BE104" s="527"/>
      <c r="BF104" s="527"/>
      <c r="BG104" s="527"/>
      <c r="BH104" s="527"/>
    </row>
    <row r="105" spans="1:60" outlineLevel="2">
      <c r="A105" s="528"/>
      <c r="B105" s="529"/>
      <c r="C105" s="530" t="s">
        <v>2155</v>
      </c>
      <c r="D105" s="531"/>
      <c r="E105" s="532">
        <v>30.013500000000001</v>
      </c>
      <c r="F105" s="526"/>
      <c r="G105" s="526"/>
      <c r="H105" s="526"/>
      <c r="I105" s="526"/>
      <c r="J105" s="526"/>
      <c r="K105" s="526"/>
      <c r="L105" s="526"/>
      <c r="M105" s="526"/>
      <c r="N105" s="533"/>
      <c r="O105" s="533"/>
      <c r="P105" s="533"/>
      <c r="Q105" s="533"/>
      <c r="R105" s="526"/>
      <c r="S105" s="526"/>
      <c r="T105" s="526"/>
      <c r="U105" s="526"/>
      <c r="V105" s="526"/>
      <c r="W105" s="526"/>
      <c r="X105" s="526"/>
      <c r="Y105" s="526"/>
      <c r="Z105" s="527"/>
      <c r="AA105" s="527"/>
      <c r="AB105" s="527"/>
      <c r="AC105" s="527"/>
      <c r="AD105" s="527"/>
      <c r="AE105" s="527"/>
      <c r="AF105" s="527"/>
      <c r="AG105" s="527" t="s">
        <v>814</v>
      </c>
      <c r="AH105" s="527">
        <v>0</v>
      </c>
      <c r="AI105" s="527"/>
      <c r="AJ105" s="527"/>
      <c r="AK105" s="527"/>
      <c r="AL105" s="527"/>
      <c r="AM105" s="527"/>
      <c r="AN105" s="527"/>
      <c r="AO105" s="527"/>
      <c r="AP105" s="527"/>
      <c r="AQ105" s="527"/>
      <c r="AR105" s="527"/>
      <c r="AS105" s="527"/>
      <c r="AT105" s="527"/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</row>
    <row r="106" spans="1:60" ht="33.75" outlineLevel="1">
      <c r="A106" s="518">
        <v>30</v>
      </c>
      <c r="B106" s="519" t="s">
        <v>2156</v>
      </c>
      <c r="C106" s="520" t="s">
        <v>2157</v>
      </c>
      <c r="D106" s="521" t="s">
        <v>189</v>
      </c>
      <c r="E106" s="522">
        <v>4</v>
      </c>
      <c r="F106" s="523"/>
      <c r="G106" s="524">
        <f>ROUND(E106*F106,2)</f>
        <v>0</v>
      </c>
      <c r="H106" s="523"/>
      <c r="I106" s="524">
        <f>ROUND(E106*H106,2)</f>
        <v>0</v>
      </c>
      <c r="J106" s="523"/>
      <c r="K106" s="524">
        <f>ROUND(E106*J106,2)</f>
        <v>0</v>
      </c>
      <c r="L106" s="524">
        <v>21</v>
      </c>
      <c r="M106" s="524">
        <f>G106*(1+L106/100)</f>
        <v>0</v>
      </c>
      <c r="N106" s="522">
        <v>6.3200000000000001E-3</v>
      </c>
      <c r="O106" s="522">
        <f>ROUND(E106*N106,2)</f>
        <v>0.03</v>
      </c>
      <c r="P106" s="522">
        <v>0</v>
      </c>
      <c r="Q106" s="522">
        <f>ROUND(E106*P106,2)</f>
        <v>0</v>
      </c>
      <c r="R106" s="524" t="s">
        <v>1604</v>
      </c>
      <c r="S106" s="524" t="s">
        <v>1605</v>
      </c>
      <c r="T106" s="525" t="s">
        <v>1605</v>
      </c>
      <c r="U106" s="526">
        <v>0.95699999999999996</v>
      </c>
      <c r="V106" s="526">
        <f>ROUND(E106*U106,2)</f>
        <v>3.83</v>
      </c>
      <c r="W106" s="526"/>
      <c r="X106" s="526" t="s">
        <v>1606</v>
      </c>
      <c r="Y106" s="526" t="s">
        <v>2857</v>
      </c>
      <c r="Z106" s="527"/>
      <c r="AA106" s="527"/>
      <c r="AB106" s="527"/>
      <c r="AC106" s="527"/>
      <c r="AD106" s="527"/>
      <c r="AE106" s="527"/>
      <c r="AF106" s="527"/>
      <c r="AG106" s="527" t="s">
        <v>1607</v>
      </c>
      <c r="AH106" s="527"/>
      <c r="AI106" s="527"/>
      <c r="AJ106" s="527"/>
      <c r="AK106" s="527"/>
      <c r="AL106" s="527"/>
      <c r="AM106" s="527"/>
      <c r="AN106" s="527"/>
      <c r="AO106" s="527"/>
      <c r="AP106" s="527"/>
      <c r="AQ106" s="527"/>
      <c r="AR106" s="527"/>
      <c r="AS106" s="527"/>
      <c r="AT106" s="527"/>
      <c r="AU106" s="527"/>
      <c r="AV106" s="527"/>
      <c r="AW106" s="527"/>
      <c r="AX106" s="527"/>
      <c r="AY106" s="527"/>
      <c r="AZ106" s="527"/>
      <c r="BA106" s="527"/>
      <c r="BB106" s="527"/>
      <c r="BC106" s="527"/>
      <c r="BD106" s="527"/>
      <c r="BE106" s="527"/>
      <c r="BF106" s="527"/>
      <c r="BG106" s="527"/>
      <c r="BH106" s="527"/>
    </row>
    <row r="107" spans="1:60" outlineLevel="2">
      <c r="A107" s="528"/>
      <c r="B107" s="529"/>
      <c r="C107" s="530" t="s">
        <v>2158</v>
      </c>
      <c r="D107" s="531"/>
      <c r="E107" s="532">
        <v>4</v>
      </c>
      <c r="F107" s="526"/>
      <c r="G107" s="526"/>
      <c r="H107" s="526"/>
      <c r="I107" s="526"/>
      <c r="J107" s="526"/>
      <c r="K107" s="526"/>
      <c r="L107" s="526"/>
      <c r="M107" s="526"/>
      <c r="N107" s="533"/>
      <c r="O107" s="533"/>
      <c r="P107" s="533"/>
      <c r="Q107" s="533"/>
      <c r="R107" s="526"/>
      <c r="S107" s="526"/>
      <c r="T107" s="526"/>
      <c r="U107" s="526"/>
      <c r="V107" s="526"/>
      <c r="W107" s="526"/>
      <c r="X107" s="526"/>
      <c r="Y107" s="526"/>
      <c r="Z107" s="527"/>
      <c r="AA107" s="527"/>
      <c r="AB107" s="527"/>
      <c r="AC107" s="527"/>
      <c r="AD107" s="527"/>
      <c r="AE107" s="527"/>
      <c r="AF107" s="527"/>
      <c r="AG107" s="527" t="s">
        <v>814</v>
      </c>
      <c r="AH107" s="527">
        <v>0</v>
      </c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7"/>
      <c r="AW107" s="527"/>
      <c r="AX107" s="527"/>
      <c r="AY107" s="527"/>
      <c r="AZ107" s="527"/>
      <c r="BA107" s="527"/>
      <c r="BB107" s="527"/>
      <c r="BC107" s="527"/>
      <c r="BD107" s="527"/>
      <c r="BE107" s="527"/>
      <c r="BF107" s="527"/>
      <c r="BG107" s="527"/>
      <c r="BH107" s="527"/>
    </row>
    <row r="108" spans="1:60" outlineLevel="1">
      <c r="A108" s="518">
        <v>31</v>
      </c>
      <c r="B108" s="519" t="s">
        <v>2159</v>
      </c>
      <c r="C108" s="520" t="s">
        <v>2160</v>
      </c>
      <c r="D108" s="521" t="s">
        <v>162</v>
      </c>
      <c r="E108" s="522">
        <v>38.676000000000002</v>
      </c>
      <c r="F108" s="523"/>
      <c r="G108" s="524">
        <f>ROUND(E108*F108,2)</f>
        <v>0</v>
      </c>
      <c r="H108" s="523"/>
      <c r="I108" s="524">
        <f>ROUND(E108*H108,2)</f>
        <v>0</v>
      </c>
      <c r="J108" s="523"/>
      <c r="K108" s="524">
        <f>ROUND(E108*J108,2)</f>
        <v>0</v>
      </c>
      <c r="L108" s="524">
        <v>21</v>
      </c>
      <c r="M108" s="524">
        <f>G108*(1+L108/100)</f>
        <v>0</v>
      </c>
      <c r="N108" s="522">
        <v>5.654E-2</v>
      </c>
      <c r="O108" s="522">
        <f>ROUND(E108*N108,2)</f>
        <v>2.19</v>
      </c>
      <c r="P108" s="522">
        <v>0</v>
      </c>
      <c r="Q108" s="522">
        <f>ROUND(E108*P108,2)</f>
        <v>0</v>
      </c>
      <c r="R108" s="524" t="s">
        <v>1604</v>
      </c>
      <c r="S108" s="524" t="s">
        <v>1605</v>
      </c>
      <c r="T108" s="525" t="s">
        <v>1605</v>
      </c>
      <c r="U108" s="526">
        <v>0.51744999999999997</v>
      </c>
      <c r="V108" s="526">
        <f>ROUND(E108*U108,2)</f>
        <v>20.010000000000002</v>
      </c>
      <c r="W108" s="526"/>
      <c r="X108" s="526" t="s">
        <v>1606</v>
      </c>
      <c r="Y108" s="526" t="s">
        <v>2857</v>
      </c>
      <c r="Z108" s="527"/>
      <c r="AA108" s="527"/>
      <c r="AB108" s="527"/>
      <c r="AC108" s="527"/>
      <c r="AD108" s="527"/>
      <c r="AE108" s="527"/>
      <c r="AF108" s="527"/>
      <c r="AG108" s="527" t="s">
        <v>1607</v>
      </c>
      <c r="AH108" s="527"/>
      <c r="AI108" s="527"/>
      <c r="AJ108" s="527"/>
      <c r="AK108" s="527"/>
      <c r="AL108" s="527"/>
      <c r="AM108" s="527"/>
      <c r="AN108" s="527"/>
      <c r="AO108" s="527"/>
      <c r="AP108" s="527"/>
      <c r="AQ108" s="527"/>
      <c r="AR108" s="527"/>
      <c r="AS108" s="527"/>
      <c r="AT108" s="527"/>
      <c r="AU108" s="527"/>
      <c r="AV108" s="527"/>
      <c r="AW108" s="527"/>
      <c r="AX108" s="527"/>
      <c r="AY108" s="527"/>
      <c r="AZ108" s="527"/>
      <c r="BA108" s="527"/>
      <c r="BB108" s="527"/>
      <c r="BC108" s="527"/>
      <c r="BD108" s="527"/>
      <c r="BE108" s="527"/>
      <c r="BF108" s="527"/>
      <c r="BG108" s="527"/>
      <c r="BH108" s="527"/>
    </row>
    <row r="109" spans="1:60" outlineLevel="2">
      <c r="A109" s="528"/>
      <c r="B109" s="529"/>
      <c r="C109" s="976" t="s">
        <v>1625</v>
      </c>
      <c r="D109" s="977"/>
      <c r="E109" s="977"/>
      <c r="F109" s="977"/>
      <c r="G109" s="977"/>
      <c r="H109" s="526"/>
      <c r="I109" s="526"/>
      <c r="J109" s="526"/>
      <c r="K109" s="526"/>
      <c r="L109" s="526"/>
      <c r="M109" s="526"/>
      <c r="N109" s="533"/>
      <c r="O109" s="533"/>
      <c r="P109" s="533"/>
      <c r="Q109" s="533"/>
      <c r="R109" s="526"/>
      <c r="S109" s="526"/>
      <c r="T109" s="526"/>
      <c r="U109" s="526"/>
      <c r="V109" s="526"/>
      <c r="W109" s="526"/>
      <c r="X109" s="526"/>
      <c r="Y109" s="526"/>
      <c r="Z109" s="527"/>
      <c r="AA109" s="527"/>
      <c r="AB109" s="527"/>
      <c r="AC109" s="527"/>
      <c r="AD109" s="527"/>
      <c r="AE109" s="527"/>
      <c r="AF109" s="527"/>
      <c r="AG109" s="527" t="s">
        <v>1621</v>
      </c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</row>
    <row r="110" spans="1:60" outlineLevel="2">
      <c r="A110" s="528"/>
      <c r="B110" s="529"/>
      <c r="C110" s="530" t="s">
        <v>2161</v>
      </c>
      <c r="D110" s="531"/>
      <c r="E110" s="532">
        <v>3.9329999999999998</v>
      </c>
      <c r="F110" s="526"/>
      <c r="G110" s="526"/>
      <c r="H110" s="526"/>
      <c r="I110" s="526"/>
      <c r="J110" s="526"/>
      <c r="K110" s="526"/>
      <c r="L110" s="526"/>
      <c r="M110" s="526"/>
      <c r="N110" s="533"/>
      <c r="O110" s="533"/>
      <c r="P110" s="533"/>
      <c r="Q110" s="533"/>
      <c r="R110" s="526"/>
      <c r="S110" s="526"/>
      <c r="T110" s="526"/>
      <c r="U110" s="526"/>
      <c r="V110" s="526"/>
      <c r="W110" s="526"/>
      <c r="X110" s="526"/>
      <c r="Y110" s="526"/>
      <c r="Z110" s="527"/>
      <c r="AA110" s="527"/>
      <c r="AB110" s="527"/>
      <c r="AC110" s="527"/>
      <c r="AD110" s="527"/>
      <c r="AE110" s="527"/>
      <c r="AF110" s="527"/>
      <c r="AG110" s="527" t="s">
        <v>814</v>
      </c>
      <c r="AH110" s="527">
        <v>0</v>
      </c>
      <c r="AI110" s="527"/>
      <c r="AJ110" s="527"/>
      <c r="AK110" s="527"/>
      <c r="AL110" s="527"/>
      <c r="AM110" s="527"/>
      <c r="AN110" s="527"/>
      <c r="AO110" s="527"/>
      <c r="AP110" s="527"/>
      <c r="AQ110" s="527"/>
      <c r="AR110" s="527"/>
      <c r="AS110" s="527"/>
      <c r="AT110" s="527"/>
      <c r="AU110" s="527"/>
      <c r="AV110" s="527"/>
      <c r="AW110" s="527"/>
      <c r="AX110" s="527"/>
      <c r="AY110" s="527"/>
      <c r="AZ110" s="527"/>
      <c r="BA110" s="527"/>
      <c r="BB110" s="527"/>
      <c r="BC110" s="527"/>
      <c r="BD110" s="527"/>
      <c r="BE110" s="527"/>
      <c r="BF110" s="527"/>
      <c r="BG110" s="527"/>
      <c r="BH110" s="527"/>
    </row>
    <row r="111" spans="1:60" ht="22.5" outlineLevel="3">
      <c r="A111" s="528"/>
      <c r="B111" s="529"/>
      <c r="C111" s="530" t="s">
        <v>2162</v>
      </c>
      <c r="D111" s="531"/>
      <c r="E111" s="532">
        <v>34.743000000000002</v>
      </c>
      <c r="F111" s="526"/>
      <c r="G111" s="526"/>
      <c r="H111" s="526"/>
      <c r="I111" s="526"/>
      <c r="J111" s="526"/>
      <c r="K111" s="526"/>
      <c r="L111" s="526"/>
      <c r="M111" s="526"/>
      <c r="N111" s="533"/>
      <c r="O111" s="533"/>
      <c r="P111" s="533"/>
      <c r="Q111" s="533"/>
      <c r="R111" s="526"/>
      <c r="S111" s="526"/>
      <c r="T111" s="526"/>
      <c r="U111" s="526"/>
      <c r="V111" s="526"/>
      <c r="W111" s="526"/>
      <c r="X111" s="526"/>
      <c r="Y111" s="526"/>
      <c r="Z111" s="527"/>
      <c r="AA111" s="527"/>
      <c r="AB111" s="527"/>
      <c r="AC111" s="527"/>
      <c r="AD111" s="527"/>
      <c r="AE111" s="527"/>
      <c r="AF111" s="527"/>
      <c r="AG111" s="527" t="s">
        <v>814</v>
      </c>
      <c r="AH111" s="527">
        <v>0</v>
      </c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</row>
    <row r="112" spans="1:60" outlineLevel="1">
      <c r="A112" s="518">
        <v>32</v>
      </c>
      <c r="B112" s="519" t="s">
        <v>1623</v>
      </c>
      <c r="C112" s="520" t="s">
        <v>1624</v>
      </c>
      <c r="D112" s="521" t="s">
        <v>162</v>
      </c>
      <c r="E112" s="522">
        <v>564.25800000000004</v>
      </c>
      <c r="F112" s="523"/>
      <c r="G112" s="524">
        <f>ROUND(E112*F112,2)</f>
        <v>0</v>
      </c>
      <c r="H112" s="523"/>
      <c r="I112" s="524">
        <f>ROUND(E112*H112,2)</f>
        <v>0</v>
      </c>
      <c r="J112" s="523"/>
      <c r="K112" s="524">
        <f>ROUND(E112*J112,2)</f>
        <v>0</v>
      </c>
      <c r="L112" s="524">
        <v>21</v>
      </c>
      <c r="M112" s="524">
        <f>G112*(1+L112/100)</f>
        <v>0</v>
      </c>
      <c r="N112" s="522">
        <v>0.11219</v>
      </c>
      <c r="O112" s="522">
        <f>ROUND(E112*N112,2)</f>
        <v>63.3</v>
      </c>
      <c r="P112" s="522">
        <v>0</v>
      </c>
      <c r="Q112" s="522">
        <f>ROUND(E112*P112,2)</f>
        <v>0</v>
      </c>
      <c r="R112" s="524" t="s">
        <v>1604</v>
      </c>
      <c r="S112" s="524" t="s">
        <v>1605</v>
      </c>
      <c r="T112" s="525" t="s">
        <v>1605</v>
      </c>
      <c r="U112" s="526">
        <v>0.55488999999999999</v>
      </c>
      <c r="V112" s="526">
        <f>ROUND(E112*U112,2)</f>
        <v>313.10000000000002</v>
      </c>
      <c r="W112" s="526"/>
      <c r="X112" s="526" t="s">
        <v>1606</v>
      </c>
      <c r="Y112" s="526" t="s">
        <v>2857</v>
      </c>
      <c r="Z112" s="527"/>
      <c r="AA112" s="527"/>
      <c r="AB112" s="527"/>
      <c r="AC112" s="527"/>
      <c r="AD112" s="527"/>
      <c r="AE112" s="527"/>
      <c r="AF112" s="527"/>
      <c r="AG112" s="527" t="s">
        <v>1607</v>
      </c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</row>
    <row r="113" spans="1:60" outlineLevel="2">
      <c r="A113" s="528"/>
      <c r="B113" s="529"/>
      <c r="C113" s="976" t="s">
        <v>1625</v>
      </c>
      <c r="D113" s="977"/>
      <c r="E113" s="977"/>
      <c r="F113" s="977"/>
      <c r="G113" s="977"/>
      <c r="H113" s="526"/>
      <c r="I113" s="526"/>
      <c r="J113" s="526"/>
      <c r="K113" s="526"/>
      <c r="L113" s="526"/>
      <c r="M113" s="526"/>
      <c r="N113" s="533"/>
      <c r="O113" s="533"/>
      <c r="P113" s="533"/>
      <c r="Q113" s="533"/>
      <c r="R113" s="526"/>
      <c r="S113" s="526"/>
      <c r="T113" s="526"/>
      <c r="U113" s="526"/>
      <c r="V113" s="526"/>
      <c r="W113" s="526"/>
      <c r="X113" s="526"/>
      <c r="Y113" s="526"/>
      <c r="Z113" s="527"/>
      <c r="AA113" s="527"/>
      <c r="AB113" s="527"/>
      <c r="AC113" s="527"/>
      <c r="AD113" s="527"/>
      <c r="AE113" s="527"/>
      <c r="AF113" s="527"/>
      <c r="AG113" s="527" t="s">
        <v>1621</v>
      </c>
      <c r="AH113" s="527"/>
      <c r="AI113" s="527"/>
      <c r="AJ113" s="527"/>
      <c r="AK113" s="527"/>
      <c r="AL113" s="527"/>
      <c r="AM113" s="527"/>
      <c r="AN113" s="527"/>
      <c r="AO113" s="527"/>
      <c r="AP113" s="527"/>
      <c r="AQ113" s="527"/>
      <c r="AR113" s="527"/>
      <c r="AS113" s="527"/>
      <c r="AT113" s="527"/>
      <c r="AU113" s="527"/>
      <c r="AV113" s="527"/>
      <c r="AW113" s="527"/>
      <c r="AX113" s="527"/>
      <c r="AY113" s="527"/>
      <c r="AZ113" s="527"/>
      <c r="BA113" s="527"/>
      <c r="BB113" s="527"/>
      <c r="BC113" s="527"/>
      <c r="BD113" s="527"/>
      <c r="BE113" s="527"/>
      <c r="BF113" s="527"/>
      <c r="BG113" s="527"/>
      <c r="BH113" s="527"/>
    </row>
    <row r="114" spans="1:60" outlineLevel="2">
      <c r="A114" s="528"/>
      <c r="B114" s="529"/>
      <c r="C114" s="530" t="s">
        <v>2163</v>
      </c>
      <c r="D114" s="531"/>
      <c r="E114" s="532">
        <v>7</v>
      </c>
      <c r="F114" s="526"/>
      <c r="G114" s="526"/>
      <c r="H114" s="526"/>
      <c r="I114" s="526"/>
      <c r="J114" s="526"/>
      <c r="K114" s="526"/>
      <c r="L114" s="526"/>
      <c r="M114" s="526"/>
      <c r="N114" s="533"/>
      <c r="O114" s="533"/>
      <c r="P114" s="533"/>
      <c r="Q114" s="533"/>
      <c r="R114" s="526"/>
      <c r="S114" s="526"/>
      <c r="T114" s="526"/>
      <c r="U114" s="526"/>
      <c r="V114" s="526"/>
      <c r="W114" s="526"/>
      <c r="X114" s="526"/>
      <c r="Y114" s="526"/>
      <c r="Z114" s="527"/>
      <c r="AA114" s="527"/>
      <c r="AB114" s="527"/>
      <c r="AC114" s="527"/>
      <c r="AD114" s="527"/>
      <c r="AE114" s="527"/>
      <c r="AF114" s="527"/>
      <c r="AG114" s="527" t="s">
        <v>814</v>
      </c>
      <c r="AH114" s="527">
        <v>0</v>
      </c>
      <c r="AI114" s="527"/>
      <c r="AJ114" s="527"/>
      <c r="AK114" s="527"/>
      <c r="AL114" s="527"/>
      <c r="AM114" s="527"/>
      <c r="AN114" s="527"/>
      <c r="AO114" s="527"/>
      <c r="AP114" s="527"/>
      <c r="AQ114" s="527"/>
      <c r="AR114" s="527"/>
      <c r="AS114" s="527"/>
      <c r="AT114" s="527"/>
      <c r="AU114" s="527"/>
      <c r="AV114" s="527"/>
      <c r="AW114" s="527"/>
      <c r="AX114" s="527"/>
      <c r="AY114" s="527"/>
      <c r="AZ114" s="527"/>
      <c r="BA114" s="527"/>
      <c r="BB114" s="527"/>
      <c r="BC114" s="527"/>
      <c r="BD114" s="527"/>
      <c r="BE114" s="527"/>
      <c r="BF114" s="527"/>
      <c r="BG114" s="527"/>
      <c r="BH114" s="527"/>
    </row>
    <row r="115" spans="1:60" outlineLevel="3">
      <c r="A115" s="528"/>
      <c r="B115" s="529"/>
      <c r="C115" s="530" t="s">
        <v>2164</v>
      </c>
      <c r="D115" s="531"/>
      <c r="E115" s="532">
        <v>71.28</v>
      </c>
      <c r="F115" s="526"/>
      <c r="G115" s="526"/>
      <c r="H115" s="526"/>
      <c r="I115" s="526"/>
      <c r="J115" s="526"/>
      <c r="K115" s="526"/>
      <c r="L115" s="526"/>
      <c r="M115" s="526"/>
      <c r="N115" s="533"/>
      <c r="O115" s="533"/>
      <c r="P115" s="533"/>
      <c r="Q115" s="533"/>
      <c r="R115" s="526"/>
      <c r="S115" s="526"/>
      <c r="T115" s="526"/>
      <c r="U115" s="526"/>
      <c r="V115" s="526"/>
      <c r="W115" s="526"/>
      <c r="X115" s="526"/>
      <c r="Y115" s="526"/>
      <c r="Z115" s="527"/>
      <c r="AA115" s="527"/>
      <c r="AB115" s="527"/>
      <c r="AC115" s="527"/>
      <c r="AD115" s="527"/>
      <c r="AE115" s="527"/>
      <c r="AF115" s="527"/>
      <c r="AG115" s="527" t="s">
        <v>814</v>
      </c>
      <c r="AH115" s="527">
        <v>0</v>
      </c>
      <c r="AI115" s="527"/>
      <c r="AJ115" s="527"/>
      <c r="AK115" s="527"/>
      <c r="AL115" s="527"/>
      <c r="AM115" s="527"/>
      <c r="AN115" s="527"/>
      <c r="AO115" s="527"/>
      <c r="AP115" s="527"/>
      <c r="AQ115" s="527"/>
      <c r="AR115" s="527"/>
      <c r="AS115" s="527"/>
      <c r="AT115" s="527"/>
      <c r="AU115" s="527"/>
      <c r="AV115" s="527"/>
      <c r="AW115" s="527"/>
      <c r="AX115" s="527"/>
      <c r="AY115" s="527"/>
      <c r="AZ115" s="527"/>
      <c r="BA115" s="527"/>
      <c r="BB115" s="527"/>
      <c r="BC115" s="527"/>
      <c r="BD115" s="527"/>
      <c r="BE115" s="527"/>
      <c r="BF115" s="527"/>
      <c r="BG115" s="527"/>
      <c r="BH115" s="527"/>
    </row>
    <row r="116" spans="1:60" outlineLevel="3">
      <c r="A116" s="528"/>
      <c r="B116" s="529"/>
      <c r="C116" s="530" t="s">
        <v>2165</v>
      </c>
      <c r="D116" s="531"/>
      <c r="E116" s="532">
        <v>21.4085</v>
      </c>
      <c r="F116" s="526"/>
      <c r="G116" s="526"/>
      <c r="H116" s="526"/>
      <c r="I116" s="526"/>
      <c r="J116" s="526"/>
      <c r="K116" s="526"/>
      <c r="L116" s="526"/>
      <c r="M116" s="526"/>
      <c r="N116" s="533"/>
      <c r="O116" s="533"/>
      <c r="P116" s="533"/>
      <c r="Q116" s="533"/>
      <c r="R116" s="526"/>
      <c r="S116" s="526"/>
      <c r="T116" s="526"/>
      <c r="U116" s="526"/>
      <c r="V116" s="526"/>
      <c r="W116" s="526"/>
      <c r="X116" s="526"/>
      <c r="Y116" s="526"/>
      <c r="Z116" s="527"/>
      <c r="AA116" s="527"/>
      <c r="AB116" s="527"/>
      <c r="AC116" s="527"/>
      <c r="AD116" s="527"/>
      <c r="AE116" s="527"/>
      <c r="AF116" s="527"/>
      <c r="AG116" s="527" t="s">
        <v>814</v>
      </c>
      <c r="AH116" s="527">
        <v>0</v>
      </c>
      <c r="AI116" s="527"/>
      <c r="AJ116" s="527"/>
      <c r="AK116" s="527"/>
      <c r="AL116" s="527"/>
      <c r="AM116" s="527"/>
      <c r="AN116" s="527"/>
      <c r="AO116" s="527"/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27"/>
      <c r="BA116" s="527"/>
      <c r="BB116" s="527"/>
      <c r="BC116" s="527"/>
      <c r="BD116" s="527"/>
      <c r="BE116" s="527"/>
      <c r="BF116" s="527"/>
      <c r="BG116" s="527"/>
      <c r="BH116" s="527"/>
    </row>
    <row r="117" spans="1:60" outlineLevel="3">
      <c r="A117" s="528"/>
      <c r="B117" s="529"/>
      <c r="C117" s="530" t="s">
        <v>2166</v>
      </c>
      <c r="D117" s="531"/>
      <c r="E117" s="532">
        <v>43.238</v>
      </c>
      <c r="F117" s="526"/>
      <c r="G117" s="526"/>
      <c r="H117" s="526"/>
      <c r="I117" s="526"/>
      <c r="J117" s="526"/>
      <c r="K117" s="526"/>
      <c r="L117" s="526"/>
      <c r="M117" s="526"/>
      <c r="N117" s="533"/>
      <c r="O117" s="533"/>
      <c r="P117" s="533"/>
      <c r="Q117" s="533"/>
      <c r="R117" s="526"/>
      <c r="S117" s="526"/>
      <c r="T117" s="526"/>
      <c r="U117" s="526"/>
      <c r="V117" s="526"/>
      <c r="W117" s="526"/>
      <c r="X117" s="526"/>
      <c r="Y117" s="526"/>
      <c r="Z117" s="527"/>
      <c r="AA117" s="527"/>
      <c r="AB117" s="527"/>
      <c r="AC117" s="527"/>
      <c r="AD117" s="527"/>
      <c r="AE117" s="527"/>
      <c r="AF117" s="527"/>
      <c r="AG117" s="527" t="s">
        <v>814</v>
      </c>
      <c r="AH117" s="527">
        <v>0</v>
      </c>
      <c r="AI117" s="527"/>
      <c r="AJ117" s="527"/>
      <c r="AK117" s="527"/>
      <c r="AL117" s="527"/>
      <c r="AM117" s="527"/>
      <c r="AN117" s="527"/>
      <c r="AO117" s="527"/>
      <c r="AP117" s="527"/>
      <c r="AQ117" s="527"/>
      <c r="AR117" s="527"/>
      <c r="AS117" s="527"/>
      <c r="AT117" s="527"/>
      <c r="AU117" s="527"/>
      <c r="AV117" s="527"/>
      <c r="AW117" s="527"/>
      <c r="AX117" s="527"/>
      <c r="AY117" s="527"/>
      <c r="AZ117" s="527"/>
      <c r="BA117" s="527"/>
      <c r="BB117" s="527"/>
      <c r="BC117" s="527"/>
      <c r="BD117" s="527"/>
      <c r="BE117" s="527"/>
      <c r="BF117" s="527"/>
      <c r="BG117" s="527"/>
      <c r="BH117" s="527"/>
    </row>
    <row r="118" spans="1:60" outlineLevel="3">
      <c r="A118" s="528"/>
      <c r="B118" s="529"/>
      <c r="C118" s="530" t="s">
        <v>2167</v>
      </c>
      <c r="D118" s="531"/>
      <c r="E118" s="532">
        <v>129.24</v>
      </c>
      <c r="F118" s="526"/>
      <c r="G118" s="526"/>
      <c r="H118" s="526"/>
      <c r="I118" s="526"/>
      <c r="J118" s="526"/>
      <c r="K118" s="526"/>
      <c r="L118" s="526"/>
      <c r="M118" s="526"/>
      <c r="N118" s="533"/>
      <c r="O118" s="533"/>
      <c r="P118" s="533"/>
      <c r="Q118" s="533"/>
      <c r="R118" s="526"/>
      <c r="S118" s="526"/>
      <c r="T118" s="526"/>
      <c r="U118" s="526"/>
      <c r="V118" s="526"/>
      <c r="W118" s="526"/>
      <c r="X118" s="526"/>
      <c r="Y118" s="526"/>
      <c r="Z118" s="527"/>
      <c r="AA118" s="527"/>
      <c r="AB118" s="527"/>
      <c r="AC118" s="527"/>
      <c r="AD118" s="527"/>
      <c r="AE118" s="527"/>
      <c r="AF118" s="527"/>
      <c r="AG118" s="527" t="s">
        <v>814</v>
      </c>
      <c r="AH118" s="527">
        <v>0</v>
      </c>
      <c r="AI118" s="527"/>
      <c r="AJ118" s="527"/>
      <c r="AK118" s="527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</row>
    <row r="119" spans="1:60" outlineLevel="3">
      <c r="A119" s="528"/>
      <c r="B119" s="529"/>
      <c r="C119" s="530" t="s">
        <v>2168</v>
      </c>
      <c r="D119" s="531"/>
      <c r="E119" s="532">
        <v>-15.88</v>
      </c>
      <c r="F119" s="526"/>
      <c r="G119" s="526"/>
      <c r="H119" s="526"/>
      <c r="I119" s="526"/>
      <c r="J119" s="526"/>
      <c r="K119" s="526"/>
      <c r="L119" s="526"/>
      <c r="M119" s="526"/>
      <c r="N119" s="533"/>
      <c r="O119" s="533"/>
      <c r="P119" s="533"/>
      <c r="Q119" s="533"/>
      <c r="R119" s="526"/>
      <c r="S119" s="526"/>
      <c r="T119" s="526"/>
      <c r="U119" s="526"/>
      <c r="V119" s="526"/>
      <c r="W119" s="526"/>
      <c r="X119" s="526"/>
      <c r="Y119" s="526"/>
      <c r="Z119" s="527"/>
      <c r="AA119" s="527"/>
      <c r="AB119" s="527"/>
      <c r="AC119" s="527"/>
      <c r="AD119" s="527"/>
      <c r="AE119" s="527"/>
      <c r="AF119" s="527"/>
      <c r="AG119" s="527" t="s">
        <v>814</v>
      </c>
      <c r="AH119" s="527">
        <v>0</v>
      </c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</row>
    <row r="120" spans="1:60" outlineLevel="3">
      <c r="A120" s="528"/>
      <c r="B120" s="529"/>
      <c r="C120" s="530" t="s">
        <v>2169</v>
      </c>
      <c r="D120" s="531"/>
      <c r="E120" s="532">
        <v>301.82749999999999</v>
      </c>
      <c r="F120" s="526"/>
      <c r="G120" s="526"/>
      <c r="H120" s="526"/>
      <c r="I120" s="526"/>
      <c r="J120" s="526"/>
      <c r="K120" s="526"/>
      <c r="L120" s="526"/>
      <c r="M120" s="526"/>
      <c r="N120" s="533"/>
      <c r="O120" s="533"/>
      <c r="P120" s="533"/>
      <c r="Q120" s="533"/>
      <c r="R120" s="526"/>
      <c r="S120" s="526"/>
      <c r="T120" s="526"/>
      <c r="U120" s="526"/>
      <c r="V120" s="526"/>
      <c r="W120" s="526"/>
      <c r="X120" s="526"/>
      <c r="Y120" s="526"/>
      <c r="Z120" s="527"/>
      <c r="AA120" s="527"/>
      <c r="AB120" s="527"/>
      <c r="AC120" s="527"/>
      <c r="AD120" s="527"/>
      <c r="AE120" s="527"/>
      <c r="AF120" s="527"/>
      <c r="AG120" s="527" t="s">
        <v>814</v>
      </c>
      <c r="AH120" s="527">
        <v>0</v>
      </c>
      <c r="AI120" s="527"/>
      <c r="AJ120" s="527"/>
      <c r="AK120" s="527"/>
      <c r="AL120" s="527"/>
      <c r="AM120" s="527"/>
      <c r="AN120" s="527"/>
      <c r="AO120" s="527"/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</row>
    <row r="121" spans="1:60" outlineLevel="3">
      <c r="A121" s="528"/>
      <c r="B121" s="529"/>
      <c r="C121" s="530" t="s">
        <v>2170</v>
      </c>
      <c r="D121" s="531"/>
      <c r="E121" s="532">
        <v>-17.2</v>
      </c>
      <c r="F121" s="526"/>
      <c r="G121" s="526"/>
      <c r="H121" s="526"/>
      <c r="I121" s="526"/>
      <c r="J121" s="526"/>
      <c r="K121" s="526"/>
      <c r="L121" s="526"/>
      <c r="M121" s="526"/>
      <c r="N121" s="533"/>
      <c r="O121" s="533"/>
      <c r="P121" s="533"/>
      <c r="Q121" s="533"/>
      <c r="R121" s="526"/>
      <c r="S121" s="526"/>
      <c r="T121" s="526"/>
      <c r="U121" s="526"/>
      <c r="V121" s="526"/>
      <c r="W121" s="526"/>
      <c r="X121" s="526"/>
      <c r="Y121" s="526"/>
      <c r="Z121" s="527"/>
      <c r="AA121" s="527"/>
      <c r="AB121" s="527"/>
      <c r="AC121" s="527"/>
      <c r="AD121" s="527"/>
      <c r="AE121" s="527"/>
      <c r="AF121" s="527"/>
      <c r="AG121" s="527" t="s">
        <v>814</v>
      </c>
      <c r="AH121" s="527">
        <v>0</v>
      </c>
      <c r="AI121" s="527"/>
      <c r="AJ121" s="527"/>
      <c r="AK121" s="527"/>
      <c r="AL121" s="527"/>
      <c r="AM121" s="527"/>
      <c r="AN121" s="527"/>
      <c r="AO121" s="527"/>
      <c r="AP121" s="527"/>
      <c r="AQ121" s="527"/>
      <c r="AR121" s="527"/>
      <c r="AS121" s="527"/>
      <c r="AT121" s="527"/>
      <c r="AU121" s="527"/>
      <c r="AV121" s="527"/>
      <c r="AW121" s="527"/>
      <c r="AX121" s="527"/>
      <c r="AY121" s="527"/>
      <c r="AZ121" s="527"/>
      <c r="BA121" s="527"/>
      <c r="BB121" s="527"/>
      <c r="BC121" s="527"/>
      <c r="BD121" s="527"/>
      <c r="BE121" s="527"/>
      <c r="BF121" s="527"/>
      <c r="BG121" s="527"/>
      <c r="BH121" s="527"/>
    </row>
    <row r="122" spans="1:60" outlineLevel="3">
      <c r="A122" s="528"/>
      <c r="B122" s="529"/>
      <c r="C122" s="530" t="s">
        <v>2171</v>
      </c>
      <c r="D122" s="531"/>
      <c r="E122" s="532">
        <v>23.344000000000001</v>
      </c>
      <c r="F122" s="526"/>
      <c r="G122" s="526"/>
      <c r="H122" s="526"/>
      <c r="I122" s="526"/>
      <c r="J122" s="526"/>
      <c r="K122" s="526"/>
      <c r="L122" s="526"/>
      <c r="M122" s="526"/>
      <c r="N122" s="533"/>
      <c r="O122" s="533"/>
      <c r="P122" s="533"/>
      <c r="Q122" s="533"/>
      <c r="R122" s="526"/>
      <c r="S122" s="526"/>
      <c r="T122" s="526"/>
      <c r="U122" s="526"/>
      <c r="V122" s="526"/>
      <c r="W122" s="526"/>
      <c r="X122" s="526"/>
      <c r="Y122" s="526"/>
      <c r="Z122" s="527"/>
      <c r="AA122" s="527"/>
      <c r="AB122" s="527"/>
      <c r="AC122" s="527"/>
      <c r="AD122" s="527"/>
      <c r="AE122" s="527"/>
      <c r="AF122" s="527"/>
      <c r="AG122" s="527" t="s">
        <v>814</v>
      </c>
      <c r="AH122" s="527">
        <v>0</v>
      </c>
      <c r="AI122" s="527"/>
      <c r="AJ122" s="527"/>
      <c r="AK122" s="527"/>
      <c r="AL122" s="527"/>
      <c r="AM122" s="527"/>
      <c r="AN122" s="527"/>
      <c r="AO122" s="527"/>
      <c r="AP122" s="527"/>
      <c r="AQ122" s="527"/>
      <c r="AR122" s="527"/>
      <c r="AS122" s="527"/>
      <c r="AT122" s="527"/>
      <c r="AU122" s="527"/>
      <c r="AV122" s="527"/>
      <c r="AW122" s="527"/>
      <c r="AX122" s="527"/>
      <c r="AY122" s="527"/>
      <c r="AZ122" s="527"/>
      <c r="BA122" s="527"/>
      <c r="BB122" s="527"/>
      <c r="BC122" s="527"/>
      <c r="BD122" s="527"/>
      <c r="BE122" s="527"/>
      <c r="BF122" s="527"/>
      <c r="BG122" s="527"/>
      <c r="BH122" s="527"/>
    </row>
    <row r="123" spans="1:60" ht="22.5" outlineLevel="1">
      <c r="A123" s="518">
        <v>33</v>
      </c>
      <c r="B123" s="519" t="s">
        <v>2878</v>
      </c>
      <c r="C123" s="520" t="s">
        <v>2879</v>
      </c>
      <c r="D123" s="521" t="s">
        <v>832</v>
      </c>
      <c r="E123" s="522">
        <v>2.8822000000000001</v>
      </c>
      <c r="F123" s="523"/>
      <c r="G123" s="524">
        <f>ROUND(E123*F123,2)</f>
        <v>0</v>
      </c>
      <c r="H123" s="523"/>
      <c r="I123" s="524">
        <f>ROUND(E123*H123,2)</f>
        <v>0</v>
      </c>
      <c r="J123" s="523"/>
      <c r="K123" s="524">
        <f>ROUND(E123*J123,2)</f>
        <v>0</v>
      </c>
      <c r="L123" s="524">
        <v>21</v>
      </c>
      <c r="M123" s="524">
        <f>G123*(1+L123/100)</f>
        <v>0</v>
      </c>
      <c r="N123" s="522">
        <v>2.5280900000000002</v>
      </c>
      <c r="O123" s="522">
        <f>ROUND(E123*N123,2)</f>
        <v>7.29</v>
      </c>
      <c r="P123" s="522">
        <v>0</v>
      </c>
      <c r="Q123" s="522">
        <f>ROUND(E123*P123,2)</f>
        <v>0</v>
      </c>
      <c r="R123" s="524" t="s">
        <v>1604</v>
      </c>
      <c r="S123" s="524" t="s">
        <v>1605</v>
      </c>
      <c r="T123" s="525" t="s">
        <v>1605</v>
      </c>
      <c r="U123" s="526">
        <v>1.3560000000000001</v>
      </c>
      <c r="V123" s="526">
        <f>ROUND(E123*U123,2)</f>
        <v>3.91</v>
      </c>
      <c r="W123" s="526"/>
      <c r="X123" s="526" t="s">
        <v>1606</v>
      </c>
      <c r="Y123" s="526" t="s">
        <v>2857</v>
      </c>
      <c r="Z123" s="527"/>
      <c r="AA123" s="527"/>
      <c r="AB123" s="527"/>
      <c r="AC123" s="527"/>
      <c r="AD123" s="527"/>
      <c r="AE123" s="527"/>
      <c r="AF123" s="527"/>
      <c r="AG123" s="527" t="s">
        <v>1607</v>
      </c>
      <c r="AH123" s="527"/>
      <c r="AI123" s="527"/>
      <c r="AJ123" s="527"/>
      <c r="AK123" s="527"/>
      <c r="AL123" s="527"/>
      <c r="AM123" s="527"/>
      <c r="AN123" s="527"/>
      <c r="AO123" s="527"/>
      <c r="AP123" s="527"/>
      <c r="AQ123" s="527"/>
      <c r="AR123" s="527"/>
      <c r="AS123" s="527"/>
      <c r="AT123" s="527"/>
      <c r="AU123" s="527"/>
      <c r="AV123" s="527"/>
      <c r="AW123" s="527"/>
      <c r="AX123" s="527"/>
      <c r="AY123" s="527"/>
      <c r="AZ123" s="527"/>
      <c r="BA123" s="527"/>
      <c r="BB123" s="527"/>
      <c r="BC123" s="527"/>
      <c r="BD123" s="527"/>
      <c r="BE123" s="527"/>
      <c r="BF123" s="527"/>
      <c r="BG123" s="527"/>
      <c r="BH123" s="527"/>
    </row>
    <row r="124" spans="1:60" ht="22.5" outlineLevel="2">
      <c r="A124" s="528"/>
      <c r="B124" s="529"/>
      <c r="C124" s="976" t="s">
        <v>2880</v>
      </c>
      <c r="D124" s="977"/>
      <c r="E124" s="977"/>
      <c r="F124" s="977"/>
      <c r="G124" s="977"/>
      <c r="H124" s="526"/>
      <c r="I124" s="526"/>
      <c r="J124" s="526"/>
      <c r="K124" s="526"/>
      <c r="L124" s="526"/>
      <c r="M124" s="526"/>
      <c r="N124" s="533"/>
      <c r="O124" s="533"/>
      <c r="P124" s="533"/>
      <c r="Q124" s="533"/>
      <c r="R124" s="526"/>
      <c r="S124" s="526"/>
      <c r="T124" s="526"/>
      <c r="U124" s="526"/>
      <c r="V124" s="526"/>
      <c r="W124" s="526"/>
      <c r="X124" s="526"/>
      <c r="Y124" s="526"/>
      <c r="Z124" s="527"/>
      <c r="AA124" s="527"/>
      <c r="AB124" s="527"/>
      <c r="AC124" s="527"/>
      <c r="AD124" s="527"/>
      <c r="AE124" s="527"/>
      <c r="AF124" s="527"/>
      <c r="AG124" s="527" t="s">
        <v>1621</v>
      </c>
      <c r="AH124" s="527"/>
      <c r="AI124" s="527"/>
      <c r="AJ124" s="527"/>
      <c r="AK124" s="527"/>
      <c r="AL124" s="527"/>
      <c r="AM124" s="527"/>
      <c r="AN124" s="527"/>
      <c r="AO124" s="527"/>
      <c r="AP124" s="527"/>
      <c r="AQ124" s="527"/>
      <c r="AR124" s="527"/>
      <c r="AS124" s="527"/>
      <c r="AT124" s="527"/>
      <c r="AU124" s="527"/>
      <c r="AV124" s="527"/>
      <c r="AW124" s="527"/>
      <c r="AX124" s="527"/>
      <c r="AY124" s="527"/>
      <c r="AZ124" s="527"/>
      <c r="BA124" s="534" t="str">
        <f>C124</f>
        <v>příček výplňových a oddělovacích pevných, ochranných přizdívek, bez výztuže, s pomocným lešením výšky do 1900 mm a pro zatížení do 1,5 kPa,</v>
      </c>
      <c r="BB124" s="527"/>
      <c r="BC124" s="527"/>
      <c r="BD124" s="527"/>
      <c r="BE124" s="527"/>
      <c r="BF124" s="527"/>
      <c r="BG124" s="527"/>
      <c r="BH124" s="527"/>
    </row>
    <row r="125" spans="1:60" ht="56.25" outlineLevel="2">
      <c r="A125" s="528"/>
      <c r="B125" s="529"/>
      <c r="C125" s="530" t="s">
        <v>2881</v>
      </c>
      <c r="D125" s="531"/>
      <c r="E125" s="532">
        <v>2.5342600000000002</v>
      </c>
      <c r="F125" s="526"/>
      <c r="G125" s="526"/>
      <c r="H125" s="526"/>
      <c r="I125" s="526"/>
      <c r="J125" s="526"/>
      <c r="K125" s="526"/>
      <c r="L125" s="526"/>
      <c r="M125" s="526"/>
      <c r="N125" s="533"/>
      <c r="O125" s="533"/>
      <c r="P125" s="533"/>
      <c r="Q125" s="533"/>
      <c r="R125" s="526"/>
      <c r="S125" s="526"/>
      <c r="T125" s="526"/>
      <c r="U125" s="526"/>
      <c r="V125" s="526"/>
      <c r="W125" s="526"/>
      <c r="X125" s="526"/>
      <c r="Y125" s="526"/>
      <c r="Z125" s="527"/>
      <c r="AA125" s="527"/>
      <c r="AB125" s="527"/>
      <c r="AC125" s="527"/>
      <c r="AD125" s="527"/>
      <c r="AE125" s="527"/>
      <c r="AF125" s="527"/>
      <c r="AG125" s="527" t="s">
        <v>814</v>
      </c>
      <c r="AH125" s="527">
        <v>0</v>
      </c>
      <c r="AI125" s="527"/>
      <c r="AJ125" s="527"/>
      <c r="AK125" s="527"/>
      <c r="AL125" s="527"/>
      <c r="AM125" s="527"/>
      <c r="AN125" s="527"/>
      <c r="AO125" s="527"/>
      <c r="AP125" s="527"/>
      <c r="AQ125" s="527"/>
      <c r="AR125" s="527"/>
      <c r="AS125" s="527"/>
      <c r="AT125" s="527"/>
      <c r="AU125" s="527"/>
      <c r="AV125" s="527"/>
      <c r="AW125" s="527"/>
      <c r="AX125" s="527"/>
      <c r="AY125" s="527"/>
      <c r="AZ125" s="527"/>
      <c r="BA125" s="527"/>
      <c r="BB125" s="527"/>
      <c r="BC125" s="527"/>
      <c r="BD125" s="527"/>
      <c r="BE125" s="527"/>
      <c r="BF125" s="527"/>
      <c r="BG125" s="527"/>
      <c r="BH125" s="527"/>
    </row>
    <row r="126" spans="1:60" outlineLevel="3">
      <c r="A126" s="528"/>
      <c r="B126" s="529"/>
      <c r="C126" s="530" t="s">
        <v>2882</v>
      </c>
      <c r="D126" s="531"/>
      <c r="E126" s="532">
        <v>0.34793000000000002</v>
      </c>
      <c r="F126" s="526"/>
      <c r="G126" s="526"/>
      <c r="H126" s="526"/>
      <c r="I126" s="526"/>
      <c r="J126" s="526"/>
      <c r="K126" s="526"/>
      <c r="L126" s="526"/>
      <c r="M126" s="526"/>
      <c r="N126" s="533"/>
      <c r="O126" s="533"/>
      <c r="P126" s="533"/>
      <c r="Q126" s="533"/>
      <c r="R126" s="526"/>
      <c r="S126" s="526"/>
      <c r="T126" s="526"/>
      <c r="U126" s="526"/>
      <c r="V126" s="526"/>
      <c r="W126" s="526"/>
      <c r="X126" s="526"/>
      <c r="Y126" s="526"/>
      <c r="Z126" s="527"/>
      <c r="AA126" s="527"/>
      <c r="AB126" s="527"/>
      <c r="AC126" s="527"/>
      <c r="AD126" s="527"/>
      <c r="AE126" s="527"/>
      <c r="AF126" s="527"/>
      <c r="AG126" s="527" t="s">
        <v>814</v>
      </c>
      <c r="AH126" s="527">
        <v>0</v>
      </c>
      <c r="AI126" s="527"/>
      <c r="AJ126" s="527"/>
      <c r="AK126" s="527"/>
      <c r="AL126" s="527"/>
      <c r="AM126" s="527"/>
      <c r="AN126" s="527"/>
      <c r="AO126" s="527"/>
      <c r="AP126" s="527"/>
      <c r="AQ126" s="527"/>
      <c r="AR126" s="527"/>
      <c r="AS126" s="527"/>
      <c r="AT126" s="527"/>
      <c r="AU126" s="527"/>
      <c r="AV126" s="527"/>
      <c r="AW126" s="527"/>
      <c r="AX126" s="527"/>
      <c r="AY126" s="527"/>
      <c r="AZ126" s="527"/>
      <c r="BA126" s="527"/>
      <c r="BB126" s="527"/>
      <c r="BC126" s="527"/>
      <c r="BD126" s="527"/>
      <c r="BE126" s="527"/>
      <c r="BF126" s="527"/>
      <c r="BG126" s="527"/>
      <c r="BH126" s="527"/>
    </row>
    <row r="127" spans="1:60" outlineLevel="1">
      <c r="A127" s="518">
        <v>34</v>
      </c>
      <c r="B127" s="519" t="s">
        <v>2883</v>
      </c>
      <c r="C127" s="520" t="s">
        <v>2884</v>
      </c>
      <c r="D127" s="521" t="s">
        <v>162</v>
      </c>
      <c r="E127" s="522">
        <v>55.965000000000003</v>
      </c>
      <c r="F127" s="523"/>
      <c r="G127" s="524">
        <f>ROUND(E127*F127,2)</f>
        <v>0</v>
      </c>
      <c r="H127" s="523"/>
      <c r="I127" s="524">
        <f>ROUND(E127*H127,2)</f>
        <v>0</v>
      </c>
      <c r="J127" s="523"/>
      <c r="K127" s="524">
        <f>ROUND(E127*J127,2)</f>
        <v>0</v>
      </c>
      <c r="L127" s="524">
        <v>21</v>
      </c>
      <c r="M127" s="524">
        <f>G127*(1+L127/100)</f>
        <v>0</v>
      </c>
      <c r="N127" s="522">
        <v>3.9309999999999998E-2</v>
      </c>
      <c r="O127" s="522">
        <f>ROUND(E127*N127,2)</f>
        <v>2.2000000000000002</v>
      </c>
      <c r="P127" s="522">
        <v>0</v>
      </c>
      <c r="Q127" s="522">
        <f>ROUND(E127*P127,2)</f>
        <v>0</v>
      </c>
      <c r="R127" s="524" t="s">
        <v>1604</v>
      </c>
      <c r="S127" s="524" t="s">
        <v>1605</v>
      </c>
      <c r="T127" s="525" t="s">
        <v>1605</v>
      </c>
      <c r="U127" s="526">
        <v>0.64400000000000002</v>
      </c>
      <c r="V127" s="526">
        <f>ROUND(E127*U127,2)</f>
        <v>36.04</v>
      </c>
      <c r="W127" s="526"/>
      <c r="X127" s="526" t="s">
        <v>1606</v>
      </c>
      <c r="Y127" s="526" t="s">
        <v>2857</v>
      </c>
      <c r="Z127" s="527"/>
      <c r="AA127" s="527"/>
      <c r="AB127" s="527"/>
      <c r="AC127" s="527"/>
      <c r="AD127" s="527"/>
      <c r="AE127" s="527"/>
      <c r="AF127" s="527"/>
      <c r="AG127" s="527" t="s">
        <v>1607</v>
      </c>
      <c r="AH127" s="527"/>
      <c r="AI127" s="527"/>
      <c r="AJ127" s="527"/>
      <c r="AK127" s="527"/>
      <c r="AL127" s="527"/>
      <c r="AM127" s="527"/>
      <c r="AN127" s="527"/>
      <c r="AO127" s="527"/>
      <c r="AP127" s="527"/>
      <c r="AQ127" s="527"/>
      <c r="AR127" s="527"/>
      <c r="AS127" s="527"/>
      <c r="AT127" s="527"/>
      <c r="AU127" s="527"/>
      <c r="AV127" s="527"/>
      <c r="AW127" s="527"/>
      <c r="AX127" s="527"/>
      <c r="AY127" s="527"/>
      <c r="AZ127" s="527"/>
      <c r="BA127" s="527"/>
      <c r="BB127" s="527"/>
      <c r="BC127" s="527"/>
      <c r="BD127" s="527"/>
      <c r="BE127" s="527"/>
      <c r="BF127" s="527"/>
      <c r="BG127" s="527"/>
      <c r="BH127" s="527"/>
    </row>
    <row r="128" spans="1:60" outlineLevel="2">
      <c r="A128" s="528"/>
      <c r="B128" s="529"/>
      <c r="C128" s="976" t="s">
        <v>2885</v>
      </c>
      <c r="D128" s="977"/>
      <c r="E128" s="977"/>
      <c r="F128" s="977"/>
      <c r="G128" s="977"/>
      <c r="H128" s="526"/>
      <c r="I128" s="526"/>
      <c r="J128" s="526"/>
      <c r="K128" s="526"/>
      <c r="L128" s="526"/>
      <c r="M128" s="526"/>
      <c r="N128" s="533"/>
      <c r="O128" s="533"/>
      <c r="P128" s="533"/>
      <c r="Q128" s="533"/>
      <c r="R128" s="526"/>
      <c r="S128" s="526"/>
      <c r="T128" s="526"/>
      <c r="U128" s="526"/>
      <c r="V128" s="526"/>
      <c r="W128" s="526"/>
      <c r="X128" s="526"/>
      <c r="Y128" s="526"/>
      <c r="Z128" s="527"/>
      <c r="AA128" s="527"/>
      <c r="AB128" s="527"/>
      <c r="AC128" s="527"/>
      <c r="AD128" s="527"/>
      <c r="AE128" s="527"/>
      <c r="AF128" s="527"/>
      <c r="AG128" s="527" t="s">
        <v>1621</v>
      </c>
      <c r="AH128" s="527"/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7"/>
      <c r="AS128" s="527"/>
      <c r="AT128" s="527"/>
      <c r="AU128" s="527"/>
      <c r="AV128" s="527"/>
      <c r="AW128" s="527"/>
      <c r="AX128" s="527"/>
      <c r="AY128" s="527"/>
      <c r="AZ128" s="527"/>
      <c r="BA128" s="534" t="str">
        <f>C128</f>
        <v>svislé nebo šikmé (odkloněné), půdorysně přímé nebo zalomené, stěn výplňových, včetně vzpěr nebo jiného zajištění,</v>
      </c>
      <c r="BB128" s="527"/>
      <c r="BC128" s="527"/>
      <c r="BD128" s="527"/>
      <c r="BE128" s="527"/>
      <c r="BF128" s="527"/>
      <c r="BG128" s="527"/>
      <c r="BH128" s="527"/>
    </row>
    <row r="129" spans="1:60" ht="56.25" outlineLevel="2">
      <c r="A129" s="528"/>
      <c r="B129" s="529"/>
      <c r="C129" s="530" t="s">
        <v>2886</v>
      </c>
      <c r="D129" s="531"/>
      <c r="E129" s="532">
        <v>49.209000000000003</v>
      </c>
      <c r="F129" s="526"/>
      <c r="G129" s="526"/>
      <c r="H129" s="526"/>
      <c r="I129" s="526"/>
      <c r="J129" s="526"/>
      <c r="K129" s="526"/>
      <c r="L129" s="526"/>
      <c r="M129" s="526"/>
      <c r="N129" s="533"/>
      <c r="O129" s="533"/>
      <c r="P129" s="533"/>
      <c r="Q129" s="533"/>
      <c r="R129" s="526"/>
      <c r="S129" s="526"/>
      <c r="T129" s="526"/>
      <c r="U129" s="526"/>
      <c r="V129" s="526"/>
      <c r="W129" s="526"/>
      <c r="X129" s="526"/>
      <c r="Y129" s="526"/>
      <c r="Z129" s="527"/>
      <c r="AA129" s="527"/>
      <c r="AB129" s="527"/>
      <c r="AC129" s="527"/>
      <c r="AD129" s="527"/>
      <c r="AE129" s="527"/>
      <c r="AF129" s="527"/>
      <c r="AG129" s="527" t="s">
        <v>814</v>
      </c>
      <c r="AH129" s="527">
        <v>0</v>
      </c>
      <c r="AI129" s="527"/>
      <c r="AJ129" s="527"/>
      <c r="AK129" s="527"/>
      <c r="AL129" s="527"/>
      <c r="AM129" s="527"/>
      <c r="AN129" s="527"/>
      <c r="AO129" s="527"/>
      <c r="AP129" s="527"/>
      <c r="AQ129" s="527"/>
      <c r="AR129" s="527"/>
      <c r="AS129" s="527"/>
      <c r="AT129" s="527"/>
      <c r="AU129" s="527"/>
      <c r="AV129" s="527"/>
      <c r="AW129" s="527"/>
      <c r="AX129" s="527"/>
      <c r="AY129" s="527"/>
      <c r="AZ129" s="527"/>
      <c r="BA129" s="527"/>
      <c r="BB129" s="527"/>
      <c r="BC129" s="527"/>
      <c r="BD129" s="527"/>
      <c r="BE129" s="527"/>
      <c r="BF129" s="527"/>
      <c r="BG129" s="527"/>
      <c r="BH129" s="527"/>
    </row>
    <row r="130" spans="1:60" outlineLevel="3">
      <c r="A130" s="528"/>
      <c r="B130" s="529"/>
      <c r="C130" s="530" t="s">
        <v>2887</v>
      </c>
      <c r="D130" s="531"/>
      <c r="E130" s="532">
        <v>6.7560000000000002</v>
      </c>
      <c r="F130" s="526"/>
      <c r="G130" s="526"/>
      <c r="H130" s="526"/>
      <c r="I130" s="526"/>
      <c r="J130" s="526"/>
      <c r="K130" s="526"/>
      <c r="L130" s="526"/>
      <c r="M130" s="526"/>
      <c r="N130" s="533"/>
      <c r="O130" s="533"/>
      <c r="P130" s="533"/>
      <c r="Q130" s="533"/>
      <c r="R130" s="526"/>
      <c r="S130" s="526"/>
      <c r="T130" s="526"/>
      <c r="U130" s="526"/>
      <c r="V130" s="526"/>
      <c r="W130" s="526"/>
      <c r="X130" s="526"/>
      <c r="Y130" s="526"/>
      <c r="Z130" s="527"/>
      <c r="AA130" s="527"/>
      <c r="AB130" s="527"/>
      <c r="AC130" s="527"/>
      <c r="AD130" s="527"/>
      <c r="AE130" s="527"/>
      <c r="AF130" s="527"/>
      <c r="AG130" s="527" t="s">
        <v>814</v>
      </c>
      <c r="AH130" s="527">
        <v>0</v>
      </c>
      <c r="AI130" s="527"/>
      <c r="AJ130" s="527"/>
      <c r="AK130" s="527"/>
      <c r="AL130" s="527"/>
      <c r="AM130" s="527"/>
      <c r="AN130" s="527"/>
      <c r="AO130" s="527"/>
      <c r="AP130" s="527"/>
      <c r="AQ130" s="527"/>
      <c r="AR130" s="527"/>
      <c r="AS130" s="527"/>
      <c r="AT130" s="527"/>
      <c r="AU130" s="527"/>
      <c r="AV130" s="527"/>
      <c r="AW130" s="527"/>
      <c r="AX130" s="527"/>
      <c r="AY130" s="527"/>
      <c r="AZ130" s="527"/>
      <c r="BA130" s="527"/>
      <c r="BB130" s="527"/>
      <c r="BC130" s="527"/>
      <c r="BD130" s="527"/>
      <c r="BE130" s="527"/>
      <c r="BF130" s="527"/>
      <c r="BG130" s="527"/>
      <c r="BH130" s="527"/>
    </row>
    <row r="131" spans="1:60" outlineLevel="1">
      <c r="A131" s="518">
        <v>35</v>
      </c>
      <c r="B131" s="519" t="s">
        <v>2888</v>
      </c>
      <c r="C131" s="520" t="s">
        <v>2889</v>
      </c>
      <c r="D131" s="521" t="s">
        <v>162</v>
      </c>
      <c r="E131" s="522">
        <v>55.965000000000003</v>
      </c>
      <c r="F131" s="523"/>
      <c r="G131" s="524">
        <f>ROUND(E131*F131,2)</f>
        <v>0</v>
      </c>
      <c r="H131" s="523"/>
      <c r="I131" s="524">
        <f>ROUND(E131*H131,2)</f>
        <v>0</v>
      </c>
      <c r="J131" s="523"/>
      <c r="K131" s="524">
        <f>ROUND(E131*J131,2)</f>
        <v>0</v>
      </c>
      <c r="L131" s="524">
        <v>21</v>
      </c>
      <c r="M131" s="524">
        <f>G131*(1+L131/100)</f>
        <v>0</v>
      </c>
      <c r="N131" s="522">
        <v>0</v>
      </c>
      <c r="O131" s="522">
        <f>ROUND(E131*N131,2)</f>
        <v>0</v>
      </c>
      <c r="P131" s="522">
        <v>0</v>
      </c>
      <c r="Q131" s="522">
        <f>ROUND(E131*P131,2)</f>
        <v>0</v>
      </c>
      <c r="R131" s="524" t="s">
        <v>1604</v>
      </c>
      <c r="S131" s="524" t="s">
        <v>1605</v>
      </c>
      <c r="T131" s="525" t="s">
        <v>1605</v>
      </c>
      <c r="U131" s="526">
        <v>0.35</v>
      </c>
      <c r="V131" s="526">
        <f>ROUND(E131*U131,2)</f>
        <v>19.59</v>
      </c>
      <c r="W131" s="526"/>
      <c r="X131" s="526" t="s">
        <v>1606</v>
      </c>
      <c r="Y131" s="526" t="s">
        <v>2857</v>
      </c>
      <c r="Z131" s="527"/>
      <c r="AA131" s="527"/>
      <c r="AB131" s="527"/>
      <c r="AC131" s="527"/>
      <c r="AD131" s="527"/>
      <c r="AE131" s="527"/>
      <c r="AF131" s="527"/>
      <c r="AG131" s="527" t="s">
        <v>1607</v>
      </c>
      <c r="AH131" s="527"/>
      <c r="AI131" s="527"/>
      <c r="AJ131" s="527"/>
      <c r="AK131" s="527"/>
      <c r="AL131" s="527"/>
      <c r="AM131" s="527"/>
      <c r="AN131" s="527"/>
      <c r="AO131" s="527"/>
      <c r="AP131" s="527"/>
      <c r="AQ131" s="527"/>
      <c r="AR131" s="527"/>
      <c r="AS131" s="527"/>
      <c r="AT131" s="527"/>
      <c r="AU131" s="527"/>
      <c r="AV131" s="527"/>
      <c r="AW131" s="527"/>
      <c r="AX131" s="527"/>
      <c r="AY131" s="527"/>
      <c r="AZ131" s="527"/>
      <c r="BA131" s="527"/>
      <c r="BB131" s="527"/>
      <c r="BC131" s="527"/>
      <c r="BD131" s="527"/>
      <c r="BE131" s="527"/>
      <c r="BF131" s="527"/>
      <c r="BG131" s="527"/>
      <c r="BH131" s="527"/>
    </row>
    <row r="132" spans="1:60" outlineLevel="2">
      <c r="A132" s="528"/>
      <c r="B132" s="529"/>
      <c r="C132" s="976" t="s">
        <v>2885</v>
      </c>
      <c r="D132" s="977"/>
      <c r="E132" s="977"/>
      <c r="F132" s="977"/>
      <c r="G132" s="977"/>
      <c r="H132" s="526"/>
      <c r="I132" s="526"/>
      <c r="J132" s="526"/>
      <c r="K132" s="526"/>
      <c r="L132" s="526"/>
      <c r="M132" s="526"/>
      <c r="N132" s="533"/>
      <c r="O132" s="533"/>
      <c r="P132" s="533"/>
      <c r="Q132" s="533"/>
      <c r="R132" s="526"/>
      <c r="S132" s="526"/>
      <c r="T132" s="526"/>
      <c r="U132" s="526"/>
      <c r="V132" s="526"/>
      <c r="W132" s="526"/>
      <c r="X132" s="526"/>
      <c r="Y132" s="526"/>
      <c r="Z132" s="527"/>
      <c r="AA132" s="527"/>
      <c r="AB132" s="527"/>
      <c r="AC132" s="527"/>
      <c r="AD132" s="527"/>
      <c r="AE132" s="527"/>
      <c r="AF132" s="527"/>
      <c r="AG132" s="527" t="s">
        <v>1621</v>
      </c>
      <c r="AH132" s="527"/>
      <c r="AI132" s="527"/>
      <c r="AJ132" s="527"/>
      <c r="AK132" s="527"/>
      <c r="AL132" s="527"/>
      <c r="AM132" s="527"/>
      <c r="AN132" s="527"/>
      <c r="AO132" s="527"/>
      <c r="AP132" s="527"/>
      <c r="AQ132" s="527"/>
      <c r="AR132" s="527"/>
      <c r="AS132" s="527"/>
      <c r="AT132" s="527"/>
      <c r="AU132" s="527"/>
      <c r="AV132" s="527"/>
      <c r="AW132" s="527"/>
      <c r="AX132" s="527"/>
      <c r="AY132" s="527"/>
      <c r="AZ132" s="527"/>
      <c r="BA132" s="534" t="str">
        <f>C132</f>
        <v>svislé nebo šikmé (odkloněné), půdorysně přímé nebo zalomené, stěn výplňových, včetně vzpěr nebo jiného zajištění,</v>
      </c>
      <c r="BB132" s="527"/>
      <c r="BC132" s="527"/>
      <c r="BD132" s="527"/>
      <c r="BE132" s="527"/>
      <c r="BF132" s="527"/>
      <c r="BG132" s="527"/>
      <c r="BH132" s="527"/>
    </row>
    <row r="133" spans="1:60" outlineLevel="2">
      <c r="A133" s="528"/>
      <c r="B133" s="529"/>
      <c r="C133" s="530" t="s">
        <v>2890</v>
      </c>
      <c r="D133" s="531"/>
      <c r="E133" s="532">
        <v>55.965000000000003</v>
      </c>
      <c r="F133" s="526"/>
      <c r="G133" s="526"/>
      <c r="H133" s="526"/>
      <c r="I133" s="526"/>
      <c r="J133" s="526"/>
      <c r="K133" s="526"/>
      <c r="L133" s="526"/>
      <c r="M133" s="526"/>
      <c r="N133" s="533"/>
      <c r="O133" s="533"/>
      <c r="P133" s="533"/>
      <c r="Q133" s="533"/>
      <c r="R133" s="526"/>
      <c r="S133" s="526"/>
      <c r="T133" s="526"/>
      <c r="U133" s="526"/>
      <c r="V133" s="526"/>
      <c r="W133" s="526"/>
      <c r="X133" s="526"/>
      <c r="Y133" s="526"/>
      <c r="Z133" s="527"/>
      <c r="AA133" s="527"/>
      <c r="AB133" s="527"/>
      <c r="AC133" s="527"/>
      <c r="AD133" s="527"/>
      <c r="AE133" s="527"/>
      <c r="AF133" s="527"/>
      <c r="AG133" s="527" t="s">
        <v>814</v>
      </c>
      <c r="AH133" s="527">
        <v>5</v>
      </c>
      <c r="AI133" s="527"/>
      <c r="AJ133" s="527"/>
      <c r="AK133" s="527"/>
      <c r="AL133" s="527"/>
      <c r="AM133" s="527"/>
      <c r="AN133" s="527"/>
      <c r="AO133" s="527"/>
      <c r="AP133" s="527"/>
      <c r="AQ133" s="527"/>
      <c r="AR133" s="527"/>
      <c r="AS133" s="527"/>
      <c r="AT133" s="527"/>
      <c r="AU133" s="527"/>
      <c r="AV133" s="527"/>
      <c r="AW133" s="527"/>
      <c r="AX133" s="527"/>
      <c r="AY133" s="527"/>
      <c r="AZ133" s="527"/>
      <c r="BA133" s="527"/>
      <c r="BB133" s="527"/>
      <c r="BC133" s="527"/>
      <c r="BD133" s="527"/>
      <c r="BE133" s="527"/>
      <c r="BF133" s="527"/>
      <c r="BG133" s="527"/>
      <c r="BH133" s="527"/>
    </row>
    <row r="134" spans="1:60" outlineLevel="1">
      <c r="A134" s="518">
        <v>36</v>
      </c>
      <c r="B134" s="519" t="s">
        <v>2891</v>
      </c>
      <c r="C134" s="520" t="s">
        <v>2892</v>
      </c>
      <c r="D134" s="521" t="s">
        <v>898</v>
      </c>
      <c r="E134" s="522">
        <v>0.27983000000000002</v>
      </c>
      <c r="F134" s="523"/>
      <c r="G134" s="524">
        <f>ROUND(E134*F134,2)</f>
        <v>0</v>
      </c>
      <c r="H134" s="523"/>
      <c r="I134" s="524">
        <f>ROUND(E134*H134,2)</f>
        <v>0</v>
      </c>
      <c r="J134" s="523"/>
      <c r="K134" s="524">
        <f>ROUND(E134*J134,2)</f>
        <v>0</v>
      </c>
      <c r="L134" s="524">
        <v>21</v>
      </c>
      <c r="M134" s="524">
        <f>G134*(1+L134/100)</f>
        <v>0</v>
      </c>
      <c r="N134" s="522">
        <v>1.02491</v>
      </c>
      <c r="O134" s="522">
        <f>ROUND(E134*N134,2)</f>
        <v>0.28999999999999998</v>
      </c>
      <c r="P134" s="522">
        <v>0</v>
      </c>
      <c r="Q134" s="522">
        <f>ROUND(E134*P134,2)</f>
        <v>0</v>
      </c>
      <c r="R134" s="524" t="s">
        <v>1604</v>
      </c>
      <c r="S134" s="524" t="s">
        <v>1605</v>
      </c>
      <c r="T134" s="525" t="s">
        <v>1605</v>
      </c>
      <c r="U134" s="526">
        <v>24.562000000000001</v>
      </c>
      <c r="V134" s="526">
        <f>ROUND(E134*U134,2)</f>
        <v>6.87</v>
      </c>
      <c r="W134" s="526"/>
      <c r="X134" s="526" t="s">
        <v>1606</v>
      </c>
      <c r="Y134" s="526" t="s">
        <v>2857</v>
      </c>
      <c r="Z134" s="527"/>
      <c r="AA134" s="527"/>
      <c r="AB134" s="527"/>
      <c r="AC134" s="527"/>
      <c r="AD134" s="527"/>
      <c r="AE134" s="527"/>
      <c r="AF134" s="527"/>
      <c r="AG134" s="527" t="s">
        <v>1607</v>
      </c>
      <c r="AH134" s="527"/>
      <c r="AI134" s="527"/>
      <c r="AJ134" s="527"/>
      <c r="AK134" s="527"/>
      <c r="AL134" s="527"/>
      <c r="AM134" s="527"/>
      <c r="AN134" s="527"/>
      <c r="AO134" s="527"/>
      <c r="AP134" s="527"/>
      <c r="AQ134" s="527"/>
      <c r="AR134" s="527"/>
      <c r="AS134" s="527"/>
      <c r="AT134" s="527"/>
      <c r="AU134" s="527"/>
      <c r="AV134" s="527"/>
      <c r="AW134" s="527"/>
      <c r="AX134" s="527"/>
      <c r="AY134" s="527"/>
      <c r="AZ134" s="527"/>
      <c r="BA134" s="527"/>
      <c r="BB134" s="527"/>
      <c r="BC134" s="527"/>
      <c r="BD134" s="527"/>
      <c r="BE134" s="527"/>
      <c r="BF134" s="527"/>
      <c r="BG134" s="527"/>
      <c r="BH134" s="527"/>
    </row>
    <row r="135" spans="1:60" outlineLevel="2">
      <c r="A135" s="528"/>
      <c r="B135" s="529"/>
      <c r="C135" s="976" t="s">
        <v>2893</v>
      </c>
      <c r="D135" s="977"/>
      <c r="E135" s="977"/>
      <c r="F135" s="977"/>
      <c r="G135" s="977"/>
      <c r="H135" s="526"/>
      <c r="I135" s="526"/>
      <c r="J135" s="526"/>
      <c r="K135" s="526"/>
      <c r="L135" s="526"/>
      <c r="M135" s="526"/>
      <c r="N135" s="533"/>
      <c r="O135" s="533"/>
      <c r="P135" s="533"/>
      <c r="Q135" s="533"/>
      <c r="R135" s="526"/>
      <c r="S135" s="526"/>
      <c r="T135" s="526"/>
      <c r="U135" s="526"/>
      <c r="V135" s="526"/>
      <c r="W135" s="526"/>
      <c r="X135" s="526"/>
      <c r="Y135" s="526"/>
      <c r="Z135" s="527"/>
      <c r="AA135" s="527"/>
      <c r="AB135" s="527"/>
      <c r="AC135" s="527"/>
      <c r="AD135" s="527"/>
      <c r="AE135" s="527"/>
      <c r="AF135" s="527"/>
      <c r="AG135" s="527" t="s">
        <v>1621</v>
      </c>
      <c r="AH135" s="527"/>
      <c r="AI135" s="527"/>
      <c r="AJ135" s="527"/>
      <c r="AK135" s="527"/>
      <c r="AL135" s="527"/>
      <c r="AM135" s="527"/>
      <c r="AN135" s="527"/>
      <c r="AO135" s="527"/>
      <c r="AP135" s="527"/>
      <c r="AQ135" s="527"/>
      <c r="AR135" s="527"/>
      <c r="AS135" s="527"/>
      <c r="AT135" s="527"/>
      <c r="AU135" s="527"/>
      <c r="AV135" s="527"/>
      <c r="AW135" s="527"/>
      <c r="AX135" s="527"/>
      <c r="AY135" s="527"/>
      <c r="AZ135" s="527"/>
      <c r="BA135" s="527"/>
      <c r="BB135" s="527"/>
      <c r="BC135" s="527"/>
      <c r="BD135" s="527"/>
      <c r="BE135" s="527"/>
      <c r="BF135" s="527"/>
      <c r="BG135" s="527"/>
      <c r="BH135" s="527"/>
    </row>
    <row r="136" spans="1:60" outlineLevel="2">
      <c r="A136" s="528"/>
      <c r="B136" s="529"/>
      <c r="C136" s="530" t="s">
        <v>2894</v>
      </c>
      <c r="D136" s="531"/>
      <c r="E136" s="532"/>
      <c r="F136" s="526"/>
      <c r="G136" s="526"/>
      <c r="H136" s="526"/>
      <c r="I136" s="526"/>
      <c r="J136" s="526"/>
      <c r="K136" s="526"/>
      <c r="L136" s="526"/>
      <c r="M136" s="526"/>
      <c r="N136" s="533"/>
      <c r="O136" s="533"/>
      <c r="P136" s="533"/>
      <c r="Q136" s="533"/>
      <c r="R136" s="526"/>
      <c r="S136" s="526"/>
      <c r="T136" s="526"/>
      <c r="U136" s="526"/>
      <c r="V136" s="526"/>
      <c r="W136" s="526"/>
      <c r="X136" s="526"/>
      <c r="Y136" s="526"/>
      <c r="Z136" s="527"/>
      <c r="AA136" s="527"/>
      <c r="AB136" s="527"/>
      <c r="AC136" s="527"/>
      <c r="AD136" s="527"/>
      <c r="AE136" s="527"/>
      <c r="AF136" s="527"/>
      <c r="AG136" s="527" t="s">
        <v>814</v>
      </c>
      <c r="AH136" s="527">
        <v>0</v>
      </c>
      <c r="AI136" s="527"/>
      <c r="AJ136" s="527"/>
      <c r="AK136" s="527"/>
      <c r="AL136" s="527"/>
      <c r="AM136" s="527"/>
      <c r="AN136" s="527"/>
      <c r="AO136" s="527"/>
      <c r="AP136" s="527"/>
      <c r="AQ136" s="527"/>
      <c r="AR136" s="527"/>
      <c r="AS136" s="527"/>
      <c r="AT136" s="527"/>
      <c r="AU136" s="527"/>
      <c r="AV136" s="527"/>
      <c r="AW136" s="527"/>
      <c r="AX136" s="527"/>
      <c r="AY136" s="527"/>
      <c r="AZ136" s="527"/>
      <c r="BA136" s="527"/>
      <c r="BB136" s="527"/>
      <c r="BC136" s="527"/>
      <c r="BD136" s="527"/>
      <c r="BE136" s="527"/>
      <c r="BF136" s="527"/>
      <c r="BG136" s="527"/>
      <c r="BH136" s="527"/>
    </row>
    <row r="137" spans="1:60" ht="56.25" outlineLevel="3">
      <c r="A137" s="528"/>
      <c r="B137" s="529"/>
      <c r="C137" s="530" t="s">
        <v>2895</v>
      </c>
      <c r="D137" s="531"/>
      <c r="E137" s="532">
        <v>0.24604999999999999</v>
      </c>
      <c r="F137" s="526"/>
      <c r="G137" s="526"/>
      <c r="H137" s="526"/>
      <c r="I137" s="526"/>
      <c r="J137" s="526"/>
      <c r="K137" s="526"/>
      <c r="L137" s="526"/>
      <c r="M137" s="526"/>
      <c r="N137" s="533"/>
      <c r="O137" s="533"/>
      <c r="P137" s="533"/>
      <c r="Q137" s="533"/>
      <c r="R137" s="526"/>
      <c r="S137" s="526"/>
      <c r="T137" s="526"/>
      <c r="U137" s="526"/>
      <c r="V137" s="526"/>
      <c r="W137" s="526"/>
      <c r="X137" s="526"/>
      <c r="Y137" s="526"/>
      <c r="Z137" s="527"/>
      <c r="AA137" s="527"/>
      <c r="AB137" s="527"/>
      <c r="AC137" s="527"/>
      <c r="AD137" s="527"/>
      <c r="AE137" s="527"/>
      <c r="AF137" s="527"/>
      <c r="AG137" s="527" t="s">
        <v>814</v>
      </c>
      <c r="AH137" s="527">
        <v>0</v>
      </c>
      <c r="AI137" s="527"/>
      <c r="AJ137" s="527"/>
      <c r="AK137" s="527"/>
      <c r="AL137" s="527"/>
      <c r="AM137" s="527"/>
      <c r="AN137" s="527"/>
      <c r="AO137" s="527"/>
      <c r="AP137" s="527"/>
      <c r="AQ137" s="527"/>
      <c r="AR137" s="527"/>
      <c r="AS137" s="527"/>
      <c r="AT137" s="527"/>
      <c r="AU137" s="527"/>
      <c r="AV137" s="527"/>
      <c r="AW137" s="527"/>
      <c r="AX137" s="527"/>
      <c r="AY137" s="527"/>
      <c r="AZ137" s="527"/>
      <c r="BA137" s="527"/>
      <c r="BB137" s="527"/>
      <c r="BC137" s="527"/>
      <c r="BD137" s="527"/>
      <c r="BE137" s="527"/>
      <c r="BF137" s="527"/>
      <c r="BG137" s="527"/>
      <c r="BH137" s="527"/>
    </row>
    <row r="138" spans="1:60" outlineLevel="3">
      <c r="A138" s="528"/>
      <c r="B138" s="529"/>
      <c r="C138" s="530" t="s">
        <v>2896</v>
      </c>
      <c r="D138" s="531"/>
      <c r="E138" s="532">
        <v>3.3779999999999998E-2</v>
      </c>
      <c r="F138" s="526"/>
      <c r="G138" s="526"/>
      <c r="H138" s="526"/>
      <c r="I138" s="526"/>
      <c r="J138" s="526"/>
      <c r="K138" s="526"/>
      <c r="L138" s="526"/>
      <c r="M138" s="526"/>
      <c r="N138" s="533"/>
      <c r="O138" s="533"/>
      <c r="P138" s="533"/>
      <c r="Q138" s="533"/>
      <c r="R138" s="526"/>
      <c r="S138" s="526"/>
      <c r="T138" s="526"/>
      <c r="U138" s="526"/>
      <c r="V138" s="526"/>
      <c r="W138" s="526"/>
      <c r="X138" s="526"/>
      <c r="Y138" s="526"/>
      <c r="Z138" s="527"/>
      <c r="AA138" s="527"/>
      <c r="AB138" s="527"/>
      <c r="AC138" s="527"/>
      <c r="AD138" s="527"/>
      <c r="AE138" s="527"/>
      <c r="AF138" s="527"/>
      <c r="AG138" s="527" t="s">
        <v>814</v>
      </c>
      <c r="AH138" s="527">
        <v>0</v>
      </c>
      <c r="AI138" s="527"/>
      <c r="AJ138" s="527"/>
      <c r="AK138" s="527"/>
      <c r="AL138" s="527"/>
      <c r="AM138" s="527"/>
      <c r="AN138" s="527"/>
      <c r="AO138" s="527"/>
      <c r="AP138" s="527"/>
      <c r="AQ138" s="527"/>
      <c r="AR138" s="527"/>
      <c r="AS138" s="527"/>
      <c r="AT138" s="527"/>
      <c r="AU138" s="527"/>
      <c r="AV138" s="527"/>
      <c r="AW138" s="527"/>
      <c r="AX138" s="527"/>
      <c r="AY138" s="527"/>
      <c r="AZ138" s="527"/>
      <c r="BA138" s="527"/>
      <c r="BB138" s="527"/>
      <c r="BC138" s="527"/>
      <c r="BD138" s="527"/>
      <c r="BE138" s="527"/>
      <c r="BF138" s="527"/>
      <c r="BG138" s="527"/>
      <c r="BH138" s="527"/>
    </row>
    <row r="139" spans="1:60" outlineLevel="1">
      <c r="A139" s="518">
        <v>37</v>
      </c>
      <c r="B139" s="519" t="s">
        <v>1628</v>
      </c>
      <c r="C139" s="520" t="s">
        <v>1629</v>
      </c>
      <c r="D139" s="521" t="s">
        <v>180</v>
      </c>
      <c r="E139" s="522">
        <v>577.30010000000004</v>
      </c>
      <c r="F139" s="523"/>
      <c r="G139" s="524">
        <f>ROUND(E139*F139,2)</f>
        <v>0</v>
      </c>
      <c r="H139" s="523"/>
      <c r="I139" s="524">
        <f>ROUND(E139*H139,2)</f>
        <v>0</v>
      </c>
      <c r="J139" s="523"/>
      <c r="K139" s="524">
        <f>ROUND(E139*J139,2)</f>
        <v>0</v>
      </c>
      <c r="L139" s="524">
        <v>21</v>
      </c>
      <c r="M139" s="524">
        <f>G139*(1+L139/100)</f>
        <v>0</v>
      </c>
      <c r="N139" s="522">
        <v>1.0200000000000001E-3</v>
      </c>
      <c r="O139" s="522">
        <f>ROUND(E139*N139,2)</f>
        <v>0.59</v>
      </c>
      <c r="P139" s="522">
        <v>0</v>
      </c>
      <c r="Q139" s="522">
        <f>ROUND(E139*P139,2)</f>
        <v>0</v>
      </c>
      <c r="R139" s="524" t="s">
        <v>1604</v>
      </c>
      <c r="S139" s="524" t="s">
        <v>1605</v>
      </c>
      <c r="T139" s="525" t="s">
        <v>1605</v>
      </c>
      <c r="U139" s="526">
        <v>0.223</v>
      </c>
      <c r="V139" s="526">
        <f>ROUND(E139*U139,2)</f>
        <v>128.74</v>
      </c>
      <c r="W139" s="526"/>
      <c r="X139" s="526" t="s">
        <v>1606</v>
      </c>
      <c r="Y139" s="526" t="s">
        <v>2857</v>
      </c>
      <c r="Z139" s="527"/>
      <c r="AA139" s="527"/>
      <c r="AB139" s="527"/>
      <c r="AC139" s="527"/>
      <c r="AD139" s="527"/>
      <c r="AE139" s="527"/>
      <c r="AF139" s="527"/>
      <c r="AG139" s="527" t="s">
        <v>1607</v>
      </c>
      <c r="AH139" s="527"/>
      <c r="AI139" s="527"/>
      <c r="AJ139" s="527"/>
      <c r="AK139" s="527"/>
      <c r="AL139" s="527"/>
      <c r="AM139" s="527"/>
      <c r="AN139" s="527"/>
      <c r="AO139" s="527"/>
      <c r="AP139" s="527"/>
      <c r="AQ139" s="527"/>
      <c r="AR139" s="527"/>
      <c r="AS139" s="527"/>
      <c r="AT139" s="527"/>
      <c r="AU139" s="527"/>
      <c r="AV139" s="527"/>
      <c r="AW139" s="527"/>
      <c r="AX139" s="527"/>
      <c r="AY139" s="527"/>
      <c r="AZ139" s="527"/>
      <c r="BA139" s="527"/>
      <c r="BB139" s="527"/>
      <c r="BC139" s="527"/>
      <c r="BD139" s="527"/>
      <c r="BE139" s="527"/>
      <c r="BF139" s="527"/>
      <c r="BG139" s="527"/>
      <c r="BH139" s="527"/>
    </row>
    <row r="140" spans="1:60" outlineLevel="2">
      <c r="A140" s="528"/>
      <c r="B140" s="529"/>
      <c r="C140" s="976" t="s">
        <v>1630</v>
      </c>
      <c r="D140" s="977"/>
      <c r="E140" s="977"/>
      <c r="F140" s="977"/>
      <c r="G140" s="977"/>
      <c r="H140" s="526"/>
      <c r="I140" s="526"/>
      <c r="J140" s="526"/>
      <c r="K140" s="526"/>
      <c r="L140" s="526"/>
      <c r="M140" s="526"/>
      <c r="N140" s="533"/>
      <c r="O140" s="533"/>
      <c r="P140" s="533"/>
      <c r="Q140" s="533"/>
      <c r="R140" s="526"/>
      <c r="S140" s="526"/>
      <c r="T140" s="526"/>
      <c r="U140" s="526"/>
      <c r="V140" s="526"/>
      <c r="W140" s="526"/>
      <c r="X140" s="526"/>
      <c r="Y140" s="526"/>
      <c r="Z140" s="527"/>
      <c r="AA140" s="527"/>
      <c r="AB140" s="527"/>
      <c r="AC140" s="527"/>
      <c r="AD140" s="527"/>
      <c r="AE140" s="527"/>
      <c r="AF140" s="527"/>
      <c r="AG140" s="527" t="s">
        <v>1621</v>
      </c>
      <c r="AH140" s="527"/>
      <c r="AI140" s="527"/>
      <c r="AJ140" s="527"/>
      <c r="AK140" s="527"/>
      <c r="AL140" s="527"/>
      <c r="AM140" s="527"/>
      <c r="AN140" s="527"/>
      <c r="AO140" s="527"/>
      <c r="AP140" s="527"/>
      <c r="AQ140" s="527"/>
      <c r="AR140" s="527"/>
      <c r="AS140" s="527"/>
      <c r="AT140" s="527"/>
      <c r="AU140" s="527"/>
      <c r="AV140" s="527"/>
      <c r="AW140" s="527"/>
      <c r="AX140" s="527"/>
      <c r="AY140" s="527"/>
      <c r="AZ140" s="527"/>
      <c r="BA140" s="527"/>
      <c r="BB140" s="527"/>
      <c r="BC140" s="527"/>
      <c r="BD140" s="527"/>
      <c r="BE140" s="527"/>
      <c r="BF140" s="527"/>
      <c r="BG140" s="527"/>
      <c r="BH140" s="527"/>
    </row>
    <row r="141" spans="1:60" outlineLevel="2">
      <c r="A141" s="528"/>
      <c r="B141" s="529"/>
      <c r="C141" s="978" t="s">
        <v>1631</v>
      </c>
      <c r="D141" s="979"/>
      <c r="E141" s="979"/>
      <c r="F141" s="979"/>
      <c r="G141" s="979"/>
      <c r="H141" s="526"/>
      <c r="I141" s="526"/>
      <c r="J141" s="526"/>
      <c r="K141" s="526"/>
      <c r="L141" s="526"/>
      <c r="M141" s="526"/>
      <c r="N141" s="533"/>
      <c r="O141" s="533"/>
      <c r="P141" s="533"/>
      <c r="Q141" s="533"/>
      <c r="R141" s="526"/>
      <c r="S141" s="526"/>
      <c r="T141" s="526"/>
      <c r="U141" s="526"/>
      <c r="V141" s="526"/>
      <c r="W141" s="526"/>
      <c r="X141" s="526"/>
      <c r="Y141" s="526"/>
      <c r="Z141" s="527"/>
      <c r="AA141" s="527"/>
      <c r="AB141" s="527"/>
      <c r="AC141" s="527"/>
      <c r="AD141" s="527"/>
      <c r="AE141" s="527"/>
      <c r="AF141" s="527"/>
      <c r="AG141" s="527" t="s">
        <v>1632</v>
      </c>
      <c r="AH141" s="527"/>
      <c r="AI141" s="527"/>
      <c r="AJ141" s="527"/>
      <c r="AK141" s="527"/>
      <c r="AL141" s="527"/>
      <c r="AM141" s="527"/>
      <c r="AN141" s="527"/>
      <c r="AO141" s="527"/>
      <c r="AP141" s="527"/>
      <c r="AQ141" s="527"/>
      <c r="AR141" s="527"/>
      <c r="AS141" s="527"/>
      <c r="AT141" s="527"/>
      <c r="AU141" s="527"/>
      <c r="AV141" s="527"/>
      <c r="AW141" s="527"/>
      <c r="AX141" s="527"/>
      <c r="AY141" s="527"/>
      <c r="AZ141" s="527"/>
      <c r="BA141" s="527"/>
      <c r="BB141" s="527"/>
      <c r="BC141" s="527"/>
      <c r="BD141" s="527"/>
      <c r="BE141" s="527"/>
      <c r="BF141" s="527"/>
      <c r="BG141" s="527"/>
      <c r="BH141" s="527"/>
    </row>
    <row r="142" spans="1:60" outlineLevel="2">
      <c r="A142" s="528"/>
      <c r="B142" s="529"/>
      <c r="C142" s="530" t="s">
        <v>2172</v>
      </c>
      <c r="D142" s="531"/>
      <c r="E142" s="532">
        <v>5.6</v>
      </c>
      <c r="F142" s="526"/>
      <c r="G142" s="526"/>
      <c r="H142" s="526"/>
      <c r="I142" s="526"/>
      <c r="J142" s="526"/>
      <c r="K142" s="526"/>
      <c r="L142" s="526"/>
      <c r="M142" s="526"/>
      <c r="N142" s="533"/>
      <c r="O142" s="533"/>
      <c r="P142" s="533"/>
      <c r="Q142" s="533"/>
      <c r="R142" s="526"/>
      <c r="S142" s="526"/>
      <c r="T142" s="526"/>
      <c r="U142" s="526"/>
      <c r="V142" s="526"/>
      <c r="W142" s="526"/>
      <c r="X142" s="526"/>
      <c r="Y142" s="526"/>
      <c r="Z142" s="527"/>
      <c r="AA142" s="527"/>
      <c r="AB142" s="527"/>
      <c r="AC142" s="527"/>
      <c r="AD142" s="527"/>
      <c r="AE142" s="527"/>
      <c r="AF142" s="527"/>
      <c r="AG142" s="527" t="s">
        <v>814</v>
      </c>
      <c r="AH142" s="527">
        <v>0</v>
      </c>
      <c r="AI142" s="527"/>
      <c r="AJ142" s="527"/>
      <c r="AK142" s="527"/>
      <c r="AL142" s="527"/>
      <c r="AM142" s="527"/>
      <c r="AN142" s="527"/>
      <c r="AO142" s="527"/>
      <c r="AP142" s="527"/>
      <c r="AQ142" s="527"/>
      <c r="AR142" s="527"/>
      <c r="AS142" s="527"/>
      <c r="AT142" s="527"/>
      <c r="AU142" s="527"/>
      <c r="AV142" s="527"/>
      <c r="AW142" s="527"/>
      <c r="AX142" s="527"/>
      <c r="AY142" s="527"/>
      <c r="AZ142" s="527"/>
      <c r="BA142" s="527"/>
      <c r="BB142" s="527"/>
      <c r="BC142" s="527"/>
      <c r="BD142" s="527"/>
      <c r="BE142" s="527"/>
      <c r="BF142" s="527"/>
      <c r="BG142" s="527"/>
      <c r="BH142" s="527"/>
    </row>
    <row r="143" spans="1:60" outlineLevel="3">
      <c r="A143" s="528"/>
      <c r="B143" s="529"/>
      <c r="C143" s="530" t="s">
        <v>2173</v>
      </c>
      <c r="D143" s="531"/>
      <c r="E143" s="532">
        <v>17.399999999999999</v>
      </c>
      <c r="F143" s="526"/>
      <c r="G143" s="526"/>
      <c r="H143" s="526"/>
      <c r="I143" s="526"/>
      <c r="J143" s="526"/>
      <c r="K143" s="526"/>
      <c r="L143" s="526"/>
      <c r="M143" s="526"/>
      <c r="N143" s="533"/>
      <c r="O143" s="533"/>
      <c r="P143" s="533"/>
      <c r="Q143" s="533"/>
      <c r="R143" s="526"/>
      <c r="S143" s="526"/>
      <c r="T143" s="526"/>
      <c r="U143" s="526"/>
      <c r="V143" s="526"/>
      <c r="W143" s="526"/>
      <c r="X143" s="526"/>
      <c r="Y143" s="526"/>
      <c r="Z143" s="527"/>
      <c r="AA143" s="527"/>
      <c r="AB143" s="527"/>
      <c r="AC143" s="527"/>
      <c r="AD143" s="527"/>
      <c r="AE143" s="527"/>
      <c r="AF143" s="527"/>
      <c r="AG143" s="527" t="s">
        <v>814</v>
      </c>
      <c r="AH143" s="527">
        <v>0</v>
      </c>
      <c r="AI143" s="527"/>
      <c r="AJ143" s="527"/>
      <c r="AK143" s="527"/>
      <c r="AL143" s="527"/>
      <c r="AM143" s="527"/>
      <c r="AN143" s="527"/>
      <c r="AO143" s="527"/>
      <c r="AP143" s="527"/>
      <c r="AQ143" s="527"/>
      <c r="AR143" s="527"/>
      <c r="AS143" s="527"/>
      <c r="AT143" s="527"/>
      <c r="AU143" s="527"/>
      <c r="AV143" s="527"/>
      <c r="AW143" s="527"/>
      <c r="AX143" s="527"/>
      <c r="AY143" s="527"/>
      <c r="AZ143" s="527"/>
      <c r="BA143" s="527"/>
      <c r="BB143" s="527"/>
      <c r="BC143" s="527"/>
      <c r="BD143" s="527"/>
      <c r="BE143" s="527"/>
      <c r="BF143" s="527"/>
      <c r="BG143" s="527"/>
      <c r="BH143" s="527"/>
    </row>
    <row r="144" spans="1:60" outlineLevel="3">
      <c r="A144" s="528"/>
      <c r="B144" s="529"/>
      <c r="C144" s="530" t="s">
        <v>2174</v>
      </c>
      <c r="D144" s="531"/>
      <c r="E144" s="532">
        <v>30.4</v>
      </c>
      <c r="F144" s="526"/>
      <c r="G144" s="526"/>
      <c r="H144" s="526"/>
      <c r="I144" s="526"/>
      <c r="J144" s="526"/>
      <c r="K144" s="526"/>
      <c r="L144" s="526"/>
      <c r="M144" s="526"/>
      <c r="N144" s="533"/>
      <c r="O144" s="533"/>
      <c r="P144" s="533"/>
      <c r="Q144" s="533"/>
      <c r="R144" s="526"/>
      <c r="S144" s="526"/>
      <c r="T144" s="526"/>
      <c r="U144" s="526"/>
      <c r="V144" s="526"/>
      <c r="W144" s="526"/>
      <c r="X144" s="526"/>
      <c r="Y144" s="526"/>
      <c r="Z144" s="527"/>
      <c r="AA144" s="527"/>
      <c r="AB144" s="527"/>
      <c r="AC144" s="527"/>
      <c r="AD144" s="527"/>
      <c r="AE144" s="527"/>
      <c r="AF144" s="527"/>
      <c r="AG144" s="527" t="s">
        <v>814</v>
      </c>
      <c r="AH144" s="527">
        <v>0</v>
      </c>
      <c r="AI144" s="527"/>
      <c r="AJ144" s="527"/>
      <c r="AK144" s="527"/>
      <c r="AL144" s="527"/>
      <c r="AM144" s="527"/>
      <c r="AN144" s="527"/>
      <c r="AO144" s="527"/>
      <c r="AP144" s="527"/>
      <c r="AQ144" s="527"/>
      <c r="AR144" s="527"/>
      <c r="AS144" s="527"/>
      <c r="AT144" s="527"/>
      <c r="AU144" s="527"/>
      <c r="AV144" s="527"/>
      <c r="AW144" s="527"/>
      <c r="AX144" s="527"/>
      <c r="AY144" s="527"/>
      <c r="AZ144" s="527"/>
      <c r="BA144" s="527"/>
      <c r="BB144" s="527"/>
      <c r="BC144" s="527"/>
      <c r="BD144" s="527"/>
      <c r="BE144" s="527"/>
      <c r="BF144" s="527"/>
      <c r="BG144" s="527"/>
      <c r="BH144" s="527"/>
    </row>
    <row r="145" spans="1:60" outlineLevel="3">
      <c r="A145" s="528"/>
      <c r="B145" s="529"/>
      <c r="C145" s="530" t="s">
        <v>2175</v>
      </c>
      <c r="D145" s="531"/>
      <c r="E145" s="532">
        <v>4.37</v>
      </c>
      <c r="F145" s="526"/>
      <c r="G145" s="526"/>
      <c r="H145" s="526"/>
      <c r="I145" s="526"/>
      <c r="J145" s="526"/>
      <c r="K145" s="526"/>
      <c r="L145" s="526"/>
      <c r="M145" s="526"/>
      <c r="N145" s="533"/>
      <c r="O145" s="533"/>
      <c r="P145" s="533"/>
      <c r="Q145" s="533"/>
      <c r="R145" s="526"/>
      <c r="S145" s="526"/>
      <c r="T145" s="526"/>
      <c r="U145" s="526"/>
      <c r="V145" s="526"/>
      <c r="W145" s="526"/>
      <c r="X145" s="526"/>
      <c r="Y145" s="526"/>
      <c r="Z145" s="527"/>
      <c r="AA145" s="527"/>
      <c r="AB145" s="527"/>
      <c r="AC145" s="527"/>
      <c r="AD145" s="527"/>
      <c r="AE145" s="527"/>
      <c r="AF145" s="527"/>
      <c r="AG145" s="527" t="s">
        <v>814</v>
      </c>
      <c r="AH145" s="527">
        <v>0</v>
      </c>
      <c r="AI145" s="527"/>
      <c r="AJ145" s="527"/>
      <c r="AK145" s="527"/>
      <c r="AL145" s="527"/>
      <c r="AM145" s="527"/>
      <c r="AN145" s="527"/>
      <c r="AO145" s="527"/>
      <c r="AP145" s="527"/>
      <c r="AQ145" s="527"/>
      <c r="AR145" s="527"/>
      <c r="AS145" s="527"/>
      <c r="AT145" s="527"/>
      <c r="AU145" s="527"/>
      <c r="AV145" s="527"/>
      <c r="AW145" s="527"/>
      <c r="AX145" s="527"/>
      <c r="AY145" s="527"/>
      <c r="AZ145" s="527"/>
      <c r="BA145" s="527"/>
      <c r="BB145" s="527"/>
      <c r="BC145" s="527"/>
      <c r="BD145" s="527"/>
      <c r="BE145" s="527"/>
      <c r="BF145" s="527"/>
      <c r="BG145" s="527"/>
      <c r="BH145" s="527"/>
    </row>
    <row r="146" spans="1:60" outlineLevel="3">
      <c r="A146" s="528"/>
      <c r="B146" s="529"/>
      <c r="C146" s="530" t="s">
        <v>2176</v>
      </c>
      <c r="D146" s="531"/>
      <c r="E146" s="532">
        <v>18.22</v>
      </c>
      <c r="F146" s="526"/>
      <c r="G146" s="526"/>
      <c r="H146" s="526"/>
      <c r="I146" s="526"/>
      <c r="J146" s="526"/>
      <c r="K146" s="526"/>
      <c r="L146" s="526"/>
      <c r="M146" s="526"/>
      <c r="N146" s="533"/>
      <c r="O146" s="533"/>
      <c r="P146" s="533"/>
      <c r="Q146" s="533"/>
      <c r="R146" s="526"/>
      <c r="S146" s="526"/>
      <c r="T146" s="526"/>
      <c r="U146" s="526"/>
      <c r="V146" s="526"/>
      <c r="W146" s="526"/>
      <c r="X146" s="526"/>
      <c r="Y146" s="526"/>
      <c r="Z146" s="527"/>
      <c r="AA146" s="527"/>
      <c r="AB146" s="527"/>
      <c r="AC146" s="527"/>
      <c r="AD146" s="527"/>
      <c r="AE146" s="527"/>
      <c r="AF146" s="527"/>
      <c r="AG146" s="527" t="s">
        <v>814</v>
      </c>
      <c r="AH146" s="527">
        <v>0</v>
      </c>
      <c r="AI146" s="527"/>
      <c r="AJ146" s="527"/>
      <c r="AK146" s="527"/>
      <c r="AL146" s="527"/>
      <c r="AM146" s="527"/>
      <c r="AN146" s="527"/>
      <c r="AO146" s="527"/>
      <c r="AP146" s="527"/>
      <c r="AQ146" s="527"/>
      <c r="AR146" s="527"/>
      <c r="AS146" s="527"/>
      <c r="AT146" s="527"/>
      <c r="AU146" s="527"/>
      <c r="AV146" s="527"/>
      <c r="AW146" s="527"/>
      <c r="AX146" s="527"/>
      <c r="AY146" s="527"/>
      <c r="AZ146" s="527"/>
      <c r="BA146" s="527"/>
      <c r="BB146" s="527"/>
      <c r="BC146" s="527"/>
      <c r="BD146" s="527"/>
      <c r="BE146" s="527"/>
      <c r="BF146" s="527"/>
      <c r="BG146" s="527"/>
      <c r="BH146" s="527"/>
    </row>
    <row r="147" spans="1:60" outlineLevel="3">
      <c r="A147" s="528"/>
      <c r="B147" s="529"/>
      <c r="C147" s="530" t="s">
        <v>2177</v>
      </c>
      <c r="D147" s="531"/>
      <c r="E147" s="532">
        <v>3.9</v>
      </c>
      <c r="F147" s="526"/>
      <c r="G147" s="526"/>
      <c r="H147" s="526"/>
      <c r="I147" s="526"/>
      <c r="J147" s="526"/>
      <c r="K147" s="526"/>
      <c r="L147" s="526"/>
      <c r="M147" s="526"/>
      <c r="N147" s="533"/>
      <c r="O147" s="533"/>
      <c r="P147" s="533"/>
      <c r="Q147" s="533"/>
      <c r="R147" s="526"/>
      <c r="S147" s="526"/>
      <c r="T147" s="526"/>
      <c r="U147" s="526"/>
      <c r="V147" s="526"/>
      <c r="W147" s="526"/>
      <c r="X147" s="526"/>
      <c r="Y147" s="526"/>
      <c r="Z147" s="527"/>
      <c r="AA147" s="527"/>
      <c r="AB147" s="527"/>
      <c r="AC147" s="527"/>
      <c r="AD147" s="527"/>
      <c r="AE147" s="527"/>
      <c r="AF147" s="527"/>
      <c r="AG147" s="527" t="s">
        <v>814</v>
      </c>
      <c r="AH147" s="527">
        <v>0</v>
      </c>
      <c r="AI147" s="527"/>
      <c r="AJ147" s="527"/>
      <c r="AK147" s="527"/>
      <c r="AL147" s="527"/>
      <c r="AM147" s="527"/>
      <c r="AN147" s="527"/>
      <c r="AO147" s="527"/>
      <c r="AP147" s="527"/>
      <c r="AQ147" s="527"/>
      <c r="AR147" s="527"/>
      <c r="AS147" s="527"/>
      <c r="AT147" s="527"/>
      <c r="AU147" s="527"/>
      <c r="AV147" s="527"/>
      <c r="AW147" s="527"/>
      <c r="AX147" s="527"/>
      <c r="AY147" s="527"/>
      <c r="AZ147" s="527"/>
      <c r="BA147" s="527"/>
      <c r="BB147" s="527"/>
      <c r="BC147" s="527"/>
      <c r="BD147" s="527"/>
      <c r="BE147" s="527"/>
      <c r="BF147" s="527"/>
      <c r="BG147" s="527"/>
      <c r="BH147" s="527"/>
    </row>
    <row r="148" spans="1:60" outlineLevel="3">
      <c r="A148" s="528"/>
      <c r="B148" s="529"/>
      <c r="C148" s="530" t="s">
        <v>2178</v>
      </c>
      <c r="D148" s="531"/>
      <c r="E148" s="532">
        <v>14.4</v>
      </c>
      <c r="F148" s="526"/>
      <c r="G148" s="526"/>
      <c r="H148" s="526"/>
      <c r="I148" s="526"/>
      <c r="J148" s="526"/>
      <c r="K148" s="526"/>
      <c r="L148" s="526"/>
      <c r="M148" s="526"/>
      <c r="N148" s="533"/>
      <c r="O148" s="533"/>
      <c r="P148" s="533"/>
      <c r="Q148" s="533"/>
      <c r="R148" s="526"/>
      <c r="S148" s="526"/>
      <c r="T148" s="526"/>
      <c r="U148" s="526"/>
      <c r="V148" s="526"/>
      <c r="W148" s="526"/>
      <c r="X148" s="526"/>
      <c r="Y148" s="526"/>
      <c r="Z148" s="527"/>
      <c r="AA148" s="527"/>
      <c r="AB148" s="527"/>
      <c r="AC148" s="527"/>
      <c r="AD148" s="527"/>
      <c r="AE148" s="527"/>
      <c r="AF148" s="527"/>
      <c r="AG148" s="527" t="s">
        <v>814</v>
      </c>
      <c r="AH148" s="527">
        <v>0</v>
      </c>
      <c r="AI148" s="527"/>
      <c r="AJ148" s="527"/>
      <c r="AK148" s="527"/>
      <c r="AL148" s="527"/>
      <c r="AM148" s="527"/>
      <c r="AN148" s="527"/>
      <c r="AO148" s="527"/>
      <c r="AP148" s="527"/>
      <c r="AQ148" s="527"/>
      <c r="AR148" s="527"/>
      <c r="AS148" s="527"/>
      <c r="AT148" s="527"/>
      <c r="AU148" s="527"/>
      <c r="AV148" s="527"/>
      <c r="AW148" s="527"/>
      <c r="AX148" s="527"/>
      <c r="AY148" s="527"/>
      <c r="AZ148" s="527"/>
      <c r="BA148" s="527"/>
      <c r="BB148" s="527"/>
      <c r="BC148" s="527"/>
      <c r="BD148" s="527"/>
      <c r="BE148" s="527"/>
      <c r="BF148" s="527"/>
      <c r="BG148" s="527"/>
      <c r="BH148" s="527"/>
    </row>
    <row r="149" spans="1:60" outlineLevel="3">
      <c r="A149" s="528"/>
      <c r="B149" s="529"/>
      <c r="C149" s="530" t="s">
        <v>2179</v>
      </c>
      <c r="D149" s="531"/>
      <c r="E149" s="532">
        <v>62.9</v>
      </c>
      <c r="F149" s="526"/>
      <c r="G149" s="526"/>
      <c r="H149" s="526"/>
      <c r="I149" s="526"/>
      <c r="J149" s="526"/>
      <c r="K149" s="526"/>
      <c r="L149" s="526"/>
      <c r="M149" s="526"/>
      <c r="N149" s="533"/>
      <c r="O149" s="533"/>
      <c r="P149" s="533"/>
      <c r="Q149" s="533"/>
      <c r="R149" s="526"/>
      <c r="S149" s="526"/>
      <c r="T149" s="526"/>
      <c r="U149" s="526"/>
      <c r="V149" s="526"/>
      <c r="W149" s="526"/>
      <c r="X149" s="526"/>
      <c r="Y149" s="526"/>
      <c r="Z149" s="527"/>
      <c r="AA149" s="527"/>
      <c r="AB149" s="527"/>
      <c r="AC149" s="527"/>
      <c r="AD149" s="527"/>
      <c r="AE149" s="527"/>
      <c r="AF149" s="527"/>
      <c r="AG149" s="527" t="s">
        <v>814</v>
      </c>
      <c r="AH149" s="527">
        <v>0</v>
      </c>
      <c r="AI149" s="527"/>
      <c r="AJ149" s="527"/>
      <c r="AK149" s="527"/>
      <c r="AL149" s="527"/>
      <c r="AM149" s="527"/>
      <c r="AN149" s="527"/>
      <c r="AO149" s="527"/>
      <c r="AP149" s="527"/>
      <c r="AQ149" s="527"/>
      <c r="AR149" s="527"/>
      <c r="AS149" s="527"/>
      <c r="AT149" s="527"/>
      <c r="AU149" s="527"/>
      <c r="AV149" s="527"/>
      <c r="AW149" s="527"/>
      <c r="AX149" s="527"/>
      <c r="AY149" s="527"/>
      <c r="AZ149" s="527"/>
      <c r="BA149" s="527"/>
      <c r="BB149" s="527"/>
      <c r="BC149" s="527"/>
      <c r="BD149" s="527"/>
      <c r="BE149" s="527"/>
      <c r="BF149" s="527"/>
      <c r="BG149" s="527"/>
      <c r="BH149" s="527"/>
    </row>
    <row r="150" spans="1:60" outlineLevel="3">
      <c r="A150" s="528"/>
      <c r="B150" s="529"/>
      <c r="C150" s="530" t="s">
        <v>2180</v>
      </c>
      <c r="D150" s="531"/>
      <c r="E150" s="532">
        <v>35.08</v>
      </c>
      <c r="F150" s="526"/>
      <c r="G150" s="526"/>
      <c r="H150" s="526"/>
      <c r="I150" s="526"/>
      <c r="J150" s="526"/>
      <c r="K150" s="526"/>
      <c r="L150" s="526"/>
      <c r="M150" s="526"/>
      <c r="N150" s="533"/>
      <c r="O150" s="533"/>
      <c r="P150" s="533"/>
      <c r="Q150" s="533"/>
      <c r="R150" s="526"/>
      <c r="S150" s="526"/>
      <c r="T150" s="526"/>
      <c r="U150" s="526"/>
      <c r="V150" s="526"/>
      <c r="W150" s="526"/>
      <c r="X150" s="526"/>
      <c r="Y150" s="526"/>
      <c r="Z150" s="527"/>
      <c r="AA150" s="527"/>
      <c r="AB150" s="527"/>
      <c r="AC150" s="527"/>
      <c r="AD150" s="527"/>
      <c r="AE150" s="527"/>
      <c r="AF150" s="527"/>
      <c r="AG150" s="527" t="s">
        <v>814</v>
      </c>
      <c r="AH150" s="527">
        <v>0</v>
      </c>
      <c r="AI150" s="527"/>
      <c r="AJ150" s="527"/>
      <c r="AK150" s="527"/>
      <c r="AL150" s="527"/>
      <c r="AM150" s="527"/>
      <c r="AN150" s="527"/>
      <c r="AO150" s="527"/>
      <c r="AP150" s="527"/>
      <c r="AQ150" s="527"/>
      <c r="AR150" s="527"/>
      <c r="AS150" s="527"/>
      <c r="AT150" s="527"/>
      <c r="AU150" s="527"/>
      <c r="AV150" s="527"/>
      <c r="AW150" s="527"/>
      <c r="AX150" s="527"/>
      <c r="AY150" s="527"/>
      <c r="AZ150" s="527"/>
      <c r="BA150" s="527"/>
      <c r="BB150" s="527"/>
      <c r="BC150" s="527"/>
      <c r="BD150" s="527"/>
      <c r="BE150" s="527"/>
      <c r="BF150" s="527"/>
      <c r="BG150" s="527"/>
      <c r="BH150" s="527"/>
    </row>
    <row r="151" spans="1:60" outlineLevel="3">
      <c r="A151" s="528"/>
      <c r="B151" s="529"/>
      <c r="C151" s="530" t="s">
        <v>2181</v>
      </c>
      <c r="D151" s="531"/>
      <c r="E151" s="532">
        <v>4.8</v>
      </c>
      <c r="F151" s="526"/>
      <c r="G151" s="526"/>
      <c r="H151" s="526"/>
      <c r="I151" s="526"/>
      <c r="J151" s="526"/>
      <c r="K151" s="526"/>
      <c r="L151" s="526"/>
      <c r="M151" s="526"/>
      <c r="N151" s="533"/>
      <c r="O151" s="533"/>
      <c r="P151" s="533"/>
      <c r="Q151" s="533"/>
      <c r="R151" s="526"/>
      <c r="S151" s="526"/>
      <c r="T151" s="526"/>
      <c r="U151" s="526"/>
      <c r="V151" s="526"/>
      <c r="W151" s="526"/>
      <c r="X151" s="526"/>
      <c r="Y151" s="526"/>
      <c r="Z151" s="527"/>
      <c r="AA151" s="527"/>
      <c r="AB151" s="527"/>
      <c r="AC151" s="527"/>
      <c r="AD151" s="527"/>
      <c r="AE151" s="527"/>
      <c r="AF151" s="527"/>
      <c r="AG151" s="527" t="s">
        <v>814</v>
      </c>
      <c r="AH151" s="527">
        <v>0</v>
      </c>
      <c r="AI151" s="527"/>
      <c r="AJ151" s="527"/>
      <c r="AK151" s="527"/>
      <c r="AL151" s="527"/>
      <c r="AM151" s="527"/>
      <c r="AN151" s="527"/>
      <c r="AO151" s="527"/>
      <c r="AP151" s="527"/>
      <c r="AQ151" s="527"/>
      <c r="AR151" s="527"/>
      <c r="AS151" s="527"/>
      <c r="AT151" s="527"/>
      <c r="AU151" s="527"/>
      <c r="AV151" s="527"/>
      <c r="AW151" s="527"/>
      <c r="AX151" s="527"/>
      <c r="AY151" s="527"/>
      <c r="AZ151" s="527"/>
      <c r="BA151" s="527"/>
      <c r="BB151" s="527"/>
      <c r="BC151" s="527"/>
      <c r="BD151" s="527"/>
      <c r="BE151" s="527"/>
      <c r="BF151" s="527"/>
      <c r="BG151" s="527"/>
      <c r="BH151" s="527"/>
    </row>
    <row r="152" spans="1:60" outlineLevel="3">
      <c r="A152" s="528"/>
      <c r="B152" s="529"/>
      <c r="C152" s="530" t="s">
        <v>2182</v>
      </c>
      <c r="D152" s="531"/>
      <c r="E152" s="532">
        <v>11.1</v>
      </c>
      <c r="F152" s="526"/>
      <c r="G152" s="526"/>
      <c r="H152" s="526"/>
      <c r="I152" s="526"/>
      <c r="J152" s="526"/>
      <c r="K152" s="526"/>
      <c r="L152" s="526"/>
      <c r="M152" s="526"/>
      <c r="N152" s="533"/>
      <c r="O152" s="533"/>
      <c r="P152" s="533"/>
      <c r="Q152" s="533"/>
      <c r="R152" s="526"/>
      <c r="S152" s="526"/>
      <c r="T152" s="526"/>
      <c r="U152" s="526"/>
      <c r="V152" s="526"/>
      <c r="W152" s="526"/>
      <c r="X152" s="526"/>
      <c r="Y152" s="526"/>
      <c r="Z152" s="527"/>
      <c r="AA152" s="527"/>
      <c r="AB152" s="527"/>
      <c r="AC152" s="527"/>
      <c r="AD152" s="527"/>
      <c r="AE152" s="527"/>
      <c r="AF152" s="527"/>
      <c r="AG152" s="527" t="s">
        <v>814</v>
      </c>
      <c r="AH152" s="527">
        <v>0</v>
      </c>
      <c r="AI152" s="527"/>
      <c r="AJ152" s="527"/>
      <c r="AK152" s="527"/>
      <c r="AL152" s="527"/>
      <c r="AM152" s="527"/>
      <c r="AN152" s="527"/>
      <c r="AO152" s="527"/>
      <c r="AP152" s="527"/>
      <c r="AQ152" s="527"/>
      <c r="AR152" s="527"/>
      <c r="AS152" s="527"/>
      <c r="AT152" s="527"/>
      <c r="AU152" s="527"/>
      <c r="AV152" s="527"/>
      <c r="AW152" s="527"/>
      <c r="AX152" s="527"/>
      <c r="AY152" s="527"/>
      <c r="AZ152" s="527"/>
      <c r="BA152" s="527"/>
      <c r="BB152" s="527"/>
      <c r="BC152" s="527"/>
      <c r="BD152" s="527"/>
      <c r="BE152" s="527"/>
      <c r="BF152" s="527"/>
      <c r="BG152" s="527"/>
      <c r="BH152" s="527"/>
    </row>
    <row r="153" spans="1:60" outlineLevel="3">
      <c r="A153" s="528"/>
      <c r="B153" s="529"/>
      <c r="C153" s="530" t="s">
        <v>2183</v>
      </c>
      <c r="D153" s="531"/>
      <c r="E153" s="532">
        <v>24.85</v>
      </c>
      <c r="F153" s="526"/>
      <c r="G153" s="526"/>
      <c r="H153" s="526"/>
      <c r="I153" s="526"/>
      <c r="J153" s="526"/>
      <c r="K153" s="526"/>
      <c r="L153" s="526"/>
      <c r="M153" s="526"/>
      <c r="N153" s="533"/>
      <c r="O153" s="533"/>
      <c r="P153" s="533"/>
      <c r="Q153" s="533"/>
      <c r="R153" s="526"/>
      <c r="S153" s="526"/>
      <c r="T153" s="526"/>
      <c r="U153" s="526"/>
      <c r="V153" s="526"/>
      <c r="W153" s="526"/>
      <c r="X153" s="526"/>
      <c r="Y153" s="526"/>
      <c r="Z153" s="527"/>
      <c r="AA153" s="527"/>
      <c r="AB153" s="527"/>
      <c r="AC153" s="527"/>
      <c r="AD153" s="527"/>
      <c r="AE153" s="527"/>
      <c r="AF153" s="527"/>
      <c r="AG153" s="527" t="s">
        <v>814</v>
      </c>
      <c r="AH153" s="527">
        <v>0</v>
      </c>
      <c r="AI153" s="527"/>
      <c r="AJ153" s="527"/>
      <c r="AK153" s="527"/>
      <c r="AL153" s="527"/>
      <c r="AM153" s="527"/>
      <c r="AN153" s="527"/>
      <c r="AO153" s="527"/>
      <c r="AP153" s="527"/>
      <c r="AQ153" s="527"/>
      <c r="AR153" s="527"/>
      <c r="AS153" s="527"/>
      <c r="AT153" s="527"/>
      <c r="AU153" s="527"/>
      <c r="AV153" s="527"/>
      <c r="AW153" s="527"/>
      <c r="AX153" s="527"/>
      <c r="AY153" s="527"/>
      <c r="AZ153" s="527"/>
      <c r="BA153" s="527"/>
      <c r="BB153" s="527"/>
      <c r="BC153" s="527"/>
      <c r="BD153" s="527"/>
      <c r="BE153" s="527"/>
      <c r="BF153" s="527"/>
      <c r="BG153" s="527"/>
      <c r="BH153" s="527"/>
    </row>
    <row r="154" spans="1:60" outlineLevel="3">
      <c r="A154" s="528"/>
      <c r="B154" s="529"/>
      <c r="C154" s="530" t="s">
        <v>2184</v>
      </c>
      <c r="D154" s="531"/>
      <c r="E154" s="532">
        <v>59.2</v>
      </c>
      <c r="F154" s="526"/>
      <c r="G154" s="526"/>
      <c r="H154" s="526"/>
      <c r="I154" s="526"/>
      <c r="J154" s="526"/>
      <c r="K154" s="526"/>
      <c r="L154" s="526"/>
      <c r="M154" s="526"/>
      <c r="N154" s="533"/>
      <c r="O154" s="533"/>
      <c r="P154" s="533"/>
      <c r="Q154" s="533"/>
      <c r="R154" s="526"/>
      <c r="S154" s="526"/>
      <c r="T154" s="526"/>
      <c r="U154" s="526"/>
      <c r="V154" s="526"/>
      <c r="W154" s="526"/>
      <c r="X154" s="526"/>
      <c r="Y154" s="526"/>
      <c r="Z154" s="527"/>
      <c r="AA154" s="527"/>
      <c r="AB154" s="527"/>
      <c r="AC154" s="527"/>
      <c r="AD154" s="527"/>
      <c r="AE154" s="527"/>
      <c r="AF154" s="527"/>
      <c r="AG154" s="527" t="s">
        <v>814</v>
      </c>
      <c r="AH154" s="527">
        <v>0</v>
      </c>
      <c r="AI154" s="527"/>
      <c r="AJ154" s="527"/>
      <c r="AK154" s="527"/>
      <c r="AL154" s="527"/>
      <c r="AM154" s="527"/>
      <c r="AN154" s="527"/>
      <c r="AO154" s="527"/>
      <c r="AP154" s="527"/>
      <c r="AQ154" s="527"/>
      <c r="AR154" s="527"/>
      <c r="AS154" s="527"/>
      <c r="AT154" s="527"/>
      <c r="AU154" s="527"/>
      <c r="AV154" s="527"/>
      <c r="AW154" s="527"/>
      <c r="AX154" s="527"/>
      <c r="AY154" s="527"/>
      <c r="AZ154" s="527"/>
      <c r="BA154" s="527"/>
      <c r="BB154" s="527"/>
      <c r="BC154" s="527"/>
      <c r="BD154" s="527"/>
      <c r="BE154" s="527"/>
      <c r="BF154" s="527"/>
      <c r="BG154" s="527"/>
      <c r="BH154" s="527"/>
    </row>
    <row r="155" spans="1:60" outlineLevel="3">
      <c r="A155" s="528"/>
      <c r="B155" s="529"/>
      <c r="C155" s="530" t="s">
        <v>2897</v>
      </c>
      <c r="D155" s="531"/>
      <c r="E155" s="532"/>
      <c r="F155" s="526"/>
      <c r="G155" s="526"/>
      <c r="H155" s="526"/>
      <c r="I155" s="526"/>
      <c r="J155" s="526"/>
      <c r="K155" s="526"/>
      <c r="L155" s="526"/>
      <c r="M155" s="526"/>
      <c r="N155" s="533"/>
      <c r="O155" s="533"/>
      <c r="P155" s="533"/>
      <c r="Q155" s="533"/>
      <c r="R155" s="526"/>
      <c r="S155" s="526"/>
      <c r="T155" s="526"/>
      <c r="U155" s="526"/>
      <c r="V155" s="526"/>
      <c r="W155" s="526"/>
      <c r="X155" s="526"/>
      <c r="Y155" s="526"/>
      <c r="Z155" s="527"/>
      <c r="AA155" s="527"/>
      <c r="AB155" s="527"/>
      <c r="AC155" s="527"/>
      <c r="AD155" s="527"/>
      <c r="AE155" s="527"/>
      <c r="AF155" s="527"/>
      <c r="AG155" s="527" t="s">
        <v>814</v>
      </c>
      <c r="AH155" s="527">
        <v>0</v>
      </c>
      <c r="AI155" s="527"/>
      <c r="AJ155" s="527"/>
      <c r="AK155" s="527"/>
      <c r="AL155" s="527"/>
      <c r="AM155" s="527"/>
      <c r="AN155" s="527"/>
      <c r="AO155" s="527"/>
      <c r="AP155" s="527"/>
      <c r="AQ155" s="527"/>
      <c r="AR155" s="527"/>
      <c r="AS155" s="527"/>
      <c r="AT155" s="527"/>
      <c r="AU155" s="527"/>
      <c r="AV155" s="527"/>
      <c r="AW155" s="527"/>
      <c r="AX155" s="527"/>
      <c r="AY155" s="527"/>
      <c r="AZ155" s="527"/>
      <c r="BA155" s="527"/>
      <c r="BB155" s="527"/>
      <c r="BC155" s="527"/>
      <c r="BD155" s="527"/>
      <c r="BE155" s="527"/>
      <c r="BF155" s="527"/>
      <c r="BG155" s="527"/>
      <c r="BH155" s="527"/>
    </row>
    <row r="156" spans="1:60" outlineLevel="3">
      <c r="A156" s="528"/>
      <c r="B156" s="529"/>
      <c r="C156" s="530" t="s">
        <v>2898</v>
      </c>
      <c r="D156" s="531"/>
      <c r="E156" s="532">
        <v>5.0629999999999997</v>
      </c>
      <c r="F156" s="526"/>
      <c r="G156" s="526"/>
      <c r="H156" s="526"/>
      <c r="I156" s="526"/>
      <c r="J156" s="526"/>
      <c r="K156" s="526"/>
      <c r="L156" s="526"/>
      <c r="M156" s="526"/>
      <c r="N156" s="533"/>
      <c r="O156" s="533"/>
      <c r="P156" s="533"/>
      <c r="Q156" s="533"/>
      <c r="R156" s="526"/>
      <c r="S156" s="526"/>
      <c r="T156" s="526"/>
      <c r="U156" s="526"/>
      <c r="V156" s="526"/>
      <c r="W156" s="526"/>
      <c r="X156" s="526"/>
      <c r="Y156" s="526"/>
      <c r="Z156" s="527"/>
      <c r="AA156" s="527"/>
      <c r="AB156" s="527"/>
      <c r="AC156" s="527"/>
      <c r="AD156" s="527"/>
      <c r="AE156" s="527"/>
      <c r="AF156" s="527"/>
      <c r="AG156" s="527" t="s">
        <v>814</v>
      </c>
      <c r="AH156" s="527">
        <v>0</v>
      </c>
      <c r="AI156" s="527"/>
      <c r="AJ156" s="527"/>
      <c r="AK156" s="527"/>
      <c r="AL156" s="527"/>
      <c r="AM156" s="527"/>
      <c r="AN156" s="527"/>
      <c r="AO156" s="527"/>
      <c r="AP156" s="527"/>
      <c r="AQ156" s="527"/>
      <c r="AR156" s="527"/>
      <c r="AS156" s="527"/>
      <c r="AT156" s="527"/>
      <c r="AU156" s="527"/>
      <c r="AV156" s="527"/>
      <c r="AW156" s="527"/>
      <c r="AX156" s="527"/>
      <c r="AY156" s="527"/>
      <c r="AZ156" s="527"/>
      <c r="BA156" s="527"/>
      <c r="BB156" s="527"/>
      <c r="BC156" s="527"/>
      <c r="BD156" s="527"/>
      <c r="BE156" s="527"/>
      <c r="BF156" s="527"/>
      <c r="BG156" s="527"/>
      <c r="BH156" s="527"/>
    </row>
    <row r="157" spans="1:60" outlineLevel="3">
      <c r="A157" s="528"/>
      <c r="B157" s="529"/>
      <c r="C157" s="530" t="s">
        <v>2899</v>
      </c>
      <c r="D157" s="531"/>
      <c r="E157" s="532">
        <v>55.211599999999997</v>
      </c>
      <c r="F157" s="526"/>
      <c r="G157" s="526"/>
      <c r="H157" s="526"/>
      <c r="I157" s="526"/>
      <c r="J157" s="526"/>
      <c r="K157" s="526"/>
      <c r="L157" s="526"/>
      <c r="M157" s="526"/>
      <c r="N157" s="533"/>
      <c r="O157" s="533"/>
      <c r="P157" s="533"/>
      <c r="Q157" s="533"/>
      <c r="R157" s="526"/>
      <c r="S157" s="526"/>
      <c r="T157" s="526"/>
      <c r="U157" s="526"/>
      <c r="V157" s="526"/>
      <c r="W157" s="526"/>
      <c r="X157" s="526"/>
      <c r="Y157" s="526"/>
      <c r="Z157" s="527"/>
      <c r="AA157" s="527"/>
      <c r="AB157" s="527"/>
      <c r="AC157" s="527"/>
      <c r="AD157" s="527"/>
      <c r="AE157" s="527"/>
      <c r="AF157" s="527"/>
      <c r="AG157" s="527" t="s">
        <v>814</v>
      </c>
      <c r="AH157" s="527">
        <v>0</v>
      </c>
      <c r="AI157" s="527"/>
      <c r="AJ157" s="527"/>
      <c r="AK157" s="527"/>
      <c r="AL157" s="527"/>
      <c r="AM157" s="527"/>
      <c r="AN157" s="527"/>
      <c r="AO157" s="527"/>
      <c r="AP157" s="527"/>
      <c r="AQ157" s="527"/>
      <c r="AR157" s="527"/>
      <c r="AS157" s="527"/>
      <c r="AT157" s="527"/>
      <c r="AU157" s="527"/>
      <c r="AV157" s="527"/>
      <c r="AW157" s="527"/>
      <c r="AX157" s="527"/>
      <c r="AY157" s="527"/>
      <c r="AZ157" s="527"/>
      <c r="BA157" s="527"/>
      <c r="BB157" s="527"/>
      <c r="BC157" s="527"/>
      <c r="BD157" s="527"/>
      <c r="BE157" s="527"/>
      <c r="BF157" s="527"/>
      <c r="BG157" s="527"/>
      <c r="BH157" s="527"/>
    </row>
    <row r="158" spans="1:60" outlineLevel="3">
      <c r="A158" s="528"/>
      <c r="B158" s="529"/>
      <c r="C158" s="530" t="s">
        <v>2900</v>
      </c>
      <c r="D158" s="531"/>
      <c r="E158" s="532">
        <v>89.391000000000005</v>
      </c>
      <c r="F158" s="526"/>
      <c r="G158" s="526"/>
      <c r="H158" s="526"/>
      <c r="I158" s="526"/>
      <c r="J158" s="526"/>
      <c r="K158" s="526"/>
      <c r="L158" s="526"/>
      <c r="M158" s="526"/>
      <c r="N158" s="533"/>
      <c r="O158" s="533"/>
      <c r="P158" s="533"/>
      <c r="Q158" s="533"/>
      <c r="R158" s="526"/>
      <c r="S158" s="526"/>
      <c r="T158" s="526"/>
      <c r="U158" s="526"/>
      <c r="V158" s="526"/>
      <c r="W158" s="526"/>
      <c r="X158" s="526"/>
      <c r="Y158" s="526"/>
      <c r="Z158" s="527"/>
      <c r="AA158" s="527"/>
      <c r="AB158" s="527"/>
      <c r="AC158" s="527"/>
      <c r="AD158" s="527"/>
      <c r="AE158" s="527"/>
      <c r="AF158" s="527"/>
      <c r="AG158" s="527" t="s">
        <v>814</v>
      </c>
      <c r="AH158" s="527">
        <v>0</v>
      </c>
      <c r="AI158" s="527"/>
      <c r="AJ158" s="527"/>
      <c r="AK158" s="527"/>
      <c r="AL158" s="527"/>
      <c r="AM158" s="527"/>
      <c r="AN158" s="527"/>
      <c r="AO158" s="527"/>
      <c r="AP158" s="527"/>
      <c r="AQ158" s="527"/>
      <c r="AR158" s="527"/>
      <c r="AS158" s="527"/>
      <c r="AT158" s="527"/>
      <c r="AU158" s="527"/>
      <c r="AV158" s="527"/>
      <c r="AW158" s="527"/>
      <c r="AX158" s="527"/>
      <c r="AY158" s="527"/>
      <c r="AZ158" s="527"/>
      <c r="BA158" s="527"/>
      <c r="BB158" s="527"/>
      <c r="BC158" s="527"/>
      <c r="BD158" s="527"/>
      <c r="BE158" s="527"/>
      <c r="BF158" s="527"/>
      <c r="BG158" s="527"/>
      <c r="BH158" s="527"/>
    </row>
    <row r="159" spans="1:60" outlineLevel="3">
      <c r="A159" s="528"/>
      <c r="B159" s="529"/>
      <c r="C159" s="530" t="s">
        <v>2901</v>
      </c>
      <c r="D159" s="531"/>
      <c r="E159" s="532">
        <v>135.4145</v>
      </c>
      <c r="F159" s="526"/>
      <c r="G159" s="526"/>
      <c r="H159" s="526"/>
      <c r="I159" s="526"/>
      <c r="J159" s="526"/>
      <c r="K159" s="526"/>
      <c r="L159" s="526"/>
      <c r="M159" s="526"/>
      <c r="N159" s="533"/>
      <c r="O159" s="533"/>
      <c r="P159" s="533"/>
      <c r="Q159" s="533"/>
      <c r="R159" s="526"/>
      <c r="S159" s="526"/>
      <c r="T159" s="526"/>
      <c r="U159" s="526"/>
      <c r="V159" s="526"/>
      <c r="W159" s="526"/>
      <c r="X159" s="526"/>
      <c r="Y159" s="526"/>
      <c r="Z159" s="527"/>
      <c r="AA159" s="527"/>
      <c r="AB159" s="527"/>
      <c r="AC159" s="527"/>
      <c r="AD159" s="527"/>
      <c r="AE159" s="527"/>
      <c r="AF159" s="527"/>
      <c r="AG159" s="527" t="s">
        <v>814</v>
      </c>
      <c r="AH159" s="527">
        <v>0</v>
      </c>
      <c r="AI159" s="527"/>
      <c r="AJ159" s="527"/>
      <c r="AK159" s="527"/>
      <c r="AL159" s="527"/>
      <c r="AM159" s="527"/>
      <c r="AN159" s="527"/>
      <c r="AO159" s="527"/>
      <c r="AP159" s="527"/>
      <c r="AQ159" s="527"/>
      <c r="AR159" s="527"/>
      <c r="AS159" s="527"/>
      <c r="AT159" s="527"/>
      <c r="AU159" s="527"/>
      <c r="AV159" s="527"/>
      <c r="AW159" s="527"/>
      <c r="AX159" s="527"/>
      <c r="AY159" s="527"/>
      <c r="AZ159" s="527"/>
      <c r="BA159" s="527"/>
      <c r="BB159" s="527"/>
      <c r="BC159" s="527"/>
      <c r="BD159" s="527"/>
      <c r="BE159" s="527"/>
      <c r="BF159" s="527"/>
      <c r="BG159" s="527"/>
      <c r="BH159" s="527"/>
    </row>
    <row r="160" spans="1:60" ht="33.75" outlineLevel="1">
      <c r="A160" s="518">
        <v>38</v>
      </c>
      <c r="B160" s="519" t="s">
        <v>2185</v>
      </c>
      <c r="C160" s="520" t="s">
        <v>2186</v>
      </c>
      <c r="D160" s="521" t="s">
        <v>162</v>
      </c>
      <c r="E160" s="522">
        <v>2.34</v>
      </c>
      <c r="F160" s="523"/>
      <c r="G160" s="524">
        <f>ROUND(E160*F160,2)</f>
        <v>0</v>
      </c>
      <c r="H160" s="523"/>
      <c r="I160" s="524">
        <f>ROUND(E160*H160,2)</f>
        <v>0</v>
      </c>
      <c r="J160" s="523"/>
      <c r="K160" s="524">
        <f>ROUND(E160*J160,2)</f>
        <v>0</v>
      </c>
      <c r="L160" s="524">
        <v>21</v>
      </c>
      <c r="M160" s="524">
        <f>G160*(1+L160/100)</f>
        <v>0</v>
      </c>
      <c r="N160" s="522">
        <v>0.17444000000000001</v>
      </c>
      <c r="O160" s="522">
        <f>ROUND(E160*N160,2)</f>
        <v>0.41</v>
      </c>
      <c r="P160" s="522">
        <v>0</v>
      </c>
      <c r="Q160" s="522">
        <f>ROUND(E160*P160,2)</f>
        <v>0</v>
      </c>
      <c r="R160" s="524" t="s">
        <v>1604</v>
      </c>
      <c r="S160" s="524" t="s">
        <v>1605</v>
      </c>
      <c r="T160" s="525" t="s">
        <v>1605</v>
      </c>
      <c r="U160" s="526">
        <v>1.21</v>
      </c>
      <c r="V160" s="526">
        <f>ROUND(E160*U160,2)</f>
        <v>2.83</v>
      </c>
      <c r="W160" s="526"/>
      <c r="X160" s="526" t="s">
        <v>1606</v>
      </c>
      <c r="Y160" s="526" t="s">
        <v>2857</v>
      </c>
      <c r="Z160" s="527"/>
      <c r="AA160" s="527"/>
      <c r="AB160" s="527"/>
      <c r="AC160" s="527"/>
      <c r="AD160" s="527"/>
      <c r="AE160" s="527"/>
      <c r="AF160" s="527"/>
      <c r="AG160" s="527" t="s">
        <v>1607</v>
      </c>
      <c r="AH160" s="527"/>
      <c r="AI160" s="527"/>
      <c r="AJ160" s="527"/>
      <c r="AK160" s="527"/>
      <c r="AL160" s="527"/>
      <c r="AM160" s="527"/>
      <c r="AN160" s="527"/>
      <c r="AO160" s="527"/>
      <c r="AP160" s="527"/>
      <c r="AQ160" s="527"/>
      <c r="AR160" s="527"/>
      <c r="AS160" s="527"/>
      <c r="AT160" s="527"/>
      <c r="AU160" s="527"/>
      <c r="AV160" s="527"/>
      <c r="AW160" s="527"/>
      <c r="AX160" s="527"/>
      <c r="AY160" s="527"/>
      <c r="AZ160" s="527"/>
      <c r="BA160" s="527"/>
      <c r="BB160" s="527"/>
      <c r="BC160" s="527"/>
      <c r="BD160" s="527"/>
      <c r="BE160" s="527"/>
      <c r="BF160" s="527"/>
      <c r="BG160" s="527"/>
      <c r="BH160" s="527"/>
    </row>
    <row r="161" spans="1:60" outlineLevel="2">
      <c r="A161" s="528"/>
      <c r="B161" s="529"/>
      <c r="C161" s="976" t="s">
        <v>2187</v>
      </c>
      <c r="D161" s="977"/>
      <c r="E161" s="977"/>
      <c r="F161" s="977"/>
      <c r="G161" s="977"/>
      <c r="H161" s="526"/>
      <c r="I161" s="526"/>
      <c r="J161" s="526"/>
      <c r="K161" s="526"/>
      <c r="L161" s="526"/>
      <c r="M161" s="526"/>
      <c r="N161" s="533"/>
      <c r="O161" s="533"/>
      <c r="P161" s="533"/>
      <c r="Q161" s="533"/>
      <c r="R161" s="526"/>
      <c r="S161" s="526"/>
      <c r="T161" s="526"/>
      <c r="U161" s="526"/>
      <c r="V161" s="526"/>
      <c r="W161" s="526"/>
      <c r="X161" s="526"/>
      <c r="Y161" s="526"/>
      <c r="Z161" s="527"/>
      <c r="AA161" s="527"/>
      <c r="AB161" s="527"/>
      <c r="AC161" s="527"/>
      <c r="AD161" s="527"/>
      <c r="AE161" s="527"/>
      <c r="AF161" s="527"/>
      <c r="AG161" s="527" t="s">
        <v>1621</v>
      </c>
      <c r="AH161" s="527"/>
      <c r="AI161" s="527"/>
      <c r="AJ161" s="527"/>
      <c r="AK161" s="527"/>
      <c r="AL161" s="527"/>
      <c r="AM161" s="527"/>
      <c r="AN161" s="527"/>
      <c r="AO161" s="527"/>
      <c r="AP161" s="527"/>
      <c r="AQ161" s="527"/>
      <c r="AR161" s="527"/>
      <c r="AS161" s="527"/>
      <c r="AT161" s="527"/>
      <c r="AU161" s="527"/>
      <c r="AV161" s="527"/>
      <c r="AW161" s="527"/>
      <c r="AX161" s="527"/>
      <c r="AY161" s="527"/>
      <c r="AZ161" s="527"/>
      <c r="BA161" s="527"/>
      <c r="BB161" s="527"/>
      <c r="BC161" s="527"/>
      <c r="BD161" s="527"/>
      <c r="BE161" s="527"/>
      <c r="BF161" s="527"/>
      <c r="BG161" s="527"/>
      <c r="BH161" s="527"/>
    </row>
    <row r="162" spans="1:60" outlineLevel="2">
      <c r="A162" s="528"/>
      <c r="B162" s="529"/>
      <c r="C162" s="530" t="s">
        <v>2188</v>
      </c>
      <c r="D162" s="531"/>
      <c r="E162" s="532">
        <v>0.67500000000000004</v>
      </c>
      <c r="F162" s="526"/>
      <c r="G162" s="526"/>
      <c r="H162" s="526"/>
      <c r="I162" s="526"/>
      <c r="J162" s="526"/>
      <c r="K162" s="526"/>
      <c r="L162" s="526"/>
      <c r="M162" s="526"/>
      <c r="N162" s="533"/>
      <c r="O162" s="533"/>
      <c r="P162" s="533"/>
      <c r="Q162" s="533"/>
      <c r="R162" s="526"/>
      <c r="S162" s="526"/>
      <c r="T162" s="526"/>
      <c r="U162" s="526"/>
      <c r="V162" s="526"/>
      <c r="W162" s="526"/>
      <c r="X162" s="526"/>
      <c r="Y162" s="526"/>
      <c r="Z162" s="527"/>
      <c r="AA162" s="527"/>
      <c r="AB162" s="527"/>
      <c r="AC162" s="527"/>
      <c r="AD162" s="527"/>
      <c r="AE162" s="527"/>
      <c r="AF162" s="527"/>
      <c r="AG162" s="527" t="s">
        <v>814</v>
      </c>
      <c r="AH162" s="527">
        <v>0</v>
      </c>
      <c r="AI162" s="527"/>
      <c r="AJ162" s="527"/>
      <c r="AK162" s="527"/>
      <c r="AL162" s="527"/>
      <c r="AM162" s="527"/>
      <c r="AN162" s="527"/>
      <c r="AO162" s="527"/>
      <c r="AP162" s="527"/>
      <c r="AQ162" s="527"/>
      <c r="AR162" s="527"/>
      <c r="AS162" s="527"/>
      <c r="AT162" s="527"/>
      <c r="AU162" s="527"/>
      <c r="AV162" s="527"/>
      <c r="AW162" s="527"/>
      <c r="AX162" s="527"/>
      <c r="AY162" s="527"/>
      <c r="AZ162" s="527"/>
      <c r="BA162" s="527"/>
      <c r="BB162" s="527"/>
      <c r="BC162" s="527"/>
      <c r="BD162" s="527"/>
      <c r="BE162" s="527"/>
      <c r="BF162" s="527"/>
      <c r="BG162" s="527"/>
      <c r="BH162" s="527"/>
    </row>
    <row r="163" spans="1:60" outlineLevel="3">
      <c r="A163" s="528"/>
      <c r="B163" s="529"/>
      <c r="C163" s="530" t="s">
        <v>2189</v>
      </c>
      <c r="D163" s="531"/>
      <c r="E163" s="532">
        <v>0.76500000000000001</v>
      </c>
      <c r="F163" s="526"/>
      <c r="G163" s="526"/>
      <c r="H163" s="526"/>
      <c r="I163" s="526"/>
      <c r="J163" s="526"/>
      <c r="K163" s="526"/>
      <c r="L163" s="526"/>
      <c r="M163" s="526"/>
      <c r="N163" s="533"/>
      <c r="O163" s="533"/>
      <c r="P163" s="533"/>
      <c r="Q163" s="533"/>
      <c r="R163" s="526"/>
      <c r="S163" s="526"/>
      <c r="T163" s="526"/>
      <c r="U163" s="526"/>
      <c r="V163" s="526"/>
      <c r="W163" s="526"/>
      <c r="X163" s="526"/>
      <c r="Y163" s="526"/>
      <c r="Z163" s="527"/>
      <c r="AA163" s="527"/>
      <c r="AB163" s="527"/>
      <c r="AC163" s="527"/>
      <c r="AD163" s="527"/>
      <c r="AE163" s="527"/>
      <c r="AF163" s="527"/>
      <c r="AG163" s="527" t="s">
        <v>814</v>
      </c>
      <c r="AH163" s="527">
        <v>0</v>
      </c>
      <c r="AI163" s="527"/>
      <c r="AJ163" s="527"/>
      <c r="AK163" s="527"/>
      <c r="AL163" s="527"/>
      <c r="AM163" s="527"/>
      <c r="AN163" s="527"/>
      <c r="AO163" s="527"/>
      <c r="AP163" s="527"/>
      <c r="AQ163" s="527"/>
      <c r="AR163" s="527"/>
      <c r="AS163" s="527"/>
      <c r="AT163" s="527"/>
      <c r="AU163" s="527"/>
      <c r="AV163" s="527"/>
      <c r="AW163" s="527"/>
      <c r="AX163" s="527"/>
      <c r="AY163" s="527"/>
      <c r="AZ163" s="527"/>
      <c r="BA163" s="527"/>
      <c r="BB163" s="527"/>
      <c r="BC163" s="527"/>
      <c r="BD163" s="527"/>
      <c r="BE163" s="527"/>
      <c r="BF163" s="527"/>
      <c r="BG163" s="527"/>
      <c r="BH163" s="527"/>
    </row>
    <row r="164" spans="1:60" outlineLevel="3">
      <c r="A164" s="528"/>
      <c r="B164" s="529"/>
      <c r="C164" s="530" t="s">
        <v>2190</v>
      </c>
      <c r="D164" s="531"/>
      <c r="E164" s="532">
        <v>0.9</v>
      </c>
      <c r="F164" s="526"/>
      <c r="G164" s="526"/>
      <c r="H164" s="526"/>
      <c r="I164" s="526"/>
      <c r="J164" s="526"/>
      <c r="K164" s="526"/>
      <c r="L164" s="526"/>
      <c r="M164" s="526"/>
      <c r="N164" s="533"/>
      <c r="O164" s="533"/>
      <c r="P164" s="533"/>
      <c r="Q164" s="533"/>
      <c r="R164" s="526"/>
      <c r="S164" s="526"/>
      <c r="T164" s="526"/>
      <c r="U164" s="526"/>
      <c r="V164" s="526"/>
      <c r="W164" s="526"/>
      <c r="X164" s="526"/>
      <c r="Y164" s="526"/>
      <c r="Z164" s="527"/>
      <c r="AA164" s="527"/>
      <c r="AB164" s="527"/>
      <c r="AC164" s="527"/>
      <c r="AD164" s="527"/>
      <c r="AE164" s="527"/>
      <c r="AF164" s="527"/>
      <c r="AG164" s="527" t="s">
        <v>814</v>
      </c>
      <c r="AH164" s="527">
        <v>0</v>
      </c>
      <c r="AI164" s="527"/>
      <c r="AJ164" s="527"/>
      <c r="AK164" s="527"/>
      <c r="AL164" s="527"/>
      <c r="AM164" s="527"/>
      <c r="AN164" s="527"/>
      <c r="AO164" s="527"/>
      <c r="AP164" s="527"/>
      <c r="AQ164" s="527"/>
      <c r="AR164" s="527"/>
      <c r="AS164" s="527"/>
      <c r="AT164" s="527"/>
      <c r="AU164" s="527"/>
      <c r="AV164" s="527"/>
      <c r="AW164" s="527"/>
      <c r="AX164" s="527"/>
      <c r="AY164" s="527"/>
      <c r="AZ164" s="527"/>
      <c r="BA164" s="527"/>
      <c r="BB164" s="527"/>
      <c r="BC164" s="527"/>
      <c r="BD164" s="527"/>
      <c r="BE164" s="527"/>
      <c r="BF164" s="527"/>
      <c r="BG164" s="527"/>
      <c r="BH164" s="527"/>
    </row>
    <row r="165" spans="1:60" outlineLevel="1">
      <c r="A165" s="518">
        <v>39</v>
      </c>
      <c r="B165" s="519" t="s">
        <v>2191</v>
      </c>
      <c r="C165" s="520" t="s">
        <v>2192</v>
      </c>
      <c r="D165" s="521" t="s">
        <v>162</v>
      </c>
      <c r="E165" s="522">
        <v>4.8</v>
      </c>
      <c r="F165" s="523"/>
      <c r="G165" s="524">
        <f>ROUND(E165*F165,2)</f>
        <v>0</v>
      </c>
      <c r="H165" s="523"/>
      <c r="I165" s="524">
        <f>ROUND(E165*H165,2)</f>
        <v>0</v>
      </c>
      <c r="J165" s="523"/>
      <c r="K165" s="524">
        <f>ROUND(E165*J165,2)</f>
        <v>0</v>
      </c>
      <c r="L165" s="524">
        <v>21</v>
      </c>
      <c r="M165" s="524">
        <f>G165*(1+L165/100)</f>
        <v>0</v>
      </c>
      <c r="N165" s="522">
        <v>0.28155999999999998</v>
      </c>
      <c r="O165" s="522">
        <f>ROUND(E165*N165,2)</f>
        <v>1.35</v>
      </c>
      <c r="P165" s="522">
        <v>0</v>
      </c>
      <c r="Q165" s="522">
        <f>ROUND(E165*P165,2)</f>
        <v>0</v>
      </c>
      <c r="R165" s="524" t="s">
        <v>1614</v>
      </c>
      <c r="S165" s="524" t="s">
        <v>1605</v>
      </c>
      <c r="T165" s="525" t="s">
        <v>1605</v>
      </c>
      <c r="U165" s="526">
        <v>1.6060000000000001</v>
      </c>
      <c r="V165" s="526">
        <f>ROUND(E165*U165,2)</f>
        <v>7.71</v>
      </c>
      <c r="W165" s="526"/>
      <c r="X165" s="526" t="s">
        <v>1606</v>
      </c>
      <c r="Y165" s="526" t="s">
        <v>2857</v>
      </c>
      <c r="Z165" s="527"/>
      <c r="AA165" s="527"/>
      <c r="AB165" s="527"/>
      <c r="AC165" s="527"/>
      <c r="AD165" s="527"/>
      <c r="AE165" s="527"/>
      <c r="AF165" s="527"/>
      <c r="AG165" s="527" t="s">
        <v>1607</v>
      </c>
      <c r="AH165" s="527"/>
      <c r="AI165" s="527"/>
      <c r="AJ165" s="527"/>
      <c r="AK165" s="527"/>
      <c r="AL165" s="527"/>
      <c r="AM165" s="527"/>
      <c r="AN165" s="527"/>
      <c r="AO165" s="527"/>
      <c r="AP165" s="527"/>
      <c r="AQ165" s="527"/>
      <c r="AR165" s="527"/>
      <c r="AS165" s="527"/>
      <c r="AT165" s="527"/>
      <c r="AU165" s="527"/>
      <c r="AV165" s="527"/>
      <c r="AW165" s="527"/>
      <c r="AX165" s="527"/>
      <c r="AY165" s="527"/>
      <c r="AZ165" s="527"/>
      <c r="BA165" s="527"/>
      <c r="BB165" s="527"/>
      <c r="BC165" s="527"/>
      <c r="BD165" s="527"/>
      <c r="BE165" s="527"/>
      <c r="BF165" s="527"/>
      <c r="BG165" s="527"/>
      <c r="BH165" s="527"/>
    </row>
    <row r="166" spans="1:60" ht="22.5" outlineLevel="2">
      <c r="A166" s="528"/>
      <c r="B166" s="529"/>
      <c r="C166" s="976" t="s">
        <v>2193</v>
      </c>
      <c r="D166" s="977"/>
      <c r="E166" s="977"/>
      <c r="F166" s="977"/>
      <c r="G166" s="977"/>
      <c r="H166" s="526"/>
      <c r="I166" s="526"/>
      <c r="J166" s="526"/>
      <c r="K166" s="526"/>
      <c r="L166" s="526"/>
      <c r="M166" s="526"/>
      <c r="N166" s="533"/>
      <c r="O166" s="533"/>
      <c r="P166" s="533"/>
      <c r="Q166" s="533"/>
      <c r="R166" s="526"/>
      <c r="S166" s="526"/>
      <c r="T166" s="526"/>
      <c r="U166" s="526"/>
      <c r="V166" s="526"/>
      <c r="W166" s="526"/>
      <c r="X166" s="526"/>
      <c r="Y166" s="526"/>
      <c r="Z166" s="527"/>
      <c r="AA166" s="527"/>
      <c r="AB166" s="527"/>
      <c r="AC166" s="527"/>
      <c r="AD166" s="527"/>
      <c r="AE166" s="527"/>
      <c r="AF166" s="527"/>
      <c r="AG166" s="527" t="s">
        <v>1621</v>
      </c>
      <c r="AH166" s="527"/>
      <c r="AI166" s="527"/>
      <c r="AJ166" s="527"/>
      <c r="AK166" s="527"/>
      <c r="AL166" s="527"/>
      <c r="AM166" s="527"/>
      <c r="AN166" s="527"/>
      <c r="AO166" s="527"/>
      <c r="AP166" s="527"/>
      <c r="AQ166" s="527"/>
      <c r="AR166" s="527"/>
      <c r="AS166" s="527"/>
      <c r="AT166" s="527"/>
      <c r="AU166" s="527"/>
      <c r="AV166" s="527"/>
      <c r="AW166" s="527"/>
      <c r="AX166" s="527"/>
      <c r="AY166" s="527"/>
      <c r="AZ166" s="527"/>
      <c r="BA166" s="534" t="str">
        <f>C166</f>
        <v>ve vybouraných otvorech, s vysekáním kapes pro zavázání, z jakýchkoliv cihel, z pomocného pracovního lešení o výšce podlahy do 1900 mm a pro zatížení do 1,5 kPa,</v>
      </c>
      <c r="BB166" s="527"/>
      <c r="BC166" s="527"/>
      <c r="BD166" s="527"/>
      <c r="BE166" s="527"/>
      <c r="BF166" s="527"/>
      <c r="BG166" s="527"/>
      <c r="BH166" s="527"/>
    </row>
    <row r="167" spans="1:60" outlineLevel="2">
      <c r="A167" s="528"/>
      <c r="B167" s="529"/>
      <c r="C167" s="530" t="s">
        <v>2194</v>
      </c>
      <c r="D167" s="531"/>
      <c r="E167" s="532">
        <v>1.2</v>
      </c>
      <c r="F167" s="526"/>
      <c r="G167" s="526"/>
      <c r="H167" s="526"/>
      <c r="I167" s="526"/>
      <c r="J167" s="526"/>
      <c r="K167" s="526"/>
      <c r="L167" s="526"/>
      <c r="M167" s="526"/>
      <c r="N167" s="533"/>
      <c r="O167" s="533"/>
      <c r="P167" s="533"/>
      <c r="Q167" s="533"/>
      <c r="R167" s="526"/>
      <c r="S167" s="526"/>
      <c r="T167" s="526"/>
      <c r="U167" s="526"/>
      <c r="V167" s="526"/>
      <c r="W167" s="526"/>
      <c r="X167" s="526"/>
      <c r="Y167" s="526"/>
      <c r="Z167" s="527"/>
      <c r="AA167" s="527"/>
      <c r="AB167" s="527"/>
      <c r="AC167" s="527"/>
      <c r="AD167" s="527"/>
      <c r="AE167" s="527"/>
      <c r="AF167" s="527"/>
      <c r="AG167" s="527" t="s">
        <v>814</v>
      </c>
      <c r="AH167" s="527">
        <v>0</v>
      </c>
      <c r="AI167" s="527"/>
      <c r="AJ167" s="527"/>
      <c r="AK167" s="527"/>
      <c r="AL167" s="527"/>
      <c r="AM167" s="527"/>
      <c r="AN167" s="527"/>
      <c r="AO167" s="527"/>
      <c r="AP167" s="527"/>
      <c r="AQ167" s="527"/>
      <c r="AR167" s="527"/>
      <c r="AS167" s="527"/>
      <c r="AT167" s="527"/>
      <c r="AU167" s="527"/>
      <c r="AV167" s="527"/>
      <c r="AW167" s="527"/>
      <c r="AX167" s="527"/>
      <c r="AY167" s="527"/>
      <c r="AZ167" s="527"/>
      <c r="BA167" s="527"/>
      <c r="BB167" s="527"/>
      <c r="BC167" s="527"/>
      <c r="BD167" s="527"/>
      <c r="BE167" s="527"/>
      <c r="BF167" s="527"/>
      <c r="BG167" s="527"/>
      <c r="BH167" s="527"/>
    </row>
    <row r="168" spans="1:60" outlineLevel="3">
      <c r="A168" s="528"/>
      <c r="B168" s="529"/>
      <c r="C168" s="530" t="s">
        <v>2195</v>
      </c>
      <c r="D168" s="531"/>
      <c r="E168" s="532">
        <v>1.8</v>
      </c>
      <c r="F168" s="526"/>
      <c r="G168" s="526"/>
      <c r="H168" s="526"/>
      <c r="I168" s="526"/>
      <c r="J168" s="526"/>
      <c r="K168" s="526"/>
      <c r="L168" s="526"/>
      <c r="M168" s="526"/>
      <c r="N168" s="533"/>
      <c r="O168" s="533"/>
      <c r="P168" s="533"/>
      <c r="Q168" s="533"/>
      <c r="R168" s="526"/>
      <c r="S168" s="526"/>
      <c r="T168" s="526"/>
      <c r="U168" s="526"/>
      <c r="V168" s="526"/>
      <c r="W168" s="526"/>
      <c r="X168" s="526"/>
      <c r="Y168" s="526"/>
      <c r="Z168" s="527"/>
      <c r="AA168" s="527"/>
      <c r="AB168" s="527"/>
      <c r="AC168" s="527"/>
      <c r="AD168" s="527"/>
      <c r="AE168" s="527"/>
      <c r="AF168" s="527"/>
      <c r="AG168" s="527" t="s">
        <v>814</v>
      </c>
      <c r="AH168" s="527">
        <v>0</v>
      </c>
      <c r="AI168" s="527"/>
      <c r="AJ168" s="527"/>
      <c r="AK168" s="527"/>
      <c r="AL168" s="527"/>
      <c r="AM168" s="527"/>
      <c r="AN168" s="527"/>
      <c r="AO168" s="527"/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</row>
    <row r="169" spans="1:60" outlineLevel="3">
      <c r="A169" s="528"/>
      <c r="B169" s="529"/>
      <c r="C169" s="530" t="s">
        <v>2196</v>
      </c>
      <c r="D169" s="531"/>
      <c r="E169" s="532">
        <v>1.8</v>
      </c>
      <c r="F169" s="526"/>
      <c r="G169" s="526"/>
      <c r="H169" s="526"/>
      <c r="I169" s="526"/>
      <c r="J169" s="526"/>
      <c r="K169" s="526"/>
      <c r="L169" s="526"/>
      <c r="M169" s="526"/>
      <c r="N169" s="533"/>
      <c r="O169" s="533"/>
      <c r="P169" s="533"/>
      <c r="Q169" s="533"/>
      <c r="R169" s="526"/>
      <c r="S169" s="526"/>
      <c r="T169" s="526"/>
      <c r="U169" s="526"/>
      <c r="V169" s="526"/>
      <c r="W169" s="526"/>
      <c r="X169" s="526"/>
      <c r="Y169" s="526"/>
      <c r="Z169" s="527"/>
      <c r="AA169" s="527"/>
      <c r="AB169" s="527"/>
      <c r="AC169" s="527"/>
      <c r="AD169" s="527"/>
      <c r="AE169" s="527"/>
      <c r="AF169" s="527"/>
      <c r="AG169" s="527" t="s">
        <v>814</v>
      </c>
      <c r="AH169" s="527">
        <v>0</v>
      </c>
      <c r="AI169" s="527"/>
      <c r="AJ169" s="527"/>
      <c r="AK169" s="527"/>
      <c r="AL169" s="527"/>
      <c r="AM169" s="527"/>
      <c r="AN169" s="527"/>
      <c r="AO169" s="527"/>
      <c r="AP169" s="527"/>
      <c r="AQ169" s="527"/>
      <c r="AR169" s="527"/>
      <c r="AS169" s="527"/>
      <c r="AT169" s="527"/>
      <c r="AU169" s="527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527"/>
      <c r="BG169" s="527"/>
      <c r="BH169" s="527"/>
    </row>
    <row r="170" spans="1:60" ht="33.75" outlineLevel="1">
      <c r="A170" s="518">
        <v>40</v>
      </c>
      <c r="B170" s="519" t="s">
        <v>1635</v>
      </c>
      <c r="C170" s="520" t="s">
        <v>1636</v>
      </c>
      <c r="D170" s="521" t="s">
        <v>162</v>
      </c>
      <c r="E170" s="522">
        <v>59.02</v>
      </c>
      <c r="F170" s="523"/>
      <c r="G170" s="524">
        <f>ROUND(E170*F170,2)</f>
        <v>0</v>
      </c>
      <c r="H170" s="523"/>
      <c r="I170" s="524">
        <f>ROUND(E170*H170,2)</f>
        <v>0</v>
      </c>
      <c r="J170" s="523"/>
      <c r="K170" s="524">
        <f>ROUND(E170*J170,2)</f>
        <v>0</v>
      </c>
      <c r="L170" s="524">
        <v>21</v>
      </c>
      <c r="M170" s="524">
        <f>G170*(1+L170/100)</f>
        <v>0</v>
      </c>
      <c r="N170" s="522">
        <v>1.3729999999999999E-2</v>
      </c>
      <c r="O170" s="522">
        <f>ROUND(E170*N170,2)</f>
        <v>0.81</v>
      </c>
      <c r="P170" s="522">
        <v>0</v>
      </c>
      <c r="Q170" s="522">
        <f>ROUND(E170*P170,2)</f>
        <v>0</v>
      </c>
      <c r="R170" s="524" t="s">
        <v>1604</v>
      </c>
      <c r="S170" s="524" t="s">
        <v>1605</v>
      </c>
      <c r="T170" s="525" t="s">
        <v>1605</v>
      </c>
      <c r="U170" s="526">
        <v>1.0109999999999999</v>
      </c>
      <c r="V170" s="526">
        <f>ROUND(E170*U170,2)</f>
        <v>59.67</v>
      </c>
      <c r="W170" s="526"/>
      <c r="X170" s="526" t="s">
        <v>1606</v>
      </c>
      <c r="Y170" s="526" t="s">
        <v>2857</v>
      </c>
      <c r="Z170" s="527"/>
      <c r="AA170" s="527"/>
      <c r="AB170" s="527"/>
      <c r="AC170" s="527"/>
      <c r="AD170" s="527"/>
      <c r="AE170" s="527"/>
      <c r="AF170" s="527"/>
      <c r="AG170" s="527" t="s">
        <v>1607</v>
      </c>
      <c r="AH170" s="527"/>
      <c r="AI170" s="527"/>
      <c r="AJ170" s="527"/>
      <c r="AK170" s="527"/>
      <c r="AL170" s="527"/>
      <c r="AM170" s="527"/>
      <c r="AN170" s="527"/>
      <c r="AO170" s="527"/>
      <c r="AP170" s="527"/>
      <c r="AQ170" s="527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527"/>
      <c r="BG170" s="527"/>
      <c r="BH170" s="527"/>
    </row>
    <row r="171" spans="1:60" outlineLevel="2">
      <c r="A171" s="528"/>
      <c r="B171" s="529"/>
      <c r="C171" s="530" t="s">
        <v>2197</v>
      </c>
      <c r="D171" s="531"/>
      <c r="E171" s="532">
        <v>59.02</v>
      </c>
      <c r="F171" s="526"/>
      <c r="G171" s="526"/>
      <c r="H171" s="526"/>
      <c r="I171" s="526"/>
      <c r="J171" s="526"/>
      <c r="K171" s="526"/>
      <c r="L171" s="526"/>
      <c r="M171" s="526"/>
      <c r="N171" s="533"/>
      <c r="O171" s="533"/>
      <c r="P171" s="533"/>
      <c r="Q171" s="533"/>
      <c r="R171" s="526"/>
      <c r="S171" s="526"/>
      <c r="T171" s="526"/>
      <c r="U171" s="526"/>
      <c r="V171" s="526"/>
      <c r="W171" s="526"/>
      <c r="X171" s="526"/>
      <c r="Y171" s="526"/>
      <c r="Z171" s="527"/>
      <c r="AA171" s="527"/>
      <c r="AB171" s="527"/>
      <c r="AC171" s="527"/>
      <c r="AD171" s="527"/>
      <c r="AE171" s="527"/>
      <c r="AF171" s="527"/>
      <c r="AG171" s="527" t="s">
        <v>814</v>
      </c>
      <c r="AH171" s="527">
        <v>0</v>
      </c>
      <c r="AI171" s="527"/>
      <c r="AJ171" s="527"/>
      <c r="AK171" s="527"/>
      <c r="AL171" s="527"/>
      <c r="AM171" s="527"/>
      <c r="AN171" s="527"/>
      <c r="AO171" s="527"/>
      <c r="AP171" s="527"/>
      <c r="AQ171" s="527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</row>
    <row r="172" spans="1:60" ht="22.5" outlineLevel="1">
      <c r="A172" s="518">
        <v>41</v>
      </c>
      <c r="B172" s="519" t="s">
        <v>1639</v>
      </c>
      <c r="C172" s="520" t="s">
        <v>1640</v>
      </c>
      <c r="D172" s="521" t="s">
        <v>162</v>
      </c>
      <c r="E172" s="522">
        <v>59.02</v>
      </c>
      <c r="F172" s="523"/>
      <c r="G172" s="524">
        <f>ROUND(E172*F172,2)</f>
        <v>0</v>
      </c>
      <c r="H172" s="523"/>
      <c r="I172" s="524">
        <f>ROUND(E172*H172,2)</f>
        <v>0</v>
      </c>
      <c r="J172" s="523"/>
      <c r="K172" s="524">
        <f>ROUND(E172*J172,2)</f>
        <v>0</v>
      </c>
      <c r="L172" s="524">
        <v>21</v>
      </c>
      <c r="M172" s="524">
        <f>G172*(1+L172/100)</f>
        <v>0</v>
      </c>
      <c r="N172" s="522">
        <v>0</v>
      </c>
      <c r="O172" s="522">
        <f>ROUND(E172*N172,2)</f>
        <v>0</v>
      </c>
      <c r="P172" s="522">
        <v>0</v>
      </c>
      <c r="Q172" s="522">
        <f>ROUND(E172*P172,2)</f>
        <v>0</v>
      </c>
      <c r="R172" s="524" t="s">
        <v>1604</v>
      </c>
      <c r="S172" s="524" t="s">
        <v>1605</v>
      </c>
      <c r="T172" s="525" t="s">
        <v>1605</v>
      </c>
      <c r="U172" s="526">
        <v>0.57999999999999996</v>
      </c>
      <c r="V172" s="526">
        <f>ROUND(E172*U172,2)</f>
        <v>34.229999999999997</v>
      </c>
      <c r="W172" s="526"/>
      <c r="X172" s="526" t="s">
        <v>1606</v>
      </c>
      <c r="Y172" s="526" t="s">
        <v>2857</v>
      </c>
      <c r="Z172" s="527"/>
      <c r="AA172" s="527"/>
      <c r="AB172" s="527"/>
      <c r="AC172" s="527"/>
      <c r="AD172" s="527"/>
      <c r="AE172" s="527"/>
      <c r="AF172" s="527"/>
      <c r="AG172" s="527" t="s">
        <v>1607</v>
      </c>
      <c r="AH172" s="527"/>
      <c r="AI172" s="527"/>
      <c r="AJ172" s="527"/>
      <c r="AK172" s="527"/>
      <c r="AL172" s="527"/>
      <c r="AM172" s="527"/>
      <c r="AN172" s="527"/>
      <c r="AO172" s="527"/>
      <c r="AP172" s="527"/>
      <c r="AQ172" s="527"/>
      <c r="AR172" s="527"/>
      <c r="AS172" s="527"/>
      <c r="AT172" s="527"/>
      <c r="AU172" s="527"/>
      <c r="AV172" s="527"/>
      <c r="AW172" s="527"/>
      <c r="AX172" s="527"/>
      <c r="AY172" s="527"/>
      <c r="AZ172" s="527"/>
      <c r="BA172" s="527"/>
      <c r="BB172" s="527"/>
      <c r="BC172" s="527"/>
      <c r="BD172" s="527"/>
      <c r="BE172" s="527"/>
      <c r="BF172" s="527"/>
      <c r="BG172" s="527"/>
      <c r="BH172" s="527"/>
    </row>
    <row r="173" spans="1:60" outlineLevel="2">
      <c r="A173" s="528"/>
      <c r="B173" s="529"/>
      <c r="C173" s="530" t="s">
        <v>2902</v>
      </c>
      <c r="D173" s="531"/>
      <c r="E173" s="532">
        <v>59.02</v>
      </c>
      <c r="F173" s="526"/>
      <c r="G173" s="526"/>
      <c r="H173" s="526"/>
      <c r="I173" s="526"/>
      <c r="J173" s="526"/>
      <c r="K173" s="526"/>
      <c r="L173" s="526"/>
      <c r="M173" s="526"/>
      <c r="N173" s="533"/>
      <c r="O173" s="533"/>
      <c r="P173" s="533"/>
      <c r="Q173" s="533"/>
      <c r="R173" s="526"/>
      <c r="S173" s="526"/>
      <c r="T173" s="526"/>
      <c r="U173" s="526"/>
      <c r="V173" s="526"/>
      <c r="W173" s="526"/>
      <c r="X173" s="526"/>
      <c r="Y173" s="526"/>
      <c r="Z173" s="527"/>
      <c r="AA173" s="527"/>
      <c r="AB173" s="527"/>
      <c r="AC173" s="527"/>
      <c r="AD173" s="527"/>
      <c r="AE173" s="527"/>
      <c r="AF173" s="527"/>
      <c r="AG173" s="527" t="s">
        <v>814</v>
      </c>
      <c r="AH173" s="527">
        <v>5</v>
      </c>
      <c r="AI173" s="527"/>
      <c r="AJ173" s="527"/>
      <c r="AK173" s="527"/>
      <c r="AL173" s="527"/>
      <c r="AM173" s="527"/>
      <c r="AN173" s="527"/>
      <c r="AO173" s="527"/>
      <c r="AP173" s="527"/>
      <c r="AQ173" s="527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527"/>
      <c r="BG173" s="527"/>
      <c r="BH173" s="527"/>
    </row>
    <row r="174" spans="1:60" ht="33.75" outlineLevel="1">
      <c r="A174" s="518">
        <v>42</v>
      </c>
      <c r="B174" s="519" t="s">
        <v>2198</v>
      </c>
      <c r="C174" s="520" t="s">
        <v>2199</v>
      </c>
      <c r="D174" s="521" t="s">
        <v>180</v>
      </c>
      <c r="E174" s="522">
        <v>11.7</v>
      </c>
      <c r="F174" s="523"/>
      <c r="G174" s="524">
        <f>ROUND(E174*F174,2)</f>
        <v>0</v>
      </c>
      <c r="H174" s="523"/>
      <c r="I174" s="524">
        <f>ROUND(E174*H174,2)</f>
        <v>0</v>
      </c>
      <c r="J174" s="523"/>
      <c r="K174" s="524">
        <f>ROUND(E174*J174,2)</f>
        <v>0</v>
      </c>
      <c r="L174" s="524">
        <v>21</v>
      </c>
      <c r="M174" s="524">
        <f>G174*(1+L174/100)</f>
        <v>0</v>
      </c>
      <c r="N174" s="522">
        <v>1.306E-2</v>
      </c>
      <c r="O174" s="522">
        <f>ROUND(E174*N174,2)</f>
        <v>0.15</v>
      </c>
      <c r="P174" s="522">
        <v>0</v>
      </c>
      <c r="Q174" s="522">
        <f>ROUND(E174*P174,2)</f>
        <v>0</v>
      </c>
      <c r="R174" s="524" t="s">
        <v>1604</v>
      </c>
      <c r="S174" s="524" t="s">
        <v>1605</v>
      </c>
      <c r="T174" s="525" t="s">
        <v>1605</v>
      </c>
      <c r="U174" s="526">
        <v>1.6579999999999999</v>
      </c>
      <c r="V174" s="526">
        <f>ROUND(E174*U174,2)</f>
        <v>19.399999999999999</v>
      </c>
      <c r="W174" s="526"/>
      <c r="X174" s="526" t="s">
        <v>1606</v>
      </c>
      <c r="Y174" s="526" t="s">
        <v>2857</v>
      </c>
      <c r="Z174" s="527"/>
      <c r="AA174" s="527"/>
      <c r="AB174" s="527"/>
      <c r="AC174" s="527"/>
      <c r="AD174" s="527"/>
      <c r="AE174" s="527"/>
      <c r="AF174" s="527"/>
      <c r="AG174" s="527" t="s">
        <v>1607</v>
      </c>
      <c r="AH174" s="527"/>
      <c r="AI174" s="527"/>
      <c r="AJ174" s="527"/>
      <c r="AK174" s="527"/>
      <c r="AL174" s="527"/>
      <c r="AM174" s="527"/>
      <c r="AN174" s="527"/>
      <c r="AO174" s="527"/>
      <c r="AP174" s="527"/>
      <c r="AQ174" s="527"/>
      <c r="AR174" s="527"/>
      <c r="AS174" s="527"/>
      <c r="AT174" s="527"/>
      <c r="AU174" s="527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527"/>
      <c r="BG174" s="527"/>
      <c r="BH174" s="527"/>
    </row>
    <row r="175" spans="1:60" outlineLevel="2">
      <c r="A175" s="528"/>
      <c r="B175" s="529"/>
      <c r="C175" s="530" t="s">
        <v>2903</v>
      </c>
      <c r="D175" s="531"/>
      <c r="E175" s="532">
        <v>11.7</v>
      </c>
      <c r="F175" s="526"/>
      <c r="G175" s="526"/>
      <c r="H175" s="526"/>
      <c r="I175" s="526"/>
      <c r="J175" s="526"/>
      <c r="K175" s="526"/>
      <c r="L175" s="526"/>
      <c r="M175" s="526"/>
      <c r="N175" s="533"/>
      <c r="O175" s="533"/>
      <c r="P175" s="533"/>
      <c r="Q175" s="533"/>
      <c r="R175" s="526"/>
      <c r="S175" s="526"/>
      <c r="T175" s="526"/>
      <c r="U175" s="526"/>
      <c r="V175" s="526"/>
      <c r="W175" s="526"/>
      <c r="X175" s="526"/>
      <c r="Y175" s="526"/>
      <c r="Z175" s="527"/>
      <c r="AA175" s="527"/>
      <c r="AB175" s="527"/>
      <c r="AC175" s="527"/>
      <c r="AD175" s="527"/>
      <c r="AE175" s="527"/>
      <c r="AF175" s="527"/>
      <c r="AG175" s="527" t="s">
        <v>814</v>
      </c>
      <c r="AH175" s="527">
        <v>0</v>
      </c>
      <c r="AI175" s="527"/>
      <c r="AJ175" s="527"/>
      <c r="AK175" s="527"/>
      <c r="AL175" s="527"/>
      <c r="AM175" s="527"/>
      <c r="AN175" s="527"/>
      <c r="AO175" s="527"/>
      <c r="AP175" s="527"/>
      <c r="AQ175" s="527"/>
      <c r="AR175" s="527"/>
      <c r="AS175" s="527"/>
      <c r="AT175" s="527"/>
      <c r="AU175" s="527"/>
      <c r="AV175" s="527"/>
      <c r="AW175" s="527"/>
      <c r="AX175" s="527"/>
      <c r="AY175" s="527"/>
      <c r="AZ175" s="527"/>
      <c r="BA175" s="527"/>
      <c r="BB175" s="527"/>
      <c r="BC175" s="527"/>
      <c r="BD175" s="527"/>
      <c r="BE175" s="527"/>
      <c r="BF175" s="527"/>
      <c r="BG175" s="527"/>
      <c r="BH175" s="527"/>
    </row>
    <row r="176" spans="1:60" ht="22.5" outlineLevel="1">
      <c r="A176" s="518">
        <v>43</v>
      </c>
      <c r="B176" s="519" t="s">
        <v>2201</v>
      </c>
      <c r="C176" s="520" t="s">
        <v>2202</v>
      </c>
      <c r="D176" s="521" t="s">
        <v>189</v>
      </c>
      <c r="E176" s="522">
        <v>1</v>
      </c>
      <c r="F176" s="523"/>
      <c r="G176" s="524">
        <f>ROUND(E176*F176,2)</f>
        <v>0</v>
      </c>
      <c r="H176" s="523"/>
      <c r="I176" s="524">
        <f>ROUND(E176*H176,2)</f>
        <v>0</v>
      </c>
      <c r="J176" s="523"/>
      <c r="K176" s="524">
        <f>ROUND(E176*J176,2)</f>
        <v>0</v>
      </c>
      <c r="L176" s="524">
        <v>21</v>
      </c>
      <c r="M176" s="524">
        <f>G176*(1+L176/100)</f>
        <v>0</v>
      </c>
      <c r="N176" s="522">
        <v>0.11884</v>
      </c>
      <c r="O176" s="522">
        <f>ROUND(E176*N176,2)</f>
        <v>0.12</v>
      </c>
      <c r="P176" s="522">
        <v>0</v>
      </c>
      <c r="Q176" s="522">
        <f>ROUND(E176*P176,2)</f>
        <v>0</v>
      </c>
      <c r="R176" s="524"/>
      <c r="S176" s="524" t="s">
        <v>1707</v>
      </c>
      <c r="T176" s="525" t="s">
        <v>1605</v>
      </c>
      <c r="U176" s="526">
        <v>0.45600000000000002</v>
      </c>
      <c r="V176" s="526">
        <f>ROUND(E176*U176,2)</f>
        <v>0.46</v>
      </c>
      <c r="W176" s="526"/>
      <c r="X176" s="526" t="s">
        <v>1606</v>
      </c>
      <c r="Y176" s="526" t="s">
        <v>2857</v>
      </c>
      <c r="Z176" s="527"/>
      <c r="AA176" s="527"/>
      <c r="AB176" s="527"/>
      <c r="AC176" s="527"/>
      <c r="AD176" s="527"/>
      <c r="AE176" s="527"/>
      <c r="AF176" s="527"/>
      <c r="AG176" s="527" t="s">
        <v>1607</v>
      </c>
      <c r="AH176" s="527"/>
      <c r="AI176" s="527"/>
      <c r="AJ176" s="527"/>
      <c r="AK176" s="527"/>
      <c r="AL176" s="527"/>
      <c r="AM176" s="527"/>
      <c r="AN176" s="527"/>
      <c r="AO176" s="527"/>
      <c r="AP176" s="527"/>
      <c r="AQ176" s="527"/>
      <c r="AR176" s="527"/>
      <c r="AS176" s="527"/>
      <c r="AT176" s="527"/>
      <c r="AU176" s="527"/>
      <c r="AV176" s="527"/>
      <c r="AW176" s="527"/>
      <c r="AX176" s="527"/>
      <c r="AY176" s="527"/>
      <c r="AZ176" s="527"/>
      <c r="BA176" s="527"/>
      <c r="BB176" s="527"/>
      <c r="BC176" s="527"/>
      <c r="BD176" s="527"/>
      <c r="BE176" s="527"/>
      <c r="BF176" s="527"/>
      <c r="BG176" s="527"/>
      <c r="BH176" s="527"/>
    </row>
    <row r="177" spans="1:60" outlineLevel="2">
      <c r="A177" s="528"/>
      <c r="B177" s="529"/>
      <c r="C177" s="530" t="s">
        <v>2203</v>
      </c>
      <c r="D177" s="531"/>
      <c r="E177" s="532">
        <v>1</v>
      </c>
      <c r="F177" s="526"/>
      <c r="G177" s="526"/>
      <c r="H177" s="526"/>
      <c r="I177" s="526"/>
      <c r="J177" s="526"/>
      <c r="K177" s="526"/>
      <c r="L177" s="526"/>
      <c r="M177" s="526"/>
      <c r="N177" s="533"/>
      <c r="O177" s="533"/>
      <c r="P177" s="533"/>
      <c r="Q177" s="533"/>
      <c r="R177" s="526"/>
      <c r="S177" s="526"/>
      <c r="T177" s="526"/>
      <c r="U177" s="526"/>
      <c r="V177" s="526"/>
      <c r="W177" s="526"/>
      <c r="X177" s="526"/>
      <c r="Y177" s="526"/>
      <c r="Z177" s="527"/>
      <c r="AA177" s="527"/>
      <c r="AB177" s="527"/>
      <c r="AC177" s="527"/>
      <c r="AD177" s="527"/>
      <c r="AE177" s="527"/>
      <c r="AF177" s="527"/>
      <c r="AG177" s="527" t="s">
        <v>814</v>
      </c>
      <c r="AH177" s="527">
        <v>0</v>
      </c>
      <c r="AI177" s="527"/>
      <c r="AJ177" s="527"/>
      <c r="AK177" s="527"/>
      <c r="AL177" s="527"/>
      <c r="AM177" s="527"/>
      <c r="AN177" s="527"/>
      <c r="AO177" s="527"/>
      <c r="AP177" s="527"/>
      <c r="AQ177" s="527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527"/>
      <c r="BG177" s="527"/>
      <c r="BH177" s="527"/>
    </row>
    <row r="178" spans="1:60" ht="22.5" outlineLevel="1">
      <c r="A178" s="518">
        <v>44</v>
      </c>
      <c r="B178" s="519" t="s">
        <v>2204</v>
      </c>
      <c r="C178" s="520" t="s">
        <v>2205</v>
      </c>
      <c r="D178" s="521" t="s">
        <v>189</v>
      </c>
      <c r="E178" s="522">
        <v>4</v>
      </c>
      <c r="F178" s="523"/>
      <c r="G178" s="524">
        <f>ROUND(E178*F178,2)</f>
        <v>0</v>
      </c>
      <c r="H178" s="523"/>
      <c r="I178" s="524">
        <f>ROUND(E178*H178,2)</f>
        <v>0</v>
      </c>
      <c r="J178" s="523"/>
      <c r="K178" s="524">
        <f>ROUND(E178*J178,2)</f>
        <v>0</v>
      </c>
      <c r="L178" s="524">
        <v>21</v>
      </c>
      <c r="M178" s="524">
        <f>G178*(1+L178/100)</f>
        <v>0</v>
      </c>
      <c r="N178" s="522">
        <v>8.4339999999999998E-2</v>
      </c>
      <c r="O178" s="522">
        <f>ROUND(E178*N178,2)</f>
        <v>0.34</v>
      </c>
      <c r="P178" s="522">
        <v>0</v>
      </c>
      <c r="Q178" s="522">
        <f>ROUND(E178*P178,2)</f>
        <v>0</v>
      </c>
      <c r="R178" s="524"/>
      <c r="S178" s="524" t="s">
        <v>1707</v>
      </c>
      <c r="T178" s="525" t="s">
        <v>1605</v>
      </c>
      <c r="U178" s="526">
        <v>0.3</v>
      </c>
      <c r="V178" s="526">
        <f>ROUND(E178*U178,2)</f>
        <v>1.2</v>
      </c>
      <c r="W178" s="526"/>
      <c r="X178" s="526" t="s">
        <v>1606</v>
      </c>
      <c r="Y178" s="526" t="s">
        <v>2857</v>
      </c>
      <c r="Z178" s="527"/>
      <c r="AA178" s="527"/>
      <c r="AB178" s="527"/>
      <c r="AC178" s="527"/>
      <c r="AD178" s="527"/>
      <c r="AE178" s="527"/>
      <c r="AF178" s="527"/>
      <c r="AG178" s="527" t="s">
        <v>1607</v>
      </c>
      <c r="AH178" s="527"/>
      <c r="AI178" s="527"/>
      <c r="AJ178" s="527"/>
      <c r="AK178" s="527"/>
      <c r="AL178" s="527"/>
      <c r="AM178" s="527"/>
      <c r="AN178" s="527"/>
      <c r="AO178" s="527"/>
      <c r="AP178" s="527"/>
      <c r="AQ178" s="527"/>
      <c r="AR178" s="527"/>
      <c r="AS178" s="527"/>
      <c r="AT178" s="527"/>
      <c r="AU178" s="527"/>
      <c r="AV178" s="527"/>
      <c r="AW178" s="527"/>
      <c r="AX178" s="527"/>
      <c r="AY178" s="527"/>
      <c r="AZ178" s="527"/>
      <c r="BA178" s="527"/>
      <c r="BB178" s="527"/>
      <c r="BC178" s="527"/>
      <c r="BD178" s="527"/>
      <c r="BE178" s="527"/>
      <c r="BF178" s="527"/>
      <c r="BG178" s="527"/>
      <c r="BH178" s="527"/>
    </row>
    <row r="179" spans="1:60" outlineLevel="2">
      <c r="A179" s="528"/>
      <c r="B179" s="529"/>
      <c r="C179" s="530" t="s">
        <v>1611</v>
      </c>
      <c r="D179" s="531"/>
      <c r="E179" s="532">
        <v>1</v>
      </c>
      <c r="F179" s="526"/>
      <c r="G179" s="526"/>
      <c r="H179" s="526"/>
      <c r="I179" s="526"/>
      <c r="J179" s="526"/>
      <c r="K179" s="526"/>
      <c r="L179" s="526"/>
      <c r="M179" s="526"/>
      <c r="N179" s="533"/>
      <c r="O179" s="533"/>
      <c r="P179" s="533"/>
      <c r="Q179" s="533"/>
      <c r="R179" s="526"/>
      <c r="S179" s="526"/>
      <c r="T179" s="526"/>
      <c r="U179" s="526"/>
      <c r="V179" s="526"/>
      <c r="W179" s="526"/>
      <c r="X179" s="526"/>
      <c r="Y179" s="526"/>
      <c r="Z179" s="527"/>
      <c r="AA179" s="527"/>
      <c r="AB179" s="527"/>
      <c r="AC179" s="527"/>
      <c r="AD179" s="527"/>
      <c r="AE179" s="527"/>
      <c r="AF179" s="527"/>
      <c r="AG179" s="527" t="s">
        <v>814</v>
      </c>
      <c r="AH179" s="527">
        <v>0</v>
      </c>
      <c r="AI179" s="527"/>
      <c r="AJ179" s="527"/>
      <c r="AK179" s="527"/>
      <c r="AL179" s="527"/>
      <c r="AM179" s="527"/>
      <c r="AN179" s="527"/>
      <c r="AO179" s="527"/>
      <c r="AP179" s="527"/>
      <c r="AQ179" s="527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527"/>
      <c r="BG179" s="527"/>
      <c r="BH179" s="527"/>
    </row>
    <row r="180" spans="1:60" outlineLevel="3">
      <c r="A180" s="528"/>
      <c r="B180" s="529"/>
      <c r="C180" s="530" t="s">
        <v>2206</v>
      </c>
      <c r="D180" s="531"/>
      <c r="E180" s="532">
        <v>3</v>
      </c>
      <c r="F180" s="526"/>
      <c r="G180" s="526"/>
      <c r="H180" s="526"/>
      <c r="I180" s="526"/>
      <c r="J180" s="526"/>
      <c r="K180" s="526"/>
      <c r="L180" s="526"/>
      <c r="M180" s="526"/>
      <c r="N180" s="533"/>
      <c r="O180" s="533"/>
      <c r="P180" s="533"/>
      <c r="Q180" s="533"/>
      <c r="R180" s="526"/>
      <c r="S180" s="526"/>
      <c r="T180" s="526"/>
      <c r="U180" s="526"/>
      <c r="V180" s="526"/>
      <c r="W180" s="526"/>
      <c r="X180" s="526"/>
      <c r="Y180" s="526"/>
      <c r="Z180" s="527"/>
      <c r="AA180" s="527"/>
      <c r="AB180" s="527"/>
      <c r="AC180" s="527"/>
      <c r="AD180" s="527"/>
      <c r="AE180" s="527"/>
      <c r="AF180" s="527"/>
      <c r="AG180" s="527" t="s">
        <v>814</v>
      </c>
      <c r="AH180" s="527">
        <v>0</v>
      </c>
      <c r="AI180" s="527"/>
      <c r="AJ180" s="527"/>
      <c r="AK180" s="527"/>
      <c r="AL180" s="527"/>
      <c r="AM180" s="527"/>
      <c r="AN180" s="527"/>
      <c r="AO180" s="527"/>
      <c r="AP180" s="527"/>
      <c r="AQ180" s="527"/>
      <c r="AR180" s="527"/>
      <c r="AS180" s="527"/>
      <c r="AT180" s="527"/>
      <c r="AU180" s="527"/>
      <c r="AV180" s="527"/>
      <c r="AW180" s="527"/>
      <c r="AX180" s="527"/>
      <c r="AY180" s="527"/>
      <c r="AZ180" s="527"/>
      <c r="BA180" s="527"/>
      <c r="BB180" s="527"/>
      <c r="BC180" s="527"/>
      <c r="BD180" s="527"/>
      <c r="BE180" s="527"/>
      <c r="BF180" s="527"/>
      <c r="BG180" s="527"/>
      <c r="BH180" s="527"/>
    </row>
    <row r="181" spans="1:60" ht="22.5" outlineLevel="1">
      <c r="A181" s="518">
        <v>45</v>
      </c>
      <c r="B181" s="519" t="s">
        <v>2207</v>
      </c>
      <c r="C181" s="520" t="s">
        <v>2208</v>
      </c>
      <c r="D181" s="521" t="s">
        <v>189</v>
      </c>
      <c r="E181" s="522">
        <v>9</v>
      </c>
      <c r="F181" s="523"/>
      <c r="G181" s="524">
        <f>ROUND(E181*F181,2)</f>
        <v>0</v>
      </c>
      <c r="H181" s="523"/>
      <c r="I181" s="524">
        <f>ROUND(E181*H181,2)</f>
        <v>0</v>
      </c>
      <c r="J181" s="523"/>
      <c r="K181" s="524">
        <f>ROUND(E181*J181,2)</f>
        <v>0</v>
      </c>
      <c r="L181" s="524">
        <v>21</v>
      </c>
      <c r="M181" s="524">
        <f>G181*(1+L181/100)</f>
        <v>0</v>
      </c>
      <c r="N181" s="522">
        <v>3.9789999999999999E-2</v>
      </c>
      <c r="O181" s="522">
        <f>ROUND(E181*N181,2)</f>
        <v>0.36</v>
      </c>
      <c r="P181" s="522">
        <v>0</v>
      </c>
      <c r="Q181" s="522">
        <f>ROUND(E181*P181,2)</f>
        <v>0</v>
      </c>
      <c r="R181" s="524"/>
      <c r="S181" s="524" t="s">
        <v>1707</v>
      </c>
      <c r="T181" s="525" t="s">
        <v>1708</v>
      </c>
      <c r="U181" s="526">
        <v>0.24</v>
      </c>
      <c r="V181" s="526">
        <f>ROUND(E181*U181,2)</f>
        <v>2.16</v>
      </c>
      <c r="W181" s="526"/>
      <c r="X181" s="526" t="s">
        <v>1606</v>
      </c>
      <c r="Y181" s="526" t="s">
        <v>2857</v>
      </c>
      <c r="Z181" s="527"/>
      <c r="AA181" s="527"/>
      <c r="AB181" s="527"/>
      <c r="AC181" s="527"/>
      <c r="AD181" s="527"/>
      <c r="AE181" s="527"/>
      <c r="AF181" s="527"/>
      <c r="AG181" s="527" t="s">
        <v>1607</v>
      </c>
      <c r="AH181" s="527"/>
      <c r="AI181" s="527"/>
      <c r="AJ181" s="527"/>
      <c r="AK181" s="527"/>
      <c r="AL181" s="527"/>
      <c r="AM181" s="527"/>
      <c r="AN181" s="527"/>
      <c r="AO181" s="527"/>
      <c r="AP181" s="527"/>
      <c r="AQ181" s="527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527"/>
      <c r="BG181" s="527"/>
      <c r="BH181" s="527"/>
    </row>
    <row r="182" spans="1:60" outlineLevel="2">
      <c r="A182" s="528"/>
      <c r="B182" s="529"/>
      <c r="C182" s="530" t="s">
        <v>2209</v>
      </c>
      <c r="D182" s="531"/>
      <c r="E182" s="532">
        <v>9</v>
      </c>
      <c r="F182" s="526"/>
      <c r="G182" s="526"/>
      <c r="H182" s="526"/>
      <c r="I182" s="526"/>
      <c r="J182" s="526"/>
      <c r="K182" s="526"/>
      <c r="L182" s="526"/>
      <c r="M182" s="526"/>
      <c r="N182" s="533"/>
      <c r="O182" s="533"/>
      <c r="P182" s="533"/>
      <c r="Q182" s="533"/>
      <c r="R182" s="526"/>
      <c r="S182" s="526"/>
      <c r="T182" s="526"/>
      <c r="U182" s="526"/>
      <c r="V182" s="526"/>
      <c r="W182" s="526"/>
      <c r="X182" s="526"/>
      <c r="Y182" s="526"/>
      <c r="Z182" s="527"/>
      <c r="AA182" s="527"/>
      <c r="AB182" s="527"/>
      <c r="AC182" s="527"/>
      <c r="AD182" s="527"/>
      <c r="AE182" s="527"/>
      <c r="AF182" s="527"/>
      <c r="AG182" s="527" t="s">
        <v>814</v>
      </c>
      <c r="AH182" s="527">
        <v>0</v>
      </c>
      <c r="AI182" s="527"/>
      <c r="AJ182" s="527"/>
      <c r="AK182" s="527"/>
      <c r="AL182" s="527"/>
      <c r="AM182" s="527"/>
      <c r="AN182" s="527"/>
      <c r="AO182" s="527"/>
      <c r="AP182" s="527"/>
      <c r="AQ182" s="527"/>
      <c r="AR182" s="527"/>
      <c r="AS182" s="527"/>
      <c r="AT182" s="527"/>
      <c r="AU182" s="527"/>
      <c r="AV182" s="527"/>
      <c r="AW182" s="527"/>
      <c r="AX182" s="527"/>
      <c r="AY182" s="527"/>
      <c r="AZ182" s="527"/>
      <c r="BA182" s="527"/>
      <c r="BB182" s="527"/>
      <c r="BC182" s="527"/>
      <c r="BD182" s="527"/>
      <c r="BE182" s="527"/>
      <c r="BF182" s="527"/>
      <c r="BG182" s="527"/>
      <c r="BH182" s="527"/>
    </row>
    <row r="183" spans="1:60" outlineLevel="1">
      <c r="A183" s="518">
        <v>46</v>
      </c>
      <c r="B183" s="519" t="s">
        <v>2210</v>
      </c>
      <c r="C183" s="520" t="s">
        <v>2211</v>
      </c>
      <c r="D183" s="521" t="s">
        <v>898</v>
      </c>
      <c r="E183" s="522">
        <v>0.48905999999999999</v>
      </c>
      <c r="F183" s="523"/>
      <c r="G183" s="524">
        <f>ROUND(E183*F183,2)</f>
        <v>0</v>
      </c>
      <c r="H183" s="523"/>
      <c r="I183" s="524">
        <f>ROUND(E183*H183,2)</f>
        <v>0</v>
      </c>
      <c r="J183" s="523"/>
      <c r="K183" s="524">
        <f>ROUND(E183*J183,2)</f>
        <v>0</v>
      </c>
      <c r="L183" s="524">
        <v>21</v>
      </c>
      <c r="M183" s="524">
        <f>G183*(1+L183/100)</f>
        <v>0</v>
      </c>
      <c r="N183" s="522">
        <v>1</v>
      </c>
      <c r="O183" s="522">
        <f>ROUND(E183*N183,2)</f>
        <v>0.49</v>
      </c>
      <c r="P183" s="522">
        <v>0</v>
      </c>
      <c r="Q183" s="522">
        <f>ROUND(E183*P183,2)</f>
        <v>0</v>
      </c>
      <c r="R183" s="524" t="s">
        <v>1813</v>
      </c>
      <c r="S183" s="524" t="s">
        <v>1605</v>
      </c>
      <c r="T183" s="525" t="s">
        <v>1605</v>
      </c>
      <c r="U183" s="526">
        <v>0</v>
      </c>
      <c r="V183" s="526">
        <f>ROUND(E183*U183,2)</f>
        <v>0</v>
      </c>
      <c r="W183" s="526"/>
      <c r="X183" s="526" t="s">
        <v>1814</v>
      </c>
      <c r="Y183" s="526" t="s">
        <v>2857</v>
      </c>
      <c r="Z183" s="527"/>
      <c r="AA183" s="527"/>
      <c r="AB183" s="527"/>
      <c r="AC183" s="527"/>
      <c r="AD183" s="527"/>
      <c r="AE183" s="527"/>
      <c r="AF183" s="527"/>
      <c r="AG183" s="527" t="s">
        <v>1815</v>
      </c>
      <c r="AH183" s="527"/>
      <c r="AI183" s="527"/>
      <c r="AJ183" s="527"/>
      <c r="AK183" s="527"/>
      <c r="AL183" s="527"/>
      <c r="AM183" s="527"/>
      <c r="AN183" s="527"/>
      <c r="AO183" s="527"/>
      <c r="AP183" s="527"/>
      <c r="AQ183" s="527"/>
      <c r="AR183" s="527"/>
      <c r="AS183" s="527"/>
      <c r="AT183" s="527"/>
      <c r="AU183" s="527"/>
      <c r="AV183" s="527"/>
      <c r="AW183" s="527"/>
      <c r="AX183" s="527"/>
      <c r="AY183" s="527"/>
      <c r="AZ183" s="527"/>
      <c r="BA183" s="527"/>
      <c r="BB183" s="527"/>
      <c r="BC183" s="527"/>
      <c r="BD183" s="527"/>
      <c r="BE183" s="527"/>
      <c r="BF183" s="527"/>
      <c r="BG183" s="527"/>
      <c r="BH183" s="527"/>
    </row>
    <row r="184" spans="1:60" outlineLevel="2">
      <c r="A184" s="528"/>
      <c r="B184" s="529"/>
      <c r="C184" s="530" t="s">
        <v>2874</v>
      </c>
      <c r="D184" s="531"/>
      <c r="E184" s="532">
        <v>0.48905999999999999</v>
      </c>
      <c r="F184" s="526"/>
      <c r="G184" s="526"/>
      <c r="H184" s="526"/>
      <c r="I184" s="526"/>
      <c r="J184" s="526"/>
      <c r="K184" s="526"/>
      <c r="L184" s="526"/>
      <c r="M184" s="526"/>
      <c r="N184" s="533"/>
      <c r="O184" s="533"/>
      <c r="P184" s="533"/>
      <c r="Q184" s="533"/>
      <c r="R184" s="526"/>
      <c r="S184" s="526"/>
      <c r="T184" s="526"/>
      <c r="U184" s="526"/>
      <c r="V184" s="526"/>
      <c r="W184" s="526"/>
      <c r="X184" s="526"/>
      <c r="Y184" s="526"/>
      <c r="Z184" s="527"/>
      <c r="AA184" s="527"/>
      <c r="AB184" s="527"/>
      <c r="AC184" s="527"/>
      <c r="AD184" s="527"/>
      <c r="AE184" s="527"/>
      <c r="AF184" s="527"/>
      <c r="AG184" s="527" t="s">
        <v>814</v>
      </c>
      <c r="AH184" s="527">
        <v>0</v>
      </c>
      <c r="AI184" s="527"/>
      <c r="AJ184" s="527"/>
      <c r="AK184" s="527"/>
      <c r="AL184" s="527"/>
      <c r="AM184" s="527"/>
      <c r="AN184" s="527"/>
      <c r="AO184" s="527"/>
      <c r="AP184" s="527"/>
      <c r="AQ184" s="527"/>
      <c r="AR184" s="527"/>
      <c r="AS184" s="527"/>
      <c r="AT184" s="527"/>
      <c r="AU184" s="527"/>
      <c r="AV184" s="527"/>
      <c r="AW184" s="527"/>
      <c r="AX184" s="527"/>
      <c r="AY184" s="527"/>
      <c r="AZ184" s="527"/>
      <c r="BA184" s="527"/>
      <c r="BB184" s="527"/>
      <c r="BC184" s="527"/>
      <c r="BD184" s="527"/>
      <c r="BE184" s="527"/>
      <c r="BF184" s="527"/>
      <c r="BG184" s="527"/>
      <c r="BH184" s="527"/>
    </row>
    <row r="185" spans="1:60">
      <c r="A185" s="510" t="s">
        <v>1600</v>
      </c>
      <c r="B185" s="511" t="s">
        <v>163</v>
      </c>
      <c r="C185" s="512" t="s">
        <v>1030</v>
      </c>
      <c r="D185" s="513"/>
      <c r="E185" s="514"/>
      <c r="F185" s="515"/>
      <c r="G185" s="515">
        <f>SUMIF(AG186:AG207,"&lt;&gt;NOR",G186:G207)</f>
        <v>0</v>
      </c>
      <c r="H185" s="515"/>
      <c r="I185" s="515">
        <f>SUM(I186:I207)</f>
        <v>0</v>
      </c>
      <c r="J185" s="515"/>
      <c r="K185" s="515">
        <f>SUM(K186:K207)</f>
        <v>0</v>
      </c>
      <c r="L185" s="515"/>
      <c r="M185" s="515">
        <f>SUM(M186:M207)</f>
        <v>0</v>
      </c>
      <c r="N185" s="514"/>
      <c r="O185" s="514">
        <f>SUM(O186:O207)</f>
        <v>16.11</v>
      </c>
      <c r="P185" s="514"/>
      <c r="Q185" s="514">
        <f>SUM(Q186:Q207)</f>
        <v>0</v>
      </c>
      <c r="R185" s="515"/>
      <c r="S185" s="515"/>
      <c r="T185" s="516"/>
      <c r="U185" s="517"/>
      <c r="V185" s="517">
        <f>SUM(V186:V207)</f>
        <v>124.61</v>
      </c>
      <c r="W185" s="517"/>
      <c r="X185" s="517"/>
      <c r="Y185" s="517"/>
      <c r="AG185" s="493" t="s">
        <v>1601</v>
      </c>
    </row>
    <row r="186" spans="1:60" ht="45" outlineLevel="1">
      <c r="A186" s="518">
        <v>47</v>
      </c>
      <c r="B186" s="519" t="s">
        <v>2212</v>
      </c>
      <c r="C186" s="520" t="s">
        <v>2213</v>
      </c>
      <c r="D186" s="521" t="s">
        <v>832</v>
      </c>
      <c r="E186" s="522">
        <v>0.99878</v>
      </c>
      <c r="F186" s="523"/>
      <c r="G186" s="524">
        <f>ROUND(E186*F186,2)</f>
        <v>0</v>
      </c>
      <c r="H186" s="523"/>
      <c r="I186" s="524">
        <f>ROUND(E186*H186,2)</f>
        <v>0</v>
      </c>
      <c r="J186" s="523"/>
      <c r="K186" s="524">
        <f>ROUND(E186*J186,2)</f>
        <v>0</v>
      </c>
      <c r="L186" s="524">
        <v>21</v>
      </c>
      <c r="M186" s="524">
        <f>G186*(1+L186/100)</f>
        <v>0</v>
      </c>
      <c r="N186" s="522">
        <v>2.5251399999999999</v>
      </c>
      <c r="O186" s="522">
        <f>ROUND(E186*N186,2)</f>
        <v>2.52</v>
      </c>
      <c r="P186" s="522">
        <v>0</v>
      </c>
      <c r="Q186" s="522">
        <f>ROUND(E186*P186,2)</f>
        <v>0</v>
      </c>
      <c r="R186" s="524" t="s">
        <v>1604</v>
      </c>
      <c r="S186" s="524" t="s">
        <v>1605</v>
      </c>
      <c r="T186" s="525" t="s">
        <v>1605</v>
      </c>
      <c r="U186" s="526">
        <v>0.98699999999999999</v>
      </c>
      <c r="V186" s="526">
        <f>ROUND(E186*U186,2)</f>
        <v>0.99</v>
      </c>
      <c r="W186" s="526"/>
      <c r="X186" s="526" t="s">
        <v>1606</v>
      </c>
      <c r="Y186" s="526" t="s">
        <v>2857</v>
      </c>
      <c r="Z186" s="527"/>
      <c r="AA186" s="527"/>
      <c r="AB186" s="527"/>
      <c r="AC186" s="527"/>
      <c r="AD186" s="527"/>
      <c r="AE186" s="527"/>
      <c r="AF186" s="527"/>
      <c r="AG186" s="527" t="s">
        <v>1607</v>
      </c>
      <c r="AH186" s="527"/>
      <c r="AI186" s="527"/>
      <c r="AJ186" s="527"/>
      <c r="AK186" s="527"/>
      <c r="AL186" s="527"/>
      <c r="AM186" s="527"/>
      <c r="AN186" s="527"/>
      <c r="AO186" s="527"/>
      <c r="AP186" s="527"/>
      <c r="AQ186" s="527"/>
      <c r="AR186" s="527"/>
      <c r="AS186" s="527"/>
      <c r="AT186" s="527"/>
      <c r="AU186" s="527"/>
      <c r="AV186" s="527"/>
      <c r="AW186" s="527"/>
      <c r="AX186" s="527"/>
      <c r="AY186" s="527"/>
      <c r="AZ186" s="527"/>
      <c r="BA186" s="527"/>
      <c r="BB186" s="527"/>
      <c r="BC186" s="527"/>
      <c r="BD186" s="527"/>
      <c r="BE186" s="527"/>
      <c r="BF186" s="527"/>
      <c r="BG186" s="527"/>
      <c r="BH186" s="527"/>
    </row>
    <row r="187" spans="1:60" outlineLevel="2">
      <c r="A187" s="528"/>
      <c r="B187" s="529"/>
      <c r="C187" s="530" t="s">
        <v>2214</v>
      </c>
      <c r="D187" s="531"/>
      <c r="E187" s="532">
        <v>0.80437999999999998</v>
      </c>
      <c r="F187" s="526"/>
      <c r="G187" s="526"/>
      <c r="H187" s="526"/>
      <c r="I187" s="526"/>
      <c r="J187" s="526"/>
      <c r="K187" s="526"/>
      <c r="L187" s="526"/>
      <c r="M187" s="526"/>
      <c r="N187" s="533"/>
      <c r="O187" s="533"/>
      <c r="P187" s="533"/>
      <c r="Q187" s="533"/>
      <c r="R187" s="526"/>
      <c r="S187" s="526"/>
      <c r="T187" s="526"/>
      <c r="U187" s="526"/>
      <c r="V187" s="526"/>
      <c r="W187" s="526"/>
      <c r="X187" s="526"/>
      <c r="Y187" s="526"/>
      <c r="Z187" s="527"/>
      <c r="AA187" s="527"/>
      <c r="AB187" s="527"/>
      <c r="AC187" s="527"/>
      <c r="AD187" s="527"/>
      <c r="AE187" s="527"/>
      <c r="AF187" s="527"/>
      <c r="AG187" s="527" t="s">
        <v>814</v>
      </c>
      <c r="AH187" s="527">
        <v>0</v>
      </c>
      <c r="AI187" s="527"/>
      <c r="AJ187" s="527"/>
      <c r="AK187" s="527"/>
      <c r="AL187" s="527"/>
      <c r="AM187" s="527"/>
      <c r="AN187" s="527"/>
      <c r="AO187" s="527"/>
      <c r="AP187" s="527"/>
      <c r="AQ187" s="527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527"/>
      <c r="BG187" s="527"/>
      <c r="BH187" s="527"/>
    </row>
    <row r="188" spans="1:60" outlineLevel="3">
      <c r="A188" s="528"/>
      <c r="B188" s="529"/>
      <c r="C188" s="530" t="s">
        <v>2904</v>
      </c>
      <c r="D188" s="531"/>
      <c r="E188" s="532">
        <v>0.19439999999999999</v>
      </c>
      <c r="F188" s="526"/>
      <c r="G188" s="526"/>
      <c r="H188" s="526"/>
      <c r="I188" s="526"/>
      <c r="J188" s="526"/>
      <c r="K188" s="526"/>
      <c r="L188" s="526"/>
      <c r="M188" s="526"/>
      <c r="N188" s="533"/>
      <c r="O188" s="533"/>
      <c r="P188" s="533"/>
      <c r="Q188" s="533"/>
      <c r="R188" s="526"/>
      <c r="S188" s="526"/>
      <c r="T188" s="526"/>
      <c r="U188" s="526"/>
      <c r="V188" s="526"/>
      <c r="W188" s="526"/>
      <c r="X188" s="526"/>
      <c r="Y188" s="526"/>
      <c r="Z188" s="527"/>
      <c r="AA188" s="527"/>
      <c r="AB188" s="527"/>
      <c r="AC188" s="527"/>
      <c r="AD188" s="527"/>
      <c r="AE188" s="527"/>
      <c r="AF188" s="527"/>
      <c r="AG188" s="527" t="s">
        <v>814</v>
      </c>
      <c r="AH188" s="527">
        <v>0</v>
      </c>
      <c r="AI188" s="527"/>
      <c r="AJ188" s="527"/>
      <c r="AK188" s="527"/>
      <c r="AL188" s="527"/>
      <c r="AM188" s="527"/>
      <c r="AN188" s="527"/>
      <c r="AO188" s="527"/>
      <c r="AP188" s="527"/>
      <c r="AQ188" s="527"/>
      <c r="AR188" s="527"/>
      <c r="AS188" s="527"/>
      <c r="AT188" s="527"/>
      <c r="AU188" s="527"/>
      <c r="AV188" s="527"/>
      <c r="AW188" s="527"/>
      <c r="AX188" s="527"/>
      <c r="AY188" s="527"/>
      <c r="AZ188" s="527"/>
      <c r="BA188" s="527"/>
      <c r="BB188" s="527"/>
      <c r="BC188" s="527"/>
      <c r="BD188" s="527"/>
      <c r="BE188" s="527"/>
      <c r="BF188" s="527"/>
      <c r="BG188" s="527"/>
      <c r="BH188" s="527"/>
    </row>
    <row r="189" spans="1:60" ht="45" outlineLevel="1">
      <c r="A189" s="518">
        <v>48</v>
      </c>
      <c r="B189" s="519" t="s">
        <v>2215</v>
      </c>
      <c r="C189" s="520" t="s">
        <v>2216</v>
      </c>
      <c r="D189" s="521" t="s">
        <v>832</v>
      </c>
      <c r="E189" s="522">
        <v>3.8807999999999998</v>
      </c>
      <c r="F189" s="523"/>
      <c r="G189" s="524">
        <f>ROUND(E189*F189,2)</f>
        <v>0</v>
      </c>
      <c r="H189" s="523"/>
      <c r="I189" s="524">
        <f>ROUND(E189*H189,2)</f>
        <v>0</v>
      </c>
      <c r="J189" s="523"/>
      <c r="K189" s="524">
        <f>ROUND(E189*J189,2)</f>
        <v>0</v>
      </c>
      <c r="L189" s="524">
        <v>21</v>
      </c>
      <c r="M189" s="524">
        <f>G189*(1+L189/100)</f>
        <v>0</v>
      </c>
      <c r="N189" s="522">
        <v>2.5251399999999999</v>
      </c>
      <c r="O189" s="522">
        <f>ROUND(E189*N189,2)</f>
        <v>9.8000000000000007</v>
      </c>
      <c r="P189" s="522">
        <v>0</v>
      </c>
      <c r="Q189" s="522">
        <f>ROUND(E189*P189,2)</f>
        <v>0</v>
      </c>
      <c r="R189" s="524" t="s">
        <v>1604</v>
      </c>
      <c r="S189" s="524" t="s">
        <v>1605</v>
      </c>
      <c r="T189" s="525" t="s">
        <v>1605</v>
      </c>
      <c r="U189" s="526">
        <v>0.95499999999999996</v>
      </c>
      <c r="V189" s="526">
        <f>ROUND(E189*U189,2)</f>
        <v>3.71</v>
      </c>
      <c r="W189" s="526"/>
      <c r="X189" s="526" t="s">
        <v>1606</v>
      </c>
      <c r="Y189" s="526" t="s">
        <v>2857</v>
      </c>
      <c r="Z189" s="527"/>
      <c r="AA189" s="527"/>
      <c r="AB189" s="527"/>
      <c r="AC189" s="527"/>
      <c r="AD189" s="527"/>
      <c r="AE189" s="527"/>
      <c r="AF189" s="527"/>
      <c r="AG189" s="527" t="s">
        <v>1607</v>
      </c>
      <c r="AH189" s="527"/>
      <c r="AI189" s="527"/>
      <c r="AJ189" s="527"/>
      <c r="AK189" s="527"/>
      <c r="AL189" s="527"/>
      <c r="AM189" s="527"/>
      <c r="AN189" s="527"/>
      <c r="AO189" s="527"/>
      <c r="AP189" s="527"/>
      <c r="AQ189" s="527"/>
      <c r="AR189" s="527"/>
      <c r="AS189" s="527"/>
      <c r="AT189" s="527"/>
      <c r="AU189" s="527"/>
      <c r="AV189" s="527"/>
      <c r="AW189" s="527"/>
      <c r="AX189" s="527"/>
      <c r="AY189" s="527"/>
      <c r="AZ189" s="527"/>
      <c r="BA189" s="527"/>
      <c r="BB189" s="527"/>
      <c r="BC189" s="527"/>
      <c r="BD189" s="527"/>
      <c r="BE189" s="527"/>
      <c r="BF189" s="527"/>
      <c r="BG189" s="527"/>
      <c r="BH189" s="527"/>
    </row>
    <row r="190" spans="1:60" outlineLevel="2">
      <c r="A190" s="528"/>
      <c r="B190" s="529"/>
      <c r="C190" s="530" t="s">
        <v>2217</v>
      </c>
      <c r="D190" s="531"/>
      <c r="E190" s="532">
        <v>3.8807999999999998</v>
      </c>
      <c r="F190" s="526"/>
      <c r="G190" s="526"/>
      <c r="H190" s="526"/>
      <c r="I190" s="526"/>
      <c r="J190" s="526"/>
      <c r="K190" s="526"/>
      <c r="L190" s="526"/>
      <c r="M190" s="526"/>
      <c r="N190" s="533"/>
      <c r="O190" s="533"/>
      <c r="P190" s="533"/>
      <c r="Q190" s="533"/>
      <c r="R190" s="526"/>
      <c r="S190" s="526"/>
      <c r="T190" s="526"/>
      <c r="U190" s="526"/>
      <c r="V190" s="526"/>
      <c r="W190" s="526"/>
      <c r="X190" s="526"/>
      <c r="Y190" s="526"/>
      <c r="Z190" s="527"/>
      <c r="AA190" s="527"/>
      <c r="AB190" s="527"/>
      <c r="AC190" s="527"/>
      <c r="AD190" s="527"/>
      <c r="AE190" s="527"/>
      <c r="AF190" s="527"/>
      <c r="AG190" s="527" t="s">
        <v>814</v>
      </c>
      <c r="AH190" s="527">
        <v>0</v>
      </c>
      <c r="AI190" s="527"/>
      <c r="AJ190" s="527"/>
      <c r="AK190" s="527"/>
      <c r="AL190" s="527"/>
      <c r="AM190" s="527"/>
      <c r="AN190" s="527"/>
      <c r="AO190" s="527"/>
      <c r="AP190" s="527"/>
      <c r="AQ190" s="527"/>
      <c r="AR190" s="527"/>
      <c r="AS190" s="527"/>
      <c r="AT190" s="527"/>
      <c r="AU190" s="527"/>
      <c r="AV190" s="527"/>
      <c r="AW190" s="527"/>
      <c r="AX190" s="527"/>
      <c r="AY190" s="527"/>
      <c r="AZ190" s="527"/>
      <c r="BA190" s="527"/>
      <c r="BB190" s="527"/>
      <c r="BC190" s="527"/>
      <c r="BD190" s="527"/>
      <c r="BE190" s="527"/>
      <c r="BF190" s="527"/>
      <c r="BG190" s="527"/>
      <c r="BH190" s="527"/>
    </row>
    <row r="191" spans="1:60" ht="22.5" outlineLevel="1">
      <c r="A191" s="518">
        <v>49</v>
      </c>
      <c r="B191" s="519" t="s">
        <v>2218</v>
      </c>
      <c r="C191" s="520" t="s">
        <v>2219</v>
      </c>
      <c r="D191" s="521" t="s">
        <v>162</v>
      </c>
      <c r="E191" s="522">
        <v>8.6174999999999997</v>
      </c>
      <c r="F191" s="523"/>
      <c r="G191" s="524">
        <f>ROUND(E191*F191,2)</f>
        <v>0</v>
      </c>
      <c r="H191" s="523"/>
      <c r="I191" s="524">
        <f>ROUND(E191*H191,2)</f>
        <v>0</v>
      </c>
      <c r="J191" s="523"/>
      <c r="K191" s="524">
        <f>ROUND(E191*J191,2)</f>
        <v>0</v>
      </c>
      <c r="L191" s="524">
        <v>21</v>
      </c>
      <c r="M191" s="524">
        <f>G191*(1+L191/100)</f>
        <v>0</v>
      </c>
      <c r="N191" s="522">
        <v>4.8099999999999997E-2</v>
      </c>
      <c r="O191" s="522">
        <f>ROUND(E191*N191,2)</f>
        <v>0.41</v>
      </c>
      <c r="P191" s="522">
        <v>0</v>
      </c>
      <c r="Q191" s="522">
        <f>ROUND(E191*P191,2)</f>
        <v>0</v>
      </c>
      <c r="R191" s="524" t="s">
        <v>1604</v>
      </c>
      <c r="S191" s="524" t="s">
        <v>1605</v>
      </c>
      <c r="T191" s="525" t="s">
        <v>1605</v>
      </c>
      <c r="U191" s="526">
        <v>0.82099999999999995</v>
      </c>
      <c r="V191" s="526">
        <f>ROUND(E191*U191,2)</f>
        <v>7.07</v>
      </c>
      <c r="W191" s="526"/>
      <c r="X191" s="526" t="s">
        <v>1606</v>
      </c>
      <c r="Y191" s="526" t="s">
        <v>2857</v>
      </c>
      <c r="Z191" s="527"/>
      <c r="AA191" s="527"/>
      <c r="AB191" s="527"/>
      <c r="AC191" s="527"/>
      <c r="AD191" s="527"/>
      <c r="AE191" s="527"/>
      <c r="AF191" s="527"/>
      <c r="AG191" s="527" t="s">
        <v>1607</v>
      </c>
      <c r="AH191" s="527"/>
      <c r="AI191" s="527"/>
      <c r="AJ191" s="527"/>
      <c r="AK191" s="527"/>
      <c r="AL191" s="527"/>
      <c r="AM191" s="527"/>
      <c r="AN191" s="527"/>
      <c r="AO191" s="527"/>
      <c r="AP191" s="527"/>
      <c r="AQ191" s="527"/>
      <c r="AR191" s="527"/>
      <c r="AS191" s="527"/>
      <c r="AT191" s="527"/>
      <c r="AU191" s="527"/>
      <c r="AV191" s="527"/>
      <c r="AW191" s="527"/>
      <c r="AX191" s="527"/>
      <c r="AY191" s="527"/>
      <c r="AZ191" s="527"/>
      <c r="BA191" s="527"/>
      <c r="BB191" s="527"/>
      <c r="BC191" s="527"/>
      <c r="BD191" s="527"/>
      <c r="BE191" s="527"/>
      <c r="BF191" s="527"/>
      <c r="BG191" s="527"/>
      <c r="BH191" s="527"/>
    </row>
    <row r="192" spans="1:60" outlineLevel="2">
      <c r="A192" s="528"/>
      <c r="B192" s="529"/>
      <c r="C192" s="976" t="s">
        <v>2220</v>
      </c>
      <c r="D192" s="977"/>
      <c r="E192" s="977"/>
      <c r="F192" s="977"/>
      <c r="G192" s="977"/>
      <c r="H192" s="526"/>
      <c r="I192" s="526"/>
      <c r="J192" s="526"/>
      <c r="K192" s="526"/>
      <c r="L192" s="526"/>
      <c r="M192" s="526"/>
      <c r="N192" s="533"/>
      <c r="O192" s="533"/>
      <c r="P192" s="533"/>
      <c r="Q192" s="533"/>
      <c r="R192" s="526"/>
      <c r="S192" s="526"/>
      <c r="T192" s="526"/>
      <c r="U192" s="526"/>
      <c r="V192" s="526"/>
      <c r="W192" s="526"/>
      <c r="X192" s="526"/>
      <c r="Y192" s="526"/>
      <c r="Z192" s="527"/>
      <c r="AA192" s="527"/>
      <c r="AB192" s="527"/>
      <c r="AC192" s="527"/>
      <c r="AD192" s="527"/>
      <c r="AE192" s="527"/>
      <c r="AF192" s="527"/>
      <c r="AG192" s="527" t="s">
        <v>1621</v>
      </c>
      <c r="AH192" s="527"/>
      <c r="AI192" s="527"/>
      <c r="AJ192" s="527"/>
      <c r="AK192" s="527"/>
      <c r="AL192" s="527"/>
      <c r="AM192" s="527"/>
      <c r="AN192" s="527"/>
      <c r="AO192" s="527"/>
      <c r="AP192" s="527"/>
      <c r="AQ192" s="527"/>
      <c r="AR192" s="527"/>
      <c r="AS192" s="527"/>
      <c r="AT192" s="527"/>
      <c r="AU192" s="527"/>
      <c r="AV192" s="527"/>
      <c r="AW192" s="527"/>
      <c r="AX192" s="527"/>
      <c r="AY192" s="527"/>
      <c r="AZ192" s="527"/>
      <c r="BA192" s="527"/>
      <c r="BB192" s="527"/>
      <c r="BC192" s="527"/>
      <c r="BD192" s="527"/>
      <c r="BE192" s="527"/>
      <c r="BF192" s="527"/>
      <c r="BG192" s="527"/>
      <c r="BH192" s="527"/>
    </row>
    <row r="193" spans="1:60" outlineLevel="2">
      <c r="A193" s="528"/>
      <c r="B193" s="529"/>
      <c r="C193" s="530" t="s">
        <v>2221</v>
      </c>
      <c r="D193" s="531"/>
      <c r="E193" s="532">
        <v>6.1875</v>
      </c>
      <c r="F193" s="526"/>
      <c r="G193" s="526"/>
      <c r="H193" s="526"/>
      <c r="I193" s="526"/>
      <c r="J193" s="526"/>
      <c r="K193" s="526"/>
      <c r="L193" s="526"/>
      <c r="M193" s="526"/>
      <c r="N193" s="533"/>
      <c r="O193" s="533"/>
      <c r="P193" s="533"/>
      <c r="Q193" s="533"/>
      <c r="R193" s="526"/>
      <c r="S193" s="526"/>
      <c r="T193" s="526"/>
      <c r="U193" s="526"/>
      <c r="V193" s="526"/>
      <c r="W193" s="526"/>
      <c r="X193" s="526"/>
      <c r="Y193" s="526"/>
      <c r="Z193" s="527"/>
      <c r="AA193" s="527"/>
      <c r="AB193" s="527"/>
      <c r="AC193" s="527"/>
      <c r="AD193" s="527"/>
      <c r="AE193" s="527"/>
      <c r="AF193" s="527"/>
      <c r="AG193" s="527" t="s">
        <v>814</v>
      </c>
      <c r="AH193" s="527">
        <v>0</v>
      </c>
      <c r="AI193" s="527"/>
      <c r="AJ193" s="527"/>
      <c r="AK193" s="527"/>
      <c r="AL193" s="527"/>
      <c r="AM193" s="527"/>
      <c r="AN193" s="527"/>
      <c r="AO193" s="527"/>
      <c r="AP193" s="527"/>
      <c r="AQ193" s="527"/>
      <c r="AR193" s="527"/>
      <c r="AS193" s="527"/>
      <c r="AT193" s="527"/>
      <c r="AU193" s="527"/>
      <c r="AV193" s="527"/>
      <c r="AW193" s="527"/>
      <c r="AX193" s="527"/>
      <c r="AY193" s="527"/>
      <c r="AZ193" s="527"/>
      <c r="BA193" s="527"/>
      <c r="BB193" s="527"/>
      <c r="BC193" s="527"/>
      <c r="BD193" s="527"/>
      <c r="BE193" s="527"/>
      <c r="BF193" s="527"/>
      <c r="BG193" s="527"/>
      <c r="BH193" s="527"/>
    </row>
    <row r="194" spans="1:60" outlineLevel="3">
      <c r="A194" s="528"/>
      <c r="B194" s="529"/>
      <c r="C194" s="530" t="s">
        <v>2905</v>
      </c>
      <c r="D194" s="531"/>
      <c r="E194" s="532">
        <v>2.4300000000000002</v>
      </c>
      <c r="F194" s="526"/>
      <c r="G194" s="526"/>
      <c r="H194" s="526"/>
      <c r="I194" s="526"/>
      <c r="J194" s="526"/>
      <c r="K194" s="526"/>
      <c r="L194" s="526"/>
      <c r="M194" s="526"/>
      <c r="N194" s="533"/>
      <c r="O194" s="533"/>
      <c r="P194" s="533"/>
      <c r="Q194" s="533"/>
      <c r="R194" s="526"/>
      <c r="S194" s="526"/>
      <c r="T194" s="526"/>
      <c r="U194" s="526"/>
      <c r="V194" s="526"/>
      <c r="W194" s="526"/>
      <c r="X194" s="526"/>
      <c r="Y194" s="526"/>
      <c r="Z194" s="527"/>
      <c r="AA194" s="527"/>
      <c r="AB194" s="527"/>
      <c r="AC194" s="527"/>
      <c r="AD194" s="527"/>
      <c r="AE194" s="527"/>
      <c r="AF194" s="527"/>
      <c r="AG194" s="527" t="s">
        <v>814</v>
      </c>
      <c r="AH194" s="527">
        <v>0</v>
      </c>
      <c r="AI194" s="527"/>
      <c r="AJ194" s="527"/>
      <c r="AK194" s="527"/>
      <c r="AL194" s="527"/>
      <c r="AM194" s="527"/>
      <c r="AN194" s="527"/>
      <c r="AO194" s="527"/>
      <c r="AP194" s="527"/>
      <c r="AQ194" s="527"/>
      <c r="AR194" s="527"/>
      <c r="AS194" s="527"/>
      <c r="AT194" s="527"/>
      <c r="AU194" s="527"/>
      <c r="AV194" s="527"/>
      <c r="AW194" s="527"/>
      <c r="AX194" s="527"/>
      <c r="AY194" s="527"/>
      <c r="AZ194" s="527"/>
      <c r="BA194" s="527"/>
      <c r="BB194" s="527"/>
      <c r="BC194" s="527"/>
      <c r="BD194" s="527"/>
      <c r="BE194" s="527"/>
      <c r="BF194" s="527"/>
      <c r="BG194" s="527"/>
      <c r="BH194" s="527"/>
    </row>
    <row r="195" spans="1:60" ht="22.5" outlineLevel="1">
      <c r="A195" s="518">
        <v>50</v>
      </c>
      <c r="B195" s="519" t="s">
        <v>2222</v>
      </c>
      <c r="C195" s="520" t="s">
        <v>2223</v>
      </c>
      <c r="D195" s="521" t="s">
        <v>162</v>
      </c>
      <c r="E195" s="522">
        <v>8.6174999999999997</v>
      </c>
      <c r="F195" s="523"/>
      <c r="G195" s="524">
        <f>ROUND(E195*F195,2)</f>
        <v>0</v>
      </c>
      <c r="H195" s="523"/>
      <c r="I195" s="524">
        <f>ROUND(E195*H195,2)</f>
        <v>0</v>
      </c>
      <c r="J195" s="523"/>
      <c r="K195" s="524">
        <f>ROUND(E195*J195,2)</f>
        <v>0</v>
      </c>
      <c r="L195" s="524">
        <v>21</v>
      </c>
      <c r="M195" s="524">
        <f>G195*(1+L195/100)</f>
        <v>0</v>
      </c>
      <c r="N195" s="522">
        <v>0</v>
      </c>
      <c r="O195" s="522">
        <f>ROUND(E195*N195,2)</f>
        <v>0</v>
      </c>
      <c r="P195" s="522">
        <v>0</v>
      </c>
      <c r="Q195" s="522">
        <f>ROUND(E195*P195,2)</f>
        <v>0</v>
      </c>
      <c r="R195" s="524" t="s">
        <v>1604</v>
      </c>
      <c r="S195" s="524" t="s">
        <v>1605</v>
      </c>
      <c r="T195" s="525" t="s">
        <v>1605</v>
      </c>
      <c r="U195" s="526">
        <v>0.41599999999999998</v>
      </c>
      <c r="V195" s="526">
        <f>ROUND(E195*U195,2)</f>
        <v>3.58</v>
      </c>
      <c r="W195" s="526"/>
      <c r="X195" s="526" t="s">
        <v>1606</v>
      </c>
      <c r="Y195" s="526" t="s">
        <v>2857</v>
      </c>
      <c r="Z195" s="527"/>
      <c r="AA195" s="527"/>
      <c r="AB195" s="527"/>
      <c r="AC195" s="527"/>
      <c r="AD195" s="527"/>
      <c r="AE195" s="527"/>
      <c r="AF195" s="527"/>
      <c r="AG195" s="527" t="s">
        <v>1607</v>
      </c>
      <c r="AH195" s="527"/>
      <c r="AI195" s="527"/>
      <c r="AJ195" s="527"/>
      <c r="AK195" s="527"/>
      <c r="AL195" s="527"/>
      <c r="AM195" s="527"/>
      <c r="AN195" s="527"/>
      <c r="AO195" s="527"/>
      <c r="AP195" s="527"/>
      <c r="AQ195" s="527"/>
      <c r="AR195" s="527"/>
      <c r="AS195" s="527"/>
      <c r="AT195" s="527"/>
      <c r="AU195" s="527"/>
      <c r="AV195" s="527"/>
      <c r="AW195" s="527"/>
      <c r="AX195" s="527"/>
      <c r="AY195" s="527"/>
      <c r="AZ195" s="527"/>
      <c r="BA195" s="527"/>
      <c r="BB195" s="527"/>
      <c r="BC195" s="527"/>
      <c r="BD195" s="527"/>
      <c r="BE195" s="527"/>
      <c r="BF195" s="527"/>
      <c r="BG195" s="527"/>
      <c r="BH195" s="527"/>
    </row>
    <row r="196" spans="1:60" outlineLevel="2">
      <c r="A196" s="528"/>
      <c r="B196" s="529"/>
      <c r="C196" s="976" t="s">
        <v>2220</v>
      </c>
      <c r="D196" s="977"/>
      <c r="E196" s="977"/>
      <c r="F196" s="977"/>
      <c r="G196" s="977"/>
      <c r="H196" s="526"/>
      <c r="I196" s="526"/>
      <c r="J196" s="526"/>
      <c r="K196" s="526"/>
      <c r="L196" s="526"/>
      <c r="M196" s="526"/>
      <c r="N196" s="533"/>
      <c r="O196" s="533"/>
      <c r="P196" s="533"/>
      <c r="Q196" s="533"/>
      <c r="R196" s="526"/>
      <c r="S196" s="526"/>
      <c r="T196" s="526"/>
      <c r="U196" s="526"/>
      <c r="V196" s="526"/>
      <c r="W196" s="526"/>
      <c r="X196" s="526"/>
      <c r="Y196" s="526"/>
      <c r="Z196" s="527"/>
      <c r="AA196" s="527"/>
      <c r="AB196" s="527"/>
      <c r="AC196" s="527"/>
      <c r="AD196" s="527"/>
      <c r="AE196" s="527"/>
      <c r="AF196" s="527"/>
      <c r="AG196" s="527" t="s">
        <v>1621</v>
      </c>
      <c r="AH196" s="527"/>
      <c r="AI196" s="527"/>
      <c r="AJ196" s="527"/>
      <c r="AK196" s="527"/>
      <c r="AL196" s="527"/>
      <c r="AM196" s="527"/>
      <c r="AN196" s="527"/>
      <c r="AO196" s="527"/>
      <c r="AP196" s="527"/>
      <c r="AQ196" s="527"/>
      <c r="AR196" s="527"/>
      <c r="AS196" s="527"/>
      <c r="AT196" s="527"/>
      <c r="AU196" s="527"/>
      <c r="AV196" s="527"/>
      <c r="AW196" s="527"/>
      <c r="AX196" s="527"/>
      <c r="AY196" s="527"/>
      <c r="AZ196" s="527"/>
      <c r="BA196" s="527"/>
      <c r="BB196" s="527"/>
      <c r="BC196" s="527"/>
      <c r="BD196" s="527"/>
      <c r="BE196" s="527"/>
      <c r="BF196" s="527"/>
      <c r="BG196" s="527"/>
      <c r="BH196" s="527"/>
    </row>
    <row r="197" spans="1:60" outlineLevel="2">
      <c r="A197" s="528"/>
      <c r="B197" s="529"/>
      <c r="C197" s="530" t="s">
        <v>2906</v>
      </c>
      <c r="D197" s="531"/>
      <c r="E197" s="532">
        <v>8.6174999999999997</v>
      </c>
      <c r="F197" s="526"/>
      <c r="G197" s="526"/>
      <c r="H197" s="526"/>
      <c r="I197" s="526"/>
      <c r="J197" s="526"/>
      <c r="K197" s="526"/>
      <c r="L197" s="526"/>
      <c r="M197" s="526"/>
      <c r="N197" s="533"/>
      <c r="O197" s="533"/>
      <c r="P197" s="533"/>
      <c r="Q197" s="533"/>
      <c r="R197" s="526"/>
      <c r="S197" s="526"/>
      <c r="T197" s="526"/>
      <c r="U197" s="526"/>
      <c r="V197" s="526"/>
      <c r="W197" s="526"/>
      <c r="X197" s="526"/>
      <c r="Y197" s="526"/>
      <c r="Z197" s="527"/>
      <c r="AA197" s="527"/>
      <c r="AB197" s="527"/>
      <c r="AC197" s="527"/>
      <c r="AD197" s="527"/>
      <c r="AE197" s="527"/>
      <c r="AF197" s="527"/>
      <c r="AG197" s="527" t="s">
        <v>814</v>
      </c>
      <c r="AH197" s="527">
        <v>5</v>
      </c>
      <c r="AI197" s="527"/>
      <c r="AJ197" s="527"/>
      <c r="AK197" s="527"/>
      <c r="AL197" s="527"/>
      <c r="AM197" s="527"/>
      <c r="AN197" s="527"/>
      <c r="AO197" s="527"/>
      <c r="AP197" s="527"/>
      <c r="AQ197" s="527"/>
      <c r="AR197" s="527"/>
      <c r="AS197" s="527"/>
      <c r="AT197" s="527"/>
      <c r="AU197" s="527"/>
      <c r="AV197" s="527"/>
      <c r="AW197" s="527"/>
      <c r="AX197" s="527"/>
      <c r="AY197" s="527"/>
      <c r="AZ197" s="527"/>
      <c r="BA197" s="527"/>
      <c r="BB197" s="527"/>
      <c r="BC197" s="527"/>
      <c r="BD197" s="527"/>
      <c r="BE197" s="527"/>
      <c r="BF197" s="527"/>
      <c r="BG197" s="527"/>
      <c r="BH197" s="527"/>
    </row>
    <row r="198" spans="1:60" ht="22.5" outlineLevel="1">
      <c r="A198" s="518">
        <v>51</v>
      </c>
      <c r="B198" s="519" t="s">
        <v>2224</v>
      </c>
      <c r="C198" s="520" t="s">
        <v>2225</v>
      </c>
      <c r="D198" s="521" t="s">
        <v>162</v>
      </c>
      <c r="E198" s="522">
        <v>53.76</v>
      </c>
      <c r="F198" s="523"/>
      <c r="G198" s="524">
        <f>ROUND(E198*F198,2)</f>
        <v>0</v>
      </c>
      <c r="H198" s="523"/>
      <c r="I198" s="524">
        <f>ROUND(E198*H198,2)</f>
        <v>0</v>
      </c>
      <c r="J198" s="523"/>
      <c r="K198" s="524">
        <f>ROUND(E198*J198,2)</f>
        <v>0</v>
      </c>
      <c r="L198" s="524">
        <v>21</v>
      </c>
      <c r="M198" s="524">
        <f>G198*(1+L198/100)</f>
        <v>0</v>
      </c>
      <c r="N198" s="522">
        <v>4.4299999999999999E-2</v>
      </c>
      <c r="O198" s="522">
        <f>ROUND(E198*N198,2)</f>
        <v>2.38</v>
      </c>
      <c r="P198" s="522">
        <v>0</v>
      </c>
      <c r="Q198" s="522">
        <f>ROUND(E198*P198,2)</f>
        <v>0</v>
      </c>
      <c r="R198" s="524" t="s">
        <v>1604</v>
      </c>
      <c r="S198" s="524" t="s">
        <v>1605</v>
      </c>
      <c r="T198" s="525" t="s">
        <v>1605</v>
      </c>
      <c r="U198" s="526">
        <v>1.044</v>
      </c>
      <c r="V198" s="526">
        <f>ROUND(E198*U198,2)</f>
        <v>56.13</v>
      </c>
      <c r="W198" s="526"/>
      <c r="X198" s="526" t="s">
        <v>1606</v>
      </c>
      <c r="Y198" s="526" t="s">
        <v>2857</v>
      </c>
      <c r="Z198" s="527"/>
      <c r="AA198" s="527"/>
      <c r="AB198" s="527"/>
      <c r="AC198" s="527"/>
      <c r="AD198" s="527"/>
      <c r="AE198" s="527"/>
      <c r="AF198" s="527"/>
      <c r="AG198" s="527" t="s">
        <v>1607</v>
      </c>
      <c r="AH198" s="527"/>
      <c r="AI198" s="527"/>
      <c r="AJ198" s="527"/>
      <c r="AK198" s="527"/>
      <c r="AL198" s="527"/>
      <c r="AM198" s="527"/>
      <c r="AN198" s="527"/>
      <c r="AO198" s="527"/>
      <c r="AP198" s="527"/>
      <c r="AQ198" s="527"/>
      <c r="AR198" s="527"/>
      <c r="AS198" s="527"/>
      <c r="AT198" s="527"/>
      <c r="AU198" s="527"/>
      <c r="AV198" s="527"/>
      <c r="AW198" s="527"/>
      <c r="AX198" s="527"/>
      <c r="AY198" s="527"/>
      <c r="AZ198" s="527"/>
      <c r="BA198" s="527"/>
      <c r="BB198" s="527"/>
      <c r="BC198" s="527"/>
      <c r="BD198" s="527"/>
      <c r="BE198" s="527"/>
      <c r="BF198" s="527"/>
      <c r="BG198" s="527"/>
      <c r="BH198" s="527"/>
    </row>
    <row r="199" spans="1:60" outlineLevel="2">
      <c r="A199" s="528"/>
      <c r="B199" s="529"/>
      <c r="C199" s="976" t="s">
        <v>2220</v>
      </c>
      <c r="D199" s="977"/>
      <c r="E199" s="977"/>
      <c r="F199" s="977"/>
      <c r="G199" s="977"/>
      <c r="H199" s="526"/>
      <c r="I199" s="526"/>
      <c r="J199" s="526"/>
      <c r="K199" s="526"/>
      <c r="L199" s="526"/>
      <c r="M199" s="526"/>
      <c r="N199" s="533"/>
      <c r="O199" s="533"/>
      <c r="P199" s="533"/>
      <c r="Q199" s="533"/>
      <c r="R199" s="526"/>
      <c r="S199" s="526"/>
      <c r="T199" s="526"/>
      <c r="U199" s="526"/>
      <c r="V199" s="526"/>
      <c r="W199" s="526"/>
      <c r="X199" s="526"/>
      <c r="Y199" s="526"/>
      <c r="Z199" s="527"/>
      <c r="AA199" s="527"/>
      <c r="AB199" s="527"/>
      <c r="AC199" s="527"/>
      <c r="AD199" s="527"/>
      <c r="AE199" s="527"/>
      <c r="AF199" s="527"/>
      <c r="AG199" s="527" t="s">
        <v>1621</v>
      </c>
      <c r="AH199" s="527"/>
      <c r="AI199" s="527"/>
      <c r="AJ199" s="527"/>
      <c r="AK199" s="527"/>
      <c r="AL199" s="527"/>
      <c r="AM199" s="527"/>
      <c r="AN199" s="527"/>
      <c r="AO199" s="527"/>
      <c r="AP199" s="527"/>
      <c r="AQ199" s="527"/>
      <c r="AR199" s="527"/>
      <c r="AS199" s="527"/>
      <c r="AT199" s="527"/>
      <c r="AU199" s="527"/>
      <c r="AV199" s="527"/>
      <c r="AW199" s="527"/>
      <c r="AX199" s="527"/>
      <c r="AY199" s="527"/>
      <c r="AZ199" s="527"/>
      <c r="BA199" s="527"/>
      <c r="BB199" s="527"/>
      <c r="BC199" s="527"/>
      <c r="BD199" s="527"/>
      <c r="BE199" s="527"/>
      <c r="BF199" s="527"/>
      <c r="BG199" s="527"/>
      <c r="BH199" s="527"/>
    </row>
    <row r="200" spans="1:60" outlineLevel="2">
      <c r="A200" s="528"/>
      <c r="B200" s="529"/>
      <c r="C200" s="530" t="s">
        <v>2226</v>
      </c>
      <c r="D200" s="531"/>
      <c r="E200" s="532">
        <v>53.76</v>
      </c>
      <c r="F200" s="526"/>
      <c r="G200" s="526"/>
      <c r="H200" s="526"/>
      <c r="I200" s="526"/>
      <c r="J200" s="526"/>
      <c r="K200" s="526"/>
      <c r="L200" s="526"/>
      <c r="M200" s="526"/>
      <c r="N200" s="533"/>
      <c r="O200" s="533"/>
      <c r="P200" s="533"/>
      <c r="Q200" s="533"/>
      <c r="R200" s="526"/>
      <c r="S200" s="526"/>
      <c r="T200" s="526"/>
      <c r="U200" s="526"/>
      <c r="V200" s="526"/>
      <c r="W200" s="526"/>
      <c r="X200" s="526"/>
      <c r="Y200" s="526"/>
      <c r="Z200" s="527"/>
      <c r="AA200" s="527"/>
      <c r="AB200" s="527"/>
      <c r="AC200" s="527"/>
      <c r="AD200" s="527"/>
      <c r="AE200" s="527"/>
      <c r="AF200" s="527"/>
      <c r="AG200" s="527" t="s">
        <v>814</v>
      </c>
      <c r="AH200" s="527">
        <v>0</v>
      </c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</row>
    <row r="201" spans="1:60" ht="22.5" outlineLevel="1">
      <c r="A201" s="518">
        <v>52</v>
      </c>
      <c r="B201" s="519" t="s">
        <v>2227</v>
      </c>
      <c r="C201" s="520" t="s">
        <v>2228</v>
      </c>
      <c r="D201" s="521" t="s">
        <v>162</v>
      </c>
      <c r="E201" s="522">
        <v>53.76</v>
      </c>
      <c r="F201" s="523"/>
      <c r="G201" s="524">
        <f>ROUND(E201*F201,2)</f>
        <v>0</v>
      </c>
      <c r="H201" s="523"/>
      <c r="I201" s="524">
        <f>ROUND(E201*H201,2)</f>
        <v>0</v>
      </c>
      <c r="J201" s="523"/>
      <c r="K201" s="524">
        <f>ROUND(E201*J201,2)</f>
        <v>0</v>
      </c>
      <c r="L201" s="524">
        <v>21</v>
      </c>
      <c r="M201" s="524">
        <f>G201*(1+L201/100)</f>
        <v>0</v>
      </c>
      <c r="N201" s="522">
        <v>0</v>
      </c>
      <c r="O201" s="522">
        <f>ROUND(E201*N201,2)</f>
        <v>0</v>
      </c>
      <c r="P201" s="522">
        <v>0</v>
      </c>
      <c r="Q201" s="522">
        <f>ROUND(E201*P201,2)</f>
        <v>0</v>
      </c>
      <c r="R201" s="524" t="s">
        <v>1604</v>
      </c>
      <c r="S201" s="524" t="s">
        <v>1605</v>
      </c>
      <c r="T201" s="525" t="s">
        <v>1605</v>
      </c>
      <c r="U201" s="526">
        <v>0.505</v>
      </c>
      <c r="V201" s="526">
        <f>ROUND(E201*U201,2)</f>
        <v>27.15</v>
      </c>
      <c r="W201" s="526"/>
      <c r="X201" s="526" t="s">
        <v>1606</v>
      </c>
      <c r="Y201" s="526" t="s">
        <v>2857</v>
      </c>
      <c r="Z201" s="527"/>
      <c r="AA201" s="527"/>
      <c r="AB201" s="527"/>
      <c r="AC201" s="527"/>
      <c r="AD201" s="527"/>
      <c r="AE201" s="527"/>
      <c r="AF201" s="527"/>
      <c r="AG201" s="527" t="s">
        <v>1607</v>
      </c>
      <c r="AH201" s="527"/>
      <c r="AI201" s="527"/>
      <c r="AJ201" s="527"/>
      <c r="AK201" s="527"/>
      <c r="AL201" s="527"/>
      <c r="AM201" s="527"/>
      <c r="AN201" s="527"/>
      <c r="AO201" s="527"/>
      <c r="AP201" s="527"/>
      <c r="AQ201" s="527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527"/>
      <c r="BG201" s="527"/>
      <c r="BH201" s="527"/>
    </row>
    <row r="202" spans="1:60" outlineLevel="2">
      <c r="A202" s="528"/>
      <c r="B202" s="529"/>
      <c r="C202" s="976" t="s">
        <v>2220</v>
      </c>
      <c r="D202" s="977"/>
      <c r="E202" s="977"/>
      <c r="F202" s="977"/>
      <c r="G202" s="977"/>
      <c r="H202" s="526"/>
      <c r="I202" s="526"/>
      <c r="J202" s="526"/>
      <c r="K202" s="526"/>
      <c r="L202" s="526"/>
      <c r="M202" s="526"/>
      <c r="N202" s="533"/>
      <c r="O202" s="533"/>
      <c r="P202" s="533"/>
      <c r="Q202" s="533"/>
      <c r="R202" s="526"/>
      <c r="S202" s="526"/>
      <c r="T202" s="526"/>
      <c r="U202" s="526"/>
      <c r="V202" s="526"/>
      <c r="W202" s="526"/>
      <c r="X202" s="526"/>
      <c r="Y202" s="526"/>
      <c r="Z202" s="527"/>
      <c r="AA202" s="527"/>
      <c r="AB202" s="527"/>
      <c r="AC202" s="527"/>
      <c r="AD202" s="527"/>
      <c r="AE202" s="527"/>
      <c r="AF202" s="527"/>
      <c r="AG202" s="527" t="s">
        <v>1621</v>
      </c>
      <c r="AH202" s="527"/>
      <c r="AI202" s="527"/>
      <c r="AJ202" s="527"/>
      <c r="AK202" s="527"/>
      <c r="AL202" s="527"/>
      <c r="AM202" s="527"/>
      <c r="AN202" s="527"/>
      <c r="AO202" s="527"/>
      <c r="AP202" s="527"/>
      <c r="AQ202" s="527"/>
      <c r="AR202" s="527"/>
      <c r="AS202" s="527"/>
      <c r="AT202" s="527"/>
      <c r="AU202" s="527"/>
      <c r="AV202" s="527"/>
      <c r="AW202" s="527"/>
      <c r="AX202" s="527"/>
      <c r="AY202" s="527"/>
      <c r="AZ202" s="527"/>
      <c r="BA202" s="527"/>
      <c r="BB202" s="527"/>
      <c r="BC202" s="527"/>
      <c r="BD202" s="527"/>
      <c r="BE202" s="527"/>
      <c r="BF202" s="527"/>
      <c r="BG202" s="527"/>
      <c r="BH202" s="527"/>
    </row>
    <row r="203" spans="1:60" outlineLevel="2">
      <c r="A203" s="528"/>
      <c r="B203" s="529"/>
      <c r="C203" s="530" t="s">
        <v>2907</v>
      </c>
      <c r="D203" s="531"/>
      <c r="E203" s="532">
        <v>53.76</v>
      </c>
      <c r="F203" s="526"/>
      <c r="G203" s="526"/>
      <c r="H203" s="526"/>
      <c r="I203" s="526"/>
      <c r="J203" s="526"/>
      <c r="K203" s="526"/>
      <c r="L203" s="526"/>
      <c r="M203" s="526"/>
      <c r="N203" s="533"/>
      <c r="O203" s="533"/>
      <c r="P203" s="533"/>
      <c r="Q203" s="533"/>
      <c r="R203" s="526"/>
      <c r="S203" s="526"/>
      <c r="T203" s="526"/>
      <c r="U203" s="526"/>
      <c r="V203" s="526"/>
      <c r="W203" s="526"/>
      <c r="X203" s="526"/>
      <c r="Y203" s="526"/>
      <c r="Z203" s="527"/>
      <c r="AA203" s="527"/>
      <c r="AB203" s="527"/>
      <c r="AC203" s="527"/>
      <c r="AD203" s="527"/>
      <c r="AE203" s="527"/>
      <c r="AF203" s="527"/>
      <c r="AG203" s="527" t="s">
        <v>814</v>
      </c>
      <c r="AH203" s="527">
        <v>5</v>
      </c>
      <c r="AI203" s="527"/>
      <c r="AJ203" s="527"/>
      <c r="AK203" s="527"/>
      <c r="AL203" s="527"/>
      <c r="AM203" s="527"/>
      <c r="AN203" s="527"/>
      <c r="AO203" s="527"/>
      <c r="AP203" s="527"/>
      <c r="AQ203" s="527"/>
      <c r="AR203" s="527"/>
      <c r="AS203" s="527"/>
      <c r="AT203" s="527"/>
      <c r="AU203" s="527"/>
      <c r="AV203" s="527"/>
      <c r="AW203" s="527"/>
      <c r="AX203" s="527"/>
      <c r="AY203" s="527"/>
      <c r="AZ203" s="527"/>
      <c r="BA203" s="527"/>
      <c r="BB203" s="527"/>
      <c r="BC203" s="527"/>
      <c r="BD203" s="527"/>
      <c r="BE203" s="527"/>
      <c r="BF203" s="527"/>
      <c r="BG203" s="527"/>
      <c r="BH203" s="527"/>
    </row>
    <row r="204" spans="1:60" ht="22.5" outlineLevel="1">
      <c r="A204" s="518">
        <v>53</v>
      </c>
      <c r="B204" s="519" t="s">
        <v>2229</v>
      </c>
      <c r="C204" s="520" t="s">
        <v>2230</v>
      </c>
      <c r="D204" s="521" t="s">
        <v>898</v>
      </c>
      <c r="E204" s="522">
        <v>0.97592000000000001</v>
      </c>
      <c r="F204" s="523"/>
      <c r="G204" s="524">
        <f>ROUND(E204*F204,2)</f>
        <v>0</v>
      </c>
      <c r="H204" s="523"/>
      <c r="I204" s="524">
        <f>ROUND(E204*H204,2)</f>
        <v>0</v>
      </c>
      <c r="J204" s="523"/>
      <c r="K204" s="524">
        <f>ROUND(E204*J204,2)</f>
        <v>0</v>
      </c>
      <c r="L204" s="524">
        <v>21</v>
      </c>
      <c r="M204" s="524">
        <f>G204*(1+L204/100)</f>
        <v>0</v>
      </c>
      <c r="N204" s="522">
        <v>1.02139</v>
      </c>
      <c r="O204" s="522">
        <f>ROUND(E204*N204,2)</f>
        <v>1</v>
      </c>
      <c r="P204" s="522">
        <v>0</v>
      </c>
      <c r="Q204" s="522">
        <f>ROUND(E204*P204,2)</f>
        <v>0</v>
      </c>
      <c r="R204" s="524" t="s">
        <v>1604</v>
      </c>
      <c r="S204" s="524" t="s">
        <v>1605</v>
      </c>
      <c r="T204" s="525" t="s">
        <v>1605</v>
      </c>
      <c r="U204" s="526">
        <v>26.616</v>
      </c>
      <c r="V204" s="526">
        <f>ROUND(E204*U204,2)</f>
        <v>25.98</v>
      </c>
      <c r="W204" s="526"/>
      <c r="X204" s="526" t="s">
        <v>1606</v>
      </c>
      <c r="Y204" s="526" t="s">
        <v>2857</v>
      </c>
      <c r="Z204" s="527"/>
      <c r="AA204" s="527"/>
      <c r="AB204" s="527"/>
      <c r="AC204" s="527"/>
      <c r="AD204" s="527"/>
      <c r="AE204" s="527"/>
      <c r="AF204" s="527"/>
      <c r="AG204" s="527" t="s">
        <v>1607</v>
      </c>
      <c r="AH204" s="527"/>
      <c r="AI204" s="527"/>
      <c r="AJ204" s="527"/>
      <c r="AK204" s="527"/>
      <c r="AL204" s="527"/>
      <c r="AM204" s="527"/>
      <c r="AN204" s="527"/>
      <c r="AO204" s="527"/>
      <c r="AP204" s="527"/>
      <c r="AQ204" s="527"/>
      <c r="AR204" s="527"/>
      <c r="AS204" s="527"/>
      <c r="AT204" s="527"/>
      <c r="AU204" s="527"/>
      <c r="AV204" s="527"/>
      <c r="AW204" s="527"/>
      <c r="AX204" s="527"/>
      <c r="AY204" s="527"/>
      <c r="AZ204" s="527"/>
      <c r="BA204" s="527"/>
      <c r="BB204" s="527"/>
      <c r="BC204" s="527"/>
      <c r="BD204" s="527"/>
      <c r="BE204" s="527"/>
      <c r="BF204" s="527"/>
      <c r="BG204" s="527"/>
      <c r="BH204" s="527"/>
    </row>
    <row r="205" spans="1:60" ht="33.75" outlineLevel="2">
      <c r="A205" s="528"/>
      <c r="B205" s="529"/>
      <c r="C205" s="976" t="s">
        <v>2231</v>
      </c>
      <c r="D205" s="977"/>
      <c r="E205" s="977"/>
      <c r="F205" s="977"/>
      <c r="G205" s="977"/>
      <c r="H205" s="526"/>
      <c r="I205" s="526"/>
      <c r="J205" s="526"/>
      <c r="K205" s="526"/>
      <c r="L205" s="526"/>
      <c r="M205" s="526"/>
      <c r="N205" s="533"/>
      <c r="O205" s="533"/>
      <c r="P205" s="533"/>
      <c r="Q205" s="533"/>
      <c r="R205" s="526"/>
      <c r="S205" s="526"/>
      <c r="T205" s="526"/>
      <c r="U205" s="526"/>
      <c r="V205" s="526"/>
      <c r="W205" s="526"/>
      <c r="X205" s="526"/>
      <c r="Y205" s="526"/>
      <c r="Z205" s="527"/>
      <c r="AA205" s="527"/>
      <c r="AB205" s="527"/>
      <c r="AC205" s="527"/>
      <c r="AD205" s="527"/>
      <c r="AE205" s="527"/>
      <c r="AF205" s="527"/>
      <c r="AG205" s="527" t="s">
        <v>1621</v>
      </c>
      <c r="AH205" s="527"/>
      <c r="AI205" s="527"/>
      <c r="AJ205" s="527"/>
      <c r="AK205" s="527"/>
      <c r="AL205" s="527"/>
      <c r="AM205" s="527"/>
      <c r="AN205" s="527"/>
      <c r="AO205" s="527"/>
      <c r="AP205" s="527"/>
      <c r="AQ205" s="527"/>
      <c r="AR205" s="527"/>
      <c r="AS205" s="527"/>
      <c r="AT205" s="527"/>
      <c r="AU205" s="527"/>
      <c r="AV205" s="527"/>
      <c r="AW205" s="527"/>
      <c r="AX205" s="527"/>
      <c r="AY205" s="527"/>
      <c r="AZ205" s="527"/>
      <c r="BA205" s="534" t="str">
        <f>C205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205" s="527"/>
      <c r="BC205" s="527"/>
      <c r="BD205" s="527"/>
      <c r="BE205" s="527"/>
      <c r="BF205" s="527"/>
      <c r="BG205" s="527"/>
      <c r="BH205" s="527"/>
    </row>
    <row r="206" spans="1:60" outlineLevel="2">
      <c r="A206" s="528"/>
      <c r="B206" s="529"/>
      <c r="C206" s="530" t="s">
        <v>2908</v>
      </c>
      <c r="D206" s="531"/>
      <c r="E206" s="532">
        <v>0.77615999999999996</v>
      </c>
      <c r="F206" s="526"/>
      <c r="G206" s="526"/>
      <c r="H206" s="526"/>
      <c r="I206" s="526"/>
      <c r="J206" s="526"/>
      <c r="K206" s="526"/>
      <c r="L206" s="526"/>
      <c r="M206" s="526"/>
      <c r="N206" s="533"/>
      <c r="O206" s="533"/>
      <c r="P206" s="533"/>
      <c r="Q206" s="533"/>
      <c r="R206" s="526"/>
      <c r="S206" s="526"/>
      <c r="T206" s="526"/>
      <c r="U206" s="526"/>
      <c r="V206" s="526"/>
      <c r="W206" s="526"/>
      <c r="X206" s="526"/>
      <c r="Y206" s="526"/>
      <c r="Z206" s="527"/>
      <c r="AA206" s="527"/>
      <c r="AB206" s="527"/>
      <c r="AC206" s="527"/>
      <c r="AD206" s="527"/>
      <c r="AE206" s="527"/>
      <c r="AF206" s="527"/>
      <c r="AG206" s="527" t="s">
        <v>814</v>
      </c>
      <c r="AH206" s="527">
        <v>5</v>
      </c>
      <c r="AI206" s="527"/>
      <c r="AJ206" s="527"/>
      <c r="AK206" s="527"/>
      <c r="AL206" s="527"/>
      <c r="AM206" s="527"/>
      <c r="AN206" s="527"/>
      <c r="AO206" s="527"/>
      <c r="AP206" s="527"/>
      <c r="AQ206" s="527"/>
      <c r="AR206" s="527"/>
      <c r="AS206" s="527"/>
      <c r="AT206" s="527"/>
      <c r="AU206" s="527"/>
      <c r="AV206" s="527"/>
      <c r="AW206" s="527"/>
      <c r="AX206" s="527"/>
      <c r="AY206" s="527"/>
      <c r="AZ206" s="527"/>
      <c r="BA206" s="527"/>
      <c r="BB206" s="527"/>
      <c r="BC206" s="527"/>
      <c r="BD206" s="527"/>
      <c r="BE206" s="527"/>
      <c r="BF206" s="527"/>
      <c r="BG206" s="527"/>
      <c r="BH206" s="527"/>
    </row>
    <row r="207" spans="1:60" outlineLevel="3">
      <c r="A207" s="528"/>
      <c r="B207" s="529"/>
      <c r="C207" s="530" t="s">
        <v>2909</v>
      </c>
      <c r="D207" s="531"/>
      <c r="E207" s="532">
        <v>0.19975999999999999</v>
      </c>
      <c r="F207" s="526"/>
      <c r="G207" s="526"/>
      <c r="H207" s="526"/>
      <c r="I207" s="526"/>
      <c r="J207" s="526"/>
      <c r="K207" s="526"/>
      <c r="L207" s="526"/>
      <c r="M207" s="526"/>
      <c r="N207" s="533"/>
      <c r="O207" s="533"/>
      <c r="P207" s="533"/>
      <c r="Q207" s="533"/>
      <c r="R207" s="526"/>
      <c r="S207" s="526"/>
      <c r="T207" s="526"/>
      <c r="U207" s="526"/>
      <c r="V207" s="526"/>
      <c r="W207" s="526"/>
      <c r="X207" s="526"/>
      <c r="Y207" s="526"/>
      <c r="Z207" s="527"/>
      <c r="AA207" s="527"/>
      <c r="AB207" s="527"/>
      <c r="AC207" s="527"/>
      <c r="AD207" s="527"/>
      <c r="AE207" s="527"/>
      <c r="AF207" s="527"/>
      <c r="AG207" s="527" t="s">
        <v>814</v>
      </c>
      <c r="AH207" s="527">
        <v>5</v>
      </c>
      <c r="AI207" s="527"/>
      <c r="AJ207" s="527"/>
      <c r="AK207" s="527"/>
      <c r="AL207" s="527"/>
      <c r="AM207" s="527"/>
      <c r="AN207" s="527"/>
      <c r="AO207" s="527"/>
      <c r="AP207" s="527"/>
      <c r="AQ207" s="527"/>
      <c r="AR207" s="527"/>
      <c r="AS207" s="527"/>
      <c r="AT207" s="527"/>
      <c r="AU207" s="527"/>
      <c r="AV207" s="527"/>
      <c r="AW207" s="527"/>
      <c r="AX207" s="527"/>
      <c r="AY207" s="527"/>
      <c r="AZ207" s="527"/>
      <c r="BA207" s="527"/>
      <c r="BB207" s="527"/>
      <c r="BC207" s="527"/>
      <c r="BD207" s="527"/>
      <c r="BE207" s="527"/>
      <c r="BF207" s="527"/>
      <c r="BG207" s="527"/>
      <c r="BH207" s="527"/>
    </row>
    <row r="208" spans="1:60">
      <c r="A208" s="510" t="s">
        <v>1600</v>
      </c>
      <c r="B208" s="511" t="s">
        <v>1119</v>
      </c>
      <c r="C208" s="512" t="s">
        <v>1642</v>
      </c>
      <c r="D208" s="513"/>
      <c r="E208" s="514"/>
      <c r="F208" s="515"/>
      <c r="G208" s="515">
        <f>SUMIF(AG209:AG285,"&lt;&gt;NOR",G209:G285)</f>
        <v>0</v>
      </c>
      <c r="H208" s="515"/>
      <c r="I208" s="515">
        <f>SUM(I209:I285)</f>
        <v>0</v>
      </c>
      <c r="J208" s="515"/>
      <c r="K208" s="515">
        <f>SUM(K209:K285)</f>
        <v>0</v>
      </c>
      <c r="L208" s="515"/>
      <c r="M208" s="515">
        <f>SUM(M209:M285)</f>
        <v>0</v>
      </c>
      <c r="N208" s="514"/>
      <c r="O208" s="514">
        <f>SUM(O209:O285)</f>
        <v>39.319999999999993</v>
      </c>
      <c r="P208" s="514"/>
      <c r="Q208" s="514">
        <f>SUM(Q209:Q285)</f>
        <v>0</v>
      </c>
      <c r="R208" s="515"/>
      <c r="S208" s="515"/>
      <c r="T208" s="516"/>
      <c r="U208" s="517"/>
      <c r="V208" s="517">
        <f>SUM(V209:V285)</f>
        <v>1778.84</v>
      </c>
      <c r="W208" s="517"/>
      <c r="X208" s="517"/>
      <c r="Y208" s="517"/>
      <c r="AG208" s="493" t="s">
        <v>1601</v>
      </c>
    </row>
    <row r="209" spans="1:60" ht="22.5" outlineLevel="1">
      <c r="A209" s="518">
        <v>54</v>
      </c>
      <c r="B209" s="519" t="s">
        <v>1643</v>
      </c>
      <c r="C209" s="520" t="s">
        <v>1644</v>
      </c>
      <c r="D209" s="521" t="s">
        <v>162</v>
      </c>
      <c r="E209" s="522">
        <v>1019.05065</v>
      </c>
      <c r="F209" s="523"/>
      <c r="G209" s="524">
        <f>ROUND(E209*F209,2)</f>
        <v>0</v>
      </c>
      <c r="H209" s="523"/>
      <c r="I209" s="524">
        <f>ROUND(E209*H209,2)</f>
        <v>0</v>
      </c>
      <c r="J209" s="523"/>
      <c r="K209" s="524">
        <f>ROUND(E209*J209,2)</f>
        <v>0</v>
      </c>
      <c r="L209" s="524">
        <v>21</v>
      </c>
      <c r="M209" s="524">
        <f>G209*(1+L209/100)</f>
        <v>0</v>
      </c>
      <c r="N209" s="522">
        <v>4.8999999999999998E-3</v>
      </c>
      <c r="O209" s="522">
        <f>ROUND(E209*N209,2)</f>
        <v>4.99</v>
      </c>
      <c r="P209" s="522">
        <v>0</v>
      </c>
      <c r="Q209" s="522">
        <f>ROUND(E209*P209,2)</f>
        <v>0</v>
      </c>
      <c r="R209" s="524" t="s">
        <v>1604</v>
      </c>
      <c r="S209" s="524" t="s">
        <v>1605</v>
      </c>
      <c r="T209" s="525" t="s">
        <v>1605</v>
      </c>
      <c r="U209" s="526">
        <v>0.43</v>
      </c>
      <c r="V209" s="526">
        <f>ROUND(E209*U209,2)</f>
        <v>438.19</v>
      </c>
      <c r="W209" s="526"/>
      <c r="X209" s="526" t="s">
        <v>1606</v>
      </c>
      <c r="Y209" s="526" t="s">
        <v>2857</v>
      </c>
      <c r="Z209" s="527"/>
      <c r="AA209" s="527"/>
      <c r="AB209" s="527"/>
      <c r="AC209" s="527"/>
      <c r="AD209" s="527"/>
      <c r="AE209" s="527"/>
      <c r="AF209" s="527"/>
      <c r="AG209" s="527" t="s">
        <v>1607</v>
      </c>
      <c r="AH209" s="527"/>
      <c r="AI209" s="527"/>
      <c r="AJ209" s="527"/>
      <c r="AK209" s="527"/>
      <c r="AL209" s="527"/>
      <c r="AM209" s="527"/>
      <c r="AN209" s="527"/>
      <c r="AO209" s="527"/>
      <c r="AP209" s="527"/>
      <c r="AQ209" s="527"/>
      <c r="AR209" s="527"/>
      <c r="AS209" s="527"/>
      <c r="AT209" s="527"/>
      <c r="AU209" s="527"/>
      <c r="AV209" s="527"/>
      <c r="AW209" s="527"/>
      <c r="AX209" s="527"/>
      <c r="AY209" s="527"/>
      <c r="AZ209" s="527"/>
      <c r="BA209" s="527"/>
      <c r="BB209" s="527"/>
      <c r="BC209" s="527"/>
      <c r="BD209" s="527"/>
      <c r="BE209" s="527"/>
      <c r="BF209" s="527"/>
      <c r="BG209" s="527"/>
      <c r="BH209" s="527"/>
    </row>
    <row r="210" spans="1:60" outlineLevel="2">
      <c r="A210" s="528"/>
      <c r="B210" s="529"/>
      <c r="C210" s="976" t="s">
        <v>1645</v>
      </c>
      <c r="D210" s="977"/>
      <c r="E210" s="977"/>
      <c r="F210" s="977"/>
      <c r="G210" s="977"/>
      <c r="H210" s="526"/>
      <c r="I210" s="526"/>
      <c r="J210" s="526"/>
      <c r="K210" s="526"/>
      <c r="L210" s="526"/>
      <c r="M210" s="526"/>
      <c r="N210" s="533"/>
      <c r="O210" s="533"/>
      <c r="P210" s="533"/>
      <c r="Q210" s="533"/>
      <c r="R210" s="526"/>
      <c r="S210" s="526"/>
      <c r="T210" s="526"/>
      <c r="U210" s="526"/>
      <c r="V210" s="526"/>
      <c r="W210" s="526"/>
      <c r="X210" s="526"/>
      <c r="Y210" s="526"/>
      <c r="Z210" s="527"/>
      <c r="AA210" s="527"/>
      <c r="AB210" s="527"/>
      <c r="AC210" s="527"/>
      <c r="AD210" s="527"/>
      <c r="AE210" s="527"/>
      <c r="AF210" s="527"/>
      <c r="AG210" s="527" t="s">
        <v>1621</v>
      </c>
      <c r="AH210" s="527"/>
      <c r="AI210" s="527"/>
      <c r="AJ210" s="527"/>
      <c r="AK210" s="527"/>
      <c r="AL210" s="527"/>
      <c r="AM210" s="527"/>
      <c r="AN210" s="527"/>
      <c r="AO210" s="527"/>
      <c r="AP210" s="527"/>
      <c r="AQ210" s="527"/>
      <c r="AR210" s="527"/>
      <c r="AS210" s="527"/>
      <c r="AT210" s="527"/>
      <c r="AU210" s="527"/>
      <c r="AV210" s="527"/>
      <c r="AW210" s="527"/>
      <c r="AX210" s="527"/>
      <c r="AY210" s="527"/>
      <c r="AZ210" s="527"/>
      <c r="BA210" s="527"/>
      <c r="BB210" s="527"/>
      <c r="BC210" s="527"/>
      <c r="BD210" s="527"/>
      <c r="BE210" s="527"/>
      <c r="BF210" s="527"/>
      <c r="BG210" s="527"/>
      <c r="BH210" s="527"/>
    </row>
    <row r="211" spans="1:60" outlineLevel="2">
      <c r="A211" s="528"/>
      <c r="B211" s="529"/>
      <c r="C211" s="530" t="s">
        <v>2112</v>
      </c>
      <c r="D211" s="531"/>
      <c r="E211" s="532">
        <v>48.72</v>
      </c>
      <c r="F211" s="526"/>
      <c r="G211" s="526"/>
      <c r="H211" s="526"/>
      <c r="I211" s="526"/>
      <c r="J211" s="526"/>
      <c r="K211" s="526"/>
      <c r="L211" s="526"/>
      <c r="M211" s="526"/>
      <c r="N211" s="533"/>
      <c r="O211" s="533"/>
      <c r="P211" s="533"/>
      <c r="Q211" s="533"/>
      <c r="R211" s="526"/>
      <c r="S211" s="526"/>
      <c r="T211" s="526"/>
      <c r="U211" s="526"/>
      <c r="V211" s="526"/>
      <c r="W211" s="526"/>
      <c r="X211" s="526"/>
      <c r="Y211" s="526"/>
      <c r="Z211" s="527"/>
      <c r="AA211" s="527"/>
      <c r="AB211" s="527"/>
      <c r="AC211" s="527"/>
      <c r="AD211" s="527"/>
      <c r="AE211" s="527"/>
      <c r="AF211" s="527"/>
      <c r="AG211" s="527" t="s">
        <v>814</v>
      </c>
      <c r="AH211" s="527">
        <v>0</v>
      </c>
      <c r="AI211" s="527"/>
      <c r="AJ211" s="527"/>
      <c r="AK211" s="527"/>
      <c r="AL211" s="527"/>
      <c r="AM211" s="527"/>
      <c r="AN211" s="527"/>
      <c r="AO211" s="527"/>
      <c r="AP211" s="527"/>
      <c r="AQ211" s="527"/>
      <c r="AR211" s="527"/>
      <c r="AS211" s="527"/>
      <c r="AT211" s="527"/>
      <c r="AU211" s="527"/>
      <c r="AV211" s="527"/>
      <c r="AW211" s="527"/>
      <c r="AX211" s="527"/>
      <c r="AY211" s="527"/>
      <c r="AZ211" s="527"/>
      <c r="BA211" s="527"/>
      <c r="BB211" s="527"/>
      <c r="BC211" s="527"/>
      <c r="BD211" s="527"/>
      <c r="BE211" s="527"/>
      <c r="BF211" s="527"/>
      <c r="BG211" s="527"/>
      <c r="BH211" s="527"/>
    </row>
    <row r="212" spans="1:60" outlineLevel="3">
      <c r="A212" s="528"/>
      <c r="B212" s="529"/>
      <c r="C212" s="530" t="s">
        <v>2232</v>
      </c>
      <c r="D212" s="531"/>
      <c r="E212" s="532">
        <v>6.5853999999999999</v>
      </c>
      <c r="F212" s="526"/>
      <c r="G212" s="526"/>
      <c r="H212" s="526"/>
      <c r="I212" s="526"/>
      <c r="J212" s="526"/>
      <c r="K212" s="526"/>
      <c r="L212" s="526"/>
      <c r="M212" s="526"/>
      <c r="N212" s="533"/>
      <c r="O212" s="533"/>
      <c r="P212" s="533"/>
      <c r="Q212" s="533"/>
      <c r="R212" s="526"/>
      <c r="S212" s="526"/>
      <c r="T212" s="526"/>
      <c r="U212" s="526"/>
      <c r="V212" s="526"/>
      <c r="W212" s="526"/>
      <c r="X212" s="526"/>
      <c r="Y212" s="526"/>
      <c r="Z212" s="527"/>
      <c r="AA212" s="527"/>
      <c r="AB212" s="527"/>
      <c r="AC212" s="527"/>
      <c r="AD212" s="527"/>
      <c r="AE212" s="527"/>
      <c r="AF212" s="527"/>
      <c r="AG212" s="527" t="s">
        <v>814</v>
      </c>
      <c r="AH212" s="527">
        <v>0</v>
      </c>
      <c r="AI212" s="527"/>
      <c r="AJ212" s="527"/>
      <c r="AK212" s="527"/>
      <c r="AL212" s="527"/>
      <c r="AM212" s="527"/>
      <c r="AN212" s="527"/>
      <c r="AO212" s="527"/>
      <c r="AP212" s="527"/>
      <c r="AQ212" s="527"/>
      <c r="AR212" s="527"/>
      <c r="AS212" s="527"/>
      <c r="AT212" s="527"/>
      <c r="AU212" s="527"/>
      <c r="AV212" s="527"/>
      <c r="AW212" s="527"/>
      <c r="AX212" s="527"/>
      <c r="AY212" s="527"/>
      <c r="AZ212" s="527"/>
      <c r="BA212" s="527"/>
      <c r="BB212" s="527"/>
      <c r="BC212" s="527"/>
      <c r="BD212" s="527"/>
      <c r="BE212" s="527"/>
      <c r="BF212" s="527"/>
      <c r="BG212" s="527"/>
      <c r="BH212" s="527"/>
    </row>
    <row r="213" spans="1:60" outlineLevel="3">
      <c r="A213" s="528"/>
      <c r="B213" s="529"/>
      <c r="C213" s="530" t="s">
        <v>2233</v>
      </c>
      <c r="D213" s="531"/>
      <c r="E213" s="532">
        <v>14</v>
      </c>
      <c r="F213" s="526"/>
      <c r="G213" s="526"/>
      <c r="H213" s="526"/>
      <c r="I213" s="526"/>
      <c r="J213" s="526"/>
      <c r="K213" s="526"/>
      <c r="L213" s="526"/>
      <c r="M213" s="526"/>
      <c r="N213" s="533"/>
      <c r="O213" s="533"/>
      <c r="P213" s="533"/>
      <c r="Q213" s="533"/>
      <c r="R213" s="526"/>
      <c r="S213" s="526"/>
      <c r="T213" s="526"/>
      <c r="U213" s="526"/>
      <c r="V213" s="526"/>
      <c r="W213" s="526"/>
      <c r="X213" s="526"/>
      <c r="Y213" s="526"/>
      <c r="Z213" s="527"/>
      <c r="AA213" s="527"/>
      <c r="AB213" s="527"/>
      <c r="AC213" s="527"/>
      <c r="AD213" s="527"/>
      <c r="AE213" s="527"/>
      <c r="AF213" s="527"/>
      <c r="AG213" s="527" t="s">
        <v>814</v>
      </c>
      <c r="AH213" s="527">
        <v>0</v>
      </c>
      <c r="AI213" s="527"/>
      <c r="AJ213" s="527"/>
      <c r="AK213" s="527"/>
      <c r="AL213" s="527"/>
      <c r="AM213" s="527"/>
      <c r="AN213" s="527"/>
      <c r="AO213" s="527"/>
      <c r="AP213" s="527"/>
      <c r="AQ213" s="527"/>
      <c r="AR213" s="527"/>
      <c r="AS213" s="527"/>
      <c r="AT213" s="527"/>
      <c r="AU213" s="527"/>
      <c r="AV213" s="527"/>
      <c r="AW213" s="527"/>
      <c r="AX213" s="527"/>
      <c r="AY213" s="527"/>
      <c r="AZ213" s="527"/>
      <c r="BA213" s="527"/>
      <c r="BB213" s="527"/>
      <c r="BC213" s="527"/>
      <c r="BD213" s="527"/>
      <c r="BE213" s="527"/>
      <c r="BF213" s="527"/>
      <c r="BG213" s="527"/>
      <c r="BH213" s="527"/>
    </row>
    <row r="214" spans="1:60" outlineLevel="3">
      <c r="A214" s="528"/>
      <c r="B214" s="529"/>
      <c r="C214" s="530" t="s">
        <v>2164</v>
      </c>
      <c r="D214" s="531"/>
      <c r="E214" s="532">
        <v>71.28</v>
      </c>
      <c r="F214" s="526"/>
      <c r="G214" s="526"/>
      <c r="H214" s="526"/>
      <c r="I214" s="526"/>
      <c r="J214" s="526"/>
      <c r="K214" s="526"/>
      <c r="L214" s="526"/>
      <c r="M214" s="526"/>
      <c r="N214" s="533"/>
      <c r="O214" s="533"/>
      <c r="P214" s="533"/>
      <c r="Q214" s="533"/>
      <c r="R214" s="526"/>
      <c r="S214" s="526"/>
      <c r="T214" s="526"/>
      <c r="U214" s="526"/>
      <c r="V214" s="526"/>
      <c r="W214" s="526"/>
      <c r="X214" s="526"/>
      <c r="Y214" s="526"/>
      <c r="Z214" s="527"/>
      <c r="AA214" s="527"/>
      <c r="AB214" s="527"/>
      <c r="AC214" s="527"/>
      <c r="AD214" s="527"/>
      <c r="AE214" s="527"/>
      <c r="AF214" s="527"/>
      <c r="AG214" s="527" t="s">
        <v>814</v>
      </c>
      <c r="AH214" s="527">
        <v>0</v>
      </c>
      <c r="AI214" s="527"/>
      <c r="AJ214" s="527"/>
      <c r="AK214" s="527"/>
      <c r="AL214" s="527"/>
      <c r="AM214" s="527"/>
      <c r="AN214" s="527"/>
      <c r="AO214" s="527"/>
      <c r="AP214" s="527"/>
      <c r="AQ214" s="527"/>
      <c r="AR214" s="527"/>
      <c r="AS214" s="527"/>
      <c r="AT214" s="527"/>
      <c r="AU214" s="527"/>
      <c r="AV214" s="527"/>
      <c r="AW214" s="527"/>
      <c r="AX214" s="527"/>
      <c r="AY214" s="527"/>
      <c r="AZ214" s="527"/>
      <c r="BA214" s="527"/>
      <c r="BB214" s="527"/>
      <c r="BC214" s="527"/>
      <c r="BD214" s="527"/>
      <c r="BE214" s="527"/>
      <c r="BF214" s="527"/>
      <c r="BG214" s="527"/>
      <c r="BH214" s="527"/>
    </row>
    <row r="215" spans="1:60" outlineLevel="3">
      <c r="A215" s="528"/>
      <c r="B215" s="529"/>
      <c r="C215" s="530" t="s">
        <v>2234</v>
      </c>
      <c r="D215" s="531"/>
      <c r="E215" s="532">
        <v>3.2</v>
      </c>
      <c r="F215" s="526"/>
      <c r="G215" s="526"/>
      <c r="H215" s="526"/>
      <c r="I215" s="526"/>
      <c r="J215" s="526"/>
      <c r="K215" s="526"/>
      <c r="L215" s="526"/>
      <c r="M215" s="526"/>
      <c r="N215" s="533"/>
      <c r="O215" s="533"/>
      <c r="P215" s="533"/>
      <c r="Q215" s="533"/>
      <c r="R215" s="526"/>
      <c r="S215" s="526"/>
      <c r="T215" s="526"/>
      <c r="U215" s="526"/>
      <c r="V215" s="526"/>
      <c r="W215" s="526"/>
      <c r="X215" s="526"/>
      <c r="Y215" s="526"/>
      <c r="Z215" s="527"/>
      <c r="AA215" s="527"/>
      <c r="AB215" s="527"/>
      <c r="AC215" s="527"/>
      <c r="AD215" s="527"/>
      <c r="AE215" s="527"/>
      <c r="AF215" s="527"/>
      <c r="AG215" s="527" t="s">
        <v>814</v>
      </c>
      <c r="AH215" s="527">
        <v>0</v>
      </c>
      <c r="AI215" s="527"/>
      <c r="AJ215" s="527"/>
      <c r="AK215" s="527"/>
      <c r="AL215" s="527"/>
      <c r="AM215" s="527"/>
      <c r="AN215" s="527"/>
      <c r="AO215" s="527"/>
      <c r="AP215" s="527"/>
      <c r="AQ215" s="527"/>
      <c r="AR215" s="527"/>
      <c r="AS215" s="527"/>
      <c r="AT215" s="527"/>
      <c r="AU215" s="527"/>
      <c r="AV215" s="527"/>
      <c r="AW215" s="527"/>
      <c r="AX215" s="527"/>
      <c r="AY215" s="527"/>
      <c r="AZ215" s="527"/>
      <c r="BA215" s="527"/>
      <c r="BB215" s="527"/>
      <c r="BC215" s="527"/>
      <c r="BD215" s="527"/>
      <c r="BE215" s="527"/>
      <c r="BF215" s="527"/>
      <c r="BG215" s="527"/>
      <c r="BH215" s="527"/>
    </row>
    <row r="216" spans="1:60" outlineLevel="3">
      <c r="A216" s="528"/>
      <c r="B216" s="529"/>
      <c r="C216" s="530" t="s">
        <v>2235</v>
      </c>
      <c r="D216" s="531"/>
      <c r="E216" s="532">
        <v>264.38499999999999</v>
      </c>
      <c r="F216" s="526"/>
      <c r="G216" s="526"/>
      <c r="H216" s="526"/>
      <c r="I216" s="526"/>
      <c r="J216" s="526"/>
      <c r="K216" s="526"/>
      <c r="L216" s="526"/>
      <c r="M216" s="526"/>
      <c r="N216" s="533"/>
      <c r="O216" s="533"/>
      <c r="P216" s="533"/>
      <c r="Q216" s="533"/>
      <c r="R216" s="526"/>
      <c r="S216" s="526"/>
      <c r="T216" s="526"/>
      <c r="U216" s="526"/>
      <c r="V216" s="526"/>
      <c r="W216" s="526"/>
      <c r="X216" s="526"/>
      <c r="Y216" s="526"/>
      <c r="Z216" s="527"/>
      <c r="AA216" s="527"/>
      <c r="AB216" s="527"/>
      <c r="AC216" s="527"/>
      <c r="AD216" s="527"/>
      <c r="AE216" s="527"/>
      <c r="AF216" s="527"/>
      <c r="AG216" s="527" t="s">
        <v>814</v>
      </c>
      <c r="AH216" s="527">
        <v>0</v>
      </c>
      <c r="AI216" s="527"/>
      <c r="AJ216" s="527"/>
      <c r="AK216" s="527"/>
      <c r="AL216" s="527"/>
      <c r="AM216" s="527"/>
      <c r="AN216" s="527"/>
      <c r="AO216" s="527"/>
      <c r="AP216" s="527"/>
      <c r="AQ216" s="527"/>
      <c r="AR216" s="527"/>
      <c r="AS216" s="527"/>
      <c r="AT216" s="527"/>
      <c r="AU216" s="527"/>
      <c r="AV216" s="527"/>
      <c r="AW216" s="527"/>
      <c r="AX216" s="527"/>
      <c r="AY216" s="527"/>
      <c r="AZ216" s="527"/>
      <c r="BA216" s="527"/>
      <c r="BB216" s="527"/>
      <c r="BC216" s="527"/>
      <c r="BD216" s="527"/>
      <c r="BE216" s="527"/>
      <c r="BF216" s="527"/>
      <c r="BG216" s="527"/>
      <c r="BH216" s="527"/>
    </row>
    <row r="217" spans="1:60" outlineLevel="3">
      <c r="A217" s="528"/>
      <c r="B217" s="529"/>
      <c r="C217" s="530" t="s">
        <v>2236</v>
      </c>
      <c r="D217" s="531"/>
      <c r="E217" s="532">
        <v>-6.8</v>
      </c>
      <c r="F217" s="526"/>
      <c r="G217" s="526"/>
      <c r="H217" s="526"/>
      <c r="I217" s="526"/>
      <c r="J217" s="526"/>
      <c r="K217" s="526"/>
      <c r="L217" s="526"/>
      <c r="M217" s="526"/>
      <c r="N217" s="533"/>
      <c r="O217" s="533"/>
      <c r="P217" s="533"/>
      <c r="Q217" s="533"/>
      <c r="R217" s="526"/>
      <c r="S217" s="526"/>
      <c r="T217" s="526"/>
      <c r="U217" s="526"/>
      <c r="V217" s="526"/>
      <c r="W217" s="526"/>
      <c r="X217" s="526"/>
      <c r="Y217" s="526"/>
      <c r="Z217" s="527"/>
      <c r="AA217" s="527"/>
      <c r="AB217" s="527"/>
      <c r="AC217" s="527"/>
      <c r="AD217" s="527"/>
      <c r="AE217" s="527"/>
      <c r="AF217" s="527"/>
      <c r="AG217" s="527" t="s">
        <v>814</v>
      </c>
      <c r="AH217" s="527">
        <v>0</v>
      </c>
      <c r="AI217" s="527"/>
      <c r="AJ217" s="527"/>
      <c r="AK217" s="527"/>
      <c r="AL217" s="527"/>
      <c r="AM217" s="527"/>
      <c r="AN217" s="527"/>
      <c r="AO217" s="527"/>
      <c r="AP217" s="527"/>
      <c r="AQ217" s="527"/>
      <c r="AR217" s="527"/>
      <c r="AS217" s="527"/>
      <c r="AT217" s="527"/>
      <c r="AU217" s="527"/>
      <c r="AV217" s="527"/>
      <c r="AW217" s="527"/>
      <c r="AX217" s="527"/>
      <c r="AY217" s="527"/>
      <c r="AZ217" s="527"/>
      <c r="BA217" s="527"/>
      <c r="BB217" s="527"/>
      <c r="BC217" s="527"/>
      <c r="BD217" s="527"/>
      <c r="BE217" s="527"/>
      <c r="BF217" s="527"/>
      <c r="BG217" s="527"/>
      <c r="BH217" s="527"/>
    </row>
    <row r="218" spans="1:60" outlineLevel="3">
      <c r="A218" s="528"/>
      <c r="B218" s="529"/>
      <c r="C218" s="530" t="s">
        <v>2237</v>
      </c>
      <c r="D218" s="531"/>
      <c r="E218" s="532">
        <v>5.2519999999999998</v>
      </c>
      <c r="F218" s="526"/>
      <c r="G218" s="526"/>
      <c r="H218" s="526"/>
      <c r="I218" s="526"/>
      <c r="J218" s="526"/>
      <c r="K218" s="526"/>
      <c r="L218" s="526"/>
      <c r="M218" s="526"/>
      <c r="N218" s="533"/>
      <c r="O218" s="533"/>
      <c r="P218" s="533"/>
      <c r="Q218" s="533"/>
      <c r="R218" s="526"/>
      <c r="S218" s="526"/>
      <c r="T218" s="526"/>
      <c r="U218" s="526"/>
      <c r="V218" s="526"/>
      <c r="W218" s="526"/>
      <c r="X218" s="526"/>
      <c r="Y218" s="526"/>
      <c r="Z218" s="527"/>
      <c r="AA218" s="527"/>
      <c r="AB218" s="527"/>
      <c r="AC218" s="527"/>
      <c r="AD218" s="527"/>
      <c r="AE218" s="527"/>
      <c r="AF218" s="527"/>
      <c r="AG218" s="527" t="s">
        <v>814</v>
      </c>
      <c r="AH218" s="527">
        <v>0</v>
      </c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</row>
    <row r="219" spans="1:60" ht="22.5" outlineLevel="3">
      <c r="A219" s="528"/>
      <c r="B219" s="529"/>
      <c r="C219" s="530" t="s">
        <v>2238</v>
      </c>
      <c r="D219" s="531"/>
      <c r="E219" s="532">
        <v>648.00800000000004</v>
      </c>
      <c r="F219" s="526"/>
      <c r="G219" s="526"/>
      <c r="H219" s="526"/>
      <c r="I219" s="526"/>
      <c r="J219" s="526"/>
      <c r="K219" s="526"/>
      <c r="L219" s="526"/>
      <c r="M219" s="526"/>
      <c r="N219" s="533"/>
      <c r="O219" s="533"/>
      <c r="P219" s="533"/>
      <c r="Q219" s="533"/>
      <c r="R219" s="526"/>
      <c r="S219" s="526"/>
      <c r="T219" s="526"/>
      <c r="U219" s="526"/>
      <c r="V219" s="526"/>
      <c r="W219" s="526"/>
      <c r="X219" s="526"/>
      <c r="Y219" s="526"/>
      <c r="Z219" s="527"/>
      <c r="AA219" s="527"/>
      <c r="AB219" s="527"/>
      <c r="AC219" s="527"/>
      <c r="AD219" s="527"/>
      <c r="AE219" s="527"/>
      <c r="AF219" s="527"/>
      <c r="AG219" s="527" t="s">
        <v>814</v>
      </c>
      <c r="AH219" s="527">
        <v>0</v>
      </c>
      <c r="AI219" s="527"/>
      <c r="AJ219" s="527"/>
      <c r="AK219" s="527"/>
      <c r="AL219" s="527"/>
      <c r="AM219" s="527"/>
      <c r="AN219" s="527"/>
      <c r="AO219" s="527"/>
      <c r="AP219" s="527"/>
      <c r="AQ219" s="527"/>
      <c r="AR219" s="527"/>
      <c r="AS219" s="527"/>
      <c r="AT219" s="527"/>
      <c r="AU219" s="527"/>
      <c r="AV219" s="527"/>
      <c r="AW219" s="527"/>
      <c r="AX219" s="527"/>
      <c r="AY219" s="527"/>
      <c r="AZ219" s="527"/>
      <c r="BA219" s="527"/>
      <c r="BB219" s="527"/>
      <c r="BC219" s="527"/>
      <c r="BD219" s="527"/>
      <c r="BE219" s="527"/>
      <c r="BF219" s="527"/>
      <c r="BG219" s="527"/>
      <c r="BH219" s="527"/>
    </row>
    <row r="220" spans="1:60" outlineLevel="3">
      <c r="A220" s="528"/>
      <c r="B220" s="529"/>
      <c r="C220" s="530" t="s">
        <v>2239</v>
      </c>
      <c r="D220" s="531"/>
      <c r="E220" s="532">
        <v>24.75</v>
      </c>
      <c r="F220" s="526"/>
      <c r="G220" s="526"/>
      <c r="H220" s="526"/>
      <c r="I220" s="526"/>
      <c r="J220" s="526"/>
      <c r="K220" s="526"/>
      <c r="L220" s="526"/>
      <c r="M220" s="526"/>
      <c r="N220" s="533"/>
      <c r="O220" s="533"/>
      <c r="P220" s="533"/>
      <c r="Q220" s="533"/>
      <c r="R220" s="526"/>
      <c r="S220" s="526"/>
      <c r="T220" s="526"/>
      <c r="U220" s="526"/>
      <c r="V220" s="526"/>
      <c r="W220" s="526"/>
      <c r="X220" s="526"/>
      <c r="Y220" s="526"/>
      <c r="Z220" s="527"/>
      <c r="AA220" s="527"/>
      <c r="AB220" s="527"/>
      <c r="AC220" s="527"/>
      <c r="AD220" s="527"/>
      <c r="AE220" s="527"/>
      <c r="AF220" s="527"/>
      <c r="AG220" s="527" t="s">
        <v>814</v>
      </c>
      <c r="AH220" s="527">
        <v>0</v>
      </c>
      <c r="AI220" s="527"/>
      <c r="AJ220" s="527"/>
      <c r="AK220" s="527"/>
      <c r="AL220" s="527"/>
      <c r="AM220" s="527"/>
      <c r="AN220" s="527"/>
      <c r="AO220" s="527"/>
      <c r="AP220" s="527"/>
      <c r="AQ220" s="527"/>
      <c r="AR220" s="527"/>
      <c r="AS220" s="527"/>
      <c r="AT220" s="527"/>
      <c r="AU220" s="527"/>
      <c r="AV220" s="527"/>
      <c r="AW220" s="527"/>
      <c r="AX220" s="527"/>
      <c r="AY220" s="527"/>
      <c r="AZ220" s="527"/>
      <c r="BA220" s="527"/>
      <c r="BB220" s="527"/>
      <c r="BC220" s="527"/>
      <c r="BD220" s="527"/>
      <c r="BE220" s="527"/>
      <c r="BF220" s="527"/>
      <c r="BG220" s="527"/>
      <c r="BH220" s="527"/>
    </row>
    <row r="221" spans="1:60" outlineLevel="3">
      <c r="A221" s="528"/>
      <c r="B221" s="529"/>
      <c r="C221" s="530" t="s">
        <v>2240</v>
      </c>
      <c r="D221" s="531"/>
      <c r="E221" s="532">
        <v>100.776</v>
      </c>
      <c r="F221" s="526"/>
      <c r="G221" s="526"/>
      <c r="H221" s="526"/>
      <c r="I221" s="526"/>
      <c r="J221" s="526"/>
      <c r="K221" s="526"/>
      <c r="L221" s="526"/>
      <c r="M221" s="526"/>
      <c r="N221" s="533"/>
      <c r="O221" s="533"/>
      <c r="P221" s="533"/>
      <c r="Q221" s="533"/>
      <c r="R221" s="526"/>
      <c r="S221" s="526"/>
      <c r="T221" s="526"/>
      <c r="U221" s="526"/>
      <c r="V221" s="526"/>
      <c r="W221" s="526"/>
      <c r="X221" s="526"/>
      <c r="Y221" s="526"/>
      <c r="Z221" s="527"/>
      <c r="AA221" s="527"/>
      <c r="AB221" s="527"/>
      <c r="AC221" s="527"/>
      <c r="AD221" s="527"/>
      <c r="AE221" s="527"/>
      <c r="AF221" s="527"/>
      <c r="AG221" s="527" t="s">
        <v>814</v>
      </c>
      <c r="AH221" s="527">
        <v>0</v>
      </c>
      <c r="AI221" s="527"/>
      <c r="AJ221" s="527"/>
      <c r="AK221" s="527"/>
      <c r="AL221" s="527"/>
      <c r="AM221" s="527"/>
      <c r="AN221" s="527"/>
      <c r="AO221" s="527"/>
      <c r="AP221" s="527"/>
      <c r="AQ221" s="527"/>
      <c r="AR221" s="527"/>
      <c r="AS221" s="527"/>
      <c r="AT221" s="527"/>
      <c r="AU221" s="527"/>
      <c r="AV221" s="527"/>
      <c r="AW221" s="527"/>
      <c r="AX221" s="527"/>
      <c r="AY221" s="527"/>
      <c r="AZ221" s="527"/>
      <c r="BA221" s="527"/>
      <c r="BB221" s="527"/>
      <c r="BC221" s="527"/>
      <c r="BD221" s="527"/>
      <c r="BE221" s="527"/>
      <c r="BF221" s="527"/>
      <c r="BG221" s="527"/>
      <c r="BH221" s="527"/>
    </row>
    <row r="222" spans="1:60" ht="22.5" outlineLevel="3">
      <c r="A222" s="528"/>
      <c r="B222" s="529"/>
      <c r="C222" s="530" t="s">
        <v>2241</v>
      </c>
      <c r="D222" s="531"/>
      <c r="E222" s="532">
        <v>318.89999999999998</v>
      </c>
      <c r="F222" s="526"/>
      <c r="G222" s="526"/>
      <c r="H222" s="526"/>
      <c r="I222" s="526"/>
      <c r="J222" s="526"/>
      <c r="K222" s="526"/>
      <c r="L222" s="526"/>
      <c r="M222" s="526"/>
      <c r="N222" s="533"/>
      <c r="O222" s="533"/>
      <c r="P222" s="533"/>
      <c r="Q222" s="533"/>
      <c r="R222" s="526"/>
      <c r="S222" s="526"/>
      <c r="T222" s="526"/>
      <c r="U222" s="526"/>
      <c r="V222" s="526"/>
      <c r="W222" s="526"/>
      <c r="X222" s="526"/>
      <c r="Y222" s="526"/>
      <c r="Z222" s="527"/>
      <c r="AA222" s="527"/>
      <c r="AB222" s="527"/>
      <c r="AC222" s="527"/>
      <c r="AD222" s="527"/>
      <c r="AE222" s="527"/>
      <c r="AF222" s="527"/>
      <c r="AG222" s="527" t="s">
        <v>814</v>
      </c>
      <c r="AH222" s="527">
        <v>0</v>
      </c>
      <c r="AI222" s="527"/>
      <c r="AJ222" s="527"/>
      <c r="AK222" s="527"/>
      <c r="AL222" s="527"/>
      <c r="AM222" s="527"/>
      <c r="AN222" s="527"/>
      <c r="AO222" s="527"/>
      <c r="AP222" s="527"/>
      <c r="AQ222" s="527"/>
      <c r="AR222" s="527"/>
      <c r="AS222" s="527"/>
      <c r="AT222" s="527"/>
      <c r="AU222" s="527"/>
      <c r="AV222" s="527"/>
      <c r="AW222" s="527"/>
      <c r="AX222" s="527"/>
      <c r="AY222" s="527"/>
      <c r="AZ222" s="527"/>
      <c r="BA222" s="527"/>
      <c r="BB222" s="527"/>
      <c r="BC222" s="527"/>
      <c r="BD222" s="527"/>
      <c r="BE222" s="527"/>
      <c r="BF222" s="527"/>
      <c r="BG222" s="527"/>
      <c r="BH222" s="527"/>
    </row>
    <row r="223" spans="1:60" outlineLevel="3">
      <c r="A223" s="528"/>
      <c r="B223" s="529"/>
      <c r="C223" s="530" t="s">
        <v>2242</v>
      </c>
      <c r="D223" s="531"/>
      <c r="E223" s="532">
        <v>-32.96</v>
      </c>
      <c r="F223" s="526"/>
      <c r="G223" s="526"/>
      <c r="H223" s="526"/>
      <c r="I223" s="526"/>
      <c r="J223" s="526"/>
      <c r="K223" s="526"/>
      <c r="L223" s="526"/>
      <c r="M223" s="526"/>
      <c r="N223" s="533"/>
      <c r="O223" s="533"/>
      <c r="P223" s="533"/>
      <c r="Q223" s="533"/>
      <c r="R223" s="526"/>
      <c r="S223" s="526"/>
      <c r="T223" s="526"/>
      <c r="U223" s="526"/>
      <c r="V223" s="526"/>
      <c r="W223" s="526"/>
      <c r="X223" s="526"/>
      <c r="Y223" s="526"/>
      <c r="Z223" s="527"/>
      <c r="AA223" s="527"/>
      <c r="AB223" s="527"/>
      <c r="AC223" s="527"/>
      <c r="AD223" s="527"/>
      <c r="AE223" s="527"/>
      <c r="AF223" s="527"/>
      <c r="AG223" s="527" t="s">
        <v>814</v>
      </c>
      <c r="AH223" s="527">
        <v>0</v>
      </c>
      <c r="AI223" s="527"/>
      <c r="AJ223" s="527"/>
      <c r="AK223" s="527"/>
      <c r="AL223" s="527"/>
      <c r="AM223" s="527"/>
      <c r="AN223" s="527"/>
      <c r="AO223" s="527"/>
      <c r="AP223" s="527"/>
      <c r="AQ223" s="527"/>
      <c r="AR223" s="527"/>
      <c r="AS223" s="527"/>
      <c r="AT223" s="527"/>
      <c r="AU223" s="527"/>
      <c r="AV223" s="527"/>
      <c r="AW223" s="527"/>
      <c r="AX223" s="527"/>
      <c r="AY223" s="527"/>
      <c r="AZ223" s="527"/>
      <c r="BA223" s="527"/>
      <c r="BB223" s="527"/>
      <c r="BC223" s="527"/>
      <c r="BD223" s="527"/>
      <c r="BE223" s="527"/>
      <c r="BF223" s="527"/>
      <c r="BG223" s="527"/>
      <c r="BH223" s="527"/>
    </row>
    <row r="224" spans="1:60" ht="22.5" outlineLevel="3">
      <c r="A224" s="528"/>
      <c r="B224" s="529"/>
      <c r="C224" s="530" t="s">
        <v>2243</v>
      </c>
      <c r="D224" s="531"/>
      <c r="E224" s="532">
        <v>731.625</v>
      </c>
      <c r="F224" s="526"/>
      <c r="G224" s="526"/>
      <c r="H224" s="526"/>
      <c r="I224" s="526"/>
      <c r="J224" s="526"/>
      <c r="K224" s="526"/>
      <c r="L224" s="526"/>
      <c r="M224" s="526"/>
      <c r="N224" s="533"/>
      <c r="O224" s="533"/>
      <c r="P224" s="533"/>
      <c r="Q224" s="533"/>
      <c r="R224" s="526"/>
      <c r="S224" s="526"/>
      <c r="T224" s="526"/>
      <c r="U224" s="526"/>
      <c r="V224" s="526"/>
      <c r="W224" s="526"/>
      <c r="X224" s="526"/>
      <c r="Y224" s="526"/>
      <c r="Z224" s="527"/>
      <c r="AA224" s="527"/>
      <c r="AB224" s="527"/>
      <c r="AC224" s="527"/>
      <c r="AD224" s="527"/>
      <c r="AE224" s="527"/>
      <c r="AF224" s="527"/>
      <c r="AG224" s="527" t="s">
        <v>814</v>
      </c>
      <c r="AH224" s="527">
        <v>0</v>
      </c>
      <c r="AI224" s="527"/>
      <c r="AJ224" s="527"/>
      <c r="AK224" s="527"/>
      <c r="AL224" s="527"/>
      <c r="AM224" s="527"/>
      <c r="AN224" s="527"/>
      <c r="AO224" s="527"/>
      <c r="AP224" s="527"/>
      <c r="AQ224" s="527"/>
      <c r="AR224" s="527"/>
      <c r="AS224" s="527"/>
      <c r="AT224" s="527"/>
      <c r="AU224" s="527"/>
      <c r="AV224" s="527"/>
      <c r="AW224" s="527"/>
      <c r="AX224" s="527"/>
      <c r="AY224" s="527"/>
      <c r="AZ224" s="527"/>
      <c r="BA224" s="527"/>
      <c r="BB224" s="527"/>
      <c r="BC224" s="527"/>
      <c r="BD224" s="527"/>
      <c r="BE224" s="527"/>
      <c r="BF224" s="527"/>
      <c r="BG224" s="527"/>
      <c r="BH224" s="527"/>
    </row>
    <row r="225" spans="1:60" outlineLevel="3">
      <c r="A225" s="528"/>
      <c r="B225" s="529"/>
      <c r="C225" s="530" t="s">
        <v>2244</v>
      </c>
      <c r="D225" s="531"/>
      <c r="E225" s="532">
        <v>-39.200000000000003</v>
      </c>
      <c r="F225" s="526"/>
      <c r="G225" s="526"/>
      <c r="H225" s="526"/>
      <c r="I225" s="526"/>
      <c r="J225" s="526"/>
      <c r="K225" s="526"/>
      <c r="L225" s="526"/>
      <c r="M225" s="526"/>
      <c r="N225" s="533"/>
      <c r="O225" s="533"/>
      <c r="P225" s="533"/>
      <c r="Q225" s="533"/>
      <c r="R225" s="526"/>
      <c r="S225" s="526"/>
      <c r="T225" s="526"/>
      <c r="U225" s="526"/>
      <c r="V225" s="526"/>
      <c r="W225" s="526"/>
      <c r="X225" s="526"/>
      <c r="Y225" s="526"/>
      <c r="Z225" s="527"/>
      <c r="AA225" s="527"/>
      <c r="AB225" s="527"/>
      <c r="AC225" s="527"/>
      <c r="AD225" s="527"/>
      <c r="AE225" s="527"/>
      <c r="AF225" s="527"/>
      <c r="AG225" s="527" t="s">
        <v>814</v>
      </c>
      <c r="AH225" s="527">
        <v>0</v>
      </c>
      <c r="AI225" s="527"/>
      <c r="AJ225" s="527"/>
      <c r="AK225" s="527"/>
      <c r="AL225" s="527"/>
      <c r="AM225" s="527"/>
      <c r="AN225" s="527"/>
      <c r="AO225" s="527"/>
      <c r="AP225" s="527"/>
      <c r="AQ225" s="527"/>
      <c r="AR225" s="527"/>
      <c r="AS225" s="527"/>
      <c r="AT225" s="527"/>
      <c r="AU225" s="527"/>
      <c r="AV225" s="527"/>
      <c r="AW225" s="527"/>
      <c r="AX225" s="527"/>
      <c r="AY225" s="527"/>
      <c r="AZ225" s="527"/>
      <c r="BA225" s="527"/>
      <c r="BB225" s="527"/>
      <c r="BC225" s="527"/>
      <c r="BD225" s="527"/>
      <c r="BE225" s="527"/>
      <c r="BF225" s="527"/>
      <c r="BG225" s="527"/>
      <c r="BH225" s="527"/>
    </row>
    <row r="226" spans="1:60" outlineLevel="3">
      <c r="A226" s="528"/>
      <c r="B226" s="529"/>
      <c r="C226" s="530" t="s">
        <v>2245</v>
      </c>
      <c r="D226" s="531"/>
      <c r="E226" s="532">
        <v>3.63</v>
      </c>
      <c r="F226" s="526"/>
      <c r="G226" s="526"/>
      <c r="H226" s="526"/>
      <c r="I226" s="526"/>
      <c r="J226" s="526"/>
      <c r="K226" s="526"/>
      <c r="L226" s="526"/>
      <c r="M226" s="526"/>
      <c r="N226" s="533"/>
      <c r="O226" s="533"/>
      <c r="P226" s="533"/>
      <c r="Q226" s="533"/>
      <c r="R226" s="526"/>
      <c r="S226" s="526"/>
      <c r="T226" s="526"/>
      <c r="U226" s="526"/>
      <c r="V226" s="526"/>
      <c r="W226" s="526"/>
      <c r="X226" s="526"/>
      <c r="Y226" s="526"/>
      <c r="Z226" s="527"/>
      <c r="AA226" s="527"/>
      <c r="AB226" s="527"/>
      <c r="AC226" s="527"/>
      <c r="AD226" s="527"/>
      <c r="AE226" s="527"/>
      <c r="AF226" s="527"/>
      <c r="AG226" s="527" t="s">
        <v>814</v>
      </c>
      <c r="AH226" s="527">
        <v>0</v>
      </c>
      <c r="AI226" s="527"/>
      <c r="AJ226" s="527"/>
      <c r="AK226" s="527"/>
      <c r="AL226" s="527"/>
      <c r="AM226" s="527"/>
      <c r="AN226" s="527"/>
      <c r="AO226" s="527"/>
      <c r="AP226" s="527"/>
      <c r="AQ226" s="527"/>
      <c r="AR226" s="527"/>
      <c r="AS226" s="527"/>
      <c r="AT226" s="527"/>
      <c r="AU226" s="527"/>
      <c r="AV226" s="527"/>
      <c r="AW226" s="527"/>
      <c r="AX226" s="527"/>
      <c r="AY226" s="527"/>
      <c r="AZ226" s="527"/>
      <c r="BA226" s="527"/>
      <c r="BB226" s="527"/>
      <c r="BC226" s="527"/>
      <c r="BD226" s="527"/>
      <c r="BE226" s="527"/>
      <c r="BF226" s="527"/>
      <c r="BG226" s="527"/>
      <c r="BH226" s="527"/>
    </row>
    <row r="227" spans="1:60" outlineLevel="3">
      <c r="A227" s="528"/>
      <c r="B227" s="529"/>
      <c r="C227" s="530" t="s">
        <v>2910</v>
      </c>
      <c r="D227" s="531"/>
      <c r="E227" s="532">
        <v>-1143.1007500000001</v>
      </c>
      <c r="F227" s="526"/>
      <c r="G227" s="526"/>
      <c r="H227" s="526"/>
      <c r="I227" s="526"/>
      <c r="J227" s="526"/>
      <c r="K227" s="526"/>
      <c r="L227" s="526"/>
      <c r="M227" s="526"/>
      <c r="N227" s="533"/>
      <c r="O227" s="533"/>
      <c r="P227" s="533"/>
      <c r="Q227" s="533"/>
      <c r="R227" s="526"/>
      <c r="S227" s="526"/>
      <c r="T227" s="526"/>
      <c r="U227" s="526"/>
      <c r="V227" s="526"/>
      <c r="W227" s="526"/>
      <c r="X227" s="526"/>
      <c r="Y227" s="526"/>
      <c r="Z227" s="527"/>
      <c r="AA227" s="527"/>
      <c r="AB227" s="527"/>
      <c r="AC227" s="527"/>
      <c r="AD227" s="527"/>
      <c r="AE227" s="527"/>
      <c r="AF227" s="527"/>
      <c r="AG227" s="527" t="s">
        <v>814</v>
      </c>
      <c r="AH227" s="527">
        <v>5</v>
      </c>
      <c r="AI227" s="527"/>
      <c r="AJ227" s="527"/>
      <c r="AK227" s="527"/>
      <c r="AL227" s="527"/>
      <c r="AM227" s="527"/>
      <c r="AN227" s="527"/>
      <c r="AO227" s="527"/>
      <c r="AP227" s="527"/>
      <c r="AQ227" s="527"/>
      <c r="AR227" s="527"/>
      <c r="AS227" s="527"/>
      <c r="AT227" s="527"/>
      <c r="AU227" s="527"/>
      <c r="AV227" s="527"/>
      <c r="AW227" s="527"/>
      <c r="AX227" s="527"/>
      <c r="AY227" s="527"/>
      <c r="AZ227" s="527"/>
      <c r="BA227" s="527"/>
      <c r="BB227" s="527"/>
      <c r="BC227" s="527"/>
      <c r="BD227" s="527"/>
      <c r="BE227" s="527"/>
      <c r="BF227" s="527"/>
      <c r="BG227" s="527"/>
      <c r="BH227" s="527"/>
    </row>
    <row r="228" spans="1:60" outlineLevel="1">
      <c r="A228" s="518">
        <v>55</v>
      </c>
      <c r="B228" s="519" t="s">
        <v>2911</v>
      </c>
      <c r="C228" s="520" t="s">
        <v>2912</v>
      </c>
      <c r="D228" s="521" t="s">
        <v>162</v>
      </c>
      <c r="E228" s="522">
        <v>37.799999999999997</v>
      </c>
      <c r="F228" s="523"/>
      <c r="G228" s="524">
        <f>ROUND(E228*F228,2)</f>
        <v>0</v>
      </c>
      <c r="H228" s="523"/>
      <c r="I228" s="524">
        <f>ROUND(E228*H228,2)</f>
        <v>0</v>
      </c>
      <c r="J228" s="523"/>
      <c r="K228" s="524">
        <f>ROUND(E228*J228,2)</f>
        <v>0</v>
      </c>
      <c r="L228" s="524">
        <v>21</v>
      </c>
      <c r="M228" s="524">
        <f>G228*(1+L228/100)</f>
        <v>0</v>
      </c>
      <c r="N228" s="522">
        <v>4.0000000000000003E-5</v>
      </c>
      <c r="O228" s="522">
        <f>ROUND(E228*N228,2)</f>
        <v>0</v>
      </c>
      <c r="P228" s="522">
        <v>0</v>
      </c>
      <c r="Q228" s="522">
        <f>ROUND(E228*P228,2)</f>
        <v>0</v>
      </c>
      <c r="R228" s="524" t="s">
        <v>1604</v>
      </c>
      <c r="S228" s="524" t="s">
        <v>1605</v>
      </c>
      <c r="T228" s="525" t="s">
        <v>1605</v>
      </c>
      <c r="U228" s="526">
        <v>7.8E-2</v>
      </c>
      <c r="V228" s="526">
        <f>ROUND(E228*U228,2)</f>
        <v>2.95</v>
      </c>
      <c r="W228" s="526"/>
      <c r="X228" s="526" t="s">
        <v>1606</v>
      </c>
      <c r="Y228" s="526" t="s">
        <v>2857</v>
      </c>
      <c r="Z228" s="527"/>
      <c r="AA228" s="527"/>
      <c r="AB228" s="527"/>
      <c r="AC228" s="527"/>
      <c r="AD228" s="527"/>
      <c r="AE228" s="527"/>
      <c r="AF228" s="527"/>
      <c r="AG228" s="527" t="s">
        <v>1607</v>
      </c>
      <c r="AH228" s="527"/>
      <c r="AI228" s="527"/>
      <c r="AJ228" s="527"/>
      <c r="AK228" s="527"/>
      <c r="AL228" s="527"/>
      <c r="AM228" s="527"/>
      <c r="AN228" s="527"/>
      <c r="AO228" s="527"/>
      <c r="AP228" s="527"/>
      <c r="AQ228" s="527"/>
      <c r="AR228" s="527"/>
      <c r="AS228" s="527"/>
      <c r="AT228" s="527"/>
      <c r="AU228" s="527"/>
      <c r="AV228" s="527"/>
      <c r="AW228" s="527"/>
      <c r="AX228" s="527"/>
      <c r="AY228" s="527"/>
      <c r="AZ228" s="527"/>
      <c r="BA228" s="527"/>
      <c r="BB228" s="527"/>
      <c r="BC228" s="527"/>
      <c r="BD228" s="527"/>
      <c r="BE228" s="527"/>
      <c r="BF228" s="527"/>
      <c r="BG228" s="527"/>
      <c r="BH228" s="527"/>
    </row>
    <row r="229" spans="1:60" ht="22.5" outlineLevel="2">
      <c r="A229" s="528"/>
      <c r="B229" s="529"/>
      <c r="C229" s="976" t="s">
        <v>2913</v>
      </c>
      <c r="D229" s="977"/>
      <c r="E229" s="977"/>
      <c r="F229" s="977"/>
      <c r="G229" s="977"/>
      <c r="H229" s="526"/>
      <c r="I229" s="526"/>
      <c r="J229" s="526"/>
      <c r="K229" s="526"/>
      <c r="L229" s="526"/>
      <c r="M229" s="526"/>
      <c r="N229" s="533"/>
      <c r="O229" s="533"/>
      <c r="P229" s="533"/>
      <c r="Q229" s="533"/>
      <c r="R229" s="526"/>
      <c r="S229" s="526"/>
      <c r="T229" s="526"/>
      <c r="U229" s="526"/>
      <c r="V229" s="526"/>
      <c r="W229" s="526"/>
      <c r="X229" s="526"/>
      <c r="Y229" s="526"/>
      <c r="Z229" s="527"/>
      <c r="AA229" s="527"/>
      <c r="AB229" s="527"/>
      <c r="AC229" s="527"/>
      <c r="AD229" s="527"/>
      <c r="AE229" s="527"/>
      <c r="AF229" s="527"/>
      <c r="AG229" s="527" t="s">
        <v>1621</v>
      </c>
      <c r="AH229" s="527"/>
      <c r="AI229" s="527"/>
      <c r="AJ229" s="527"/>
      <c r="AK229" s="527"/>
      <c r="AL229" s="527"/>
      <c r="AM229" s="527"/>
      <c r="AN229" s="527"/>
      <c r="AO229" s="527"/>
      <c r="AP229" s="527"/>
      <c r="AQ229" s="527"/>
      <c r="AR229" s="527"/>
      <c r="AS229" s="527"/>
      <c r="AT229" s="527"/>
      <c r="AU229" s="527"/>
      <c r="AV229" s="527"/>
      <c r="AW229" s="527"/>
      <c r="AX229" s="527"/>
      <c r="AY229" s="527"/>
      <c r="AZ229" s="527"/>
      <c r="BA229" s="534" t="str">
        <f>C229</f>
        <v>které se zřizují před úpravami povrchu, a obalení osazených dveřních zárubní před znečištěním při úpravách povrchu nástřikem plastických maltovin včetně pozdějšího odkrytí,</v>
      </c>
      <c r="BB229" s="527"/>
      <c r="BC229" s="527"/>
      <c r="BD229" s="527"/>
      <c r="BE229" s="527"/>
      <c r="BF229" s="527"/>
      <c r="BG229" s="527"/>
      <c r="BH229" s="527"/>
    </row>
    <row r="230" spans="1:60" outlineLevel="2">
      <c r="A230" s="528"/>
      <c r="B230" s="529"/>
      <c r="C230" s="530" t="s">
        <v>2414</v>
      </c>
      <c r="D230" s="531"/>
      <c r="E230" s="532">
        <v>37.799999999999997</v>
      </c>
      <c r="F230" s="526"/>
      <c r="G230" s="526"/>
      <c r="H230" s="526"/>
      <c r="I230" s="526"/>
      <c r="J230" s="526"/>
      <c r="K230" s="526"/>
      <c r="L230" s="526"/>
      <c r="M230" s="526"/>
      <c r="N230" s="533"/>
      <c r="O230" s="533"/>
      <c r="P230" s="533"/>
      <c r="Q230" s="533"/>
      <c r="R230" s="526"/>
      <c r="S230" s="526"/>
      <c r="T230" s="526"/>
      <c r="U230" s="526"/>
      <c r="V230" s="526"/>
      <c r="W230" s="526"/>
      <c r="X230" s="526"/>
      <c r="Y230" s="526"/>
      <c r="Z230" s="527"/>
      <c r="AA230" s="527"/>
      <c r="AB230" s="527"/>
      <c r="AC230" s="527"/>
      <c r="AD230" s="527"/>
      <c r="AE230" s="527"/>
      <c r="AF230" s="527"/>
      <c r="AG230" s="527" t="s">
        <v>814</v>
      </c>
      <c r="AH230" s="527">
        <v>0</v>
      </c>
      <c r="AI230" s="527"/>
      <c r="AJ230" s="527"/>
      <c r="AK230" s="527"/>
      <c r="AL230" s="527"/>
      <c r="AM230" s="527"/>
      <c r="AN230" s="527"/>
      <c r="AO230" s="527"/>
      <c r="AP230" s="527"/>
      <c r="AQ230" s="527"/>
      <c r="AR230" s="527"/>
      <c r="AS230" s="527"/>
      <c r="AT230" s="527"/>
      <c r="AU230" s="527"/>
      <c r="AV230" s="527"/>
      <c r="AW230" s="527"/>
      <c r="AX230" s="527"/>
      <c r="AY230" s="527"/>
      <c r="AZ230" s="527"/>
      <c r="BA230" s="527"/>
      <c r="BB230" s="527"/>
      <c r="BC230" s="527"/>
      <c r="BD230" s="527"/>
      <c r="BE230" s="527"/>
      <c r="BF230" s="527"/>
      <c r="BG230" s="527"/>
      <c r="BH230" s="527"/>
    </row>
    <row r="231" spans="1:60" outlineLevel="1">
      <c r="A231" s="518">
        <v>56</v>
      </c>
      <c r="B231" s="519" t="s">
        <v>1648</v>
      </c>
      <c r="C231" s="520" t="s">
        <v>1649</v>
      </c>
      <c r="D231" s="521" t="s">
        <v>180</v>
      </c>
      <c r="E231" s="522">
        <v>95.2</v>
      </c>
      <c r="F231" s="523"/>
      <c r="G231" s="524">
        <f>ROUND(E231*F231,2)</f>
        <v>0</v>
      </c>
      <c r="H231" s="523"/>
      <c r="I231" s="524">
        <f>ROUND(E231*H231,2)</f>
        <v>0</v>
      </c>
      <c r="J231" s="523"/>
      <c r="K231" s="524">
        <f>ROUND(E231*J231,2)</f>
        <v>0</v>
      </c>
      <c r="L231" s="524">
        <v>21</v>
      </c>
      <c r="M231" s="524">
        <f>G231*(1+L231/100)</f>
        <v>0</v>
      </c>
      <c r="N231" s="522">
        <v>1.4999999999999999E-4</v>
      </c>
      <c r="O231" s="522">
        <f>ROUND(E231*N231,2)</f>
        <v>0.01</v>
      </c>
      <c r="P231" s="522">
        <v>0</v>
      </c>
      <c r="Q231" s="522">
        <f>ROUND(E231*P231,2)</f>
        <v>0</v>
      </c>
      <c r="R231" s="524" t="s">
        <v>1604</v>
      </c>
      <c r="S231" s="524" t="s">
        <v>1605</v>
      </c>
      <c r="T231" s="525" t="s">
        <v>1605</v>
      </c>
      <c r="U231" s="526">
        <v>0.05</v>
      </c>
      <c r="V231" s="526">
        <f>ROUND(E231*U231,2)</f>
        <v>4.76</v>
      </c>
      <c r="W231" s="526"/>
      <c r="X231" s="526" t="s">
        <v>1606</v>
      </c>
      <c r="Y231" s="526" t="s">
        <v>2857</v>
      </c>
      <c r="Z231" s="527"/>
      <c r="AA231" s="527"/>
      <c r="AB231" s="527"/>
      <c r="AC231" s="527"/>
      <c r="AD231" s="527"/>
      <c r="AE231" s="527"/>
      <c r="AF231" s="527"/>
      <c r="AG231" s="527" t="s">
        <v>1607</v>
      </c>
      <c r="AH231" s="527"/>
      <c r="AI231" s="527"/>
      <c r="AJ231" s="527"/>
      <c r="AK231" s="527"/>
      <c r="AL231" s="527"/>
      <c r="AM231" s="527"/>
      <c r="AN231" s="527"/>
      <c r="AO231" s="527"/>
      <c r="AP231" s="527"/>
      <c r="AQ231" s="527"/>
      <c r="AR231" s="527"/>
      <c r="AS231" s="527"/>
      <c r="AT231" s="527"/>
      <c r="AU231" s="527"/>
      <c r="AV231" s="527"/>
      <c r="AW231" s="527"/>
      <c r="AX231" s="527"/>
      <c r="AY231" s="527"/>
      <c r="AZ231" s="527"/>
      <c r="BA231" s="527"/>
      <c r="BB231" s="527"/>
      <c r="BC231" s="527"/>
      <c r="BD231" s="527"/>
      <c r="BE231" s="527"/>
      <c r="BF231" s="527"/>
      <c r="BG231" s="527"/>
      <c r="BH231" s="527"/>
    </row>
    <row r="232" spans="1:60" outlineLevel="2">
      <c r="A232" s="528"/>
      <c r="B232" s="529"/>
      <c r="C232" s="976" t="s">
        <v>1650</v>
      </c>
      <c r="D232" s="977"/>
      <c r="E232" s="977"/>
      <c r="F232" s="977"/>
      <c r="G232" s="977"/>
      <c r="H232" s="526"/>
      <c r="I232" s="526"/>
      <c r="J232" s="526"/>
      <c r="K232" s="526"/>
      <c r="L232" s="526"/>
      <c r="M232" s="526"/>
      <c r="N232" s="533"/>
      <c r="O232" s="533"/>
      <c r="P232" s="533"/>
      <c r="Q232" s="533"/>
      <c r="R232" s="526"/>
      <c r="S232" s="526"/>
      <c r="T232" s="526"/>
      <c r="U232" s="526"/>
      <c r="V232" s="526"/>
      <c r="W232" s="526"/>
      <c r="X232" s="526"/>
      <c r="Y232" s="526"/>
      <c r="Z232" s="527"/>
      <c r="AA232" s="527"/>
      <c r="AB232" s="527"/>
      <c r="AC232" s="527"/>
      <c r="AD232" s="527"/>
      <c r="AE232" s="527"/>
      <c r="AF232" s="527"/>
      <c r="AG232" s="527" t="s">
        <v>1621</v>
      </c>
      <c r="AH232" s="527"/>
      <c r="AI232" s="527"/>
      <c r="AJ232" s="527"/>
      <c r="AK232" s="527"/>
      <c r="AL232" s="527"/>
      <c r="AM232" s="527"/>
      <c r="AN232" s="527"/>
      <c r="AO232" s="527"/>
      <c r="AP232" s="527"/>
      <c r="AQ232" s="527"/>
      <c r="AR232" s="527"/>
      <c r="AS232" s="527"/>
      <c r="AT232" s="527"/>
      <c r="AU232" s="527"/>
      <c r="AV232" s="527"/>
      <c r="AW232" s="527"/>
      <c r="AX232" s="527"/>
      <c r="AY232" s="527"/>
      <c r="AZ232" s="527"/>
      <c r="BA232" s="527"/>
      <c r="BB232" s="527"/>
      <c r="BC232" s="527"/>
      <c r="BD232" s="527"/>
      <c r="BE232" s="527"/>
      <c r="BF232" s="527"/>
      <c r="BG232" s="527"/>
      <c r="BH232" s="527"/>
    </row>
    <row r="233" spans="1:60" outlineLevel="2">
      <c r="A233" s="528"/>
      <c r="B233" s="529"/>
      <c r="C233" s="530" t="s">
        <v>2246</v>
      </c>
      <c r="D233" s="531"/>
      <c r="E233" s="532">
        <v>5</v>
      </c>
      <c r="F233" s="526"/>
      <c r="G233" s="526"/>
      <c r="H233" s="526"/>
      <c r="I233" s="526"/>
      <c r="J233" s="526"/>
      <c r="K233" s="526"/>
      <c r="L233" s="526"/>
      <c r="M233" s="526"/>
      <c r="N233" s="533"/>
      <c r="O233" s="533"/>
      <c r="P233" s="533"/>
      <c r="Q233" s="533"/>
      <c r="R233" s="526"/>
      <c r="S233" s="526"/>
      <c r="T233" s="526"/>
      <c r="U233" s="526"/>
      <c r="V233" s="526"/>
      <c r="W233" s="526"/>
      <c r="X233" s="526"/>
      <c r="Y233" s="526"/>
      <c r="Z233" s="527"/>
      <c r="AA233" s="527"/>
      <c r="AB233" s="527"/>
      <c r="AC233" s="527"/>
      <c r="AD233" s="527"/>
      <c r="AE233" s="527"/>
      <c r="AF233" s="527"/>
      <c r="AG233" s="527" t="s">
        <v>814</v>
      </c>
      <c r="AH233" s="527">
        <v>0</v>
      </c>
      <c r="AI233" s="527"/>
      <c r="AJ233" s="527"/>
      <c r="AK233" s="527"/>
      <c r="AL233" s="527"/>
      <c r="AM233" s="527"/>
      <c r="AN233" s="527"/>
      <c r="AO233" s="527"/>
      <c r="AP233" s="527"/>
      <c r="AQ233" s="527"/>
      <c r="AR233" s="527"/>
      <c r="AS233" s="527"/>
      <c r="AT233" s="527"/>
      <c r="AU233" s="527"/>
      <c r="AV233" s="527"/>
      <c r="AW233" s="527"/>
      <c r="AX233" s="527"/>
      <c r="AY233" s="527"/>
      <c r="AZ233" s="527"/>
      <c r="BA233" s="527"/>
      <c r="BB233" s="527"/>
      <c r="BC233" s="527"/>
      <c r="BD233" s="527"/>
      <c r="BE233" s="527"/>
      <c r="BF233" s="527"/>
      <c r="BG233" s="527"/>
      <c r="BH233" s="527"/>
    </row>
    <row r="234" spans="1:60" outlineLevel="3">
      <c r="A234" s="528"/>
      <c r="B234" s="529"/>
      <c r="C234" s="530" t="s">
        <v>2247</v>
      </c>
      <c r="D234" s="531"/>
      <c r="E234" s="532">
        <v>90.2</v>
      </c>
      <c r="F234" s="526"/>
      <c r="G234" s="526"/>
      <c r="H234" s="526"/>
      <c r="I234" s="526"/>
      <c r="J234" s="526"/>
      <c r="K234" s="526"/>
      <c r="L234" s="526"/>
      <c r="M234" s="526"/>
      <c r="N234" s="533"/>
      <c r="O234" s="533"/>
      <c r="P234" s="533"/>
      <c r="Q234" s="533"/>
      <c r="R234" s="526"/>
      <c r="S234" s="526"/>
      <c r="T234" s="526"/>
      <c r="U234" s="526"/>
      <c r="V234" s="526"/>
      <c r="W234" s="526"/>
      <c r="X234" s="526"/>
      <c r="Y234" s="526"/>
      <c r="Z234" s="527"/>
      <c r="AA234" s="527"/>
      <c r="AB234" s="527"/>
      <c r="AC234" s="527"/>
      <c r="AD234" s="527"/>
      <c r="AE234" s="527"/>
      <c r="AF234" s="527"/>
      <c r="AG234" s="527" t="s">
        <v>814</v>
      </c>
      <c r="AH234" s="527">
        <v>0</v>
      </c>
      <c r="AI234" s="527"/>
      <c r="AJ234" s="527"/>
      <c r="AK234" s="527"/>
      <c r="AL234" s="527"/>
      <c r="AM234" s="527"/>
      <c r="AN234" s="527"/>
      <c r="AO234" s="527"/>
      <c r="AP234" s="527"/>
      <c r="AQ234" s="527"/>
      <c r="AR234" s="527"/>
      <c r="AS234" s="527"/>
      <c r="AT234" s="527"/>
      <c r="AU234" s="527"/>
      <c r="AV234" s="527"/>
      <c r="AW234" s="527"/>
      <c r="AX234" s="527"/>
      <c r="AY234" s="527"/>
      <c r="AZ234" s="527"/>
      <c r="BA234" s="527"/>
      <c r="BB234" s="527"/>
      <c r="BC234" s="527"/>
      <c r="BD234" s="527"/>
      <c r="BE234" s="527"/>
      <c r="BF234" s="527"/>
      <c r="BG234" s="527"/>
      <c r="BH234" s="527"/>
    </row>
    <row r="235" spans="1:60" ht="33.75" outlineLevel="1">
      <c r="A235" s="518">
        <v>57</v>
      </c>
      <c r="B235" s="519" t="s">
        <v>2248</v>
      </c>
      <c r="C235" s="520" t="s">
        <v>2249</v>
      </c>
      <c r="D235" s="521" t="s">
        <v>162</v>
      </c>
      <c r="E235" s="522">
        <v>413.5</v>
      </c>
      <c r="F235" s="523"/>
      <c r="G235" s="524">
        <f>ROUND(E235*F235,2)</f>
        <v>0</v>
      </c>
      <c r="H235" s="523"/>
      <c r="I235" s="524">
        <f>ROUND(E235*H235,2)</f>
        <v>0</v>
      </c>
      <c r="J235" s="523"/>
      <c r="K235" s="524">
        <f>ROUND(E235*J235,2)</f>
        <v>0</v>
      </c>
      <c r="L235" s="524">
        <v>21</v>
      </c>
      <c r="M235" s="524">
        <f>G235*(1+L235/100)</f>
        <v>0</v>
      </c>
      <c r="N235" s="522">
        <v>6.0899999999999999E-3</v>
      </c>
      <c r="O235" s="522">
        <f>ROUND(E235*N235,2)</f>
        <v>2.52</v>
      </c>
      <c r="P235" s="522">
        <v>0</v>
      </c>
      <c r="Q235" s="522">
        <f>ROUND(E235*P235,2)</f>
        <v>0</v>
      </c>
      <c r="R235" s="524" t="s">
        <v>1614</v>
      </c>
      <c r="S235" s="524" t="s">
        <v>1605</v>
      </c>
      <c r="T235" s="525" t="s">
        <v>1605</v>
      </c>
      <c r="U235" s="526">
        <v>0.19273999999999999</v>
      </c>
      <c r="V235" s="526">
        <f>ROUND(E235*U235,2)</f>
        <v>79.7</v>
      </c>
      <c r="W235" s="526"/>
      <c r="X235" s="526" t="s">
        <v>1606</v>
      </c>
      <c r="Y235" s="526" t="s">
        <v>2857</v>
      </c>
      <c r="Z235" s="527"/>
      <c r="AA235" s="527"/>
      <c r="AB235" s="527"/>
      <c r="AC235" s="527"/>
      <c r="AD235" s="527"/>
      <c r="AE235" s="527"/>
      <c r="AF235" s="527"/>
      <c r="AG235" s="527" t="s">
        <v>1607</v>
      </c>
      <c r="AH235" s="527"/>
      <c r="AI235" s="527"/>
      <c r="AJ235" s="527"/>
      <c r="AK235" s="527"/>
      <c r="AL235" s="527"/>
      <c r="AM235" s="527"/>
      <c r="AN235" s="527"/>
      <c r="AO235" s="527"/>
      <c r="AP235" s="527"/>
      <c r="AQ235" s="527"/>
      <c r="AR235" s="527"/>
      <c r="AS235" s="527"/>
      <c r="AT235" s="527"/>
      <c r="AU235" s="527"/>
      <c r="AV235" s="527"/>
      <c r="AW235" s="527"/>
      <c r="AX235" s="527"/>
      <c r="AY235" s="527"/>
      <c r="AZ235" s="527"/>
      <c r="BA235" s="527"/>
      <c r="BB235" s="527"/>
      <c r="BC235" s="527"/>
      <c r="BD235" s="527"/>
      <c r="BE235" s="527"/>
      <c r="BF235" s="527"/>
      <c r="BG235" s="527"/>
      <c r="BH235" s="527"/>
    </row>
    <row r="236" spans="1:60" outlineLevel="2">
      <c r="A236" s="528"/>
      <c r="B236" s="529"/>
      <c r="C236" s="974" t="s">
        <v>1655</v>
      </c>
      <c r="D236" s="975"/>
      <c r="E236" s="975"/>
      <c r="F236" s="975"/>
      <c r="G236" s="975"/>
      <c r="H236" s="526"/>
      <c r="I236" s="526"/>
      <c r="J236" s="526"/>
      <c r="K236" s="526"/>
      <c r="L236" s="526"/>
      <c r="M236" s="526"/>
      <c r="N236" s="533"/>
      <c r="O236" s="533"/>
      <c r="P236" s="533"/>
      <c r="Q236" s="533"/>
      <c r="R236" s="526"/>
      <c r="S236" s="526"/>
      <c r="T236" s="526"/>
      <c r="U236" s="526"/>
      <c r="V236" s="526"/>
      <c r="W236" s="526"/>
      <c r="X236" s="526"/>
      <c r="Y236" s="526"/>
      <c r="Z236" s="527"/>
      <c r="AA236" s="527"/>
      <c r="AB236" s="527"/>
      <c r="AC236" s="527"/>
      <c r="AD236" s="527"/>
      <c r="AE236" s="527"/>
      <c r="AF236" s="527"/>
      <c r="AG236" s="527" t="s">
        <v>1632</v>
      </c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7"/>
      <c r="AY236" s="527"/>
      <c r="AZ236" s="527"/>
      <c r="BA236" s="527"/>
      <c r="BB236" s="527"/>
      <c r="BC236" s="527"/>
      <c r="BD236" s="527"/>
      <c r="BE236" s="527"/>
      <c r="BF236" s="527"/>
      <c r="BG236" s="527"/>
      <c r="BH236" s="527"/>
    </row>
    <row r="237" spans="1:60" outlineLevel="2">
      <c r="A237" s="528"/>
      <c r="B237" s="529"/>
      <c r="C237" s="530" t="s">
        <v>2914</v>
      </c>
      <c r="D237" s="531"/>
      <c r="E237" s="532">
        <v>413.5</v>
      </c>
      <c r="F237" s="526"/>
      <c r="G237" s="526"/>
      <c r="H237" s="526"/>
      <c r="I237" s="526"/>
      <c r="J237" s="526"/>
      <c r="K237" s="526"/>
      <c r="L237" s="526"/>
      <c r="M237" s="526"/>
      <c r="N237" s="533"/>
      <c r="O237" s="533"/>
      <c r="P237" s="533"/>
      <c r="Q237" s="533"/>
      <c r="R237" s="526"/>
      <c r="S237" s="526"/>
      <c r="T237" s="526"/>
      <c r="U237" s="526"/>
      <c r="V237" s="526"/>
      <c r="W237" s="526"/>
      <c r="X237" s="526"/>
      <c r="Y237" s="526"/>
      <c r="Z237" s="527"/>
      <c r="AA237" s="527"/>
      <c r="AB237" s="527"/>
      <c r="AC237" s="527"/>
      <c r="AD237" s="527"/>
      <c r="AE237" s="527"/>
      <c r="AF237" s="527"/>
      <c r="AG237" s="527" t="s">
        <v>814</v>
      </c>
      <c r="AH237" s="527">
        <v>5</v>
      </c>
      <c r="AI237" s="527"/>
      <c r="AJ237" s="527"/>
      <c r="AK237" s="527"/>
      <c r="AL237" s="527"/>
      <c r="AM237" s="527"/>
      <c r="AN237" s="527"/>
      <c r="AO237" s="527"/>
      <c r="AP237" s="527"/>
      <c r="AQ237" s="527"/>
      <c r="AR237" s="527"/>
      <c r="AS237" s="527"/>
      <c r="AT237" s="527"/>
      <c r="AU237" s="527"/>
      <c r="AV237" s="527"/>
      <c r="AW237" s="527"/>
      <c r="AX237" s="527"/>
      <c r="AY237" s="527"/>
      <c r="AZ237" s="527"/>
      <c r="BA237" s="527"/>
      <c r="BB237" s="527"/>
      <c r="BC237" s="527"/>
      <c r="BD237" s="527"/>
      <c r="BE237" s="527"/>
      <c r="BF237" s="527"/>
      <c r="BG237" s="527"/>
      <c r="BH237" s="527"/>
    </row>
    <row r="238" spans="1:60" ht="22.5" outlineLevel="1">
      <c r="A238" s="518">
        <v>58</v>
      </c>
      <c r="B238" s="519" t="s">
        <v>2250</v>
      </c>
      <c r="C238" s="520" t="s">
        <v>2251</v>
      </c>
      <c r="D238" s="521" t="s">
        <v>162</v>
      </c>
      <c r="E238" s="522">
        <v>56.19</v>
      </c>
      <c r="F238" s="523"/>
      <c r="G238" s="524">
        <f>ROUND(E238*F238,2)</f>
        <v>0</v>
      </c>
      <c r="H238" s="523"/>
      <c r="I238" s="524">
        <f>ROUND(E238*H238,2)</f>
        <v>0</v>
      </c>
      <c r="J238" s="523"/>
      <c r="K238" s="524">
        <f>ROUND(E238*J238,2)</f>
        <v>0</v>
      </c>
      <c r="L238" s="524">
        <v>21</v>
      </c>
      <c r="M238" s="524">
        <f>G238*(1+L238/100)</f>
        <v>0</v>
      </c>
      <c r="N238" s="522">
        <v>2.9569999999999999E-2</v>
      </c>
      <c r="O238" s="522">
        <f>ROUND(E238*N238,2)</f>
        <v>1.66</v>
      </c>
      <c r="P238" s="522">
        <v>0</v>
      </c>
      <c r="Q238" s="522">
        <f>ROUND(E238*P238,2)</f>
        <v>0</v>
      </c>
      <c r="R238" s="524" t="s">
        <v>1604</v>
      </c>
      <c r="S238" s="524" t="s">
        <v>1605</v>
      </c>
      <c r="T238" s="525" t="s">
        <v>1605</v>
      </c>
      <c r="U238" s="526">
        <v>1.04</v>
      </c>
      <c r="V238" s="526">
        <f>ROUND(E238*U238,2)</f>
        <v>58.44</v>
      </c>
      <c r="W238" s="526"/>
      <c r="X238" s="526" t="s">
        <v>1606</v>
      </c>
      <c r="Y238" s="526" t="s">
        <v>2857</v>
      </c>
      <c r="Z238" s="527"/>
      <c r="AA238" s="527"/>
      <c r="AB238" s="527"/>
      <c r="AC238" s="527"/>
      <c r="AD238" s="527"/>
      <c r="AE238" s="527"/>
      <c r="AF238" s="527"/>
      <c r="AG238" s="527" t="s">
        <v>1607</v>
      </c>
      <c r="AH238" s="527"/>
      <c r="AI238" s="527"/>
      <c r="AJ238" s="527"/>
      <c r="AK238" s="527"/>
      <c r="AL238" s="527"/>
      <c r="AM238" s="527"/>
      <c r="AN238" s="527"/>
      <c r="AO238" s="527"/>
      <c r="AP238" s="527"/>
      <c r="AQ238" s="527"/>
      <c r="AR238" s="527"/>
      <c r="AS238" s="527"/>
      <c r="AT238" s="527"/>
      <c r="AU238" s="527"/>
      <c r="AV238" s="527"/>
      <c r="AW238" s="527"/>
      <c r="AX238" s="527"/>
      <c r="AY238" s="527"/>
      <c r="AZ238" s="527"/>
      <c r="BA238" s="527"/>
      <c r="BB238" s="527"/>
      <c r="BC238" s="527"/>
      <c r="BD238" s="527"/>
      <c r="BE238" s="527"/>
      <c r="BF238" s="527"/>
      <c r="BG238" s="527"/>
      <c r="BH238" s="527"/>
    </row>
    <row r="239" spans="1:60" outlineLevel="2">
      <c r="A239" s="528"/>
      <c r="B239" s="529"/>
      <c r="C239" s="976" t="s">
        <v>2252</v>
      </c>
      <c r="D239" s="977"/>
      <c r="E239" s="977"/>
      <c r="F239" s="977"/>
      <c r="G239" s="977"/>
      <c r="H239" s="526"/>
      <c r="I239" s="526"/>
      <c r="J239" s="526"/>
      <c r="K239" s="526"/>
      <c r="L239" s="526"/>
      <c r="M239" s="526"/>
      <c r="N239" s="533"/>
      <c r="O239" s="533"/>
      <c r="P239" s="533"/>
      <c r="Q239" s="533"/>
      <c r="R239" s="526"/>
      <c r="S239" s="526"/>
      <c r="T239" s="526"/>
      <c r="U239" s="526"/>
      <c r="V239" s="526"/>
      <c r="W239" s="526"/>
      <c r="X239" s="526"/>
      <c r="Y239" s="526"/>
      <c r="Z239" s="527"/>
      <c r="AA239" s="527"/>
      <c r="AB239" s="527"/>
      <c r="AC239" s="527"/>
      <c r="AD239" s="527"/>
      <c r="AE239" s="527"/>
      <c r="AF239" s="527"/>
      <c r="AG239" s="527" t="s">
        <v>1621</v>
      </c>
      <c r="AH239" s="527"/>
      <c r="AI239" s="527"/>
      <c r="AJ239" s="527"/>
      <c r="AK239" s="527"/>
      <c r="AL239" s="527"/>
      <c r="AM239" s="527"/>
      <c r="AN239" s="527"/>
      <c r="AO239" s="527"/>
      <c r="AP239" s="527"/>
      <c r="AQ239" s="527"/>
      <c r="AR239" s="527"/>
      <c r="AS239" s="527"/>
      <c r="AT239" s="527"/>
      <c r="AU239" s="527"/>
      <c r="AV239" s="527"/>
      <c r="AW239" s="527"/>
      <c r="AX239" s="527"/>
      <c r="AY239" s="527"/>
      <c r="AZ239" s="527"/>
      <c r="BA239" s="527"/>
      <c r="BB239" s="527"/>
      <c r="BC239" s="527"/>
      <c r="BD239" s="527"/>
      <c r="BE239" s="527"/>
      <c r="BF239" s="527"/>
      <c r="BG239" s="527"/>
      <c r="BH239" s="527"/>
    </row>
    <row r="240" spans="1:60" outlineLevel="2">
      <c r="A240" s="528"/>
      <c r="B240" s="529"/>
      <c r="C240" s="978" t="s">
        <v>1625</v>
      </c>
      <c r="D240" s="979"/>
      <c r="E240" s="979"/>
      <c r="F240" s="979"/>
      <c r="G240" s="979"/>
      <c r="H240" s="526"/>
      <c r="I240" s="526"/>
      <c r="J240" s="526"/>
      <c r="K240" s="526"/>
      <c r="L240" s="526"/>
      <c r="M240" s="526"/>
      <c r="N240" s="533"/>
      <c r="O240" s="533"/>
      <c r="P240" s="533"/>
      <c r="Q240" s="533"/>
      <c r="R240" s="526"/>
      <c r="S240" s="526"/>
      <c r="T240" s="526"/>
      <c r="U240" s="526"/>
      <c r="V240" s="526"/>
      <c r="W240" s="526"/>
      <c r="X240" s="526"/>
      <c r="Y240" s="526"/>
      <c r="Z240" s="527"/>
      <c r="AA240" s="527"/>
      <c r="AB240" s="527"/>
      <c r="AC240" s="527"/>
      <c r="AD240" s="527"/>
      <c r="AE240" s="527"/>
      <c r="AF240" s="527"/>
      <c r="AG240" s="527" t="s">
        <v>1632</v>
      </c>
      <c r="AH240" s="527"/>
      <c r="AI240" s="527"/>
      <c r="AJ240" s="527"/>
      <c r="AK240" s="527"/>
      <c r="AL240" s="527"/>
      <c r="AM240" s="527"/>
      <c r="AN240" s="527"/>
      <c r="AO240" s="527"/>
      <c r="AP240" s="527"/>
      <c r="AQ240" s="527"/>
      <c r="AR240" s="527"/>
      <c r="AS240" s="527"/>
      <c r="AT240" s="527"/>
      <c r="AU240" s="527"/>
      <c r="AV240" s="527"/>
      <c r="AW240" s="527"/>
      <c r="AX240" s="527"/>
      <c r="AY240" s="527"/>
      <c r="AZ240" s="527"/>
      <c r="BA240" s="527"/>
      <c r="BB240" s="527"/>
      <c r="BC240" s="527"/>
      <c r="BD240" s="527"/>
      <c r="BE240" s="527"/>
      <c r="BF240" s="527"/>
      <c r="BG240" s="527"/>
      <c r="BH240" s="527"/>
    </row>
    <row r="241" spans="1:60" outlineLevel="3">
      <c r="A241" s="528"/>
      <c r="B241" s="529"/>
      <c r="C241" s="978" t="s">
        <v>2915</v>
      </c>
      <c r="D241" s="979"/>
      <c r="E241" s="979"/>
      <c r="F241" s="979"/>
      <c r="G241" s="979"/>
      <c r="H241" s="526"/>
      <c r="I241" s="526"/>
      <c r="J241" s="526"/>
      <c r="K241" s="526"/>
      <c r="L241" s="526"/>
      <c r="M241" s="526"/>
      <c r="N241" s="533"/>
      <c r="O241" s="533"/>
      <c r="P241" s="533"/>
      <c r="Q241" s="533"/>
      <c r="R241" s="526"/>
      <c r="S241" s="526"/>
      <c r="T241" s="526"/>
      <c r="U241" s="526"/>
      <c r="V241" s="526"/>
      <c r="W241" s="526"/>
      <c r="X241" s="526"/>
      <c r="Y241" s="526"/>
      <c r="Z241" s="527"/>
      <c r="AA241" s="527"/>
      <c r="AB241" s="527"/>
      <c r="AC241" s="527"/>
      <c r="AD241" s="527"/>
      <c r="AE241" s="527"/>
      <c r="AF241" s="527"/>
      <c r="AG241" s="527" t="s">
        <v>1632</v>
      </c>
      <c r="AH241" s="527"/>
      <c r="AI241" s="527"/>
      <c r="AJ241" s="527"/>
      <c r="AK241" s="527"/>
      <c r="AL241" s="527"/>
      <c r="AM241" s="527"/>
      <c r="AN241" s="527"/>
      <c r="AO241" s="527"/>
      <c r="AP241" s="527"/>
      <c r="AQ241" s="527"/>
      <c r="AR241" s="527"/>
      <c r="AS241" s="527"/>
      <c r="AT241" s="527"/>
      <c r="AU241" s="527"/>
      <c r="AV241" s="527"/>
      <c r="AW241" s="527"/>
      <c r="AX241" s="527"/>
      <c r="AY241" s="527"/>
      <c r="AZ241" s="527"/>
      <c r="BA241" s="527"/>
      <c r="BB241" s="527"/>
      <c r="BC241" s="527"/>
      <c r="BD241" s="527"/>
      <c r="BE241" s="527"/>
      <c r="BF241" s="527"/>
      <c r="BG241" s="527"/>
      <c r="BH241" s="527"/>
    </row>
    <row r="242" spans="1:60" outlineLevel="2">
      <c r="A242" s="528"/>
      <c r="B242" s="529"/>
      <c r="C242" s="530" t="s">
        <v>2253</v>
      </c>
      <c r="D242" s="531"/>
      <c r="E242" s="532">
        <v>53.76</v>
      </c>
      <c r="F242" s="526"/>
      <c r="G242" s="526"/>
      <c r="H242" s="526"/>
      <c r="I242" s="526"/>
      <c r="J242" s="526"/>
      <c r="K242" s="526"/>
      <c r="L242" s="526"/>
      <c r="M242" s="526"/>
      <c r="N242" s="533"/>
      <c r="O242" s="533"/>
      <c r="P242" s="533"/>
      <c r="Q242" s="533"/>
      <c r="R242" s="526"/>
      <c r="S242" s="526"/>
      <c r="T242" s="526"/>
      <c r="U242" s="526"/>
      <c r="V242" s="526"/>
      <c r="W242" s="526"/>
      <c r="X242" s="526"/>
      <c r="Y242" s="526"/>
      <c r="Z242" s="527"/>
      <c r="AA242" s="527"/>
      <c r="AB242" s="527"/>
      <c r="AC242" s="527"/>
      <c r="AD242" s="527"/>
      <c r="AE242" s="527"/>
      <c r="AF242" s="527"/>
      <c r="AG242" s="527" t="s">
        <v>814</v>
      </c>
      <c r="AH242" s="527">
        <v>0</v>
      </c>
      <c r="AI242" s="527"/>
      <c r="AJ242" s="527"/>
      <c r="AK242" s="527"/>
      <c r="AL242" s="527"/>
      <c r="AM242" s="527"/>
      <c r="AN242" s="527"/>
      <c r="AO242" s="527"/>
      <c r="AP242" s="527"/>
      <c r="AQ242" s="527"/>
      <c r="AR242" s="527"/>
      <c r="AS242" s="527"/>
      <c r="AT242" s="527"/>
      <c r="AU242" s="527"/>
      <c r="AV242" s="527"/>
      <c r="AW242" s="527"/>
      <c r="AX242" s="527"/>
      <c r="AY242" s="527"/>
      <c r="AZ242" s="527"/>
      <c r="BA242" s="527"/>
      <c r="BB242" s="527"/>
      <c r="BC242" s="527"/>
      <c r="BD242" s="527"/>
      <c r="BE242" s="527"/>
      <c r="BF242" s="527"/>
      <c r="BG242" s="527"/>
      <c r="BH242" s="527"/>
    </row>
    <row r="243" spans="1:60" outlineLevel="3">
      <c r="A243" s="528"/>
      <c r="B243" s="529"/>
      <c r="C243" s="530" t="s">
        <v>2254</v>
      </c>
      <c r="D243" s="531"/>
      <c r="E243" s="532">
        <v>2.4300000000000002</v>
      </c>
      <c r="F243" s="526"/>
      <c r="G243" s="526"/>
      <c r="H243" s="526"/>
      <c r="I243" s="526"/>
      <c r="J243" s="526"/>
      <c r="K243" s="526"/>
      <c r="L243" s="526"/>
      <c r="M243" s="526"/>
      <c r="N243" s="533"/>
      <c r="O243" s="533"/>
      <c r="P243" s="533"/>
      <c r="Q243" s="533"/>
      <c r="R243" s="526"/>
      <c r="S243" s="526"/>
      <c r="T243" s="526"/>
      <c r="U243" s="526"/>
      <c r="V243" s="526"/>
      <c r="W243" s="526"/>
      <c r="X243" s="526"/>
      <c r="Y243" s="526"/>
      <c r="Z243" s="527"/>
      <c r="AA243" s="527"/>
      <c r="AB243" s="527"/>
      <c r="AC243" s="527"/>
      <c r="AD243" s="527"/>
      <c r="AE243" s="527"/>
      <c r="AF243" s="527"/>
      <c r="AG243" s="527" t="s">
        <v>814</v>
      </c>
      <c r="AH243" s="527">
        <v>0</v>
      </c>
      <c r="AI243" s="527"/>
      <c r="AJ243" s="527"/>
      <c r="AK243" s="527"/>
      <c r="AL243" s="527"/>
      <c r="AM243" s="527"/>
      <c r="AN243" s="527"/>
      <c r="AO243" s="527"/>
      <c r="AP243" s="527"/>
      <c r="AQ243" s="527"/>
      <c r="AR243" s="527"/>
      <c r="AS243" s="527"/>
      <c r="AT243" s="527"/>
      <c r="AU243" s="527"/>
      <c r="AV243" s="527"/>
      <c r="AW243" s="527"/>
      <c r="AX243" s="527"/>
      <c r="AY243" s="527"/>
      <c r="AZ243" s="527"/>
      <c r="BA243" s="527"/>
      <c r="BB243" s="527"/>
      <c r="BC243" s="527"/>
      <c r="BD243" s="527"/>
      <c r="BE243" s="527"/>
      <c r="BF243" s="527"/>
      <c r="BG243" s="527"/>
      <c r="BH243" s="527"/>
    </row>
    <row r="244" spans="1:60" outlineLevel="1">
      <c r="A244" s="518">
        <v>59</v>
      </c>
      <c r="B244" s="519" t="s">
        <v>2255</v>
      </c>
      <c r="C244" s="520" t="s">
        <v>2256</v>
      </c>
      <c r="D244" s="521" t="s">
        <v>162</v>
      </c>
      <c r="E244" s="522">
        <v>92.268000000000001</v>
      </c>
      <c r="F244" s="523"/>
      <c r="G244" s="524">
        <f>ROUND(E244*F244,2)</f>
        <v>0</v>
      </c>
      <c r="H244" s="523"/>
      <c r="I244" s="524">
        <f>ROUND(E244*H244,2)</f>
        <v>0</v>
      </c>
      <c r="J244" s="523"/>
      <c r="K244" s="524">
        <f>ROUND(E244*J244,2)</f>
        <v>0</v>
      </c>
      <c r="L244" s="524">
        <v>21</v>
      </c>
      <c r="M244" s="524">
        <f>G244*(1+L244/100)</f>
        <v>0</v>
      </c>
      <c r="N244" s="522">
        <v>4.7660000000000001E-2</v>
      </c>
      <c r="O244" s="522">
        <f>ROUND(E244*N244,2)</f>
        <v>4.4000000000000004</v>
      </c>
      <c r="P244" s="522">
        <v>0</v>
      </c>
      <c r="Q244" s="522">
        <f>ROUND(E244*P244,2)</f>
        <v>0</v>
      </c>
      <c r="R244" s="524" t="s">
        <v>1604</v>
      </c>
      <c r="S244" s="524" t="s">
        <v>1605</v>
      </c>
      <c r="T244" s="525" t="s">
        <v>1605</v>
      </c>
      <c r="U244" s="526">
        <v>0.84</v>
      </c>
      <c r="V244" s="526">
        <f>ROUND(E244*U244,2)</f>
        <v>77.510000000000005</v>
      </c>
      <c r="W244" s="526"/>
      <c r="X244" s="526" t="s">
        <v>1606</v>
      </c>
      <c r="Y244" s="526" t="s">
        <v>2857</v>
      </c>
      <c r="Z244" s="527"/>
      <c r="AA244" s="527"/>
      <c r="AB244" s="527"/>
      <c r="AC244" s="527"/>
      <c r="AD244" s="527"/>
      <c r="AE244" s="527"/>
      <c r="AF244" s="527"/>
      <c r="AG244" s="527" t="s">
        <v>1607</v>
      </c>
      <c r="AH244" s="527"/>
      <c r="AI244" s="527"/>
      <c r="AJ244" s="527"/>
      <c r="AK244" s="527"/>
      <c r="AL244" s="527"/>
      <c r="AM244" s="527"/>
      <c r="AN244" s="527"/>
      <c r="AO244" s="527"/>
      <c r="AP244" s="527"/>
      <c r="AQ244" s="527"/>
      <c r="AR244" s="527"/>
      <c r="AS244" s="527"/>
      <c r="AT244" s="527"/>
      <c r="AU244" s="527"/>
      <c r="AV244" s="527"/>
      <c r="AW244" s="527"/>
      <c r="AX244" s="527"/>
      <c r="AY244" s="527"/>
      <c r="AZ244" s="527"/>
      <c r="BA244" s="527"/>
      <c r="BB244" s="527"/>
      <c r="BC244" s="527"/>
      <c r="BD244" s="527"/>
      <c r="BE244" s="527"/>
      <c r="BF244" s="527"/>
      <c r="BG244" s="527"/>
      <c r="BH244" s="527"/>
    </row>
    <row r="245" spans="1:60" outlineLevel="2">
      <c r="A245" s="528"/>
      <c r="B245" s="529"/>
      <c r="C245" s="530" t="s">
        <v>2257</v>
      </c>
      <c r="D245" s="531"/>
      <c r="E245" s="532">
        <v>92.268000000000001</v>
      </c>
      <c r="F245" s="526"/>
      <c r="G245" s="526"/>
      <c r="H245" s="526"/>
      <c r="I245" s="526"/>
      <c r="J245" s="526"/>
      <c r="K245" s="526"/>
      <c r="L245" s="526"/>
      <c r="M245" s="526"/>
      <c r="N245" s="533"/>
      <c r="O245" s="533"/>
      <c r="P245" s="533"/>
      <c r="Q245" s="533"/>
      <c r="R245" s="526"/>
      <c r="S245" s="526"/>
      <c r="T245" s="526"/>
      <c r="U245" s="526"/>
      <c r="V245" s="526"/>
      <c r="W245" s="526"/>
      <c r="X245" s="526"/>
      <c r="Y245" s="526"/>
      <c r="Z245" s="527"/>
      <c r="AA245" s="527"/>
      <c r="AB245" s="527"/>
      <c r="AC245" s="527"/>
      <c r="AD245" s="527"/>
      <c r="AE245" s="527"/>
      <c r="AF245" s="527"/>
      <c r="AG245" s="527" t="s">
        <v>814</v>
      </c>
      <c r="AH245" s="527">
        <v>0</v>
      </c>
      <c r="AI245" s="527"/>
      <c r="AJ245" s="527"/>
      <c r="AK245" s="527"/>
      <c r="AL245" s="527"/>
      <c r="AM245" s="527"/>
      <c r="AN245" s="527"/>
      <c r="AO245" s="527"/>
      <c r="AP245" s="527"/>
      <c r="AQ245" s="527"/>
      <c r="AR245" s="527"/>
      <c r="AS245" s="527"/>
      <c r="AT245" s="527"/>
      <c r="AU245" s="527"/>
      <c r="AV245" s="527"/>
      <c r="AW245" s="527"/>
      <c r="AX245" s="527"/>
      <c r="AY245" s="527"/>
      <c r="AZ245" s="527"/>
      <c r="BA245" s="527"/>
      <c r="BB245" s="527"/>
      <c r="BC245" s="527"/>
      <c r="BD245" s="527"/>
      <c r="BE245" s="527"/>
      <c r="BF245" s="527"/>
      <c r="BG245" s="527"/>
      <c r="BH245" s="527"/>
    </row>
    <row r="246" spans="1:60" ht="22.5" outlineLevel="1">
      <c r="A246" s="518">
        <v>60</v>
      </c>
      <c r="B246" s="519" t="s">
        <v>1653</v>
      </c>
      <c r="C246" s="520" t="s">
        <v>1654</v>
      </c>
      <c r="D246" s="521" t="s">
        <v>162</v>
      </c>
      <c r="E246" s="522">
        <v>965.42070000000001</v>
      </c>
      <c r="F246" s="523"/>
      <c r="G246" s="524">
        <f>ROUND(E246*F246,2)</f>
        <v>0</v>
      </c>
      <c r="H246" s="523"/>
      <c r="I246" s="524">
        <f>ROUND(E246*H246,2)</f>
        <v>0</v>
      </c>
      <c r="J246" s="523"/>
      <c r="K246" s="524">
        <f>ROUND(E246*J246,2)</f>
        <v>0</v>
      </c>
      <c r="L246" s="524">
        <v>21</v>
      </c>
      <c r="M246" s="524">
        <f>G246*(1+L246/100)</f>
        <v>0</v>
      </c>
      <c r="N246" s="522">
        <v>1.554E-2</v>
      </c>
      <c r="O246" s="522">
        <f>ROUND(E246*N246,2)</f>
        <v>15</v>
      </c>
      <c r="P246" s="522">
        <v>0</v>
      </c>
      <c r="Q246" s="522">
        <f>ROUND(E246*P246,2)</f>
        <v>0</v>
      </c>
      <c r="R246" s="524" t="s">
        <v>1614</v>
      </c>
      <c r="S246" s="524" t="s">
        <v>1605</v>
      </c>
      <c r="T246" s="525" t="s">
        <v>1605</v>
      </c>
      <c r="U246" s="526">
        <v>0.23580000000000001</v>
      </c>
      <c r="V246" s="526">
        <f>ROUND(E246*U246,2)</f>
        <v>227.65</v>
      </c>
      <c r="W246" s="526"/>
      <c r="X246" s="526" t="s">
        <v>1606</v>
      </c>
      <c r="Y246" s="526" t="s">
        <v>2857</v>
      </c>
      <c r="Z246" s="527"/>
      <c r="AA246" s="527"/>
      <c r="AB246" s="527"/>
      <c r="AC246" s="527"/>
      <c r="AD246" s="527"/>
      <c r="AE246" s="527"/>
      <c r="AF246" s="527"/>
      <c r="AG246" s="527" t="s">
        <v>1607</v>
      </c>
      <c r="AH246" s="527"/>
      <c r="AI246" s="527"/>
      <c r="AJ246" s="527"/>
      <c r="AK246" s="527"/>
      <c r="AL246" s="527"/>
      <c r="AM246" s="527"/>
      <c r="AN246" s="527"/>
      <c r="AO246" s="527"/>
      <c r="AP246" s="527"/>
      <c r="AQ246" s="527"/>
      <c r="AR246" s="527"/>
      <c r="AS246" s="527"/>
      <c r="AT246" s="527"/>
      <c r="AU246" s="527"/>
      <c r="AV246" s="527"/>
      <c r="AW246" s="527"/>
      <c r="AX246" s="527"/>
      <c r="AY246" s="527"/>
      <c r="AZ246" s="527"/>
      <c r="BA246" s="527"/>
      <c r="BB246" s="527"/>
      <c r="BC246" s="527"/>
      <c r="BD246" s="527"/>
      <c r="BE246" s="527"/>
      <c r="BF246" s="527"/>
      <c r="BG246" s="527"/>
      <c r="BH246" s="527"/>
    </row>
    <row r="247" spans="1:60" outlineLevel="2">
      <c r="A247" s="528"/>
      <c r="B247" s="529"/>
      <c r="C247" s="974" t="s">
        <v>1655</v>
      </c>
      <c r="D247" s="975"/>
      <c r="E247" s="975"/>
      <c r="F247" s="975"/>
      <c r="G247" s="975"/>
      <c r="H247" s="526"/>
      <c r="I247" s="526"/>
      <c r="J247" s="526"/>
      <c r="K247" s="526"/>
      <c r="L247" s="526"/>
      <c r="M247" s="526"/>
      <c r="N247" s="533"/>
      <c r="O247" s="533"/>
      <c r="P247" s="533"/>
      <c r="Q247" s="533"/>
      <c r="R247" s="526"/>
      <c r="S247" s="526"/>
      <c r="T247" s="526"/>
      <c r="U247" s="526"/>
      <c r="V247" s="526"/>
      <c r="W247" s="526"/>
      <c r="X247" s="526"/>
      <c r="Y247" s="526"/>
      <c r="Z247" s="527"/>
      <c r="AA247" s="527"/>
      <c r="AB247" s="527"/>
      <c r="AC247" s="527"/>
      <c r="AD247" s="527"/>
      <c r="AE247" s="527"/>
      <c r="AF247" s="527"/>
      <c r="AG247" s="527" t="s">
        <v>1632</v>
      </c>
      <c r="AH247" s="527"/>
      <c r="AI247" s="527"/>
      <c r="AJ247" s="527"/>
      <c r="AK247" s="527"/>
      <c r="AL247" s="527"/>
      <c r="AM247" s="527"/>
      <c r="AN247" s="527"/>
      <c r="AO247" s="527"/>
      <c r="AP247" s="527"/>
      <c r="AQ247" s="527"/>
      <c r="AR247" s="527"/>
      <c r="AS247" s="527"/>
      <c r="AT247" s="527"/>
      <c r="AU247" s="527"/>
      <c r="AV247" s="527"/>
      <c r="AW247" s="527"/>
      <c r="AX247" s="527"/>
      <c r="AY247" s="527"/>
      <c r="AZ247" s="527"/>
      <c r="BA247" s="527"/>
      <c r="BB247" s="527"/>
      <c r="BC247" s="527"/>
      <c r="BD247" s="527"/>
      <c r="BE247" s="527"/>
      <c r="BF247" s="527"/>
      <c r="BG247" s="527"/>
      <c r="BH247" s="527"/>
    </row>
    <row r="248" spans="1:60" outlineLevel="2">
      <c r="A248" s="528"/>
      <c r="B248" s="529"/>
      <c r="C248" s="530" t="s">
        <v>2258</v>
      </c>
      <c r="D248" s="531"/>
      <c r="E248" s="532"/>
      <c r="F248" s="526"/>
      <c r="G248" s="526"/>
      <c r="H248" s="526"/>
      <c r="I248" s="526"/>
      <c r="J248" s="526"/>
      <c r="K248" s="526"/>
      <c r="L248" s="526"/>
      <c r="M248" s="526"/>
      <c r="N248" s="533"/>
      <c r="O248" s="533"/>
      <c r="P248" s="533"/>
      <c r="Q248" s="533"/>
      <c r="R248" s="526"/>
      <c r="S248" s="526"/>
      <c r="T248" s="526"/>
      <c r="U248" s="526"/>
      <c r="V248" s="526"/>
      <c r="W248" s="526"/>
      <c r="X248" s="526"/>
      <c r="Y248" s="526"/>
      <c r="Z248" s="527"/>
      <c r="AA248" s="527"/>
      <c r="AB248" s="527"/>
      <c r="AC248" s="527"/>
      <c r="AD248" s="527"/>
      <c r="AE248" s="527"/>
      <c r="AF248" s="527"/>
      <c r="AG248" s="527" t="s">
        <v>814</v>
      </c>
      <c r="AH248" s="527">
        <v>0</v>
      </c>
      <c r="AI248" s="527"/>
      <c r="AJ248" s="527"/>
      <c r="AK248" s="527"/>
      <c r="AL248" s="527"/>
      <c r="AM248" s="527"/>
      <c r="AN248" s="527"/>
      <c r="AO248" s="527"/>
      <c r="AP248" s="527"/>
      <c r="AQ248" s="527"/>
      <c r="AR248" s="527"/>
      <c r="AS248" s="527"/>
      <c r="AT248" s="527"/>
      <c r="AU248" s="527"/>
      <c r="AV248" s="527"/>
      <c r="AW248" s="527"/>
      <c r="AX248" s="527"/>
      <c r="AY248" s="527"/>
      <c r="AZ248" s="527"/>
      <c r="BA248" s="527"/>
      <c r="BB248" s="527"/>
      <c r="BC248" s="527"/>
      <c r="BD248" s="527"/>
      <c r="BE248" s="527"/>
      <c r="BF248" s="527"/>
      <c r="BG248" s="527"/>
      <c r="BH248" s="527"/>
    </row>
    <row r="249" spans="1:60" outlineLevel="3">
      <c r="A249" s="528"/>
      <c r="B249" s="529"/>
      <c r="C249" s="530" t="s">
        <v>2259</v>
      </c>
      <c r="D249" s="531"/>
      <c r="E249" s="532">
        <v>234.88749999999999</v>
      </c>
      <c r="F249" s="526"/>
      <c r="G249" s="526"/>
      <c r="H249" s="526"/>
      <c r="I249" s="526"/>
      <c r="J249" s="526"/>
      <c r="K249" s="526"/>
      <c r="L249" s="526"/>
      <c r="M249" s="526"/>
      <c r="N249" s="533"/>
      <c r="O249" s="533"/>
      <c r="P249" s="533"/>
      <c r="Q249" s="533"/>
      <c r="R249" s="526"/>
      <c r="S249" s="526"/>
      <c r="T249" s="526"/>
      <c r="U249" s="526"/>
      <c r="V249" s="526"/>
      <c r="W249" s="526"/>
      <c r="X249" s="526"/>
      <c r="Y249" s="526"/>
      <c r="Z249" s="527"/>
      <c r="AA249" s="527"/>
      <c r="AB249" s="527"/>
      <c r="AC249" s="527"/>
      <c r="AD249" s="527"/>
      <c r="AE249" s="527"/>
      <c r="AF249" s="527"/>
      <c r="AG249" s="527" t="s">
        <v>814</v>
      </c>
      <c r="AH249" s="527">
        <v>0</v>
      </c>
      <c r="AI249" s="527"/>
      <c r="AJ249" s="527"/>
      <c r="AK249" s="527"/>
      <c r="AL249" s="527"/>
      <c r="AM249" s="527"/>
      <c r="AN249" s="527"/>
      <c r="AO249" s="527"/>
      <c r="AP249" s="527"/>
      <c r="AQ249" s="527"/>
      <c r="AR249" s="527"/>
      <c r="AS249" s="527"/>
      <c r="AT249" s="527"/>
      <c r="AU249" s="527"/>
      <c r="AV249" s="527"/>
      <c r="AW249" s="527"/>
      <c r="AX249" s="527"/>
      <c r="AY249" s="527"/>
      <c r="AZ249" s="527"/>
      <c r="BA249" s="527"/>
      <c r="BB249" s="527"/>
      <c r="BC249" s="527"/>
      <c r="BD249" s="527"/>
      <c r="BE249" s="527"/>
      <c r="BF249" s="527"/>
      <c r="BG249" s="527"/>
      <c r="BH249" s="527"/>
    </row>
    <row r="250" spans="1:60" outlineLevel="3">
      <c r="A250" s="528"/>
      <c r="B250" s="529"/>
      <c r="C250" s="530" t="s">
        <v>2236</v>
      </c>
      <c r="D250" s="531"/>
      <c r="E250" s="532">
        <v>-6.8</v>
      </c>
      <c r="F250" s="526"/>
      <c r="G250" s="526"/>
      <c r="H250" s="526"/>
      <c r="I250" s="526"/>
      <c r="J250" s="526"/>
      <c r="K250" s="526"/>
      <c r="L250" s="526"/>
      <c r="M250" s="526"/>
      <c r="N250" s="533"/>
      <c r="O250" s="533"/>
      <c r="P250" s="533"/>
      <c r="Q250" s="533"/>
      <c r="R250" s="526"/>
      <c r="S250" s="526"/>
      <c r="T250" s="526"/>
      <c r="U250" s="526"/>
      <c r="V250" s="526"/>
      <c r="W250" s="526"/>
      <c r="X250" s="526"/>
      <c r="Y250" s="526"/>
      <c r="Z250" s="527"/>
      <c r="AA250" s="527"/>
      <c r="AB250" s="527"/>
      <c r="AC250" s="527"/>
      <c r="AD250" s="527"/>
      <c r="AE250" s="527"/>
      <c r="AF250" s="527"/>
      <c r="AG250" s="527" t="s">
        <v>814</v>
      </c>
      <c r="AH250" s="527">
        <v>0</v>
      </c>
      <c r="AI250" s="527"/>
      <c r="AJ250" s="527"/>
      <c r="AK250" s="527"/>
      <c r="AL250" s="527"/>
      <c r="AM250" s="527"/>
      <c r="AN250" s="527"/>
      <c r="AO250" s="527"/>
      <c r="AP250" s="527"/>
      <c r="AQ250" s="527"/>
      <c r="AR250" s="527"/>
      <c r="AS250" s="527"/>
      <c r="AT250" s="527"/>
      <c r="AU250" s="527"/>
      <c r="AV250" s="527"/>
      <c r="AW250" s="527"/>
      <c r="AX250" s="527"/>
      <c r="AY250" s="527"/>
      <c r="AZ250" s="527"/>
      <c r="BA250" s="527"/>
      <c r="BB250" s="527"/>
      <c r="BC250" s="527"/>
      <c r="BD250" s="527"/>
      <c r="BE250" s="527"/>
      <c r="BF250" s="527"/>
      <c r="BG250" s="527"/>
      <c r="BH250" s="527"/>
    </row>
    <row r="251" spans="1:60" outlineLevel="3">
      <c r="A251" s="528"/>
      <c r="B251" s="529"/>
      <c r="C251" s="530" t="s">
        <v>2260</v>
      </c>
      <c r="D251" s="531"/>
      <c r="E251" s="532">
        <v>349.93599999999998</v>
      </c>
      <c r="F251" s="526"/>
      <c r="G251" s="526"/>
      <c r="H251" s="526"/>
      <c r="I251" s="526"/>
      <c r="J251" s="526"/>
      <c r="K251" s="526"/>
      <c r="L251" s="526"/>
      <c r="M251" s="526"/>
      <c r="N251" s="533"/>
      <c r="O251" s="533"/>
      <c r="P251" s="533"/>
      <c r="Q251" s="533"/>
      <c r="R251" s="526"/>
      <c r="S251" s="526"/>
      <c r="T251" s="526"/>
      <c r="U251" s="526"/>
      <c r="V251" s="526"/>
      <c r="W251" s="526"/>
      <c r="X251" s="526"/>
      <c r="Y251" s="526"/>
      <c r="Z251" s="527"/>
      <c r="AA251" s="527"/>
      <c r="AB251" s="527"/>
      <c r="AC251" s="527"/>
      <c r="AD251" s="527"/>
      <c r="AE251" s="527"/>
      <c r="AF251" s="527"/>
      <c r="AG251" s="527" t="s">
        <v>814</v>
      </c>
      <c r="AH251" s="527">
        <v>0</v>
      </c>
      <c r="AI251" s="527"/>
      <c r="AJ251" s="527"/>
      <c r="AK251" s="527"/>
      <c r="AL251" s="527"/>
      <c r="AM251" s="527"/>
      <c r="AN251" s="527"/>
      <c r="AO251" s="527"/>
      <c r="AP251" s="527"/>
      <c r="AQ251" s="527"/>
      <c r="AR251" s="527"/>
      <c r="AS251" s="527"/>
      <c r="AT251" s="527"/>
      <c r="AU251" s="527"/>
      <c r="AV251" s="527"/>
      <c r="AW251" s="527"/>
      <c r="AX251" s="527"/>
      <c r="AY251" s="527"/>
      <c r="AZ251" s="527"/>
      <c r="BA251" s="527"/>
      <c r="BB251" s="527"/>
      <c r="BC251" s="527"/>
      <c r="BD251" s="527"/>
      <c r="BE251" s="527"/>
      <c r="BF251" s="527"/>
      <c r="BG251" s="527"/>
      <c r="BH251" s="527"/>
    </row>
    <row r="252" spans="1:60" outlineLevel="3">
      <c r="A252" s="528"/>
      <c r="B252" s="529"/>
      <c r="C252" s="530" t="s">
        <v>2239</v>
      </c>
      <c r="D252" s="531"/>
      <c r="E252" s="532">
        <v>24.75</v>
      </c>
      <c r="F252" s="526"/>
      <c r="G252" s="526"/>
      <c r="H252" s="526"/>
      <c r="I252" s="526"/>
      <c r="J252" s="526"/>
      <c r="K252" s="526"/>
      <c r="L252" s="526"/>
      <c r="M252" s="526"/>
      <c r="N252" s="533"/>
      <c r="O252" s="533"/>
      <c r="P252" s="533"/>
      <c r="Q252" s="533"/>
      <c r="R252" s="526"/>
      <c r="S252" s="526"/>
      <c r="T252" s="526"/>
      <c r="U252" s="526"/>
      <c r="V252" s="526"/>
      <c r="W252" s="526"/>
      <c r="X252" s="526"/>
      <c r="Y252" s="526"/>
      <c r="Z252" s="527"/>
      <c r="AA252" s="527"/>
      <c r="AB252" s="527"/>
      <c r="AC252" s="527"/>
      <c r="AD252" s="527"/>
      <c r="AE252" s="527"/>
      <c r="AF252" s="527"/>
      <c r="AG252" s="527" t="s">
        <v>814</v>
      </c>
      <c r="AH252" s="527">
        <v>0</v>
      </c>
      <c r="AI252" s="527"/>
      <c r="AJ252" s="527"/>
      <c r="AK252" s="527"/>
      <c r="AL252" s="527"/>
      <c r="AM252" s="527"/>
      <c r="AN252" s="527"/>
      <c r="AO252" s="527"/>
      <c r="AP252" s="527"/>
      <c r="AQ252" s="527"/>
      <c r="AR252" s="527"/>
      <c r="AS252" s="527"/>
      <c r="AT252" s="527"/>
      <c r="AU252" s="527"/>
      <c r="AV252" s="527"/>
      <c r="AW252" s="527"/>
      <c r="AX252" s="527"/>
      <c r="AY252" s="527"/>
      <c r="AZ252" s="527"/>
      <c r="BA252" s="527"/>
      <c r="BB252" s="527"/>
      <c r="BC252" s="527"/>
      <c r="BD252" s="527"/>
      <c r="BE252" s="527"/>
      <c r="BF252" s="527"/>
      <c r="BG252" s="527"/>
      <c r="BH252" s="527"/>
    </row>
    <row r="253" spans="1:60" outlineLevel="3">
      <c r="A253" s="528"/>
      <c r="B253" s="529"/>
      <c r="C253" s="530" t="s">
        <v>2261</v>
      </c>
      <c r="D253" s="531"/>
      <c r="E253" s="532">
        <v>28.37</v>
      </c>
      <c r="F253" s="526"/>
      <c r="G253" s="526"/>
      <c r="H253" s="526"/>
      <c r="I253" s="526"/>
      <c r="J253" s="526"/>
      <c r="K253" s="526"/>
      <c r="L253" s="526"/>
      <c r="M253" s="526"/>
      <c r="N253" s="533"/>
      <c r="O253" s="533"/>
      <c r="P253" s="533"/>
      <c r="Q253" s="533"/>
      <c r="R253" s="526"/>
      <c r="S253" s="526"/>
      <c r="T253" s="526"/>
      <c r="U253" s="526"/>
      <c r="V253" s="526"/>
      <c r="W253" s="526"/>
      <c r="X253" s="526"/>
      <c r="Y253" s="526"/>
      <c r="Z253" s="527"/>
      <c r="AA253" s="527"/>
      <c r="AB253" s="527"/>
      <c r="AC253" s="527"/>
      <c r="AD253" s="527"/>
      <c r="AE253" s="527"/>
      <c r="AF253" s="527"/>
      <c r="AG253" s="527" t="s">
        <v>814</v>
      </c>
      <c r="AH253" s="527">
        <v>0</v>
      </c>
      <c r="AI253" s="527"/>
      <c r="AJ253" s="527"/>
      <c r="AK253" s="527"/>
      <c r="AL253" s="527"/>
      <c r="AM253" s="527"/>
      <c r="AN253" s="527"/>
      <c r="AO253" s="527"/>
      <c r="AP253" s="527"/>
      <c r="AQ253" s="527"/>
      <c r="AR253" s="527"/>
      <c r="AS253" s="527"/>
      <c r="AT253" s="527"/>
      <c r="AU253" s="527"/>
      <c r="AV253" s="527"/>
      <c r="AW253" s="527"/>
      <c r="AX253" s="527"/>
      <c r="AY253" s="527"/>
      <c r="AZ253" s="527"/>
      <c r="BA253" s="527"/>
      <c r="BB253" s="527"/>
      <c r="BC253" s="527"/>
      <c r="BD253" s="527"/>
      <c r="BE253" s="527"/>
      <c r="BF253" s="527"/>
      <c r="BG253" s="527"/>
      <c r="BH253" s="527"/>
    </row>
    <row r="254" spans="1:60" outlineLevel="3">
      <c r="A254" s="528"/>
      <c r="B254" s="529"/>
      <c r="C254" s="530" t="s">
        <v>2262</v>
      </c>
      <c r="D254" s="531"/>
      <c r="E254" s="532">
        <v>10.58</v>
      </c>
      <c r="F254" s="526"/>
      <c r="G254" s="526"/>
      <c r="H254" s="526"/>
      <c r="I254" s="526"/>
      <c r="J254" s="526"/>
      <c r="K254" s="526"/>
      <c r="L254" s="526"/>
      <c r="M254" s="526"/>
      <c r="N254" s="533"/>
      <c r="O254" s="533"/>
      <c r="P254" s="533"/>
      <c r="Q254" s="533"/>
      <c r="R254" s="526"/>
      <c r="S254" s="526"/>
      <c r="T254" s="526"/>
      <c r="U254" s="526"/>
      <c r="V254" s="526"/>
      <c r="W254" s="526"/>
      <c r="X254" s="526"/>
      <c r="Y254" s="526"/>
      <c r="Z254" s="527"/>
      <c r="AA254" s="527"/>
      <c r="AB254" s="527"/>
      <c r="AC254" s="527"/>
      <c r="AD254" s="527"/>
      <c r="AE254" s="527"/>
      <c r="AF254" s="527"/>
      <c r="AG254" s="527" t="s">
        <v>814</v>
      </c>
      <c r="AH254" s="527">
        <v>0</v>
      </c>
      <c r="AI254" s="527"/>
      <c r="AJ254" s="527"/>
      <c r="AK254" s="527"/>
      <c r="AL254" s="527"/>
      <c r="AM254" s="527"/>
      <c r="AN254" s="527"/>
      <c r="AO254" s="527"/>
      <c r="AP254" s="527"/>
      <c r="AQ254" s="527"/>
      <c r="AR254" s="527"/>
      <c r="AS254" s="527"/>
      <c r="AT254" s="527"/>
      <c r="AU254" s="527"/>
      <c r="AV254" s="527"/>
      <c r="AW254" s="527"/>
      <c r="AX254" s="527"/>
      <c r="AY254" s="527"/>
      <c r="AZ254" s="527"/>
      <c r="BA254" s="527"/>
      <c r="BB254" s="527"/>
      <c r="BC254" s="527"/>
      <c r="BD254" s="527"/>
      <c r="BE254" s="527"/>
      <c r="BF254" s="527"/>
      <c r="BG254" s="527"/>
      <c r="BH254" s="527"/>
    </row>
    <row r="255" spans="1:60" outlineLevel="3">
      <c r="A255" s="528"/>
      <c r="B255" s="529"/>
      <c r="C255" s="530" t="s">
        <v>2263</v>
      </c>
      <c r="D255" s="531"/>
      <c r="E255" s="532">
        <v>3.63</v>
      </c>
      <c r="F255" s="526"/>
      <c r="G255" s="526"/>
      <c r="H255" s="526"/>
      <c r="I255" s="526"/>
      <c r="J255" s="526"/>
      <c r="K255" s="526"/>
      <c r="L255" s="526"/>
      <c r="M255" s="526"/>
      <c r="N255" s="533"/>
      <c r="O255" s="533"/>
      <c r="P255" s="533"/>
      <c r="Q255" s="533"/>
      <c r="R255" s="526"/>
      <c r="S255" s="526"/>
      <c r="T255" s="526"/>
      <c r="U255" s="526"/>
      <c r="V255" s="526"/>
      <c r="W255" s="526"/>
      <c r="X255" s="526"/>
      <c r="Y255" s="526"/>
      <c r="Z255" s="527"/>
      <c r="AA255" s="527"/>
      <c r="AB255" s="527"/>
      <c r="AC255" s="527"/>
      <c r="AD255" s="527"/>
      <c r="AE255" s="527"/>
      <c r="AF255" s="527"/>
      <c r="AG255" s="527" t="s">
        <v>814</v>
      </c>
      <c r="AH255" s="527">
        <v>0</v>
      </c>
      <c r="AI255" s="527"/>
      <c r="AJ255" s="527"/>
      <c r="AK255" s="527"/>
      <c r="AL255" s="527"/>
      <c r="AM255" s="527"/>
      <c r="AN255" s="527"/>
      <c r="AO255" s="527"/>
      <c r="AP255" s="527"/>
      <c r="AQ255" s="527"/>
      <c r="AR255" s="527"/>
      <c r="AS255" s="527"/>
      <c r="AT255" s="527"/>
      <c r="AU255" s="527"/>
      <c r="AV255" s="527"/>
      <c r="AW255" s="527"/>
      <c r="AX255" s="527"/>
      <c r="AY255" s="527"/>
      <c r="AZ255" s="527"/>
      <c r="BA255" s="527"/>
      <c r="BB255" s="527"/>
      <c r="BC255" s="527"/>
      <c r="BD255" s="527"/>
      <c r="BE255" s="527"/>
      <c r="BF255" s="527"/>
      <c r="BG255" s="527"/>
      <c r="BH255" s="527"/>
    </row>
    <row r="256" spans="1:60" ht="22.5" outlineLevel="3">
      <c r="A256" s="528"/>
      <c r="B256" s="529"/>
      <c r="C256" s="530" t="s">
        <v>2264</v>
      </c>
      <c r="D256" s="531"/>
      <c r="E256" s="532">
        <v>198.5872</v>
      </c>
      <c r="F256" s="526"/>
      <c r="G256" s="526"/>
      <c r="H256" s="526"/>
      <c r="I256" s="526"/>
      <c r="J256" s="526"/>
      <c r="K256" s="526"/>
      <c r="L256" s="526"/>
      <c r="M256" s="526"/>
      <c r="N256" s="533"/>
      <c r="O256" s="533"/>
      <c r="P256" s="533"/>
      <c r="Q256" s="533"/>
      <c r="R256" s="526"/>
      <c r="S256" s="526"/>
      <c r="T256" s="526"/>
      <c r="U256" s="526"/>
      <c r="V256" s="526"/>
      <c r="W256" s="526"/>
      <c r="X256" s="526"/>
      <c r="Y256" s="526"/>
      <c r="Z256" s="527"/>
      <c r="AA256" s="527"/>
      <c r="AB256" s="527"/>
      <c r="AC256" s="527"/>
      <c r="AD256" s="527"/>
      <c r="AE256" s="527"/>
      <c r="AF256" s="527"/>
      <c r="AG256" s="527" t="s">
        <v>814</v>
      </c>
      <c r="AH256" s="527">
        <v>0</v>
      </c>
      <c r="AI256" s="527"/>
      <c r="AJ256" s="527"/>
      <c r="AK256" s="527"/>
      <c r="AL256" s="527"/>
      <c r="AM256" s="527"/>
      <c r="AN256" s="527"/>
      <c r="AO256" s="527"/>
      <c r="AP256" s="527"/>
      <c r="AQ256" s="527"/>
      <c r="AR256" s="527"/>
      <c r="AS256" s="527"/>
      <c r="AT256" s="527"/>
      <c r="AU256" s="527"/>
      <c r="AV256" s="527"/>
      <c r="AW256" s="527"/>
      <c r="AX256" s="527"/>
      <c r="AY256" s="527"/>
      <c r="AZ256" s="527"/>
      <c r="BA256" s="527"/>
      <c r="BB256" s="527"/>
      <c r="BC256" s="527"/>
      <c r="BD256" s="527"/>
      <c r="BE256" s="527"/>
      <c r="BF256" s="527"/>
      <c r="BG256" s="527"/>
      <c r="BH256" s="527"/>
    </row>
    <row r="257" spans="1:60" outlineLevel="3">
      <c r="A257" s="528"/>
      <c r="B257" s="529"/>
      <c r="C257" s="530" t="s">
        <v>2265</v>
      </c>
      <c r="D257" s="531"/>
      <c r="E257" s="532">
        <v>-20.977499999999999</v>
      </c>
      <c r="F257" s="526"/>
      <c r="G257" s="526"/>
      <c r="H257" s="526"/>
      <c r="I257" s="526"/>
      <c r="J257" s="526"/>
      <c r="K257" s="526"/>
      <c r="L257" s="526"/>
      <c r="M257" s="526"/>
      <c r="N257" s="533"/>
      <c r="O257" s="533"/>
      <c r="P257" s="533"/>
      <c r="Q257" s="533"/>
      <c r="R257" s="526"/>
      <c r="S257" s="526"/>
      <c r="T257" s="526"/>
      <c r="U257" s="526"/>
      <c r="V257" s="526"/>
      <c r="W257" s="526"/>
      <c r="X257" s="526"/>
      <c r="Y257" s="526"/>
      <c r="Z257" s="527"/>
      <c r="AA257" s="527"/>
      <c r="AB257" s="527"/>
      <c r="AC257" s="527"/>
      <c r="AD257" s="527"/>
      <c r="AE257" s="527"/>
      <c r="AF257" s="527"/>
      <c r="AG257" s="527" t="s">
        <v>814</v>
      </c>
      <c r="AH257" s="527">
        <v>0</v>
      </c>
      <c r="AI257" s="527"/>
      <c r="AJ257" s="527"/>
      <c r="AK257" s="527"/>
      <c r="AL257" s="527"/>
      <c r="AM257" s="527"/>
      <c r="AN257" s="527"/>
      <c r="AO257" s="527"/>
      <c r="AP257" s="527"/>
      <c r="AQ257" s="527"/>
      <c r="AR257" s="527"/>
      <c r="AS257" s="527"/>
      <c r="AT257" s="527"/>
      <c r="AU257" s="527"/>
      <c r="AV257" s="527"/>
      <c r="AW257" s="527"/>
      <c r="AX257" s="527"/>
      <c r="AY257" s="527"/>
      <c r="AZ257" s="527"/>
      <c r="BA257" s="527"/>
      <c r="BB257" s="527"/>
      <c r="BC257" s="527"/>
      <c r="BD257" s="527"/>
      <c r="BE257" s="527"/>
      <c r="BF257" s="527"/>
      <c r="BG257" s="527"/>
      <c r="BH257" s="527"/>
    </row>
    <row r="258" spans="1:60" outlineLevel="3">
      <c r="A258" s="528"/>
      <c r="B258" s="529"/>
      <c r="C258" s="530" t="s">
        <v>2266</v>
      </c>
      <c r="D258" s="531"/>
      <c r="E258" s="532">
        <v>142.45750000000001</v>
      </c>
      <c r="F258" s="526"/>
      <c r="G258" s="526"/>
      <c r="H258" s="526"/>
      <c r="I258" s="526"/>
      <c r="J258" s="526"/>
      <c r="K258" s="526"/>
      <c r="L258" s="526"/>
      <c r="M258" s="526"/>
      <c r="N258" s="533"/>
      <c r="O258" s="533"/>
      <c r="P258" s="533"/>
      <c r="Q258" s="533"/>
      <c r="R258" s="526"/>
      <c r="S258" s="526"/>
      <c r="T258" s="526"/>
      <c r="U258" s="526"/>
      <c r="V258" s="526"/>
      <c r="W258" s="526"/>
      <c r="X258" s="526"/>
      <c r="Y258" s="526"/>
      <c r="Z258" s="527"/>
      <c r="AA258" s="527"/>
      <c r="AB258" s="527"/>
      <c r="AC258" s="527"/>
      <c r="AD258" s="527"/>
      <c r="AE258" s="527"/>
      <c r="AF258" s="527"/>
      <c r="AG258" s="527" t="s">
        <v>814</v>
      </c>
      <c r="AH258" s="527">
        <v>0</v>
      </c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7"/>
      <c r="AY258" s="527"/>
      <c r="AZ258" s="527"/>
      <c r="BA258" s="527"/>
      <c r="BB258" s="527"/>
      <c r="BC258" s="527"/>
      <c r="BD258" s="527"/>
      <c r="BE258" s="527"/>
      <c r="BF258" s="527"/>
      <c r="BG258" s="527"/>
      <c r="BH258" s="527"/>
    </row>
    <row r="259" spans="1:60" outlineLevel="1">
      <c r="A259" s="518">
        <v>61</v>
      </c>
      <c r="B259" s="519" t="s">
        <v>2267</v>
      </c>
      <c r="C259" s="520" t="s">
        <v>2268</v>
      </c>
      <c r="D259" s="521" t="s">
        <v>162</v>
      </c>
      <c r="E259" s="522">
        <v>12.198</v>
      </c>
      <c r="F259" s="523"/>
      <c r="G259" s="524">
        <f>ROUND(E259*F259,2)</f>
        <v>0</v>
      </c>
      <c r="H259" s="523"/>
      <c r="I259" s="524">
        <f>ROUND(E259*H259,2)</f>
        <v>0</v>
      </c>
      <c r="J259" s="523"/>
      <c r="K259" s="524">
        <f>ROUND(E259*J259,2)</f>
        <v>0</v>
      </c>
      <c r="L259" s="524">
        <v>21</v>
      </c>
      <c r="M259" s="524">
        <f>G259*(1+L259/100)</f>
        <v>0</v>
      </c>
      <c r="N259" s="522">
        <v>5.3690000000000002E-2</v>
      </c>
      <c r="O259" s="522">
        <f>ROUND(E259*N259,2)</f>
        <v>0.65</v>
      </c>
      <c r="P259" s="522">
        <v>0</v>
      </c>
      <c r="Q259" s="522">
        <f>ROUND(E259*P259,2)</f>
        <v>0</v>
      </c>
      <c r="R259" s="524" t="s">
        <v>1614</v>
      </c>
      <c r="S259" s="524" t="s">
        <v>1605</v>
      </c>
      <c r="T259" s="525" t="s">
        <v>1605</v>
      </c>
      <c r="U259" s="526">
        <v>1.17717</v>
      </c>
      <c r="V259" s="526">
        <f>ROUND(E259*U259,2)</f>
        <v>14.36</v>
      </c>
      <c r="W259" s="526"/>
      <c r="X259" s="526" t="s">
        <v>1606</v>
      </c>
      <c r="Y259" s="526" t="s">
        <v>2857</v>
      </c>
      <c r="Z259" s="527"/>
      <c r="AA259" s="527"/>
      <c r="AB259" s="527"/>
      <c r="AC259" s="527"/>
      <c r="AD259" s="527"/>
      <c r="AE259" s="527"/>
      <c r="AF259" s="527"/>
      <c r="AG259" s="527" t="s">
        <v>1607</v>
      </c>
      <c r="AH259" s="527"/>
      <c r="AI259" s="527"/>
      <c r="AJ259" s="527"/>
      <c r="AK259" s="527"/>
      <c r="AL259" s="527"/>
      <c r="AM259" s="527"/>
      <c r="AN259" s="527"/>
      <c r="AO259" s="527"/>
      <c r="AP259" s="527"/>
      <c r="AQ259" s="527"/>
      <c r="AR259" s="527"/>
      <c r="AS259" s="527"/>
      <c r="AT259" s="527"/>
      <c r="AU259" s="527"/>
      <c r="AV259" s="527"/>
      <c r="AW259" s="527"/>
      <c r="AX259" s="527"/>
      <c r="AY259" s="527"/>
      <c r="AZ259" s="527"/>
      <c r="BA259" s="527"/>
      <c r="BB259" s="527"/>
      <c r="BC259" s="527"/>
      <c r="BD259" s="527"/>
      <c r="BE259" s="527"/>
      <c r="BF259" s="527"/>
      <c r="BG259" s="527"/>
      <c r="BH259" s="527"/>
    </row>
    <row r="260" spans="1:60" outlineLevel="2">
      <c r="A260" s="528"/>
      <c r="B260" s="529"/>
      <c r="C260" s="976" t="s">
        <v>2269</v>
      </c>
      <c r="D260" s="977"/>
      <c r="E260" s="977"/>
      <c r="F260" s="977"/>
      <c r="G260" s="977"/>
      <c r="H260" s="526"/>
      <c r="I260" s="526"/>
      <c r="J260" s="526"/>
      <c r="K260" s="526"/>
      <c r="L260" s="526"/>
      <c r="M260" s="526"/>
      <c r="N260" s="533"/>
      <c r="O260" s="533"/>
      <c r="P260" s="533"/>
      <c r="Q260" s="533"/>
      <c r="R260" s="526"/>
      <c r="S260" s="526"/>
      <c r="T260" s="526"/>
      <c r="U260" s="526"/>
      <c r="V260" s="526"/>
      <c r="W260" s="526"/>
      <c r="X260" s="526"/>
      <c r="Y260" s="526"/>
      <c r="Z260" s="527"/>
      <c r="AA260" s="527"/>
      <c r="AB260" s="527"/>
      <c r="AC260" s="527"/>
      <c r="AD260" s="527"/>
      <c r="AE260" s="527"/>
      <c r="AF260" s="527"/>
      <c r="AG260" s="527" t="s">
        <v>1621</v>
      </c>
      <c r="AH260" s="527"/>
      <c r="AI260" s="527"/>
      <c r="AJ260" s="527"/>
      <c r="AK260" s="527"/>
      <c r="AL260" s="527"/>
      <c r="AM260" s="527"/>
      <c r="AN260" s="527"/>
      <c r="AO260" s="527"/>
      <c r="AP260" s="527"/>
      <c r="AQ260" s="527"/>
      <c r="AR260" s="527"/>
      <c r="AS260" s="527"/>
      <c r="AT260" s="527"/>
      <c r="AU260" s="527"/>
      <c r="AV260" s="527"/>
      <c r="AW260" s="527"/>
      <c r="AX260" s="527"/>
      <c r="AY260" s="527"/>
      <c r="AZ260" s="527"/>
      <c r="BA260" s="534" t="str">
        <f>C260</f>
        <v>okenního nebo dveřního, z pomocného pracovního lešení o výšce podlahy do 1900 mm a pro zatížení do 1,5 kPa,</v>
      </c>
      <c r="BB260" s="527"/>
      <c r="BC260" s="527"/>
      <c r="BD260" s="527"/>
      <c r="BE260" s="527"/>
      <c r="BF260" s="527"/>
      <c r="BG260" s="527"/>
      <c r="BH260" s="527"/>
    </row>
    <row r="261" spans="1:60" outlineLevel="2">
      <c r="A261" s="528"/>
      <c r="B261" s="529"/>
      <c r="C261" s="530" t="s">
        <v>2270</v>
      </c>
      <c r="D261" s="531"/>
      <c r="E261" s="532">
        <v>5.85</v>
      </c>
      <c r="F261" s="526"/>
      <c r="G261" s="526"/>
      <c r="H261" s="526"/>
      <c r="I261" s="526"/>
      <c r="J261" s="526"/>
      <c r="K261" s="526"/>
      <c r="L261" s="526"/>
      <c r="M261" s="526"/>
      <c r="N261" s="533"/>
      <c r="O261" s="533"/>
      <c r="P261" s="533"/>
      <c r="Q261" s="533"/>
      <c r="R261" s="526"/>
      <c r="S261" s="526"/>
      <c r="T261" s="526"/>
      <c r="U261" s="526"/>
      <c r="V261" s="526"/>
      <c r="W261" s="526"/>
      <c r="X261" s="526"/>
      <c r="Y261" s="526"/>
      <c r="Z261" s="527"/>
      <c r="AA261" s="527"/>
      <c r="AB261" s="527"/>
      <c r="AC261" s="527"/>
      <c r="AD261" s="527"/>
      <c r="AE261" s="527"/>
      <c r="AF261" s="527"/>
      <c r="AG261" s="527" t="s">
        <v>814</v>
      </c>
      <c r="AH261" s="527">
        <v>0</v>
      </c>
      <c r="AI261" s="527"/>
      <c r="AJ261" s="527"/>
      <c r="AK261" s="527"/>
      <c r="AL261" s="527"/>
      <c r="AM261" s="527"/>
      <c r="AN261" s="527"/>
      <c r="AO261" s="527"/>
      <c r="AP261" s="527"/>
      <c r="AQ261" s="527"/>
      <c r="AR261" s="527"/>
      <c r="AS261" s="527"/>
      <c r="AT261" s="527"/>
      <c r="AU261" s="527"/>
      <c r="AV261" s="527"/>
      <c r="AW261" s="527"/>
      <c r="AX261" s="527"/>
      <c r="AY261" s="527"/>
      <c r="AZ261" s="527"/>
      <c r="BA261" s="527"/>
      <c r="BB261" s="527"/>
      <c r="BC261" s="527"/>
      <c r="BD261" s="527"/>
      <c r="BE261" s="527"/>
      <c r="BF261" s="527"/>
      <c r="BG261" s="527"/>
      <c r="BH261" s="527"/>
    </row>
    <row r="262" spans="1:60" outlineLevel="3">
      <c r="A262" s="528"/>
      <c r="B262" s="529"/>
      <c r="C262" s="530" t="s">
        <v>2271</v>
      </c>
      <c r="D262" s="531"/>
      <c r="E262" s="532">
        <v>6.3479999999999999</v>
      </c>
      <c r="F262" s="526"/>
      <c r="G262" s="526"/>
      <c r="H262" s="526"/>
      <c r="I262" s="526"/>
      <c r="J262" s="526"/>
      <c r="K262" s="526"/>
      <c r="L262" s="526"/>
      <c r="M262" s="526"/>
      <c r="N262" s="533"/>
      <c r="O262" s="533"/>
      <c r="P262" s="533"/>
      <c r="Q262" s="533"/>
      <c r="R262" s="526"/>
      <c r="S262" s="526"/>
      <c r="T262" s="526"/>
      <c r="U262" s="526"/>
      <c r="V262" s="526"/>
      <c r="W262" s="526"/>
      <c r="X262" s="526"/>
      <c r="Y262" s="526"/>
      <c r="Z262" s="527"/>
      <c r="AA262" s="527"/>
      <c r="AB262" s="527"/>
      <c r="AC262" s="527"/>
      <c r="AD262" s="527"/>
      <c r="AE262" s="527"/>
      <c r="AF262" s="527"/>
      <c r="AG262" s="527" t="s">
        <v>814</v>
      </c>
      <c r="AH262" s="527">
        <v>0</v>
      </c>
      <c r="AI262" s="527"/>
      <c r="AJ262" s="527"/>
      <c r="AK262" s="527"/>
      <c r="AL262" s="527"/>
      <c r="AM262" s="527"/>
      <c r="AN262" s="527"/>
      <c r="AO262" s="527"/>
      <c r="AP262" s="527"/>
      <c r="AQ262" s="527"/>
      <c r="AR262" s="527"/>
      <c r="AS262" s="527"/>
      <c r="AT262" s="527"/>
      <c r="AU262" s="527"/>
      <c r="AV262" s="527"/>
      <c r="AW262" s="527"/>
      <c r="AX262" s="527"/>
      <c r="AY262" s="527"/>
      <c r="AZ262" s="527"/>
      <c r="BA262" s="527"/>
      <c r="BB262" s="527"/>
      <c r="BC262" s="527"/>
      <c r="BD262" s="527"/>
      <c r="BE262" s="527"/>
      <c r="BF262" s="527"/>
      <c r="BG262" s="527"/>
      <c r="BH262" s="527"/>
    </row>
    <row r="263" spans="1:60" outlineLevel="1">
      <c r="A263" s="518">
        <v>62</v>
      </c>
      <c r="B263" s="519" t="s">
        <v>2272</v>
      </c>
      <c r="C263" s="520" t="s">
        <v>2273</v>
      </c>
      <c r="D263" s="521" t="s">
        <v>162</v>
      </c>
      <c r="E263" s="522">
        <v>977.61869999999999</v>
      </c>
      <c r="F263" s="523"/>
      <c r="G263" s="524">
        <f>ROUND(E263*F263,2)</f>
        <v>0</v>
      </c>
      <c r="H263" s="523"/>
      <c r="I263" s="524">
        <f>ROUND(E263*H263,2)</f>
        <v>0</v>
      </c>
      <c r="J263" s="523"/>
      <c r="K263" s="524">
        <f>ROUND(E263*J263,2)</f>
        <v>0</v>
      </c>
      <c r="L263" s="524">
        <v>21</v>
      </c>
      <c r="M263" s="524">
        <f>G263*(1+L263/100)</f>
        <v>0</v>
      </c>
      <c r="N263" s="522">
        <v>8.0000000000000007E-5</v>
      </c>
      <c r="O263" s="522">
        <f>ROUND(E263*N263,2)</f>
        <v>0.08</v>
      </c>
      <c r="P263" s="522">
        <v>0</v>
      </c>
      <c r="Q263" s="522">
        <f>ROUND(E263*P263,2)</f>
        <v>0</v>
      </c>
      <c r="R263" s="524" t="s">
        <v>1604</v>
      </c>
      <c r="S263" s="524" t="s">
        <v>1605</v>
      </c>
      <c r="T263" s="525" t="s">
        <v>1605</v>
      </c>
      <c r="U263" s="526">
        <v>0</v>
      </c>
      <c r="V263" s="526">
        <f>ROUND(E263*U263,2)</f>
        <v>0</v>
      </c>
      <c r="W263" s="526"/>
      <c r="X263" s="526" t="s">
        <v>1606</v>
      </c>
      <c r="Y263" s="526" t="s">
        <v>2857</v>
      </c>
      <c r="Z263" s="527"/>
      <c r="AA263" s="527"/>
      <c r="AB263" s="527"/>
      <c r="AC263" s="527"/>
      <c r="AD263" s="527"/>
      <c r="AE263" s="527"/>
      <c r="AF263" s="527"/>
      <c r="AG263" s="527" t="s">
        <v>1607</v>
      </c>
      <c r="AH263" s="527"/>
      <c r="AI263" s="527"/>
      <c r="AJ263" s="527"/>
      <c r="AK263" s="527"/>
      <c r="AL263" s="527"/>
      <c r="AM263" s="527"/>
      <c r="AN263" s="527"/>
      <c r="AO263" s="527"/>
      <c r="AP263" s="527"/>
      <c r="AQ263" s="527"/>
      <c r="AR263" s="527"/>
      <c r="AS263" s="527"/>
      <c r="AT263" s="527"/>
      <c r="AU263" s="527"/>
      <c r="AV263" s="527"/>
      <c r="AW263" s="527"/>
      <c r="AX263" s="527"/>
      <c r="AY263" s="527"/>
      <c r="AZ263" s="527"/>
      <c r="BA263" s="527"/>
      <c r="BB263" s="527"/>
      <c r="BC263" s="527"/>
      <c r="BD263" s="527"/>
      <c r="BE263" s="527"/>
      <c r="BF263" s="527"/>
      <c r="BG263" s="527"/>
      <c r="BH263" s="527"/>
    </row>
    <row r="264" spans="1:60" outlineLevel="2">
      <c r="A264" s="528"/>
      <c r="B264" s="529"/>
      <c r="C264" s="976" t="s">
        <v>2274</v>
      </c>
      <c r="D264" s="977"/>
      <c r="E264" s="977"/>
      <c r="F264" s="977"/>
      <c r="G264" s="977"/>
      <c r="H264" s="526"/>
      <c r="I264" s="526"/>
      <c r="J264" s="526"/>
      <c r="K264" s="526"/>
      <c r="L264" s="526"/>
      <c r="M264" s="526"/>
      <c r="N264" s="533"/>
      <c r="O264" s="533"/>
      <c r="P264" s="533"/>
      <c r="Q264" s="533"/>
      <c r="R264" s="526"/>
      <c r="S264" s="526"/>
      <c r="T264" s="526"/>
      <c r="U264" s="526"/>
      <c r="V264" s="526"/>
      <c r="W264" s="526"/>
      <c r="X264" s="526"/>
      <c r="Y264" s="526"/>
      <c r="Z264" s="527"/>
      <c r="AA264" s="527"/>
      <c r="AB264" s="527"/>
      <c r="AC264" s="527"/>
      <c r="AD264" s="527"/>
      <c r="AE264" s="527"/>
      <c r="AF264" s="527"/>
      <c r="AG264" s="527" t="s">
        <v>1621</v>
      </c>
      <c r="AH264" s="527"/>
      <c r="AI264" s="527"/>
      <c r="AJ264" s="527"/>
      <c r="AK264" s="527"/>
      <c r="AL264" s="527"/>
      <c r="AM264" s="527"/>
      <c r="AN264" s="527"/>
      <c r="AO264" s="527"/>
      <c r="AP264" s="527"/>
      <c r="AQ264" s="527"/>
      <c r="AR264" s="527"/>
      <c r="AS264" s="527"/>
      <c r="AT264" s="527"/>
      <c r="AU264" s="527"/>
      <c r="AV264" s="527"/>
      <c r="AW264" s="527"/>
      <c r="AX264" s="527"/>
      <c r="AY264" s="527"/>
      <c r="AZ264" s="527"/>
      <c r="BA264" s="534" t="str">
        <f>C264</f>
        <v>omítka vápenocementová, strojně nebo ručně nanášená v podlaží i ve schodišti na jakýkoliv druh podkladu, kompletní souvrství</v>
      </c>
      <c r="BB264" s="527"/>
      <c r="BC264" s="527"/>
      <c r="BD264" s="527"/>
      <c r="BE264" s="527"/>
      <c r="BF264" s="527"/>
      <c r="BG264" s="527"/>
      <c r="BH264" s="527"/>
    </row>
    <row r="265" spans="1:60" outlineLevel="2">
      <c r="A265" s="528"/>
      <c r="B265" s="529"/>
      <c r="C265" s="530" t="s">
        <v>2916</v>
      </c>
      <c r="D265" s="531"/>
      <c r="E265" s="532">
        <v>965.42070000000001</v>
      </c>
      <c r="F265" s="526"/>
      <c r="G265" s="526"/>
      <c r="H265" s="526"/>
      <c r="I265" s="526"/>
      <c r="J265" s="526"/>
      <c r="K265" s="526"/>
      <c r="L265" s="526"/>
      <c r="M265" s="526"/>
      <c r="N265" s="533"/>
      <c r="O265" s="533"/>
      <c r="P265" s="533"/>
      <c r="Q265" s="533"/>
      <c r="R265" s="526"/>
      <c r="S265" s="526"/>
      <c r="T265" s="526"/>
      <c r="U265" s="526"/>
      <c r="V265" s="526"/>
      <c r="W265" s="526"/>
      <c r="X265" s="526"/>
      <c r="Y265" s="526"/>
      <c r="Z265" s="527"/>
      <c r="AA265" s="527"/>
      <c r="AB265" s="527"/>
      <c r="AC265" s="527"/>
      <c r="AD265" s="527"/>
      <c r="AE265" s="527"/>
      <c r="AF265" s="527"/>
      <c r="AG265" s="527" t="s">
        <v>814</v>
      </c>
      <c r="AH265" s="527">
        <v>5</v>
      </c>
      <c r="AI265" s="527"/>
      <c r="AJ265" s="527"/>
      <c r="AK265" s="527"/>
      <c r="AL265" s="527"/>
      <c r="AM265" s="527"/>
      <c r="AN265" s="527"/>
      <c r="AO265" s="527"/>
      <c r="AP265" s="527"/>
      <c r="AQ265" s="527"/>
      <c r="AR265" s="527"/>
      <c r="AS265" s="527"/>
      <c r="AT265" s="527"/>
      <c r="AU265" s="527"/>
      <c r="AV265" s="527"/>
      <c r="AW265" s="527"/>
      <c r="AX265" s="527"/>
      <c r="AY265" s="527"/>
      <c r="AZ265" s="527"/>
      <c r="BA265" s="527"/>
      <c r="BB265" s="527"/>
      <c r="BC265" s="527"/>
      <c r="BD265" s="527"/>
      <c r="BE265" s="527"/>
      <c r="BF265" s="527"/>
      <c r="BG265" s="527"/>
      <c r="BH265" s="527"/>
    </row>
    <row r="266" spans="1:60" outlineLevel="3">
      <c r="A266" s="528"/>
      <c r="B266" s="529"/>
      <c r="C266" s="530" t="s">
        <v>2917</v>
      </c>
      <c r="D266" s="531"/>
      <c r="E266" s="532">
        <v>12.198</v>
      </c>
      <c r="F266" s="526"/>
      <c r="G266" s="526"/>
      <c r="H266" s="526"/>
      <c r="I266" s="526"/>
      <c r="J266" s="526"/>
      <c r="K266" s="526"/>
      <c r="L266" s="526"/>
      <c r="M266" s="526"/>
      <c r="N266" s="533"/>
      <c r="O266" s="533"/>
      <c r="P266" s="533"/>
      <c r="Q266" s="533"/>
      <c r="R266" s="526"/>
      <c r="S266" s="526"/>
      <c r="T266" s="526"/>
      <c r="U266" s="526"/>
      <c r="V266" s="526"/>
      <c r="W266" s="526"/>
      <c r="X266" s="526"/>
      <c r="Y266" s="526"/>
      <c r="Z266" s="527"/>
      <c r="AA266" s="527"/>
      <c r="AB266" s="527"/>
      <c r="AC266" s="527"/>
      <c r="AD266" s="527"/>
      <c r="AE266" s="527"/>
      <c r="AF266" s="527"/>
      <c r="AG266" s="527" t="s">
        <v>814</v>
      </c>
      <c r="AH266" s="527">
        <v>5</v>
      </c>
      <c r="AI266" s="527"/>
      <c r="AJ266" s="527"/>
      <c r="AK266" s="527"/>
      <c r="AL266" s="527"/>
      <c r="AM266" s="527"/>
      <c r="AN266" s="527"/>
      <c r="AO266" s="527"/>
      <c r="AP266" s="527"/>
      <c r="AQ266" s="527"/>
      <c r="AR266" s="527"/>
      <c r="AS266" s="527"/>
      <c r="AT266" s="527"/>
      <c r="AU266" s="527"/>
      <c r="AV266" s="527"/>
      <c r="AW266" s="527"/>
      <c r="AX266" s="527"/>
      <c r="AY266" s="527"/>
      <c r="AZ266" s="527"/>
      <c r="BA266" s="527"/>
      <c r="BB266" s="527"/>
      <c r="BC266" s="527"/>
      <c r="BD266" s="527"/>
      <c r="BE266" s="527"/>
      <c r="BF266" s="527"/>
      <c r="BG266" s="527"/>
      <c r="BH266" s="527"/>
    </row>
    <row r="267" spans="1:60" ht="22.5" outlineLevel="1">
      <c r="A267" s="518">
        <v>63</v>
      </c>
      <c r="B267" s="519" t="s">
        <v>1659</v>
      </c>
      <c r="C267" s="520" t="s">
        <v>1660</v>
      </c>
      <c r="D267" s="521" t="s">
        <v>162</v>
      </c>
      <c r="E267" s="522">
        <v>1936.4754</v>
      </c>
      <c r="F267" s="523"/>
      <c r="G267" s="524">
        <f>ROUND(E267*F267,2)</f>
        <v>0</v>
      </c>
      <c r="H267" s="523"/>
      <c r="I267" s="524">
        <f>ROUND(E267*H267,2)</f>
        <v>0</v>
      </c>
      <c r="J267" s="523"/>
      <c r="K267" s="524">
        <f>ROUND(E267*J267,2)</f>
        <v>0</v>
      </c>
      <c r="L267" s="524">
        <v>21</v>
      </c>
      <c r="M267" s="524">
        <f>G267*(1+L267/100)</f>
        <v>0</v>
      </c>
      <c r="N267" s="522">
        <v>4.9100000000000003E-3</v>
      </c>
      <c r="O267" s="522">
        <f>ROUND(E267*N267,2)</f>
        <v>9.51</v>
      </c>
      <c r="P267" s="522">
        <v>0</v>
      </c>
      <c r="Q267" s="522">
        <f>ROUND(E267*P267,2)</f>
        <v>0</v>
      </c>
      <c r="R267" s="524" t="s">
        <v>1604</v>
      </c>
      <c r="S267" s="524" t="s">
        <v>1605</v>
      </c>
      <c r="T267" s="525" t="s">
        <v>1605</v>
      </c>
      <c r="U267" s="526">
        <v>0.36199999999999999</v>
      </c>
      <c r="V267" s="526">
        <f>ROUND(E267*U267,2)</f>
        <v>701</v>
      </c>
      <c r="W267" s="526"/>
      <c r="X267" s="526" t="s">
        <v>1606</v>
      </c>
      <c r="Y267" s="526" t="s">
        <v>2857</v>
      </c>
      <c r="Z267" s="527"/>
      <c r="AA267" s="527"/>
      <c r="AB267" s="527"/>
      <c r="AC267" s="527"/>
      <c r="AD267" s="527"/>
      <c r="AE267" s="527"/>
      <c r="AF267" s="527"/>
      <c r="AG267" s="527" t="s">
        <v>1607</v>
      </c>
      <c r="AH267" s="527"/>
      <c r="AI267" s="527"/>
      <c r="AJ267" s="527"/>
      <c r="AK267" s="527"/>
      <c r="AL267" s="527"/>
      <c r="AM267" s="527"/>
      <c r="AN267" s="527"/>
      <c r="AO267" s="527"/>
      <c r="AP267" s="527"/>
      <c r="AQ267" s="527"/>
      <c r="AR267" s="527"/>
      <c r="AS267" s="527"/>
      <c r="AT267" s="527"/>
      <c r="AU267" s="527"/>
      <c r="AV267" s="527"/>
      <c r="AW267" s="527"/>
      <c r="AX267" s="527"/>
      <c r="AY267" s="527"/>
      <c r="AZ267" s="527"/>
      <c r="BA267" s="527"/>
      <c r="BB267" s="527"/>
      <c r="BC267" s="527"/>
      <c r="BD267" s="527"/>
      <c r="BE267" s="527"/>
      <c r="BF267" s="527"/>
      <c r="BG267" s="527"/>
      <c r="BH267" s="527"/>
    </row>
    <row r="268" spans="1:60" outlineLevel="2">
      <c r="A268" s="528"/>
      <c r="B268" s="529"/>
      <c r="C268" s="530" t="s">
        <v>2112</v>
      </c>
      <c r="D268" s="531"/>
      <c r="E268" s="532">
        <v>48.72</v>
      </c>
      <c r="F268" s="526"/>
      <c r="G268" s="526"/>
      <c r="H268" s="526"/>
      <c r="I268" s="526"/>
      <c r="J268" s="526"/>
      <c r="K268" s="526"/>
      <c r="L268" s="526"/>
      <c r="M268" s="526"/>
      <c r="N268" s="533"/>
      <c r="O268" s="533"/>
      <c r="P268" s="533"/>
      <c r="Q268" s="533"/>
      <c r="R268" s="526"/>
      <c r="S268" s="526"/>
      <c r="T268" s="526"/>
      <c r="U268" s="526"/>
      <c r="V268" s="526"/>
      <c r="W268" s="526"/>
      <c r="X268" s="526"/>
      <c r="Y268" s="526"/>
      <c r="Z268" s="527"/>
      <c r="AA268" s="527"/>
      <c r="AB268" s="527"/>
      <c r="AC268" s="527"/>
      <c r="AD268" s="527"/>
      <c r="AE268" s="527"/>
      <c r="AF268" s="527"/>
      <c r="AG268" s="527" t="s">
        <v>814</v>
      </c>
      <c r="AH268" s="527">
        <v>0</v>
      </c>
      <c r="AI268" s="527"/>
      <c r="AJ268" s="527"/>
      <c r="AK268" s="527"/>
      <c r="AL268" s="527"/>
      <c r="AM268" s="527"/>
      <c r="AN268" s="527"/>
      <c r="AO268" s="527"/>
      <c r="AP268" s="527"/>
      <c r="AQ268" s="527"/>
      <c r="AR268" s="527"/>
      <c r="AS268" s="527"/>
      <c r="AT268" s="527"/>
      <c r="AU268" s="527"/>
      <c r="AV268" s="527"/>
      <c r="AW268" s="527"/>
      <c r="AX268" s="527"/>
      <c r="AY268" s="527"/>
      <c r="AZ268" s="527"/>
      <c r="BA268" s="527"/>
      <c r="BB268" s="527"/>
      <c r="BC268" s="527"/>
      <c r="BD268" s="527"/>
      <c r="BE268" s="527"/>
      <c r="BF268" s="527"/>
      <c r="BG268" s="527"/>
      <c r="BH268" s="527"/>
    </row>
    <row r="269" spans="1:60" outlineLevel="3">
      <c r="A269" s="528"/>
      <c r="B269" s="529"/>
      <c r="C269" s="530" t="s">
        <v>2232</v>
      </c>
      <c r="D269" s="531"/>
      <c r="E269" s="532">
        <v>6.5853999999999999</v>
      </c>
      <c r="F269" s="526"/>
      <c r="G269" s="526"/>
      <c r="H269" s="526"/>
      <c r="I269" s="526"/>
      <c r="J269" s="526"/>
      <c r="K269" s="526"/>
      <c r="L269" s="526"/>
      <c r="M269" s="526"/>
      <c r="N269" s="533"/>
      <c r="O269" s="533"/>
      <c r="P269" s="533"/>
      <c r="Q269" s="533"/>
      <c r="R269" s="526"/>
      <c r="S269" s="526"/>
      <c r="T269" s="526"/>
      <c r="U269" s="526"/>
      <c r="V269" s="526"/>
      <c r="W269" s="526"/>
      <c r="X269" s="526"/>
      <c r="Y269" s="526"/>
      <c r="Z269" s="527"/>
      <c r="AA269" s="527"/>
      <c r="AB269" s="527"/>
      <c r="AC269" s="527"/>
      <c r="AD269" s="527"/>
      <c r="AE269" s="527"/>
      <c r="AF269" s="527"/>
      <c r="AG269" s="527" t="s">
        <v>814</v>
      </c>
      <c r="AH269" s="527">
        <v>0</v>
      </c>
      <c r="AI269" s="527"/>
      <c r="AJ269" s="527"/>
      <c r="AK269" s="527"/>
      <c r="AL269" s="527"/>
      <c r="AM269" s="527"/>
      <c r="AN269" s="527"/>
      <c r="AO269" s="527"/>
      <c r="AP269" s="527"/>
      <c r="AQ269" s="527"/>
      <c r="AR269" s="527"/>
      <c r="AS269" s="527"/>
      <c r="AT269" s="527"/>
      <c r="AU269" s="527"/>
      <c r="AV269" s="527"/>
      <c r="AW269" s="527"/>
      <c r="AX269" s="527"/>
      <c r="AY269" s="527"/>
      <c r="AZ269" s="527"/>
      <c r="BA269" s="527"/>
      <c r="BB269" s="527"/>
      <c r="BC269" s="527"/>
      <c r="BD269" s="527"/>
      <c r="BE269" s="527"/>
      <c r="BF269" s="527"/>
      <c r="BG269" s="527"/>
      <c r="BH269" s="527"/>
    </row>
    <row r="270" spans="1:60" outlineLevel="3">
      <c r="A270" s="528"/>
      <c r="B270" s="529"/>
      <c r="C270" s="530" t="s">
        <v>2233</v>
      </c>
      <c r="D270" s="531"/>
      <c r="E270" s="532">
        <v>14</v>
      </c>
      <c r="F270" s="526"/>
      <c r="G270" s="526"/>
      <c r="H270" s="526"/>
      <c r="I270" s="526"/>
      <c r="J270" s="526"/>
      <c r="K270" s="526"/>
      <c r="L270" s="526"/>
      <c r="M270" s="526"/>
      <c r="N270" s="533"/>
      <c r="O270" s="533"/>
      <c r="P270" s="533"/>
      <c r="Q270" s="533"/>
      <c r="R270" s="526"/>
      <c r="S270" s="526"/>
      <c r="T270" s="526"/>
      <c r="U270" s="526"/>
      <c r="V270" s="526"/>
      <c r="W270" s="526"/>
      <c r="X270" s="526"/>
      <c r="Y270" s="526"/>
      <c r="Z270" s="527"/>
      <c r="AA270" s="527"/>
      <c r="AB270" s="527"/>
      <c r="AC270" s="527"/>
      <c r="AD270" s="527"/>
      <c r="AE270" s="527"/>
      <c r="AF270" s="527"/>
      <c r="AG270" s="527" t="s">
        <v>814</v>
      </c>
      <c r="AH270" s="527">
        <v>0</v>
      </c>
      <c r="AI270" s="527"/>
      <c r="AJ270" s="527"/>
      <c r="AK270" s="527"/>
      <c r="AL270" s="527"/>
      <c r="AM270" s="527"/>
      <c r="AN270" s="527"/>
      <c r="AO270" s="527"/>
      <c r="AP270" s="527"/>
      <c r="AQ270" s="527"/>
      <c r="AR270" s="527"/>
      <c r="AS270" s="527"/>
      <c r="AT270" s="527"/>
      <c r="AU270" s="527"/>
      <c r="AV270" s="527"/>
      <c r="AW270" s="527"/>
      <c r="AX270" s="527"/>
      <c r="AY270" s="527"/>
      <c r="AZ270" s="527"/>
      <c r="BA270" s="527"/>
      <c r="BB270" s="527"/>
      <c r="BC270" s="527"/>
      <c r="BD270" s="527"/>
      <c r="BE270" s="527"/>
      <c r="BF270" s="527"/>
      <c r="BG270" s="527"/>
      <c r="BH270" s="527"/>
    </row>
    <row r="271" spans="1:60" outlineLevel="3">
      <c r="A271" s="528"/>
      <c r="B271" s="529"/>
      <c r="C271" s="530" t="s">
        <v>2164</v>
      </c>
      <c r="D271" s="531"/>
      <c r="E271" s="532">
        <v>71.28</v>
      </c>
      <c r="F271" s="526"/>
      <c r="G271" s="526"/>
      <c r="H271" s="526"/>
      <c r="I271" s="526"/>
      <c r="J271" s="526"/>
      <c r="K271" s="526"/>
      <c r="L271" s="526"/>
      <c r="M271" s="526"/>
      <c r="N271" s="533"/>
      <c r="O271" s="533"/>
      <c r="P271" s="533"/>
      <c r="Q271" s="533"/>
      <c r="R271" s="526"/>
      <c r="S271" s="526"/>
      <c r="T271" s="526"/>
      <c r="U271" s="526"/>
      <c r="V271" s="526"/>
      <c r="W271" s="526"/>
      <c r="X271" s="526"/>
      <c r="Y271" s="526"/>
      <c r="Z271" s="527"/>
      <c r="AA271" s="527"/>
      <c r="AB271" s="527"/>
      <c r="AC271" s="527"/>
      <c r="AD271" s="527"/>
      <c r="AE271" s="527"/>
      <c r="AF271" s="527"/>
      <c r="AG271" s="527" t="s">
        <v>814</v>
      </c>
      <c r="AH271" s="527">
        <v>0</v>
      </c>
      <c r="AI271" s="527"/>
      <c r="AJ271" s="527"/>
      <c r="AK271" s="527"/>
      <c r="AL271" s="527"/>
      <c r="AM271" s="527"/>
      <c r="AN271" s="527"/>
      <c r="AO271" s="527"/>
      <c r="AP271" s="527"/>
      <c r="AQ271" s="527"/>
      <c r="AR271" s="527"/>
      <c r="AS271" s="527"/>
      <c r="AT271" s="527"/>
      <c r="AU271" s="527"/>
      <c r="AV271" s="527"/>
      <c r="AW271" s="527"/>
      <c r="AX271" s="527"/>
      <c r="AY271" s="527"/>
      <c r="AZ271" s="527"/>
      <c r="BA271" s="527"/>
      <c r="BB271" s="527"/>
      <c r="BC271" s="527"/>
      <c r="BD271" s="527"/>
      <c r="BE271" s="527"/>
      <c r="BF271" s="527"/>
      <c r="BG271" s="527"/>
      <c r="BH271" s="527"/>
    </row>
    <row r="272" spans="1:60" outlineLevel="3">
      <c r="A272" s="528"/>
      <c r="B272" s="529"/>
      <c r="C272" s="530" t="s">
        <v>2234</v>
      </c>
      <c r="D272" s="531"/>
      <c r="E272" s="532">
        <v>3.2</v>
      </c>
      <c r="F272" s="526"/>
      <c r="G272" s="526"/>
      <c r="H272" s="526"/>
      <c r="I272" s="526"/>
      <c r="J272" s="526"/>
      <c r="K272" s="526"/>
      <c r="L272" s="526"/>
      <c r="M272" s="526"/>
      <c r="N272" s="533"/>
      <c r="O272" s="533"/>
      <c r="P272" s="533"/>
      <c r="Q272" s="533"/>
      <c r="R272" s="526"/>
      <c r="S272" s="526"/>
      <c r="T272" s="526"/>
      <c r="U272" s="526"/>
      <c r="V272" s="526"/>
      <c r="W272" s="526"/>
      <c r="X272" s="526"/>
      <c r="Y272" s="526"/>
      <c r="Z272" s="527"/>
      <c r="AA272" s="527"/>
      <c r="AB272" s="527"/>
      <c r="AC272" s="527"/>
      <c r="AD272" s="527"/>
      <c r="AE272" s="527"/>
      <c r="AF272" s="527"/>
      <c r="AG272" s="527" t="s">
        <v>814</v>
      </c>
      <c r="AH272" s="527">
        <v>0</v>
      </c>
      <c r="AI272" s="527"/>
      <c r="AJ272" s="527"/>
      <c r="AK272" s="527"/>
      <c r="AL272" s="527"/>
      <c r="AM272" s="527"/>
      <c r="AN272" s="527"/>
      <c r="AO272" s="527"/>
      <c r="AP272" s="527"/>
      <c r="AQ272" s="527"/>
      <c r="AR272" s="527"/>
      <c r="AS272" s="527"/>
      <c r="AT272" s="527"/>
      <c r="AU272" s="527"/>
      <c r="AV272" s="527"/>
      <c r="AW272" s="527"/>
      <c r="AX272" s="527"/>
      <c r="AY272" s="527"/>
      <c r="AZ272" s="527"/>
      <c r="BA272" s="527"/>
      <c r="BB272" s="527"/>
      <c r="BC272" s="527"/>
      <c r="BD272" s="527"/>
      <c r="BE272" s="527"/>
      <c r="BF272" s="527"/>
      <c r="BG272" s="527"/>
      <c r="BH272" s="527"/>
    </row>
    <row r="273" spans="1:60" outlineLevel="3">
      <c r="A273" s="528"/>
      <c r="B273" s="529"/>
      <c r="C273" s="530" t="s">
        <v>2918</v>
      </c>
      <c r="D273" s="531"/>
      <c r="E273" s="532">
        <v>26.657</v>
      </c>
      <c r="F273" s="526"/>
      <c r="G273" s="526"/>
      <c r="H273" s="526"/>
      <c r="I273" s="526"/>
      <c r="J273" s="526"/>
      <c r="K273" s="526"/>
      <c r="L273" s="526"/>
      <c r="M273" s="526"/>
      <c r="N273" s="533"/>
      <c r="O273" s="533"/>
      <c r="P273" s="533"/>
      <c r="Q273" s="533"/>
      <c r="R273" s="526"/>
      <c r="S273" s="526"/>
      <c r="T273" s="526"/>
      <c r="U273" s="526"/>
      <c r="V273" s="526"/>
      <c r="W273" s="526"/>
      <c r="X273" s="526"/>
      <c r="Y273" s="526"/>
      <c r="Z273" s="527"/>
      <c r="AA273" s="527"/>
      <c r="AB273" s="527"/>
      <c r="AC273" s="527"/>
      <c r="AD273" s="527"/>
      <c r="AE273" s="527"/>
      <c r="AF273" s="527"/>
      <c r="AG273" s="527" t="s">
        <v>814</v>
      </c>
      <c r="AH273" s="527">
        <v>0</v>
      </c>
      <c r="AI273" s="527"/>
      <c r="AJ273" s="527"/>
      <c r="AK273" s="527"/>
      <c r="AL273" s="527"/>
      <c r="AM273" s="527"/>
      <c r="AN273" s="527"/>
      <c r="AO273" s="527"/>
      <c r="AP273" s="527"/>
      <c r="AQ273" s="527"/>
      <c r="AR273" s="527"/>
      <c r="AS273" s="527"/>
      <c r="AT273" s="527"/>
      <c r="AU273" s="527"/>
      <c r="AV273" s="527"/>
      <c r="AW273" s="527"/>
      <c r="AX273" s="527"/>
      <c r="AY273" s="527"/>
      <c r="AZ273" s="527"/>
      <c r="BA273" s="527"/>
      <c r="BB273" s="527"/>
      <c r="BC273" s="527"/>
      <c r="BD273" s="527"/>
      <c r="BE273" s="527"/>
      <c r="BF273" s="527"/>
      <c r="BG273" s="527"/>
      <c r="BH273" s="527"/>
    </row>
    <row r="274" spans="1:60" outlineLevel="3">
      <c r="A274" s="528"/>
      <c r="B274" s="529"/>
      <c r="C274" s="530" t="s">
        <v>2919</v>
      </c>
      <c r="D274" s="531"/>
      <c r="E274" s="532">
        <v>10.504</v>
      </c>
      <c r="F274" s="526"/>
      <c r="G274" s="526"/>
      <c r="H274" s="526"/>
      <c r="I274" s="526"/>
      <c r="J274" s="526"/>
      <c r="K274" s="526"/>
      <c r="L274" s="526"/>
      <c r="M274" s="526"/>
      <c r="N274" s="533"/>
      <c r="O274" s="533"/>
      <c r="P274" s="533"/>
      <c r="Q274" s="533"/>
      <c r="R274" s="526"/>
      <c r="S274" s="526"/>
      <c r="T274" s="526"/>
      <c r="U274" s="526"/>
      <c r="V274" s="526"/>
      <c r="W274" s="526"/>
      <c r="X274" s="526"/>
      <c r="Y274" s="526"/>
      <c r="Z274" s="527"/>
      <c r="AA274" s="527"/>
      <c r="AB274" s="527"/>
      <c r="AC274" s="527"/>
      <c r="AD274" s="527"/>
      <c r="AE274" s="527"/>
      <c r="AF274" s="527"/>
      <c r="AG274" s="527" t="s">
        <v>814</v>
      </c>
      <c r="AH274" s="527">
        <v>0</v>
      </c>
      <c r="AI274" s="527"/>
      <c r="AJ274" s="527"/>
      <c r="AK274" s="527"/>
      <c r="AL274" s="527"/>
      <c r="AM274" s="527"/>
      <c r="AN274" s="527"/>
      <c r="AO274" s="527"/>
      <c r="AP274" s="527"/>
      <c r="AQ274" s="527"/>
      <c r="AR274" s="527"/>
      <c r="AS274" s="527"/>
      <c r="AT274" s="527"/>
      <c r="AU274" s="527"/>
      <c r="AV274" s="527"/>
      <c r="AW274" s="527"/>
      <c r="AX274" s="527"/>
      <c r="AY274" s="527"/>
      <c r="AZ274" s="527"/>
      <c r="BA274" s="527"/>
      <c r="BB274" s="527"/>
      <c r="BC274" s="527"/>
      <c r="BD274" s="527"/>
      <c r="BE274" s="527"/>
      <c r="BF274" s="527"/>
      <c r="BG274" s="527"/>
      <c r="BH274" s="527"/>
    </row>
    <row r="275" spans="1:60" ht="22.5" outlineLevel="3">
      <c r="A275" s="528"/>
      <c r="B275" s="529"/>
      <c r="C275" s="530" t="s">
        <v>2238</v>
      </c>
      <c r="D275" s="531"/>
      <c r="E275" s="532">
        <v>648.00800000000004</v>
      </c>
      <c r="F275" s="526"/>
      <c r="G275" s="526"/>
      <c r="H275" s="526"/>
      <c r="I275" s="526"/>
      <c r="J275" s="526"/>
      <c r="K275" s="526"/>
      <c r="L275" s="526"/>
      <c r="M275" s="526"/>
      <c r="N275" s="533"/>
      <c r="O275" s="533"/>
      <c r="P275" s="533"/>
      <c r="Q275" s="533"/>
      <c r="R275" s="526"/>
      <c r="S275" s="526"/>
      <c r="T275" s="526"/>
      <c r="U275" s="526"/>
      <c r="V275" s="526"/>
      <c r="W275" s="526"/>
      <c r="X275" s="526"/>
      <c r="Y275" s="526"/>
      <c r="Z275" s="527"/>
      <c r="AA275" s="527"/>
      <c r="AB275" s="527"/>
      <c r="AC275" s="527"/>
      <c r="AD275" s="527"/>
      <c r="AE275" s="527"/>
      <c r="AF275" s="527"/>
      <c r="AG275" s="527" t="s">
        <v>814</v>
      </c>
      <c r="AH275" s="527">
        <v>0</v>
      </c>
      <c r="AI275" s="527"/>
      <c r="AJ275" s="527"/>
      <c r="AK275" s="527"/>
      <c r="AL275" s="527"/>
      <c r="AM275" s="527"/>
      <c r="AN275" s="527"/>
      <c r="AO275" s="527"/>
      <c r="AP275" s="527"/>
      <c r="AQ275" s="527"/>
      <c r="AR275" s="527"/>
      <c r="AS275" s="527"/>
      <c r="AT275" s="527"/>
      <c r="AU275" s="527"/>
      <c r="AV275" s="527"/>
      <c r="AW275" s="527"/>
      <c r="AX275" s="527"/>
      <c r="AY275" s="527"/>
      <c r="AZ275" s="527"/>
      <c r="BA275" s="527"/>
      <c r="BB275" s="527"/>
      <c r="BC275" s="527"/>
      <c r="BD275" s="527"/>
      <c r="BE275" s="527"/>
      <c r="BF275" s="527"/>
      <c r="BG275" s="527"/>
      <c r="BH275" s="527"/>
    </row>
    <row r="276" spans="1:60" outlineLevel="3">
      <c r="A276" s="528"/>
      <c r="B276" s="529"/>
      <c r="C276" s="530" t="s">
        <v>2920</v>
      </c>
      <c r="D276" s="531"/>
      <c r="E276" s="532">
        <v>24.75</v>
      </c>
      <c r="F276" s="526"/>
      <c r="G276" s="526"/>
      <c r="H276" s="526"/>
      <c r="I276" s="526"/>
      <c r="J276" s="526"/>
      <c r="K276" s="526"/>
      <c r="L276" s="526"/>
      <c r="M276" s="526"/>
      <c r="N276" s="533"/>
      <c r="O276" s="533"/>
      <c r="P276" s="533"/>
      <c r="Q276" s="533"/>
      <c r="R276" s="526"/>
      <c r="S276" s="526"/>
      <c r="T276" s="526"/>
      <c r="U276" s="526"/>
      <c r="V276" s="526"/>
      <c r="W276" s="526"/>
      <c r="X276" s="526"/>
      <c r="Y276" s="526"/>
      <c r="Z276" s="527"/>
      <c r="AA276" s="527"/>
      <c r="AB276" s="527"/>
      <c r="AC276" s="527"/>
      <c r="AD276" s="527"/>
      <c r="AE276" s="527"/>
      <c r="AF276" s="527"/>
      <c r="AG276" s="527" t="s">
        <v>814</v>
      </c>
      <c r="AH276" s="527">
        <v>0</v>
      </c>
      <c r="AI276" s="527"/>
      <c r="AJ276" s="527"/>
      <c r="AK276" s="527"/>
      <c r="AL276" s="527"/>
      <c r="AM276" s="527"/>
      <c r="AN276" s="527"/>
      <c r="AO276" s="527"/>
      <c r="AP276" s="527"/>
      <c r="AQ276" s="527"/>
      <c r="AR276" s="527"/>
      <c r="AS276" s="527"/>
      <c r="AT276" s="527"/>
      <c r="AU276" s="527"/>
      <c r="AV276" s="527"/>
      <c r="AW276" s="527"/>
      <c r="AX276" s="527"/>
      <c r="AY276" s="527"/>
      <c r="AZ276" s="527"/>
      <c r="BA276" s="527"/>
      <c r="BB276" s="527"/>
      <c r="BC276" s="527"/>
      <c r="BD276" s="527"/>
      <c r="BE276" s="527"/>
      <c r="BF276" s="527"/>
      <c r="BG276" s="527"/>
      <c r="BH276" s="527"/>
    </row>
    <row r="277" spans="1:60" outlineLevel="3">
      <c r="A277" s="528"/>
      <c r="B277" s="529"/>
      <c r="C277" s="530" t="s">
        <v>2240</v>
      </c>
      <c r="D277" s="531"/>
      <c r="E277" s="532">
        <v>100.776</v>
      </c>
      <c r="F277" s="526"/>
      <c r="G277" s="526"/>
      <c r="H277" s="526"/>
      <c r="I277" s="526"/>
      <c r="J277" s="526"/>
      <c r="K277" s="526"/>
      <c r="L277" s="526"/>
      <c r="M277" s="526"/>
      <c r="N277" s="533"/>
      <c r="O277" s="533"/>
      <c r="P277" s="533"/>
      <c r="Q277" s="533"/>
      <c r="R277" s="526"/>
      <c r="S277" s="526"/>
      <c r="T277" s="526"/>
      <c r="U277" s="526"/>
      <c r="V277" s="526"/>
      <c r="W277" s="526"/>
      <c r="X277" s="526"/>
      <c r="Y277" s="526"/>
      <c r="Z277" s="527"/>
      <c r="AA277" s="527"/>
      <c r="AB277" s="527"/>
      <c r="AC277" s="527"/>
      <c r="AD277" s="527"/>
      <c r="AE277" s="527"/>
      <c r="AF277" s="527"/>
      <c r="AG277" s="527" t="s">
        <v>814</v>
      </c>
      <c r="AH277" s="527">
        <v>0</v>
      </c>
      <c r="AI277" s="527"/>
      <c r="AJ277" s="527"/>
      <c r="AK277" s="527"/>
      <c r="AL277" s="527"/>
      <c r="AM277" s="527"/>
      <c r="AN277" s="527"/>
      <c r="AO277" s="527"/>
      <c r="AP277" s="527"/>
      <c r="AQ277" s="527"/>
      <c r="AR277" s="527"/>
      <c r="AS277" s="527"/>
      <c r="AT277" s="527"/>
      <c r="AU277" s="527"/>
      <c r="AV277" s="527"/>
      <c r="AW277" s="527"/>
      <c r="AX277" s="527"/>
      <c r="AY277" s="527"/>
      <c r="AZ277" s="527"/>
      <c r="BA277" s="527"/>
      <c r="BB277" s="527"/>
      <c r="BC277" s="527"/>
      <c r="BD277" s="527"/>
      <c r="BE277" s="527"/>
      <c r="BF277" s="527"/>
      <c r="BG277" s="527"/>
      <c r="BH277" s="527"/>
    </row>
    <row r="278" spans="1:60" ht="22.5" outlineLevel="3">
      <c r="A278" s="528"/>
      <c r="B278" s="529"/>
      <c r="C278" s="530" t="s">
        <v>2241</v>
      </c>
      <c r="D278" s="531"/>
      <c r="E278" s="532">
        <v>318.89999999999998</v>
      </c>
      <c r="F278" s="526"/>
      <c r="G278" s="526"/>
      <c r="H278" s="526"/>
      <c r="I278" s="526"/>
      <c r="J278" s="526"/>
      <c r="K278" s="526"/>
      <c r="L278" s="526"/>
      <c r="M278" s="526"/>
      <c r="N278" s="533"/>
      <c r="O278" s="533"/>
      <c r="P278" s="533"/>
      <c r="Q278" s="533"/>
      <c r="R278" s="526"/>
      <c r="S278" s="526"/>
      <c r="T278" s="526"/>
      <c r="U278" s="526"/>
      <c r="V278" s="526"/>
      <c r="W278" s="526"/>
      <c r="X278" s="526"/>
      <c r="Y278" s="526"/>
      <c r="Z278" s="527"/>
      <c r="AA278" s="527"/>
      <c r="AB278" s="527"/>
      <c r="AC278" s="527"/>
      <c r="AD278" s="527"/>
      <c r="AE278" s="527"/>
      <c r="AF278" s="527"/>
      <c r="AG278" s="527" t="s">
        <v>814</v>
      </c>
      <c r="AH278" s="527">
        <v>0</v>
      </c>
      <c r="AI278" s="527"/>
      <c r="AJ278" s="527"/>
      <c r="AK278" s="527"/>
      <c r="AL278" s="527"/>
      <c r="AM278" s="527"/>
      <c r="AN278" s="527"/>
      <c r="AO278" s="527"/>
      <c r="AP278" s="527"/>
      <c r="AQ278" s="527"/>
      <c r="AR278" s="527"/>
      <c r="AS278" s="527"/>
      <c r="AT278" s="527"/>
      <c r="AU278" s="527"/>
      <c r="AV278" s="527"/>
      <c r="AW278" s="527"/>
      <c r="AX278" s="527"/>
      <c r="AY278" s="527"/>
      <c r="AZ278" s="527"/>
      <c r="BA278" s="527"/>
      <c r="BB278" s="527"/>
      <c r="BC278" s="527"/>
      <c r="BD278" s="527"/>
      <c r="BE278" s="527"/>
      <c r="BF278" s="527"/>
      <c r="BG278" s="527"/>
      <c r="BH278" s="527"/>
    </row>
    <row r="279" spans="1:60" outlineLevel="3">
      <c r="A279" s="528"/>
      <c r="B279" s="529"/>
      <c r="C279" s="530" t="s">
        <v>2242</v>
      </c>
      <c r="D279" s="531"/>
      <c r="E279" s="532">
        <v>-32.96</v>
      </c>
      <c r="F279" s="526"/>
      <c r="G279" s="526"/>
      <c r="H279" s="526"/>
      <c r="I279" s="526"/>
      <c r="J279" s="526"/>
      <c r="K279" s="526"/>
      <c r="L279" s="526"/>
      <c r="M279" s="526"/>
      <c r="N279" s="533"/>
      <c r="O279" s="533"/>
      <c r="P279" s="533"/>
      <c r="Q279" s="533"/>
      <c r="R279" s="526"/>
      <c r="S279" s="526"/>
      <c r="T279" s="526"/>
      <c r="U279" s="526"/>
      <c r="V279" s="526"/>
      <c r="W279" s="526"/>
      <c r="X279" s="526"/>
      <c r="Y279" s="526"/>
      <c r="Z279" s="527"/>
      <c r="AA279" s="527"/>
      <c r="AB279" s="527"/>
      <c r="AC279" s="527"/>
      <c r="AD279" s="527"/>
      <c r="AE279" s="527"/>
      <c r="AF279" s="527"/>
      <c r="AG279" s="527" t="s">
        <v>814</v>
      </c>
      <c r="AH279" s="527">
        <v>0</v>
      </c>
      <c r="AI279" s="527"/>
      <c r="AJ279" s="527"/>
      <c r="AK279" s="527"/>
      <c r="AL279" s="527"/>
      <c r="AM279" s="527"/>
      <c r="AN279" s="527"/>
      <c r="AO279" s="527"/>
      <c r="AP279" s="527"/>
      <c r="AQ279" s="527"/>
      <c r="AR279" s="527"/>
      <c r="AS279" s="527"/>
      <c r="AT279" s="527"/>
      <c r="AU279" s="527"/>
      <c r="AV279" s="527"/>
      <c r="AW279" s="527"/>
      <c r="AX279" s="527"/>
      <c r="AY279" s="527"/>
      <c r="AZ279" s="527"/>
      <c r="BA279" s="527"/>
      <c r="BB279" s="527"/>
      <c r="BC279" s="527"/>
      <c r="BD279" s="527"/>
      <c r="BE279" s="527"/>
      <c r="BF279" s="527"/>
      <c r="BG279" s="527"/>
      <c r="BH279" s="527"/>
    </row>
    <row r="280" spans="1:60" ht="22.5" outlineLevel="3">
      <c r="A280" s="528"/>
      <c r="B280" s="529"/>
      <c r="C280" s="530" t="s">
        <v>2243</v>
      </c>
      <c r="D280" s="531"/>
      <c r="E280" s="532">
        <v>731.625</v>
      </c>
      <c r="F280" s="526"/>
      <c r="G280" s="526"/>
      <c r="H280" s="526"/>
      <c r="I280" s="526"/>
      <c r="J280" s="526"/>
      <c r="K280" s="526"/>
      <c r="L280" s="526"/>
      <c r="M280" s="526"/>
      <c r="N280" s="533"/>
      <c r="O280" s="533"/>
      <c r="P280" s="533"/>
      <c r="Q280" s="533"/>
      <c r="R280" s="526"/>
      <c r="S280" s="526"/>
      <c r="T280" s="526"/>
      <c r="U280" s="526"/>
      <c r="V280" s="526"/>
      <c r="W280" s="526"/>
      <c r="X280" s="526"/>
      <c r="Y280" s="526"/>
      <c r="Z280" s="527"/>
      <c r="AA280" s="527"/>
      <c r="AB280" s="527"/>
      <c r="AC280" s="527"/>
      <c r="AD280" s="527"/>
      <c r="AE280" s="527"/>
      <c r="AF280" s="527"/>
      <c r="AG280" s="527" t="s">
        <v>814</v>
      </c>
      <c r="AH280" s="527">
        <v>0</v>
      </c>
      <c r="AI280" s="527"/>
      <c r="AJ280" s="527"/>
      <c r="AK280" s="527"/>
      <c r="AL280" s="527"/>
      <c r="AM280" s="527"/>
      <c r="AN280" s="527"/>
      <c r="AO280" s="527"/>
      <c r="AP280" s="527"/>
      <c r="AQ280" s="527"/>
      <c r="AR280" s="527"/>
      <c r="AS280" s="527"/>
      <c r="AT280" s="527"/>
      <c r="AU280" s="527"/>
      <c r="AV280" s="527"/>
      <c r="AW280" s="527"/>
      <c r="AX280" s="527"/>
      <c r="AY280" s="527"/>
      <c r="AZ280" s="527"/>
      <c r="BA280" s="527"/>
      <c r="BB280" s="527"/>
      <c r="BC280" s="527"/>
      <c r="BD280" s="527"/>
      <c r="BE280" s="527"/>
      <c r="BF280" s="527"/>
      <c r="BG280" s="527"/>
      <c r="BH280" s="527"/>
    </row>
    <row r="281" spans="1:60" outlineLevel="3">
      <c r="A281" s="528"/>
      <c r="B281" s="529"/>
      <c r="C281" s="530" t="s">
        <v>2244</v>
      </c>
      <c r="D281" s="531"/>
      <c r="E281" s="532">
        <v>-39.200000000000003</v>
      </c>
      <c r="F281" s="526"/>
      <c r="G281" s="526"/>
      <c r="H281" s="526"/>
      <c r="I281" s="526"/>
      <c r="J281" s="526"/>
      <c r="K281" s="526"/>
      <c r="L281" s="526"/>
      <c r="M281" s="526"/>
      <c r="N281" s="533"/>
      <c r="O281" s="533"/>
      <c r="P281" s="533"/>
      <c r="Q281" s="533"/>
      <c r="R281" s="526"/>
      <c r="S281" s="526"/>
      <c r="T281" s="526"/>
      <c r="U281" s="526"/>
      <c r="V281" s="526"/>
      <c r="W281" s="526"/>
      <c r="X281" s="526"/>
      <c r="Y281" s="526"/>
      <c r="Z281" s="527"/>
      <c r="AA281" s="527"/>
      <c r="AB281" s="527"/>
      <c r="AC281" s="527"/>
      <c r="AD281" s="527"/>
      <c r="AE281" s="527"/>
      <c r="AF281" s="527"/>
      <c r="AG281" s="527" t="s">
        <v>814</v>
      </c>
      <c r="AH281" s="527">
        <v>0</v>
      </c>
      <c r="AI281" s="527"/>
      <c r="AJ281" s="527"/>
      <c r="AK281" s="527"/>
      <c r="AL281" s="527"/>
      <c r="AM281" s="527"/>
      <c r="AN281" s="527"/>
      <c r="AO281" s="527"/>
      <c r="AP281" s="527"/>
      <c r="AQ281" s="527"/>
      <c r="AR281" s="527"/>
      <c r="AS281" s="527"/>
      <c r="AT281" s="527"/>
      <c r="AU281" s="527"/>
      <c r="AV281" s="527"/>
      <c r="AW281" s="527"/>
      <c r="AX281" s="527"/>
      <c r="AY281" s="527"/>
      <c r="AZ281" s="527"/>
      <c r="BA281" s="527"/>
      <c r="BB281" s="527"/>
      <c r="BC281" s="527"/>
      <c r="BD281" s="527"/>
      <c r="BE281" s="527"/>
      <c r="BF281" s="527"/>
      <c r="BG281" s="527"/>
      <c r="BH281" s="527"/>
    </row>
    <row r="282" spans="1:60" outlineLevel="3">
      <c r="A282" s="528"/>
      <c r="B282" s="529"/>
      <c r="C282" s="530" t="s">
        <v>2921</v>
      </c>
      <c r="D282" s="531"/>
      <c r="E282" s="532">
        <v>3.63</v>
      </c>
      <c r="F282" s="526"/>
      <c r="G282" s="526"/>
      <c r="H282" s="526"/>
      <c r="I282" s="526"/>
      <c r="J282" s="526"/>
      <c r="K282" s="526"/>
      <c r="L282" s="526"/>
      <c r="M282" s="526"/>
      <c r="N282" s="533"/>
      <c r="O282" s="533"/>
      <c r="P282" s="533"/>
      <c r="Q282" s="533"/>
      <c r="R282" s="526"/>
      <c r="S282" s="526"/>
      <c r="T282" s="526"/>
      <c r="U282" s="526"/>
      <c r="V282" s="526"/>
      <c r="W282" s="526"/>
      <c r="X282" s="526"/>
      <c r="Y282" s="526"/>
      <c r="Z282" s="527"/>
      <c r="AA282" s="527"/>
      <c r="AB282" s="527"/>
      <c r="AC282" s="527"/>
      <c r="AD282" s="527"/>
      <c r="AE282" s="527"/>
      <c r="AF282" s="527"/>
      <c r="AG282" s="527" t="s">
        <v>814</v>
      </c>
      <c r="AH282" s="527">
        <v>0</v>
      </c>
      <c r="AI282" s="527"/>
      <c r="AJ282" s="527"/>
      <c r="AK282" s="527"/>
      <c r="AL282" s="527"/>
      <c r="AM282" s="527"/>
      <c r="AN282" s="527"/>
      <c r="AO282" s="527"/>
      <c r="AP282" s="527"/>
      <c r="AQ282" s="527"/>
      <c r="AR282" s="527"/>
      <c r="AS282" s="527"/>
      <c r="AT282" s="527"/>
      <c r="AU282" s="527"/>
      <c r="AV282" s="527"/>
      <c r="AW282" s="527"/>
      <c r="AX282" s="527"/>
      <c r="AY282" s="527"/>
      <c r="AZ282" s="527"/>
      <c r="BA282" s="527"/>
      <c r="BB282" s="527"/>
      <c r="BC282" s="527"/>
      <c r="BD282" s="527"/>
      <c r="BE282" s="527"/>
      <c r="BF282" s="527"/>
      <c r="BG282" s="527"/>
      <c r="BH282" s="527"/>
    </row>
    <row r="283" spans="1:60" outlineLevel="1">
      <c r="A283" s="518">
        <v>64</v>
      </c>
      <c r="B283" s="519" t="s">
        <v>1664</v>
      </c>
      <c r="C283" s="520" t="s">
        <v>1665</v>
      </c>
      <c r="D283" s="521" t="s">
        <v>162</v>
      </c>
      <c r="E283" s="522">
        <v>1936.4754</v>
      </c>
      <c r="F283" s="523"/>
      <c r="G283" s="524">
        <f>ROUND(E283*F283,2)</f>
        <v>0</v>
      </c>
      <c r="H283" s="523"/>
      <c r="I283" s="524">
        <f>ROUND(E283*H283,2)</f>
        <v>0</v>
      </c>
      <c r="J283" s="523"/>
      <c r="K283" s="524">
        <f>ROUND(E283*J283,2)</f>
        <v>0</v>
      </c>
      <c r="L283" s="524">
        <v>21</v>
      </c>
      <c r="M283" s="524">
        <f>G283*(1+L283/100)</f>
        <v>0</v>
      </c>
      <c r="N283" s="522">
        <v>2.5999999999999998E-4</v>
      </c>
      <c r="O283" s="522">
        <f>ROUND(E283*N283,2)</f>
        <v>0.5</v>
      </c>
      <c r="P283" s="522">
        <v>0</v>
      </c>
      <c r="Q283" s="522">
        <f>ROUND(E283*P283,2)</f>
        <v>0</v>
      </c>
      <c r="R283" s="524" t="s">
        <v>1604</v>
      </c>
      <c r="S283" s="524" t="s">
        <v>1605</v>
      </c>
      <c r="T283" s="525" t="s">
        <v>1605</v>
      </c>
      <c r="U283" s="526">
        <v>0.09</v>
      </c>
      <c r="V283" s="526">
        <f>ROUND(E283*U283,2)</f>
        <v>174.28</v>
      </c>
      <c r="W283" s="526"/>
      <c r="X283" s="526" t="s">
        <v>1606</v>
      </c>
      <c r="Y283" s="526" t="s">
        <v>2857</v>
      </c>
      <c r="Z283" s="527"/>
      <c r="AA283" s="527"/>
      <c r="AB283" s="527"/>
      <c r="AC283" s="527"/>
      <c r="AD283" s="527"/>
      <c r="AE283" s="527"/>
      <c r="AF283" s="527"/>
      <c r="AG283" s="527" t="s">
        <v>1607</v>
      </c>
      <c r="AH283" s="527"/>
      <c r="AI283" s="527"/>
      <c r="AJ283" s="527"/>
      <c r="AK283" s="527"/>
      <c r="AL283" s="527"/>
      <c r="AM283" s="527"/>
      <c r="AN283" s="527"/>
      <c r="AO283" s="527"/>
      <c r="AP283" s="527"/>
      <c r="AQ283" s="527"/>
      <c r="AR283" s="527"/>
      <c r="AS283" s="527"/>
      <c r="AT283" s="527"/>
      <c r="AU283" s="527"/>
      <c r="AV283" s="527"/>
      <c r="AW283" s="527"/>
      <c r="AX283" s="527"/>
      <c r="AY283" s="527"/>
      <c r="AZ283" s="527"/>
      <c r="BA283" s="527"/>
      <c r="BB283" s="527"/>
      <c r="BC283" s="527"/>
      <c r="BD283" s="527"/>
      <c r="BE283" s="527"/>
      <c r="BF283" s="527"/>
      <c r="BG283" s="527"/>
      <c r="BH283" s="527"/>
    </row>
    <row r="284" spans="1:60" outlineLevel="2">
      <c r="A284" s="528"/>
      <c r="B284" s="529"/>
      <c r="C284" s="976" t="s">
        <v>1666</v>
      </c>
      <c r="D284" s="977"/>
      <c r="E284" s="977"/>
      <c r="F284" s="977"/>
      <c r="G284" s="977"/>
      <c r="H284" s="526"/>
      <c r="I284" s="526"/>
      <c r="J284" s="526"/>
      <c r="K284" s="526"/>
      <c r="L284" s="526"/>
      <c r="M284" s="526"/>
      <c r="N284" s="533"/>
      <c r="O284" s="533"/>
      <c r="P284" s="533"/>
      <c r="Q284" s="533"/>
      <c r="R284" s="526"/>
      <c r="S284" s="526"/>
      <c r="T284" s="526"/>
      <c r="U284" s="526"/>
      <c r="V284" s="526"/>
      <c r="W284" s="526"/>
      <c r="X284" s="526"/>
      <c r="Y284" s="526"/>
      <c r="Z284" s="527"/>
      <c r="AA284" s="527"/>
      <c r="AB284" s="527"/>
      <c r="AC284" s="527"/>
      <c r="AD284" s="527"/>
      <c r="AE284" s="527"/>
      <c r="AF284" s="527"/>
      <c r="AG284" s="527" t="s">
        <v>1621</v>
      </c>
      <c r="AH284" s="527"/>
      <c r="AI284" s="527"/>
      <c r="AJ284" s="527"/>
      <c r="AK284" s="527"/>
      <c r="AL284" s="527"/>
      <c r="AM284" s="527"/>
      <c r="AN284" s="527"/>
      <c r="AO284" s="527"/>
      <c r="AP284" s="527"/>
      <c r="AQ284" s="527"/>
      <c r="AR284" s="527"/>
      <c r="AS284" s="527"/>
      <c r="AT284" s="527"/>
      <c r="AU284" s="527"/>
      <c r="AV284" s="527"/>
      <c r="AW284" s="527"/>
      <c r="AX284" s="527"/>
      <c r="AY284" s="527"/>
      <c r="AZ284" s="527"/>
      <c r="BA284" s="527"/>
      <c r="BB284" s="527"/>
      <c r="BC284" s="527"/>
      <c r="BD284" s="527"/>
      <c r="BE284" s="527"/>
      <c r="BF284" s="527"/>
      <c r="BG284" s="527"/>
      <c r="BH284" s="527"/>
    </row>
    <row r="285" spans="1:60" outlineLevel="2">
      <c r="A285" s="528"/>
      <c r="B285" s="529"/>
      <c r="C285" s="530" t="s">
        <v>2922</v>
      </c>
      <c r="D285" s="531"/>
      <c r="E285" s="532">
        <v>1936.4754</v>
      </c>
      <c r="F285" s="526"/>
      <c r="G285" s="526"/>
      <c r="H285" s="526"/>
      <c r="I285" s="526"/>
      <c r="J285" s="526"/>
      <c r="K285" s="526"/>
      <c r="L285" s="526"/>
      <c r="M285" s="526"/>
      <c r="N285" s="533"/>
      <c r="O285" s="533"/>
      <c r="P285" s="533"/>
      <c r="Q285" s="533"/>
      <c r="R285" s="526"/>
      <c r="S285" s="526"/>
      <c r="T285" s="526"/>
      <c r="U285" s="526"/>
      <c r="V285" s="526"/>
      <c r="W285" s="526"/>
      <c r="X285" s="526"/>
      <c r="Y285" s="526"/>
      <c r="Z285" s="527"/>
      <c r="AA285" s="527"/>
      <c r="AB285" s="527"/>
      <c r="AC285" s="527"/>
      <c r="AD285" s="527"/>
      <c r="AE285" s="527"/>
      <c r="AF285" s="527"/>
      <c r="AG285" s="527" t="s">
        <v>814</v>
      </c>
      <c r="AH285" s="527">
        <v>5</v>
      </c>
      <c r="AI285" s="527"/>
      <c r="AJ285" s="527"/>
      <c r="AK285" s="527"/>
      <c r="AL285" s="527"/>
      <c r="AM285" s="527"/>
      <c r="AN285" s="527"/>
      <c r="AO285" s="527"/>
      <c r="AP285" s="527"/>
      <c r="AQ285" s="527"/>
      <c r="AR285" s="527"/>
      <c r="AS285" s="527"/>
      <c r="AT285" s="527"/>
      <c r="AU285" s="527"/>
      <c r="AV285" s="527"/>
      <c r="AW285" s="527"/>
      <c r="AX285" s="527"/>
      <c r="AY285" s="527"/>
      <c r="AZ285" s="527"/>
      <c r="BA285" s="527"/>
      <c r="BB285" s="527"/>
      <c r="BC285" s="527"/>
      <c r="BD285" s="527"/>
      <c r="BE285" s="527"/>
      <c r="BF285" s="527"/>
      <c r="BG285" s="527"/>
      <c r="BH285" s="527"/>
    </row>
    <row r="286" spans="1:60">
      <c r="A286" s="510" t="s">
        <v>1600</v>
      </c>
      <c r="B286" s="511" t="s">
        <v>1127</v>
      </c>
      <c r="C286" s="512" t="s">
        <v>1668</v>
      </c>
      <c r="D286" s="513"/>
      <c r="E286" s="514"/>
      <c r="F286" s="515"/>
      <c r="G286" s="515">
        <f>SUMIF(AG287:AG370,"&lt;&gt;NOR",G287:G370)</f>
        <v>0</v>
      </c>
      <c r="H286" s="515"/>
      <c r="I286" s="515">
        <f>SUM(I287:I370)</f>
        <v>0</v>
      </c>
      <c r="J286" s="515"/>
      <c r="K286" s="515">
        <f>SUM(K287:K370)</f>
        <v>0</v>
      </c>
      <c r="L286" s="515"/>
      <c r="M286" s="515">
        <f>SUM(M287:M370)</f>
        <v>0</v>
      </c>
      <c r="N286" s="514"/>
      <c r="O286" s="514">
        <f>SUM(O287:O370)</f>
        <v>230.83000000000004</v>
      </c>
      <c r="P286" s="514"/>
      <c r="Q286" s="514">
        <f>SUM(Q287:Q370)</f>
        <v>0</v>
      </c>
      <c r="R286" s="515"/>
      <c r="S286" s="515"/>
      <c r="T286" s="516"/>
      <c r="U286" s="517"/>
      <c r="V286" s="517">
        <f>SUM(V287:V370)</f>
        <v>1133.3700000000003</v>
      </c>
      <c r="W286" s="517"/>
      <c r="X286" s="517"/>
      <c r="Y286" s="517"/>
      <c r="AG286" s="493" t="s">
        <v>1601</v>
      </c>
    </row>
    <row r="287" spans="1:60" ht="22.5" outlineLevel="1">
      <c r="A287" s="518">
        <v>65</v>
      </c>
      <c r="B287" s="519" t="s">
        <v>2275</v>
      </c>
      <c r="C287" s="520" t="s">
        <v>2276</v>
      </c>
      <c r="D287" s="521" t="s">
        <v>832</v>
      </c>
      <c r="E287" s="522">
        <v>1.6268899999999999</v>
      </c>
      <c r="F287" s="523"/>
      <c r="G287" s="524">
        <f>ROUND(E287*F287,2)</f>
        <v>0</v>
      </c>
      <c r="H287" s="523"/>
      <c r="I287" s="524">
        <f>ROUND(E287*H287,2)</f>
        <v>0</v>
      </c>
      <c r="J287" s="523"/>
      <c r="K287" s="524">
        <f>ROUND(E287*J287,2)</f>
        <v>0</v>
      </c>
      <c r="L287" s="524">
        <v>21</v>
      </c>
      <c r="M287" s="524">
        <f>G287*(1+L287/100)</f>
        <v>0</v>
      </c>
      <c r="N287" s="522">
        <v>2.5249999999999999</v>
      </c>
      <c r="O287" s="522">
        <f>ROUND(E287*N287,2)</f>
        <v>4.1100000000000003</v>
      </c>
      <c r="P287" s="522">
        <v>0</v>
      </c>
      <c r="Q287" s="522">
        <f>ROUND(E287*P287,2)</f>
        <v>0</v>
      </c>
      <c r="R287" s="524" t="s">
        <v>1604</v>
      </c>
      <c r="S287" s="524" t="s">
        <v>1605</v>
      </c>
      <c r="T287" s="525" t="s">
        <v>1605</v>
      </c>
      <c r="U287" s="526">
        <v>3.2130000000000001</v>
      </c>
      <c r="V287" s="526">
        <f>ROUND(E287*U287,2)</f>
        <v>5.23</v>
      </c>
      <c r="W287" s="526"/>
      <c r="X287" s="526" t="s">
        <v>1606</v>
      </c>
      <c r="Y287" s="526" t="s">
        <v>2857</v>
      </c>
      <c r="Z287" s="527"/>
      <c r="AA287" s="527"/>
      <c r="AB287" s="527"/>
      <c r="AC287" s="527"/>
      <c r="AD287" s="527"/>
      <c r="AE287" s="527"/>
      <c r="AF287" s="527"/>
      <c r="AG287" s="527" t="s">
        <v>1607</v>
      </c>
      <c r="AH287" s="527"/>
      <c r="AI287" s="527"/>
      <c r="AJ287" s="527"/>
      <c r="AK287" s="527"/>
      <c r="AL287" s="527"/>
      <c r="AM287" s="527"/>
      <c r="AN287" s="527"/>
      <c r="AO287" s="527"/>
      <c r="AP287" s="527"/>
      <c r="AQ287" s="527"/>
      <c r="AR287" s="527"/>
      <c r="AS287" s="527"/>
      <c r="AT287" s="527"/>
      <c r="AU287" s="527"/>
      <c r="AV287" s="527"/>
      <c r="AW287" s="527"/>
      <c r="AX287" s="527"/>
      <c r="AY287" s="527"/>
      <c r="AZ287" s="527"/>
      <c r="BA287" s="527"/>
      <c r="BB287" s="527"/>
      <c r="BC287" s="527"/>
      <c r="BD287" s="527"/>
      <c r="BE287" s="527"/>
      <c r="BF287" s="527"/>
      <c r="BG287" s="527"/>
      <c r="BH287" s="527"/>
    </row>
    <row r="288" spans="1:60" outlineLevel="2">
      <c r="A288" s="528"/>
      <c r="B288" s="529"/>
      <c r="C288" s="976" t="s">
        <v>1671</v>
      </c>
      <c r="D288" s="977"/>
      <c r="E288" s="977"/>
      <c r="F288" s="977"/>
      <c r="G288" s="977"/>
      <c r="H288" s="526"/>
      <c r="I288" s="526"/>
      <c r="J288" s="526"/>
      <c r="K288" s="526"/>
      <c r="L288" s="526"/>
      <c r="M288" s="526"/>
      <c r="N288" s="533"/>
      <c r="O288" s="533"/>
      <c r="P288" s="533"/>
      <c r="Q288" s="533"/>
      <c r="R288" s="526"/>
      <c r="S288" s="526"/>
      <c r="T288" s="526"/>
      <c r="U288" s="526"/>
      <c r="V288" s="526"/>
      <c r="W288" s="526"/>
      <c r="X288" s="526"/>
      <c r="Y288" s="526"/>
      <c r="Z288" s="527"/>
      <c r="AA288" s="527"/>
      <c r="AB288" s="527"/>
      <c r="AC288" s="527"/>
      <c r="AD288" s="527"/>
      <c r="AE288" s="527"/>
      <c r="AF288" s="527"/>
      <c r="AG288" s="527" t="s">
        <v>1621</v>
      </c>
      <c r="AH288" s="527"/>
      <c r="AI288" s="527"/>
      <c r="AJ288" s="527"/>
      <c r="AK288" s="527"/>
      <c r="AL288" s="527"/>
      <c r="AM288" s="527"/>
      <c r="AN288" s="527"/>
      <c r="AO288" s="527"/>
      <c r="AP288" s="527"/>
      <c r="AQ288" s="527"/>
      <c r="AR288" s="527"/>
      <c r="AS288" s="527"/>
      <c r="AT288" s="527"/>
      <c r="AU288" s="527"/>
      <c r="AV288" s="527"/>
      <c r="AW288" s="527"/>
      <c r="AX288" s="527"/>
      <c r="AY288" s="527"/>
      <c r="AZ288" s="527"/>
      <c r="BA288" s="527"/>
      <c r="BB288" s="527"/>
      <c r="BC288" s="527"/>
      <c r="BD288" s="527"/>
      <c r="BE288" s="527"/>
      <c r="BF288" s="527"/>
      <c r="BG288" s="527"/>
      <c r="BH288" s="527"/>
    </row>
    <row r="289" spans="1:60" outlineLevel="2">
      <c r="A289" s="528"/>
      <c r="B289" s="529"/>
      <c r="C289" s="978" t="s">
        <v>1672</v>
      </c>
      <c r="D289" s="979"/>
      <c r="E289" s="979"/>
      <c r="F289" s="979"/>
      <c r="G289" s="979"/>
      <c r="H289" s="526"/>
      <c r="I289" s="526"/>
      <c r="J289" s="526"/>
      <c r="K289" s="526"/>
      <c r="L289" s="526"/>
      <c r="M289" s="526"/>
      <c r="N289" s="533"/>
      <c r="O289" s="533"/>
      <c r="P289" s="533"/>
      <c r="Q289" s="533"/>
      <c r="R289" s="526"/>
      <c r="S289" s="526"/>
      <c r="T289" s="526"/>
      <c r="U289" s="526"/>
      <c r="V289" s="526"/>
      <c r="W289" s="526"/>
      <c r="X289" s="526"/>
      <c r="Y289" s="526"/>
      <c r="Z289" s="527"/>
      <c r="AA289" s="527"/>
      <c r="AB289" s="527"/>
      <c r="AC289" s="527"/>
      <c r="AD289" s="527"/>
      <c r="AE289" s="527"/>
      <c r="AF289" s="527"/>
      <c r="AG289" s="527" t="s">
        <v>1632</v>
      </c>
      <c r="AH289" s="527"/>
      <c r="AI289" s="527"/>
      <c r="AJ289" s="527"/>
      <c r="AK289" s="527"/>
      <c r="AL289" s="527"/>
      <c r="AM289" s="527"/>
      <c r="AN289" s="527"/>
      <c r="AO289" s="527"/>
      <c r="AP289" s="527"/>
      <c r="AQ289" s="527"/>
      <c r="AR289" s="527"/>
      <c r="AS289" s="527"/>
      <c r="AT289" s="527"/>
      <c r="AU289" s="527"/>
      <c r="AV289" s="527"/>
      <c r="AW289" s="527"/>
      <c r="AX289" s="527"/>
      <c r="AY289" s="527"/>
      <c r="AZ289" s="527"/>
      <c r="BA289" s="527"/>
      <c r="BB289" s="527"/>
      <c r="BC289" s="527"/>
      <c r="BD289" s="527"/>
      <c r="BE289" s="527"/>
      <c r="BF289" s="527"/>
      <c r="BG289" s="527"/>
      <c r="BH289" s="527"/>
    </row>
    <row r="290" spans="1:60" outlineLevel="2">
      <c r="A290" s="528"/>
      <c r="B290" s="529"/>
      <c r="C290" s="530" t="s">
        <v>2277</v>
      </c>
      <c r="D290" s="531"/>
      <c r="E290" s="532">
        <v>1.6268899999999999</v>
      </c>
      <c r="F290" s="526"/>
      <c r="G290" s="526"/>
      <c r="H290" s="526"/>
      <c r="I290" s="526"/>
      <c r="J290" s="526"/>
      <c r="K290" s="526"/>
      <c r="L290" s="526"/>
      <c r="M290" s="526"/>
      <c r="N290" s="533"/>
      <c r="O290" s="533"/>
      <c r="P290" s="533"/>
      <c r="Q290" s="533"/>
      <c r="R290" s="526"/>
      <c r="S290" s="526"/>
      <c r="T290" s="526"/>
      <c r="U290" s="526"/>
      <c r="V290" s="526"/>
      <c r="W290" s="526"/>
      <c r="X290" s="526"/>
      <c r="Y290" s="526"/>
      <c r="Z290" s="527"/>
      <c r="AA290" s="527"/>
      <c r="AB290" s="527"/>
      <c r="AC290" s="527"/>
      <c r="AD290" s="527"/>
      <c r="AE290" s="527"/>
      <c r="AF290" s="527"/>
      <c r="AG290" s="527" t="s">
        <v>814</v>
      </c>
      <c r="AH290" s="527">
        <v>0</v>
      </c>
      <c r="AI290" s="527"/>
      <c r="AJ290" s="527"/>
      <c r="AK290" s="527"/>
      <c r="AL290" s="527"/>
      <c r="AM290" s="527"/>
      <c r="AN290" s="527"/>
      <c r="AO290" s="527"/>
      <c r="AP290" s="527"/>
      <c r="AQ290" s="527"/>
      <c r="AR290" s="527"/>
      <c r="AS290" s="527"/>
      <c r="AT290" s="527"/>
      <c r="AU290" s="527"/>
      <c r="AV290" s="527"/>
      <c r="AW290" s="527"/>
      <c r="AX290" s="527"/>
      <c r="AY290" s="527"/>
      <c r="AZ290" s="527"/>
      <c r="BA290" s="527"/>
      <c r="BB290" s="527"/>
      <c r="BC290" s="527"/>
      <c r="BD290" s="527"/>
      <c r="BE290" s="527"/>
      <c r="BF290" s="527"/>
      <c r="BG290" s="527"/>
      <c r="BH290" s="527"/>
    </row>
    <row r="291" spans="1:60" ht="22.5" outlineLevel="1">
      <c r="A291" s="518">
        <v>66</v>
      </c>
      <c r="B291" s="519" t="s">
        <v>1669</v>
      </c>
      <c r="C291" s="520" t="s">
        <v>1670</v>
      </c>
      <c r="D291" s="521" t="s">
        <v>832</v>
      </c>
      <c r="E291" s="522">
        <v>85.237080000000006</v>
      </c>
      <c r="F291" s="523"/>
      <c r="G291" s="524">
        <f>ROUND(E291*F291,2)</f>
        <v>0</v>
      </c>
      <c r="H291" s="523"/>
      <c r="I291" s="524">
        <f>ROUND(E291*H291,2)</f>
        <v>0</v>
      </c>
      <c r="J291" s="523"/>
      <c r="K291" s="524">
        <f>ROUND(E291*J291,2)</f>
        <v>0</v>
      </c>
      <c r="L291" s="524">
        <v>21</v>
      </c>
      <c r="M291" s="524">
        <f>G291*(1+L291/100)</f>
        <v>0</v>
      </c>
      <c r="N291" s="522">
        <v>2.5249999999999999</v>
      </c>
      <c r="O291" s="522">
        <f>ROUND(E291*N291,2)</f>
        <v>215.22</v>
      </c>
      <c r="P291" s="522">
        <v>0</v>
      </c>
      <c r="Q291" s="522">
        <f>ROUND(E291*P291,2)</f>
        <v>0</v>
      </c>
      <c r="R291" s="524" t="s">
        <v>1604</v>
      </c>
      <c r="S291" s="524" t="s">
        <v>1605</v>
      </c>
      <c r="T291" s="525" t="s">
        <v>1605</v>
      </c>
      <c r="U291" s="526">
        <v>2.58</v>
      </c>
      <c r="V291" s="526">
        <f>ROUND(E291*U291,2)</f>
        <v>219.91</v>
      </c>
      <c r="W291" s="526"/>
      <c r="X291" s="526" t="s">
        <v>1606</v>
      </c>
      <c r="Y291" s="526" t="s">
        <v>2857</v>
      </c>
      <c r="Z291" s="527"/>
      <c r="AA291" s="527"/>
      <c r="AB291" s="527"/>
      <c r="AC291" s="527"/>
      <c r="AD291" s="527"/>
      <c r="AE291" s="527"/>
      <c r="AF291" s="527"/>
      <c r="AG291" s="527" t="s">
        <v>1607</v>
      </c>
      <c r="AH291" s="527"/>
      <c r="AI291" s="527"/>
      <c r="AJ291" s="527"/>
      <c r="AK291" s="527"/>
      <c r="AL291" s="527"/>
      <c r="AM291" s="527"/>
      <c r="AN291" s="527"/>
      <c r="AO291" s="527"/>
      <c r="AP291" s="527"/>
      <c r="AQ291" s="527"/>
      <c r="AR291" s="527"/>
      <c r="AS291" s="527"/>
      <c r="AT291" s="527"/>
      <c r="AU291" s="527"/>
      <c r="AV291" s="527"/>
      <c r="AW291" s="527"/>
      <c r="AX291" s="527"/>
      <c r="AY291" s="527"/>
      <c r="AZ291" s="527"/>
      <c r="BA291" s="527"/>
      <c r="BB291" s="527"/>
      <c r="BC291" s="527"/>
      <c r="BD291" s="527"/>
      <c r="BE291" s="527"/>
      <c r="BF291" s="527"/>
      <c r="BG291" s="527"/>
      <c r="BH291" s="527"/>
    </row>
    <row r="292" spans="1:60" outlineLevel="2">
      <c r="A292" s="528"/>
      <c r="B292" s="529"/>
      <c r="C292" s="976" t="s">
        <v>1671</v>
      </c>
      <c r="D292" s="977"/>
      <c r="E292" s="977"/>
      <c r="F292" s="977"/>
      <c r="G292" s="977"/>
      <c r="H292" s="526"/>
      <c r="I292" s="526"/>
      <c r="J292" s="526"/>
      <c r="K292" s="526"/>
      <c r="L292" s="526"/>
      <c r="M292" s="526"/>
      <c r="N292" s="533"/>
      <c r="O292" s="533"/>
      <c r="P292" s="533"/>
      <c r="Q292" s="533"/>
      <c r="R292" s="526"/>
      <c r="S292" s="526"/>
      <c r="T292" s="526"/>
      <c r="U292" s="526"/>
      <c r="V292" s="526"/>
      <c r="W292" s="526"/>
      <c r="X292" s="526"/>
      <c r="Y292" s="526"/>
      <c r="Z292" s="527"/>
      <c r="AA292" s="527"/>
      <c r="AB292" s="527"/>
      <c r="AC292" s="527"/>
      <c r="AD292" s="527"/>
      <c r="AE292" s="527"/>
      <c r="AF292" s="527"/>
      <c r="AG292" s="527" t="s">
        <v>1621</v>
      </c>
      <c r="AH292" s="527"/>
      <c r="AI292" s="527"/>
      <c r="AJ292" s="527"/>
      <c r="AK292" s="527"/>
      <c r="AL292" s="527"/>
      <c r="AM292" s="527"/>
      <c r="AN292" s="527"/>
      <c r="AO292" s="527"/>
      <c r="AP292" s="527"/>
      <c r="AQ292" s="527"/>
      <c r="AR292" s="527"/>
      <c r="AS292" s="527"/>
      <c r="AT292" s="527"/>
      <c r="AU292" s="527"/>
      <c r="AV292" s="527"/>
      <c r="AW292" s="527"/>
      <c r="AX292" s="527"/>
      <c r="AY292" s="527"/>
      <c r="AZ292" s="527"/>
      <c r="BA292" s="527"/>
      <c r="BB292" s="527"/>
      <c r="BC292" s="527"/>
      <c r="BD292" s="527"/>
      <c r="BE292" s="527"/>
      <c r="BF292" s="527"/>
      <c r="BG292" s="527"/>
      <c r="BH292" s="527"/>
    </row>
    <row r="293" spans="1:60" outlineLevel="2">
      <c r="A293" s="528"/>
      <c r="B293" s="529"/>
      <c r="C293" s="978" t="s">
        <v>1672</v>
      </c>
      <c r="D293" s="979"/>
      <c r="E293" s="979"/>
      <c r="F293" s="979"/>
      <c r="G293" s="979"/>
      <c r="H293" s="526"/>
      <c r="I293" s="526"/>
      <c r="J293" s="526"/>
      <c r="K293" s="526"/>
      <c r="L293" s="526"/>
      <c r="M293" s="526"/>
      <c r="N293" s="533"/>
      <c r="O293" s="533"/>
      <c r="P293" s="533"/>
      <c r="Q293" s="533"/>
      <c r="R293" s="526"/>
      <c r="S293" s="526"/>
      <c r="T293" s="526"/>
      <c r="U293" s="526"/>
      <c r="V293" s="526"/>
      <c r="W293" s="526"/>
      <c r="X293" s="526"/>
      <c r="Y293" s="526"/>
      <c r="Z293" s="527"/>
      <c r="AA293" s="527"/>
      <c r="AB293" s="527"/>
      <c r="AC293" s="527"/>
      <c r="AD293" s="527"/>
      <c r="AE293" s="527"/>
      <c r="AF293" s="527"/>
      <c r="AG293" s="527" t="s">
        <v>1632</v>
      </c>
      <c r="AH293" s="527"/>
      <c r="AI293" s="527"/>
      <c r="AJ293" s="527"/>
      <c r="AK293" s="527"/>
      <c r="AL293" s="527"/>
      <c r="AM293" s="527"/>
      <c r="AN293" s="527"/>
      <c r="AO293" s="527"/>
      <c r="AP293" s="527"/>
      <c r="AQ293" s="527"/>
      <c r="AR293" s="527"/>
      <c r="AS293" s="527"/>
      <c r="AT293" s="527"/>
      <c r="AU293" s="527"/>
      <c r="AV293" s="527"/>
      <c r="AW293" s="527"/>
      <c r="AX293" s="527"/>
      <c r="AY293" s="527"/>
      <c r="AZ293" s="527"/>
      <c r="BA293" s="527"/>
      <c r="BB293" s="527"/>
      <c r="BC293" s="527"/>
      <c r="BD293" s="527"/>
      <c r="BE293" s="527"/>
      <c r="BF293" s="527"/>
      <c r="BG293" s="527"/>
      <c r="BH293" s="527"/>
    </row>
    <row r="294" spans="1:60" outlineLevel="2">
      <c r="A294" s="528"/>
      <c r="B294" s="529"/>
      <c r="C294" s="530" t="s">
        <v>2278</v>
      </c>
      <c r="D294" s="531"/>
      <c r="E294" s="532">
        <v>1.7376100000000001</v>
      </c>
      <c r="F294" s="526"/>
      <c r="G294" s="526"/>
      <c r="H294" s="526"/>
      <c r="I294" s="526"/>
      <c r="J294" s="526"/>
      <c r="K294" s="526"/>
      <c r="L294" s="526"/>
      <c r="M294" s="526"/>
      <c r="N294" s="533"/>
      <c r="O294" s="533"/>
      <c r="P294" s="533"/>
      <c r="Q294" s="533"/>
      <c r="R294" s="526"/>
      <c r="S294" s="526"/>
      <c r="T294" s="526"/>
      <c r="U294" s="526"/>
      <c r="V294" s="526"/>
      <c r="W294" s="526"/>
      <c r="X294" s="526"/>
      <c r="Y294" s="526"/>
      <c r="Z294" s="527"/>
      <c r="AA294" s="527"/>
      <c r="AB294" s="527"/>
      <c r="AC294" s="527"/>
      <c r="AD294" s="527"/>
      <c r="AE294" s="527"/>
      <c r="AF294" s="527"/>
      <c r="AG294" s="527" t="s">
        <v>814</v>
      </c>
      <c r="AH294" s="527">
        <v>0</v>
      </c>
      <c r="AI294" s="527"/>
      <c r="AJ294" s="527"/>
      <c r="AK294" s="527"/>
      <c r="AL294" s="527"/>
      <c r="AM294" s="527"/>
      <c r="AN294" s="527"/>
      <c r="AO294" s="527"/>
      <c r="AP294" s="527"/>
      <c r="AQ294" s="527"/>
      <c r="AR294" s="527"/>
      <c r="AS294" s="527"/>
      <c r="AT294" s="527"/>
      <c r="AU294" s="527"/>
      <c r="AV294" s="527"/>
      <c r="AW294" s="527"/>
      <c r="AX294" s="527"/>
      <c r="AY294" s="527"/>
      <c r="AZ294" s="527"/>
      <c r="BA294" s="527"/>
      <c r="BB294" s="527"/>
      <c r="BC294" s="527"/>
      <c r="BD294" s="527"/>
      <c r="BE294" s="527"/>
      <c r="BF294" s="527"/>
      <c r="BG294" s="527"/>
      <c r="BH294" s="527"/>
    </row>
    <row r="295" spans="1:60" outlineLevel="3">
      <c r="A295" s="528"/>
      <c r="B295" s="529"/>
      <c r="C295" s="530" t="s">
        <v>2279</v>
      </c>
      <c r="D295" s="531"/>
      <c r="E295" s="532">
        <v>1.8151200000000001</v>
      </c>
      <c r="F295" s="526"/>
      <c r="G295" s="526"/>
      <c r="H295" s="526"/>
      <c r="I295" s="526"/>
      <c r="J295" s="526"/>
      <c r="K295" s="526"/>
      <c r="L295" s="526"/>
      <c r="M295" s="526"/>
      <c r="N295" s="533"/>
      <c r="O295" s="533"/>
      <c r="P295" s="533"/>
      <c r="Q295" s="533"/>
      <c r="R295" s="526"/>
      <c r="S295" s="526"/>
      <c r="T295" s="526"/>
      <c r="U295" s="526"/>
      <c r="V295" s="526"/>
      <c r="W295" s="526"/>
      <c r="X295" s="526"/>
      <c r="Y295" s="526"/>
      <c r="Z295" s="527"/>
      <c r="AA295" s="527"/>
      <c r="AB295" s="527"/>
      <c r="AC295" s="527"/>
      <c r="AD295" s="527"/>
      <c r="AE295" s="527"/>
      <c r="AF295" s="527"/>
      <c r="AG295" s="527" t="s">
        <v>814</v>
      </c>
      <c r="AH295" s="527">
        <v>0</v>
      </c>
      <c r="AI295" s="527"/>
      <c r="AJ295" s="527"/>
      <c r="AK295" s="527"/>
      <c r="AL295" s="527"/>
      <c r="AM295" s="527"/>
      <c r="AN295" s="527"/>
      <c r="AO295" s="527"/>
      <c r="AP295" s="527"/>
      <c r="AQ295" s="527"/>
      <c r="AR295" s="527"/>
      <c r="AS295" s="527"/>
      <c r="AT295" s="527"/>
      <c r="AU295" s="527"/>
      <c r="AV295" s="527"/>
      <c r="AW295" s="527"/>
      <c r="AX295" s="527"/>
      <c r="AY295" s="527"/>
      <c r="AZ295" s="527"/>
      <c r="BA295" s="527"/>
      <c r="BB295" s="527"/>
      <c r="BC295" s="527"/>
      <c r="BD295" s="527"/>
      <c r="BE295" s="527"/>
      <c r="BF295" s="527"/>
      <c r="BG295" s="527"/>
      <c r="BH295" s="527"/>
    </row>
    <row r="296" spans="1:60" outlineLevel="3">
      <c r="A296" s="528"/>
      <c r="B296" s="529"/>
      <c r="C296" s="530" t="s">
        <v>2280</v>
      </c>
      <c r="D296" s="531"/>
      <c r="E296" s="532">
        <v>3.5741000000000001</v>
      </c>
      <c r="F296" s="526"/>
      <c r="G296" s="526"/>
      <c r="H296" s="526"/>
      <c r="I296" s="526"/>
      <c r="J296" s="526"/>
      <c r="K296" s="526"/>
      <c r="L296" s="526"/>
      <c r="M296" s="526"/>
      <c r="N296" s="533"/>
      <c r="O296" s="533"/>
      <c r="P296" s="533"/>
      <c r="Q296" s="533"/>
      <c r="R296" s="526"/>
      <c r="S296" s="526"/>
      <c r="T296" s="526"/>
      <c r="U296" s="526"/>
      <c r="V296" s="526"/>
      <c r="W296" s="526"/>
      <c r="X296" s="526"/>
      <c r="Y296" s="526"/>
      <c r="Z296" s="527"/>
      <c r="AA296" s="527"/>
      <c r="AB296" s="527"/>
      <c r="AC296" s="527"/>
      <c r="AD296" s="527"/>
      <c r="AE296" s="527"/>
      <c r="AF296" s="527"/>
      <c r="AG296" s="527" t="s">
        <v>814</v>
      </c>
      <c r="AH296" s="527">
        <v>0</v>
      </c>
      <c r="AI296" s="527"/>
      <c r="AJ296" s="527"/>
      <c r="AK296" s="527"/>
      <c r="AL296" s="527"/>
      <c r="AM296" s="527"/>
      <c r="AN296" s="527"/>
      <c r="AO296" s="527"/>
      <c r="AP296" s="527"/>
      <c r="AQ296" s="527"/>
      <c r="AR296" s="527"/>
      <c r="AS296" s="527"/>
      <c r="AT296" s="527"/>
      <c r="AU296" s="527"/>
      <c r="AV296" s="527"/>
      <c r="AW296" s="527"/>
      <c r="AX296" s="527"/>
      <c r="AY296" s="527"/>
      <c r="AZ296" s="527"/>
      <c r="BA296" s="527"/>
      <c r="BB296" s="527"/>
      <c r="BC296" s="527"/>
      <c r="BD296" s="527"/>
      <c r="BE296" s="527"/>
      <c r="BF296" s="527"/>
      <c r="BG296" s="527"/>
      <c r="BH296" s="527"/>
    </row>
    <row r="297" spans="1:60" outlineLevel="3">
      <c r="A297" s="528"/>
      <c r="B297" s="529"/>
      <c r="C297" s="530" t="s">
        <v>2281</v>
      </c>
      <c r="D297" s="531"/>
      <c r="E297" s="532">
        <v>41.207419999999999</v>
      </c>
      <c r="F297" s="526"/>
      <c r="G297" s="526"/>
      <c r="H297" s="526"/>
      <c r="I297" s="526"/>
      <c r="J297" s="526"/>
      <c r="K297" s="526"/>
      <c r="L297" s="526"/>
      <c r="M297" s="526"/>
      <c r="N297" s="533"/>
      <c r="O297" s="533"/>
      <c r="P297" s="533"/>
      <c r="Q297" s="533"/>
      <c r="R297" s="526"/>
      <c r="S297" s="526"/>
      <c r="T297" s="526"/>
      <c r="U297" s="526"/>
      <c r="V297" s="526"/>
      <c r="W297" s="526"/>
      <c r="X297" s="526"/>
      <c r="Y297" s="526"/>
      <c r="Z297" s="527"/>
      <c r="AA297" s="527"/>
      <c r="AB297" s="527"/>
      <c r="AC297" s="527"/>
      <c r="AD297" s="527"/>
      <c r="AE297" s="527"/>
      <c r="AF297" s="527"/>
      <c r="AG297" s="527" t="s">
        <v>814</v>
      </c>
      <c r="AH297" s="527">
        <v>0</v>
      </c>
      <c r="AI297" s="527"/>
      <c r="AJ297" s="527"/>
      <c r="AK297" s="527"/>
      <c r="AL297" s="527"/>
      <c r="AM297" s="527"/>
      <c r="AN297" s="527"/>
      <c r="AO297" s="527"/>
      <c r="AP297" s="527"/>
      <c r="AQ297" s="527"/>
      <c r="AR297" s="527"/>
      <c r="AS297" s="527"/>
      <c r="AT297" s="527"/>
      <c r="AU297" s="527"/>
      <c r="AV297" s="527"/>
      <c r="AW297" s="527"/>
      <c r="AX297" s="527"/>
      <c r="AY297" s="527"/>
      <c r="AZ297" s="527"/>
      <c r="BA297" s="527"/>
      <c r="BB297" s="527"/>
      <c r="BC297" s="527"/>
      <c r="BD297" s="527"/>
      <c r="BE297" s="527"/>
      <c r="BF297" s="527"/>
      <c r="BG297" s="527"/>
      <c r="BH297" s="527"/>
    </row>
    <row r="298" spans="1:60" outlineLevel="3">
      <c r="A298" s="528"/>
      <c r="B298" s="529"/>
      <c r="C298" s="530" t="s">
        <v>2282</v>
      </c>
      <c r="D298" s="531"/>
      <c r="E298" s="532">
        <v>29.89359</v>
      </c>
      <c r="F298" s="526"/>
      <c r="G298" s="526"/>
      <c r="H298" s="526"/>
      <c r="I298" s="526"/>
      <c r="J298" s="526"/>
      <c r="K298" s="526"/>
      <c r="L298" s="526"/>
      <c r="M298" s="526"/>
      <c r="N298" s="533"/>
      <c r="O298" s="533"/>
      <c r="P298" s="533"/>
      <c r="Q298" s="533"/>
      <c r="R298" s="526"/>
      <c r="S298" s="526"/>
      <c r="T298" s="526"/>
      <c r="U298" s="526"/>
      <c r="V298" s="526"/>
      <c r="W298" s="526"/>
      <c r="X298" s="526"/>
      <c r="Y298" s="526"/>
      <c r="Z298" s="527"/>
      <c r="AA298" s="527"/>
      <c r="AB298" s="527"/>
      <c r="AC298" s="527"/>
      <c r="AD298" s="527"/>
      <c r="AE298" s="527"/>
      <c r="AF298" s="527"/>
      <c r="AG298" s="527" t="s">
        <v>814</v>
      </c>
      <c r="AH298" s="527">
        <v>0</v>
      </c>
      <c r="AI298" s="527"/>
      <c r="AJ298" s="527"/>
      <c r="AK298" s="527"/>
      <c r="AL298" s="527"/>
      <c r="AM298" s="527"/>
      <c r="AN298" s="527"/>
      <c r="AO298" s="527"/>
      <c r="AP298" s="527"/>
      <c r="AQ298" s="527"/>
      <c r="AR298" s="527"/>
      <c r="AS298" s="527"/>
      <c r="AT298" s="527"/>
      <c r="AU298" s="527"/>
      <c r="AV298" s="527"/>
      <c r="AW298" s="527"/>
      <c r="AX298" s="527"/>
      <c r="AY298" s="527"/>
      <c r="AZ298" s="527"/>
      <c r="BA298" s="527"/>
      <c r="BB298" s="527"/>
      <c r="BC298" s="527"/>
      <c r="BD298" s="527"/>
      <c r="BE298" s="527"/>
      <c r="BF298" s="527"/>
      <c r="BG298" s="527"/>
      <c r="BH298" s="527"/>
    </row>
    <row r="299" spans="1:60" outlineLevel="3">
      <c r="A299" s="528"/>
      <c r="B299" s="529"/>
      <c r="C299" s="530" t="s">
        <v>2283</v>
      </c>
      <c r="D299" s="531"/>
      <c r="E299" s="532">
        <v>3.1774499999999999</v>
      </c>
      <c r="F299" s="526"/>
      <c r="G299" s="526"/>
      <c r="H299" s="526"/>
      <c r="I299" s="526"/>
      <c r="J299" s="526"/>
      <c r="K299" s="526"/>
      <c r="L299" s="526"/>
      <c r="M299" s="526"/>
      <c r="N299" s="533"/>
      <c r="O299" s="533"/>
      <c r="P299" s="533"/>
      <c r="Q299" s="533"/>
      <c r="R299" s="526"/>
      <c r="S299" s="526"/>
      <c r="T299" s="526"/>
      <c r="U299" s="526"/>
      <c r="V299" s="526"/>
      <c r="W299" s="526"/>
      <c r="X299" s="526"/>
      <c r="Y299" s="526"/>
      <c r="Z299" s="527"/>
      <c r="AA299" s="527"/>
      <c r="AB299" s="527"/>
      <c r="AC299" s="527"/>
      <c r="AD299" s="527"/>
      <c r="AE299" s="527"/>
      <c r="AF299" s="527"/>
      <c r="AG299" s="527" t="s">
        <v>814</v>
      </c>
      <c r="AH299" s="527">
        <v>0</v>
      </c>
      <c r="AI299" s="527"/>
      <c r="AJ299" s="527"/>
      <c r="AK299" s="527"/>
      <c r="AL299" s="527"/>
      <c r="AM299" s="527"/>
      <c r="AN299" s="527"/>
      <c r="AO299" s="527"/>
      <c r="AP299" s="527"/>
      <c r="AQ299" s="527"/>
      <c r="AR299" s="527"/>
      <c r="AS299" s="527"/>
      <c r="AT299" s="527"/>
      <c r="AU299" s="527"/>
      <c r="AV299" s="527"/>
      <c r="AW299" s="527"/>
      <c r="AX299" s="527"/>
      <c r="AY299" s="527"/>
      <c r="AZ299" s="527"/>
      <c r="BA299" s="527"/>
      <c r="BB299" s="527"/>
      <c r="BC299" s="527"/>
      <c r="BD299" s="527"/>
      <c r="BE299" s="527"/>
      <c r="BF299" s="527"/>
      <c r="BG299" s="527"/>
      <c r="BH299" s="527"/>
    </row>
    <row r="300" spans="1:60" outlineLevel="3">
      <c r="A300" s="528"/>
      <c r="B300" s="529"/>
      <c r="C300" s="530" t="s">
        <v>2284</v>
      </c>
      <c r="D300" s="531"/>
      <c r="E300" s="532">
        <v>3.8318099999999999</v>
      </c>
      <c r="F300" s="526"/>
      <c r="G300" s="526"/>
      <c r="H300" s="526"/>
      <c r="I300" s="526"/>
      <c r="J300" s="526"/>
      <c r="K300" s="526"/>
      <c r="L300" s="526"/>
      <c r="M300" s="526"/>
      <c r="N300" s="533"/>
      <c r="O300" s="533"/>
      <c r="P300" s="533"/>
      <c r="Q300" s="533"/>
      <c r="R300" s="526"/>
      <c r="S300" s="526"/>
      <c r="T300" s="526"/>
      <c r="U300" s="526"/>
      <c r="V300" s="526"/>
      <c r="W300" s="526"/>
      <c r="X300" s="526"/>
      <c r="Y300" s="526"/>
      <c r="Z300" s="527"/>
      <c r="AA300" s="527"/>
      <c r="AB300" s="527"/>
      <c r="AC300" s="527"/>
      <c r="AD300" s="527"/>
      <c r="AE300" s="527"/>
      <c r="AF300" s="527"/>
      <c r="AG300" s="527" t="s">
        <v>814</v>
      </c>
      <c r="AH300" s="527">
        <v>0</v>
      </c>
      <c r="AI300" s="527"/>
      <c r="AJ300" s="527"/>
      <c r="AK300" s="527"/>
      <c r="AL300" s="527"/>
      <c r="AM300" s="527"/>
      <c r="AN300" s="527"/>
      <c r="AO300" s="527"/>
      <c r="AP300" s="527"/>
      <c r="AQ300" s="527"/>
      <c r="AR300" s="527"/>
      <c r="AS300" s="527"/>
      <c r="AT300" s="527"/>
      <c r="AU300" s="527"/>
      <c r="AV300" s="527"/>
      <c r="AW300" s="527"/>
      <c r="AX300" s="527"/>
      <c r="AY300" s="527"/>
      <c r="AZ300" s="527"/>
      <c r="BA300" s="527"/>
      <c r="BB300" s="527"/>
      <c r="BC300" s="527"/>
      <c r="BD300" s="527"/>
      <c r="BE300" s="527"/>
      <c r="BF300" s="527"/>
      <c r="BG300" s="527"/>
      <c r="BH300" s="527"/>
    </row>
    <row r="301" spans="1:60" ht="22.5" outlineLevel="1">
      <c r="A301" s="518">
        <v>67</v>
      </c>
      <c r="B301" s="519" t="s">
        <v>2285</v>
      </c>
      <c r="C301" s="520" t="s">
        <v>2286</v>
      </c>
      <c r="D301" s="521" t="s">
        <v>832</v>
      </c>
      <c r="E301" s="522">
        <v>0.29144999999999999</v>
      </c>
      <c r="F301" s="523"/>
      <c r="G301" s="524">
        <f>ROUND(E301*F301,2)</f>
        <v>0</v>
      </c>
      <c r="H301" s="523"/>
      <c r="I301" s="524">
        <f>ROUND(E301*H301,2)</f>
        <v>0</v>
      </c>
      <c r="J301" s="523"/>
      <c r="K301" s="524">
        <f>ROUND(E301*J301,2)</f>
        <v>0</v>
      </c>
      <c r="L301" s="524">
        <v>21</v>
      </c>
      <c r="M301" s="524">
        <f>G301*(1+L301/100)</f>
        <v>0</v>
      </c>
      <c r="N301" s="522">
        <v>2.5249999999999999</v>
      </c>
      <c r="O301" s="522">
        <f>ROUND(E301*N301,2)</f>
        <v>0.74</v>
      </c>
      <c r="P301" s="522">
        <v>0</v>
      </c>
      <c r="Q301" s="522">
        <f>ROUND(E301*P301,2)</f>
        <v>0</v>
      </c>
      <c r="R301" s="524" t="s">
        <v>1604</v>
      </c>
      <c r="S301" s="524" t="s">
        <v>1605</v>
      </c>
      <c r="T301" s="525" t="s">
        <v>1605</v>
      </c>
      <c r="U301" s="526">
        <v>2.3170000000000002</v>
      </c>
      <c r="V301" s="526">
        <f>ROUND(E301*U301,2)</f>
        <v>0.68</v>
      </c>
      <c r="W301" s="526"/>
      <c r="X301" s="526" t="s">
        <v>1606</v>
      </c>
      <c r="Y301" s="526" t="s">
        <v>2857</v>
      </c>
      <c r="Z301" s="527"/>
      <c r="AA301" s="527"/>
      <c r="AB301" s="527"/>
      <c r="AC301" s="527"/>
      <c r="AD301" s="527"/>
      <c r="AE301" s="527"/>
      <c r="AF301" s="527"/>
      <c r="AG301" s="527" t="s">
        <v>1607</v>
      </c>
      <c r="AH301" s="527"/>
      <c r="AI301" s="527"/>
      <c r="AJ301" s="527"/>
      <c r="AK301" s="527"/>
      <c r="AL301" s="527"/>
      <c r="AM301" s="527"/>
      <c r="AN301" s="527"/>
      <c r="AO301" s="527"/>
      <c r="AP301" s="527"/>
      <c r="AQ301" s="527"/>
      <c r="AR301" s="527"/>
      <c r="AS301" s="527"/>
      <c r="AT301" s="527"/>
      <c r="AU301" s="527"/>
      <c r="AV301" s="527"/>
      <c r="AW301" s="527"/>
      <c r="AX301" s="527"/>
      <c r="AY301" s="527"/>
      <c r="AZ301" s="527"/>
      <c r="BA301" s="527"/>
      <c r="BB301" s="527"/>
      <c r="BC301" s="527"/>
      <c r="BD301" s="527"/>
      <c r="BE301" s="527"/>
      <c r="BF301" s="527"/>
      <c r="BG301" s="527"/>
      <c r="BH301" s="527"/>
    </row>
    <row r="302" spans="1:60" outlineLevel="2">
      <c r="A302" s="528"/>
      <c r="B302" s="529"/>
      <c r="C302" s="976" t="s">
        <v>1671</v>
      </c>
      <c r="D302" s="977"/>
      <c r="E302" s="977"/>
      <c r="F302" s="977"/>
      <c r="G302" s="977"/>
      <c r="H302" s="526"/>
      <c r="I302" s="526"/>
      <c r="J302" s="526"/>
      <c r="K302" s="526"/>
      <c r="L302" s="526"/>
      <c r="M302" s="526"/>
      <c r="N302" s="533"/>
      <c r="O302" s="533"/>
      <c r="P302" s="533"/>
      <c r="Q302" s="533"/>
      <c r="R302" s="526"/>
      <c r="S302" s="526"/>
      <c r="T302" s="526"/>
      <c r="U302" s="526"/>
      <c r="V302" s="526"/>
      <c r="W302" s="526"/>
      <c r="X302" s="526"/>
      <c r="Y302" s="526"/>
      <c r="Z302" s="527"/>
      <c r="AA302" s="527"/>
      <c r="AB302" s="527"/>
      <c r="AC302" s="527"/>
      <c r="AD302" s="527"/>
      <c r="AE302" s="527"/>
      <c r="AF302" s="527"/>
      <c r="AG302" s="527" t="s">
        <v>1621</v>
      </c>
      <c r="AH302" s="527"/>
      <c r="AI302" s="527"/>
      <c r="AJ302" s="527"/>
      <c r="AK302" s="527"/>
      <c r="AL302" s="527"/>
      <c r="AM302" s="527"/>
      <c r="AN302" s="527"/>
      <c r="AO302" s="527"/>
      <c r="AP302" s="527"/>
      <c r="AQ302" s="527"/>
      <c r="AR302" s="527"/>
      <c r="AS302" s="527"/>
      <c r="AT302" s="527"/>
      <c r="AU302" s="527"/>
      <c r="AV302" s="527"/>
      <c r="AW302" s="527"/>
      <c r="AX302" s="527"/>
      <c r="AY302" s="527"/>
      <c r="AZ302" s="527"/>
      <c r="BA302" s="527"/>
      <c r="BB302" s="527"/>
      <c r="BC302" s="527"/>
      <c r="BD302" s="527"/>
      <c r="BE302" s="527"/>
      <c r="BF302" s="527"/>
      <c r="BG302" s="527"/>
      <c r="BH302" s="527"/>
    </row>
    <row r="303" spans="1:60" outlineLevel="2">
      <c r="A303" s="528"/>
      <c r="B303" s="529"/>
      <c r="C303" s="978" t="s">
        <v>1672</v>
      </c>
      <c r="D303" s="979"/>
      <c r="E303" s="979"/>
      <c r="F303" s="979"/>
      <c r="G303" s="979"/>
      <c r="H303" s="526"/>
      <c r="I303" s="526"/>
      <c r="J303" s="526"/>
      <c r="K303" s="526"/>
      <c r="L303" s="526"/>
      <c r="M303" s="526"/>
      <c r="N303" s="533"/>
      <c r="O303" s="533"/>
      <c r="P303" s="533"/>
      <c r="Q303" s="533"/>
      <c r="R303" s="526"/>
      <c r="S303" s="526"/>
      <c r="T303" s="526"/>
      <c r="U303" s="526"/>
      <c r="V303" s="526"/>
      <c r="W303" s="526"/>
      <c r="X303" s="526"/>
      <c r="Y303" s="526"/>
      <c r="Z303" s="527"/>
      <c r="AA303" s="527"/>
      <c r="AB303" s="527"/>
      <c r="AC303" s="527"/>
      <c r="AD303" s="527"/>
      <c r="AE303" s="527"/>
      <c r="AF303" s="527"/>
      <c r="AG303" s="527" t="s">
        <v>1632</v>
      </c>
      <c r="AH303" s="527"/>
      <c r="AI303" s="527"/>
      <c r="AJ303" s="527"/>
      <c r="AK303" s="527"/>
      <c r="AL303" s="527"/>
      <c r="AM303" s="527"/>
      <c r="AN303" s="527"/>
      <c r="AO303" s="527"/>
      <c r="AP303" s="527"/>
      <c r="AQ303" s="527"/>
      <c r="AR303" s="527"/>
      <c r="AS303" s="527"/>
      <c r="AT303" s="527"/>
      <c r="AU303" s="527"/>
      <c r="AV303" s="527"/>
      <c r="AW303" s="527"/>
      <c r="AX303" s="527"/>
      <c r="AY303" s="527"/>
      <c r="AZ303" s="527"/>
      <c r="BA303" s="527"/>
      <c r="BB303" s="527"/>
      <c r="BC303" s="527"/>
      <c r="BD303" s="527"/>
      <c r="BE303" s="527"/>
      <c r="BF303" s="527"/>
      <c r="BG303" s="527"/>
      <c r="BH303" s="527"/>
    </row>
    <row r="304" spans="1:60" outlineLevel="2">
      <c r="A304" s="528"/>
      <c r="B304" s="529"/>
      <c r="C304" s="530" t="s">
        <v>2287</v>
      </c>
      <c r="D304" s="531"/>
      <c r="E304" s="532">
        <v>0.29144999999999999</v>
      </c>
      <c r="F304" s="526"/>
      <c r="G304" s="526"/>
      <c r="H304" s="526"/>
      <c r="I304" s="526"/>
      <c r="J304" s="526"/>
      <c r="K304" s="526"/>
      <c r="L304" s="526"/>
      <c r="M304" s="526"/>
      <c r="N304" s="533"/>
      <c r="O304" s="533"/>
      <c r="P304" s="533"/>
      <c r="Q304" s="533"/>
      <c r="R304" s="526"/>
      <c r="S304" s="526"/>
      <c r="T304" s="526"/>
      <c r="U304" s="526"/>
      <c r="V304" s="526"/>
      <c r="W304" s="526"/>
      <c r="X304" s="526"/>
      <c r="Y304" s="526"/>
      <c r="Z304" s="527"/>
      <c r="AA304" s="527"/>
      <c r="AB304" s="527"/>
      <c r="AC304" s="527"/>
      <c r="AD304" s="527"/>
      <c r="AE304" s="527"/>
      <c r="AF304" s="527"/>
      <c r="AG304" s="527" t="s">
        <v>814</v>
      </c>
      <c r="AH304" s="527">
        <v>0</v>
      </c>
      <c r="AI304" s="527"/>
      <c r="AJ304" s="527"/>
      <c r="AK304" s="527"/>
      <c r="AL304" s="527"/>
      <c r="AM304" s="527"/>
      <c r="AN304" s="527"/>
      <c r="AO304" s="527"/>
      <c r="AP304" s="527"/>
      <c r="AQ304" s="527"/>
      <c r="AR304" s="527"/>
      <c r="AS304" s="527"/>
      <c r="AT304" s="527"/>
      <c r="AU304" s="527"/>
      <c r="AV304" s="527"/>
      <c r="AW304" s="527"/>
      <c r="AX304" s="527"/>
      <c r="AY304" s="527"/>
      <c r="AZ304" s="527"/>
      <c r="BA304" s="527"/>
      <c r="BB304" s="527"/>
      <c r="BC304" s="527"/>
      <c r="BD304" s="527"/>
      <c r="BE304" s="527"/>
      <c r="BF304" s="527"/>
      <c r="BG304" s="527"/>
      <c r="BH304" s="527"/>
    </row>
    <row r="305" spans="1:60" outlineLevel="1">
      <c r="A305" s="518">
        <v>68</v>
      </c>
      <c r="B305" s="519" t="s">
        <v>2858</v>
      </c>
      <c r="C305" s="520" t="s">
        <v>2859</v>
      </c>
      <c r="D305" s="521" t="s">
        <v>162</v>
      </c>
      <c r="E305" s="522">
        <v>902.1</v>
      </c>
      <c r="F305" s="523"/>
      <c r="G305" s="524">
        <f>ROUND(E305*F305,2)</f>
        <v>0</v>
      </c>
      <c r="H305" s="523"/>
      <c r="I305" s="524">
        <f>ROUND(E305*H305,2)</f>
        <v>0</v>
      </c>
      <c r="J305" s="523"/>
      <c r="K305" s="524">
        <f>ROUND(E305*J305,2)</f>
        <v>0</v>
      </c>
      <c r="L305" s="524">
        <v>21</v>
      </c>
      <c r="M305" s="524">
        <f>G305*(1+L305/100)</f>
        <v>0</v>
      </c>
      <c r="N305" s="522">
        <v>0</v>
      </c>
      <c r="O305" s="522">
        <f>ROUND(E305*N305,2)</f>
        <v>0</v>
      </c>
      <c r="P305" s="522">
        <v>0</v>
      </c>
      <c r="Q305" s="522">
        <f>ROUND(E305*P305,2)</f>
        <v>0</v>
      </c>
      <c r="R305" s="524" t="s">
        <v>1604</v>
      </c>
      <c r="S305" s="524" t="s">
        <v>1605</v>
      </c>
      <c r="T305" s="525" t="s">
        <v>1605</v>
      </c>
      <c r="U305" s="526">
        <v>0.17799999999999999</v>
      </c>
      <c r="V305" s="526">
        <f>ROUND(E305*U305,2)</f>
        <v>160.57</v>
      </c>
      <c r="W305" s="526"/>
      <c r="X305" s="526" t="s">
        <v>1606</v>
      </c>
      <c r="Y305" s="526" t="s">
        <v>2857</v>
      </c>
      <c r="Z305" s="527"/>
      <c r="AA305" s="527"/>
      <c r="AB305" s="527"/>
      <c r="AC305" s="527"/>
      <c r="AD305" s="527"/>
      <c r="AE305" s="527"/>
      <c r="AF305" s="527"/>
      <c r="AG305" s="527" t="s">
        <v>1607</v>
      </c>
      <c r="AH305" s="527"/>
      <c r="AI305" s="527"/>
      <c r="AJ305" s="527"/>
      <c r="AK305" s="527"/>
      <c r="AL305" s="527"/>
      <c r="AM305" s="527"/>
      <c r="AN305" s="527"/>
      <c r="AO305" s="527"/>
      <c r="AP305" s="527"/>
      <c r="AQ305" s="527"/>
      <c r="AR305" s="527"/>
      <c r="AS305" s="527"/>
      <c r="AT305" s="527"/>
      <c r="AU305" s="527"/>
      <c r="AV305" s="527"/>
      <c r="AW305" s="527"/>
      <c r="AX305" s="527"/>
      <c r="AY305" s="527"/>
      <c r="AZ305" s="527"/>
      <c r="BA305" s="527"/>
      <c r="BB305" s="527"/>
      <c r="BC305" s="527"/>
      <c r="BD305" s="527"/>
      <c r="BE305" s="527"/>
      <c r="BF305" s="527"/>
      <c r="BG305" s="527"/>
      <c r="BH305" s="527"/>
    </row>
    <row r="306" spans="1:60" outlineLevel="2">
      <c r="A306" s="528"/>
      <c r="B306" s="529"/>
      <c r="C306" s="976" t="s">
        <v>1671</v>
      </c>
      <c r="D306" s="977"/>
      <c r="E306" s="977"/>
      <c r="F306" s="977"/>
      <c r="G306" s="977"/>
      <c r="H306" s="526"/>
      <c r="I306" s="526"/>
      <c r="J306" s="526"/>
      <c r="K306" s="526"/>
      <c r="L306" s="526"/>
      <c r="M306" s="526"/>
      <c r="N306" s="533"/>
      <c r="O306" s="533"/>
      <c r="P306" s="533"/>
      <c r="Q306" s="533"/>
      <c r="R306" s="526"/>
      <c r="S306" s="526"/>
      <c r="T306" s="526"/>
      <c r="U306" s="526"/>
      <c r="V306" s="526"/>
      <c r="W306" s="526"/>
      <c r="X306" s="526"/>
      <c r="Y306" s="526"/>
      <c r="Z306" s="527"/>
      <c r="AA306" s="527"/>
      <c r="AB306" s="527"/>
      <c r="AC306" s="527"/>
      <c r="AD306" s="527"/>
      <c r="AE306" s="527"/>
      <c r="AF306" s="527"/>
      <c r="AG306" s="527" t="s">
        <v>1621</v>
      </c>
      <c r="AH306" s="527"/>
      <c r="AI306" s="527"/>
      <c r="AJ306" s="527"/>
      <c r="AK306" s="527"/>
      <c r="AL306" s="527"/>
      <c r="AM306" s="527"/>
      <c r="AN306" s="527"/>
      <c r="AO306" s="527"/>
      <c r="AP306" s="527"/>
      <c r="AQ306" s="527"/>
      <c r="AR306" s="527"/>
      <c r="AS306" s="527"/>
      <c r="AT306" s="527"/>
      <c r="AU306" s="527"/>
      <c r="AV306" s="527"/>
      <c r="AW306" s="527"/>
      <c r="AX306" s="527"/>
      <c r="AY306" s="527"/>
      <c r="AZ306" s="527"/>
      <c r="BA306" s="527"/>
      <c r="BB306" s="527"/>
      <c r="BC306" s="527"/>
      <c r="BD306" s="527"/>
      <c r="BE306" s="527"/>
      <c r="BF306" s="527"/>
      <c r="BG306" s="527"/>
      <c r="BH306" s="527"/>
    </row>
    <row r="307" spans="1:60" outlineLevel="2">
      <c r="A307" s="528"/>
      <c r="B307" s="529"/>
      <c r="C307" s="530" t="s">
        <v>2304</v>
      </c>
      <c r="D307" s="531"/>
      <c r="E307" s="532">
        <v>35.1</v>
      </c>
      <c r="F307" s="526"/>
      <c r="G307" s="526"/>
      <c r="H307" s="526"/>
      <c r="I307" s="526"/>
      <c r="J307" s="526"/>
      <c r="K307" s="526"/>
      <c r="L307" s="526"/>
      <c r="M307" s="526"/>
      <c r="N307" s="533"/>
      <c r="O307" s="533"/>
      <c r="P307" s="533"/>
      <c r="Q307" s="533"/>
      <c r="R307" s="526"/>
      <c r="S307" s="526"/>
      <c r="T307" s="526"/>
      <c r="U307" s="526"/>
      <c r="V307" s="526"/>
      <c r="W307" s="526"/>
      <c r="X307" s="526"/>
      <c r="Y307" s="526"/>
      <c r="Z307" s="527"/>
      <c r="AA307" s="527"/>
      <c r="AB307" s="527"/>
      <c r="AC307" s="527"/>
      <c r="AD307" s="527"/>
      <c r="AE307" s="527"/>
      <c r="AF307" s="527"/>
      <c r="AG307" s="527" t="s">
        <v>814</v>
      </c>
      <c r="AH307" s="527">
        <v>0</v>
      </c>
      <c r="AI307" s="527"/>
      <c r="AJ307" s="527"/>
      <c r="AK307" s="527"/>
      <c r="AL307" s="527"/>
      <c r="AM307" s="527"/>
      <c r="AN307" s="527"/>
      <c r="AO307" s="527"/>
      <c r="AP307" s="527"/>
      <c r="AQ307" s="527"/>
      <c r="AR307" s="527"/>
      <c r="AS307" s="527"/>
      <c r="AT307" s="527"/>
      <c r="AU307" s="527"/>
      <c r="AV307" s="527"/>
      <c r="AW307" s="527"/>
      <c r="AX307" s="527"/>
      <c r="AY307" s="527"/>
      <c r="AZ307" s="527"/>
      <c r="BA307" s="527"/>
      <c r="BB307" s="527"/>
      <c r="BC307" s="527"/>
      <c r="BD307" s="527"/>
      <c r="BE307" s="527"/>
      <c r="BF307" s="527"/>
      <c r="BG307" s="527"/>
      <c r="BH307" s="527"/>
    </row>
    <row r="308" spans="1:60" outlineLevel="3">
      <c r="A308" s="528"/>
      <c r="B308" s="529"/>
      <c r="C308" s="530" t="s">
        <v>2923</v>
      </c>
      <c r="D308" s="531"/>
      <c r="E308" s="532"/>
      <c r="F308" s="526"/>
      <c r="G308" s="526"/>
      <c r="H308" s="526"/>
      <c r="I308" s="526"/>
      <c r="J308" s="526"/>
      <c r="K308" s="526"/>
      <c r="L308" s="526"/>
      <c r="M308" s="526"/>
      <c r="N308" s="533"/>
      <c r="O308" s="533"/>
      <c r="P308" s="533"/>
      <c r="Q308" s="533"/>
      <c r="R308" s="526"/>
      <c r="S308" s="526"/>
      <c r="T308" s="526"/>
      <c r="U308" s="526"/>
      <c r="V308" s="526"/>
      <c r="W308" s="526"/>
      <c r="X308" s="526"/>
      <c r="Y308" s="526"/>
      <c r="Z308" s="527"/>
      <c r="AA308" s="527"/>
      <c r="AB308" s="527"/>
      <c r="AC308" s="527"/>
      <c r="AD308" s="527"/>
      <c r="AE308" s="527"/>
      <c r="AF308" s="527"/>
      <c r="AG308" s="527" t="s">
        <v>814</v>
      </c>
      <c r="AH308" s="527">
        <v>0</v>
      </c>
      <c r="AI308" s="527"/>
      <c r="AJ308" s="527"/>
      <c r="AK308" s="527"/>
      <c r="AL308" s="527"/>
      <c r="AM308" s="527"/>
      <c r="AN308" s="527"/>
      <c r="AO308" s="527"/>
      <c r="AP308" s="527"/>
      <c r="AQ308" s="527"/>
      <c r="AR308" s="527"/>
      <c r="AS308" s="527"/>
      <c r="AT308" s="527"/>
      <c r="AU308" s="527"/>
      <c r="AV308" s="527"/>
      <c r="AW308" s="527"/>
      <c r="AX308" s="527"/>
      <c r="AY308" s="527"/>
      <c r="AZ308" s="527"/>
      <c r="BA308" s="527"/>
      <c r="BB308" s="527"/>
      <c r="BC308" s="527"/>
      <c r="BD308" s="527"/>
      <c r="BE308" s="527"/>
      <c r="BF308" s="527"/>
      <c r="BG308" s="527"/>
      <c r="BH308" s="527"/>
    </row>
    <row r="309" spans="1:60" outlineLevel="3">
      <c r="A309" s="528"/>
      <c r="B309" s="529"/>
      <c r="C309" s="530" t="s">
        <v>2306</v>
      </c>
      <c r="D309" s="531"/>
      <c r="E309" s="532">
        <v>465.2</v>
      </c>
      <c r="F309" s="526"/>
      <c r="G309" s="526"/>
      <c r="H309" s="526"/>
      <c r="I309" s="526"/>
      <c r="J309" s="526"/>
      <c r="K309" s="526"/>
      <c r="L309" s="526"/>
      <c r="M309" s="526"/>
      <c r="N309" s="533"/>
      <c r="O309" s="533"/>
      <c r="P309" s="533"/>
      <c r="Q309" s="533"/>
      <c r="R309" s="526"/>
      <c r="S309" s="526"/>
      <c r="T309" s="526"/>
      <c r="U309" s="526"/>
      <c r="V309" s="526"/>
      <c r="W309" s="526"/>
      <c r="X309" s="526"/>
      <c r="Y309" s="526"/>
      <c r="Z309" s="527"/>
      <c r="AA309" s="527"/>
      <c r="AB309" s="527"/>
      <c r="AC309" s="527"/>
      <c r="AD309" s="527"/>
      <c r="AE309" s="527"/>
      <c r="AF309" s="527"/>
      <c r="AG309" s="527" t="s">
        <v>814</v>
      </c>
      <c r="AH309" s="527">
        <v>0</v>
      </c>
      <c r="AI309" s="527"/>
      <c r="AJ309" s="527"/>
      <c r="AK309" s="527"/>
      <c r="AL309" s="527"/>
      <c r="AM309" s="527"/>
      <c r="AN309" s="527"/>
      <c r="AO309" s="527"/>
      <c r="AP309" s="527"/>
      <c r="AQ309" s="527"/>
      <c r="AR309" s="527"/>
      <c r="AS309" s="527"/>
      <c r="AT309" s="527"/>
      <c r="AU309" s="527"/>
      <c r="AV309" s="527"/>
      <c r="AW309" s="527"/>
      <c r="AX309" s="527"/>
      <c r="AY309" s="527"/>
      <c r="AZ309" s="527"/>
      <c r="BA309" s="527"/>
      <c r="BB309" s="527"/>
      <c r="BC309" s="527"/>
      <c r="BD309" s="527"/>
      <c r="BE309" s="527"/>
      <c r="BF309" s="527"/>
      <c r="BG309" s="527"/>
      <c r="BH309" s="527"/>
    </row>
    <row r="310" spans="1:60" outlineLevel="3">
      <c r="A310" s="528"/>
      <c r="B310" s="529"/>
      <c r="C310" s="530" t="s">
        <v>2307</v>
      </c>
      <c r="D310" s="531"/>
      <c r="E310" s="532">
        <v>326.10000000000002</v>
      </c>
      <c r="F310" s="526"/>
      <c r="G310" s="526"/>
      <c r="H310" s="526"/>
      <c r="I310" s="526"/>
      <c r="J310" s="526"/>
      <c r="K310" s="526"/>
      <c r="L310" s="526"/>
      <c r="M310" s="526"/>
      <c r="N310" s="533"/>
      <c r="O310" s="533"/>
      <c r="P310" s="533"/>
      <c r="Q310" s="533"/>
      <c r="R310" s="526"/>
      <c r="S310" s="526"/>
      <c r="T310" s="526"/>
      <c r="U310" s="526"/>
      <c r="V310" s="526"/>
      <c r="W310" s="526"/>
      <c r="X310" s="526"/>
      <c r="Y310" s="526"/>
      <c r="Z310" s="527"/>
      <c r="AA310" s="527"/>
      <c r="AB310" s="527"/>
      <c r="AC310" s="527"/>
      <c r="AD310" s="527"/>
      <c r="AE310" s="527"/>
      <c r="AF310" s="527"/>
      <c r="AG310" s="527" t="s">
        <v>814</v>
      </c>
      <c r="AH310" s="527">
        <v>0</v>
      </c>
      <c r="AI310" s="527"/>
      <c r="AJ310" s="527"/>
      <c r="AK310" s="527"/>
      <c r="AL310" s="527"/>
      <c r="AM310" s="527"/>
      <c r="AN310" s="527"/>
      <c r="AO310" s="527"/>
      <c r="AP310" s="527"/>
      <c r="AQ310" s="527"/>
      <c r="AR310" s="527"/>
      <c r="AS310" s="527"/>
      <c r="AT310" s="527"/>
      <c r="AU310" s="527"/>
      <c r="AV310" s="527"/>
      <c r="AW310" s="527"/>
      <c r="AX310" s="527"/>
      <c r="AY310" s="527"/>
      <c r="AZ310" s="527"/>
      <c r="BA310" s="527"/>
      <c r="BB310" s="527"/>
      <c r="BC310" s="527"/>
      <c r="BD310" s="527"/>
      <c r="BE310" s="527"/>
      <c r="BF310" s="527"/>
      <c r="BG310" s="527"/>
      <c r="BH310" s="527"/>
    </row>
    <row r="311" spans="1:60" outlineLevel="3">
      <c r="A311" s="528"/>
      <c r="B311" s="529"/>
      <c r="C311" s="530" t="s">
        <v>2308</v>
      </c>
      <c r="D311" s="531"/>
      <c r="E311" s="532">
        <v>33.9</v>
      </c>
      <c r="F311" s="526"/>
      <c r="G311" s="526"/>
      <c r="H311" s="526"/>
      <c r="I311" s="526"/>
      <c r="J311" s="526"/>
      <c r="K311" s="526"/>
      <c r="L311" s="526"/>
      <c r="M311" s="526"/>
      <c r="N311" s="533"/>
      <c r="O311" s="533"/>
      <c r="P311" s="533"/>
      <c r="Q311" s="533"/>
      <c r="R311" s="526"/>
      <c r="S311" s="526"/>
      <c r="T311" s="526"/>
      <c r="U311" s="526"/>
      <c r="V311" s="526"/>
      <c r="W311" s="526"/>
      <c r="X311" s="526"/>
      <c r="Y311" s="526"/>
      <c r="Z311" s="527"/>
      <c r="AA311" s="527"/>
      <c r="AB311" s="527"/>
      <c r="AC311" s="527"/>
      <c r="AD311" s="527"/>
      <c r="AE311" s="527"/>
      <c r="AF311" s="527"/>
      <c r="AG311" s="527" t="s">
        <v>814</v>
      </c>
      <c r="AH311" s="527">
        <v>0</v>
      </c>
      <c r="AI311" s="527"/>
      <c r="AJ311" s="527"/>
      <c r="AK311" s="527"/>
      <c r="AL311" s="527"/>
      <c r="AM311" s="527"/>
      <c r="AN311" s="527"/>
      <c r="AO311" s="527"/>
      <c r="AP311" s="527"/>
      <c r="AQ311" s="527"/>
      <c r="AR311" s="527"/>
      <c r="AS311" s="527"/>
      <c r="AT311" s="527"/>
      <c r="AU311" s="527"/>
      <c r="AV311" s="527"/>
      <c r="AW311" s="527"/>
      <c r="AX311" s="527"/>
      <c r="AY311" s="527"/>
      <c r="AZ311" s="527"/>
      <c r="BA311" s="527"/>
      <c r="BB311" s="527"/>
      <c r="BC311" s="527"/>
      <c r="BD311" s="527"/>
      <c r="BE311" s="527"/>
      <c r="BF311" s="527"/>
      <c r="BG311" s="527"/>
      <c r="BH311" s="527"/>
    </row>
    <row r="312" spans="1:60" outlineLevel="3">
      <c r="A312" s="528"/>
      <c r="B312" s="529"/>
      <c r="C312" s="530" t="s">
        <v>2309</v>
      </c>
      <c r="D312" s="531"/>
      <c r="E312" s="532">
        <v>41.8</v>
      </c>
      <c r="F312" s="526"/>
      <c r="G312" s="526"/>
      <c r="H312" s="526"/>
      <c r="I312" s="526"/>
      <c r="J312" s="526"/>
      <c r="K312" s="526"/>
      <c r="L312" s="526"/>
      <c r="M312" s="526"/>
      <c r="N312" s="533"/>
      <c r="O312" s="533"/>
      <c r="P312" s="533"/>
      <c r="Q312" s="533"/>
      <c r="R312" s="526"/>
      <c r="S312" s="526"/>
      <c r="T312" s="526"/>
      <c r="U312" s="526"/>
      <c r="V312" s="526"/>
      <c r="W312" s="526"/>
      <c r="X312" s="526"/>
      <c r="Y312" s="526"/>
      <c r="Z312" s="527"/>
      <c r="AA312" s="527"/>
      <c r="AB312" s="527"/>
      <c r="AC312" s="527"/>
      <c r="AD312" s="527"/>
      <c r="AE312" s="527"/>
      <c r="AF312" s="527"/>
      <c r="AG312" s="527" t="s">
        <v>814</v>
      </c>
      <c r="AH312" s="527">
        <v>0</v>
      </c>
      <c r="AI312" s="527"/>
      <c r="AJ312" s="527"/>
      <c r="AK312" s="527"/>
      <c r="AL312" s="527"/>
      <c r="AM312" s="527"/>
      <c r="AN312" s="527"/>
      <c r="AO312" s="527"/>
      <c r="AP312" s="527"/>
      <c r="AQ312" s="527"/>
      <c r="AR312" s="527"/>
      <c r="AS312" s="527"/>
      <c r="AT312" s="527"/>
      <c r="AU312" s="527"/>
      <c r="AV312" s="527"/>
      <c r="AW312" s="527"/>
      <c r="AX312" s="527"/>
      <c r="AY312" s="527"/>
      <c r="AZ312" s="527"/>
      <c r="BA312" s="527"/>
      <c r="BB312" s="527"/>
      <c r="BC312" s="527"/>
      <c r="BD312" s="527"/>
      <c r="BE312" s="527"/>
      <c r="BF312" s="527"/>
      <c r="BG312" s="527"/>
      <c r="BH312" s="527"/>
    </row>
    <row r="313" spans="1:60" ht="22.5" outlineLevel="1">
      <c r="A313" s="518">
        <v>69</v>
      </c>
      <c r="B313" s="519" t="s">
        <v>1678</v>
      </c>
      <c r="C313" s="520" t="s">
        <v>1679</v>
      </c>
      <c r="D313" s="521" t="s">
        <v>180</v>
      </c>
      <c r="E313" s="522">
        <v>647.67499999999995</v>
      </c>
      <c r="F313" s="523"/>
      <c r="G313" s="524">
        <f>ROUND(E313*F313,2)</f>
        <v>0</v>
      </c>
      <c r="H313" s="523"/>
      <c r="I313" s="524">
        <f>ROUND(E313*H313,2)</f>
        <v>0</v>
      </c>
      <c r="J313" s="523"/>
      <c r="K313" s="524">
        <f>ROUND(E313*J313,2)</f>
        <v>0</v>
      </c>
      <c r="L313" s="524">
        <v>21</v>
      </c>
      <c r="M313" s="524">
        <f>G313*(1+L313/100)</f>
        <v>0</v>
      </c>
      <c r="N313" s="522">
        <v>0</v>
      </c>
      <c r="O313" s="522">
        <f>ROUND(E313*N313,2)</f>
        <v>0</v>
      </c>
      <c r="P313" s="522">
        <v>0</v>
      </c>
      <c r="Q313" s="522">
        <f>ROUND(E313*P313,2)</f>
        <v>0</v>
      </c>
      <c r="R313" s="524" t="s">
        <v>1604</v>
      </c>
      <c r="S313" s="524" t="s">
        <v>1605</v>
      </c>
      <c r="T313" s="525" t="s">
        <v>1605</v>
      </c>
      <c r="U313" s="526">
        <v>0.05</v>
      </c>
      <c r="V313" s="526">
        <f>ROUND(E313*U313,2)</f>
        <v>32.380000000000003</v>
      </c>
      <c r="W313" s="526"/>
      <c r="X313" s="526" t="s">
        <v>1606</v>
      </c>
      <c r="Y313" s="526" t="s">
        <v>2857</v>
      </c>
      <c r="Z313" s="527"/>
      <c r="AA313" s="527"/>
      <c r="AB313" s="527"/>
      <c r="AC313" s="527"/>
      <c r="AD313" s="527"/>
      <c r="AE313" s="527"/>
      <c r="AF313" s="527"/>
      <c r="AG313" s="527" t="s">
        <v>1607</v>
      </c>
      <c r="AH313" s="527"/>
      <c r="AI313" s="527"/>
      <c r="AJ313" s="527"/>
      <c r="AK313" s="527"/>
      <c r="AL313" s="527"/>
      <c r="AM313" s="527"/>
      <c r="AN313" s="527"/>
      <c r="AO313" s="527"/>
      <c r="AP313" s="527"/>
      <c r="AQ313" s="527"/>
      <c r="AR313" s="527"/>
      <c r="AS313" s="527"/>
      <c r="AT313" s="527"/>
      <c r="AU313" s="527"/>
      <c r="AV313" s="527"/>
      <c r="AW313" s="527"/>
      <c r="AX313" s="527"/>
      <c r="AY313" s="527"/>
      <c r="AZ313" s="527"/>
      <c r="BA313" s="527"/>
      <c r="BB313" s="527"/>
      <c r="BC313" s="527"/>
      <c r="BD313" s="527"/>
      <c r="BE313" s="527"/>
      <c r="BF313" s="527"/>
      <c r="BG313" s="527"/>
      <c r="BH313" s="527"/>
    </row>
    <row r="314" spans="1:60" outlineLevel="2">
      <c r="A314" s="528"/>
      <c r="B314" s="529"/>
      <c r="C314" s="976" t="s">
        <v>1671</v>
      </c>
      <c r="D314" s="977"/>
      <c r="E314" s="977"/>
      <c r="F314" s="977"/>
      <c r="G314" s="977"/>
      <c r="H314" s="526"/>
      <c r="I314" s="526"/>
      <c r="J314" s="526"/>
      <c r="K314" s="526"/>
      <c r="L314" s="526"/>
      <c r="M314" s="526"/>
      <c r="N314" s="533"/>
      <c r="O314" s="533"/>
      <c r="P314" s="533"/>
      <c r="Q314" s="533"/>
      <c r="R314" s="526"/>
      <c r="S314" s="526"/>
      <c r="T314" s="526"/>
      <c r="U314" s="526"/>
      <c r="V314" s="526"/>
      <c r="W314" s="526"/>
      <c r="X314" s="526"/>
      <c r="Y314" s="526"/>
      <c r="Z314" s="527"/>
      <c r="AA314" s="527"/>
      <c r="AB314" s="527"/>
      <c r="AC314" s="527"/>
      <c r="AD314" s="527"/>
      <c r="AE314" s="527"/>
      <c r="AF314" s="527"/>
      <c r="AG314" s="527" t="s">
        <v>1621</v>
      </c>
      <c r="AH314" s="527"/>
      <c r="AI314" s="527"/>
      <c r="AJ314" s="527"/>
      <c r="AK314" s="527"/>
      <c r="AL314" s="527"/>
      <c r="AM314" s="527"/>
      <c r="AN314" s="527"/>
      <c r="AO314" s="527"/>
      <c r="AP314" s="527"/>
      <c r="AQ314" s="527"/>
      <c r="AR314" s="527"/>
      <c r="AS314" s="527"/>
      <c r="AT314" s="527"/>
      <c r="AU314" s="527"/>
      <c r="AV314" s="527"/>
      <c r="AW314" s="527"/>
      <c r="AX314" s="527"/>
      <c r="AY314" s="527"/>
      <c r="AZ314" s="527"/>
      <c r="BA314" s="527"/>
      <c r="BB314" s="527"/>
      <c r="BC314" s="527"/>
      <c r="BD314" s="527"/>
      <c r="BE314" s="527"/>
      <c r="BF314" s="527"/>
      <c r="BG314" s="527"/>
      <c r="BH314" s="527"/>
    </row>
    <row r="315" spans="1:60" outlineLevel="2">
      <c r="A315" s="528"/>
      <c r="B315" s="529"/>
      <c r="C315" s="530" t="s">
        <v>2924</v>
      </c>
      <c r="D315" s="531"/>
      <c r="E315" s="532">
        <v>647.67499999999995</v>
      </c>
      <c r="F315" s="526"/>
      <c r="G315" s="526"/>
      <c r="H315" s="526"/>
      <c r="I315" s="526"/>
      <c r="J315" s="526"/>
      <c r="K315" s="526"/>
      <c r="L315" s="526"/>
      <c r="M315" s="526"/>
      <c r="N315" s="533"/>
      <c r="O315" s="533"/>
      <c r="P315" s="533"/>
      <c r="Q315" s="533"/>
      <c r="R315" s="526"/>
      <c r="S315" s="526"/>
      <c r="T315" s="526"/>
      <c r="U315" s="526"/>
      <c r="V315" s="526"/>
      <c r="W315" s="526"/>
      <c r="X315" s="526"/>
      <c r="Y315" s="526"/>
      <c r="Z315" s="527"/>
      <c r="AA315" s="527"/>
      <c r="AB315" s="527"/>
      <c r="AC315" s="527"/>
      <c r="AD315" s="527"/>
      <c r="AE315" s="527"/>
      <c r="AF315" s="527"/>
      <c r="AG315" s="527" t="s">
        <v>814</v>
      </c>
      <c r="AH315" s="527">
        <v>5</v>
      </c>
      <c r="AI315" s="527"/>
      <c r="AJ315" s="527"/>
      <c r="AK315" s="527"/>
      <c r="AL315" s="527"/>
      <c r="AM315" s="527"/>
      <c r="AN315" s="527"/>
      <c r="AO315" s="527"/>
      <c r="AP315" s="527"/>
      <c r="AQ315" s="527"/>
      <c r="AR315" s="527"/>
      <c r="AS315" s="527"/>
      <c r="AT315" s="527"/>
      <c r="AU315" s="527"/>
      <c r="AV315" s="527"/>
      <c r="AW315" s="527"/>
      <c r="AX315" s="527"/>
      <c r="AY315" s="527"/>
      <c r="AZ315" s="527"/>
      <c r="BA315" s="527"/>
      <c r="BB315" s="527"/>
      <c r="BC315" s="527"/>
      <c r="BD315" s="527"/>
      <c r="BE315" s="527"/>
      <c r="BF315" s="527"/>
      <c r="BG315" s="527"/>
      <c r="BH315" s="527"/>
    </row>
    <row r="316" spans="1:60" outlineLevel="1">
      <c r="A316" s="518">
        <v>70</v>
      </c>
      <c r="B316" s="519" t="s">
        <v>2288</v>
      </c>
      <c r="C316" s="520" t="s">
        <v>2289</v>
      </c>
      <c r="D316" s="521" t="s">
        <v>832</v>
      </c>
      <c r="E316" s="522">
        <v>1.6268899999999999</v>
      </c>
      <c r="F316" s="523"/>
      <c r="G316" s="524">
        <f>ROUND(E316*F316,2)</f>
        <v>0</v>
      </c>
      <c r="H316" s="523"/>
      <c r="I316" s="524">
        <f>ROUND(E316*H316,2)</f>
        <v>0</v>
      </c>
      <c r="J316" s="523"/>
      <c r="K316" s="524">
        <f>ROUND(E316*J316,2)</f>
        <v>0</v>
      </c>
      <c r="L316" s="524">
        <v>21</v>
      </c>
      <c r="M316" s="524">
        <f>G316*(1+L316/100)</f>
        <v>0</v>
      </c>
      <c r="N316" s="522">
        <v>0</v>
      </c>
      <c r="O316" s="522">
        <f>ROUND(E316*N316,2)</f>
        <v>0</v>
      </c>
      <c r="P316" s="522">
        <v>0</v>
      </c>
      <c r="Q316" s="522">
        <f>ROUND(E316*P316,2)</f>
        <v>0</v>
      </c>
      <c r="R316" s="524" t="s">
        <v>1604</v>
      </c>
      <c r="S316" s="524" t="s">
        <v>1605</v>
      </c>
      <c r="T316" s="525" t="s">
        <v>1605</v>
      </c>
      <c r="U316" s="526">
        <v>2.7</v>
      </c>
      <c r="V316" s="526">
        <f>ROUND(E316*U316,2)</f>
        <v>4.3899999999999997</v>
      </c>
      <c r="W316" s="526"/>
      <c r="X316" s="526" t="s">
        <v>1606</v>
      </c>
      <c r="Y316" s="526" t="s">
        <v>2857</v>
      </c>
      <c r="Z316" s="527"/>
      <c r="AA316" s="527"/>
      <c r="AB316" s="527"/>
      <c r="AC316" s="527"/>
      <c r="AD316" s="527"/>
      <c r="AE316" s="527"/>
      <c r="AF316" s="527"/>
      <c r="AG316" s="527" t="s">
        <v>1607</v>
      </c>
      <c r="AH316" s="527"/>
      <c r="AI316" s="527"/>
      <c r="AJ316" s="527"/>
      <c r="AK316" s="527"/>
      <c r="AL316" s="527"/>
      <c r="AM316" s="527"/>
      <c r="AN316" s="527"/>
      <c r="AO316" s="527"/>
      <c r="AP316" s="527"/>
      <c r="AQ316" s="527"/>
      <c r="AR316" s="527"/>
      <c r="AS316" s="527"/>
      <c r="AT316" s="527"/>
      <c r="AU316" s="527"/>
      <c r="AV316" s="527"/>
      <c r="AW316" s="527"/>
      <c r="AX316" s="527"/>
      <c r="AY316" s="527"/>
      <c r="AZ316" s="527"/>
      <c r="BA316" s="527"/>
      <c r="BB316" s="527"/>
      <c r="BC316" s="527"/>
      <c r="BD316" s="527"/>
      <c r="BE316" s="527"/>
      <c r="BF316" s="527"/>
      <c r="BG316" s="527"/>
      <c r="BH316" s="527"/>
    </row>
    <row r="317" spans="1:60" outlineLevel="2">
      <c r="A317" s="528"/>
      <c r="B317" s="529"/>
      <c r="C317" s="976" t="s">
        <v>1683</v>
      </c>
      <c r="D317" s="977"/>
      <c r="E317" s="977"/>
      <c r="F317" s="977"/>
      <c r="G317" s="977"/>
      <c r="H317" s="526"/>
      <c r="I317" s="526"/>
      <c r="J317" s="526"/>
      <c r="K317" s="526"/>
      <c r="L317" s="526"/>
      <c r="M317" s="526"/>
      <c r="N317" s="533"/>
      <c r="O317" s="533"/>
      <c r="P317" s="533"/>
      <c r="Q317" s="533"/>
      <c r="R317" s="526"/>
      <c r="S317" s="526"/>
      <c r="T317" s="526"/>
      <c r="U317" s="526"/>
      <c r="V317" s="526"/>
      <c r="W317" s="526"/>
      <c r="X317" s="526"/>
      <c r="Y317" s="526"/>
      <c r="Z317" s="527"/>
      <c r="AA317" s="527"/>
      <c r="AB317" s="527"/>
      <c r="AC317" s="527"/>
      <c r="AD317" s="527"/>
      <c r="AE317" s="527"/>
      <c r="AF317" s="527"/>
      <c r="AG317" s="527" t="s">
        <v>1621</v>
      </c>
      <c r="AH317" s="527"/>
      <c r="AI317" s="527"/>
      <c r="AJ317" s="527"/>
      <c r="AK317" s="527"/>
      <c r="AL317" s="527"/>
      <c r="AM317" s="527"/>
      <c r="AN317" s="527"/>
      <c r="AO317" s="527"/>
      <c r="AP317" s="527"/>
      <c r="AQ317" s="527"/>
      <c r="AR317" s="527"/>
      <c r="AS317" s="527"/>
      <c r="AT317" s="527"/>
      <c r="AU317" s="527"/>
      <c r="AV317" s="527"/>
      <c r="AW317" s="527"/>
      <c r="AX317" s="527"/>
      <c r="AY317" s="527"/>
      <c r="AZ317" s="527"/>
      <c r="BA317" s="527"/>
      <c r="BB317" s="527"/>
      <c r="BC317" s="527"/>
      <c r="BD317" s="527"/>
      <c r="BE317" s="527"/>
      <c r="BF317" s="527"/>
      <c r="BG317" s="527"/>
      <c r="BH317" s="527"/>
    </row>
    <row r="318" spans="1:60" outlineLevel="2">
      <c r="A318" s="528"/>
      <c r="B318" s="529"/>
      <c r="C318" s="530" t="s">
        <v>2925</v>
      </c>
      <c r="D318" s="531"/>
      <c r="E318" s="532">
        <v>1.6268899999999999</v>
      </c>
      <c r="F318" s="526"/>
      <c r="G318" s="526"/>
      <c r="H318" s="526"/>
      <c r="I318" s="526"/>
      <c r="J318" s="526"/>
      <c r="K318" s="526"/>
      <c r="L318" s="526"/>
      <c r="M318" s="526"/>
      <c r="N318" s="533"/>
      <c r="O318" s="533"/>
      <c r="P318" s="533"/>
      <c r="Q318" s="533"/>
      <c r="R318" s="526"/>
      <c r="S318" s="526"/>
      <c r="T318" s="526"/>
      <c r="U318" s="526"/>
      <c r="V318" s="526"/>
      <c r="W318" s="526"/>
      <c r="X318" s="526"/>
      <c r="Y318" s="526"/>
      <c r="Z318" s="527"/>
      <c r="AA318" s="527"/>
      <c r="AB318" s="527"/>
      <c r="AC318" s="527"/>
      <c r="AD318" s="527"/>
      <c r="AE318" s="527"/>
      <c r="AF318" s="527"/>
      <c r="AG318" s="527" t="s">
        <v>814</v>
      </c>
      <c r="AH318" s="527">
        <v>5</v>
      </c>
      <c r="AI318" s="527"/>
      <c r="AJ318" s="527"/>
      <c r="AK318" s="527"/>
      <c r="AL318" s="527"/>
      <c r="AM318" s="527"/>
      <c r="AN318" s="527"/>
      <c r="AO318" s="527"/>
      <c r="AP318" s="527"/>
      <c r="AQ318" s="527"/>
      <c r="AR318" s="527"/>
      <c r="AS318" s="527"/>
      <c r="AT318" s="527"/>
      <c r="AU318" s="527"/>
      <c r="AV318" s="527"/>
      <c r="AW318" s="527"/>
      <c r="AX318" s="527"/>
      <c r="AY318" s="527"/>
      <c r="AZ318" s="527"/>
      <c r="BA318" s="527"/>
      <c r="BB318" s="527"/>
      <c r="BC318" s="527"/>
      <c r="BD318" s="527"/>
      <c r="BE318" s="527"/>
      <c r="BF318" s="527"/>
      <c r="BG318" s="527"/>
      <c r="BH318" s="527"/>
    </row>
    <row r="319" spans="1:60" outlineLevel="1">
      <c r="A319" s="518">
        <v>71</v>
      </c>
      <c r="B319" s="519" t="s">
        <v>1681</v>
      </c>
      <c r="C319" s="520" t="s">
        <v>1682</v>
      </c>
      <c r="D319" s="521" t="s">
        <v>832</v>
      </c>
      <c r="E319" s="522">
        <v>85.237080000000006</v>
      </c>
      <c r="F319" s="523"/>
      <c r="G319" s="524">
        <f>ROUND(E319*F319,2)</f>
        <v>0</v>
      </c>
      <c r="H319" s="523"/>
      <c r="I319" s="524">
        <f>ROUND(E319*H319,2)</f>
        <v>0</v>
      </c>
      <c r="J319" s="523"/>
      <c r="K319" s="524">
        <f>ROUND(E319*J319,2)</f>
        <v>0</v>
      </c>
      <c r="L319" s="524">
        <v>21</v>
      </c>
      <c r="M319" s="524">
        <f>G319*(1+L319/100)</f>
        <v>0</v>
      </c>
      <c r="N319" s="522">
        <v>0</v>
      </c>
      <c r="O319" s="522">
        <f>ROUND(E319*N319,2)</f>
        <v>0</v>
      </c>
      <c r="P319" s="522">
        <v>0</v>
      </c>
      <c r="Q319" s="522">
        <f>ROUND(E319*P319,2)</f>
        <v>0</v>
      </c>
      <c r="R319" s="524" t="s">
        <v>1604</v>
      </c>
      <c r="S319" s="524" t="s">
        <v>1605</v>
      </c>
      <c r="T319" s="525" t="s">
        <v>1605</v>
      </c>
      <c r="U319" s="526">
        <v>1.35</v>
      </c>
      <c r="V319" s="526">
        <f>ROUND(E319*U319,2)</f>
        <v>115.07</v>
      </c>
      <c r="W319" s="526"/>
      <c r="X319" s="526" t="s">
        <v>1606</v>
      </c>
      <c r="Y319" s="526" t="s">
        <v>2857</v>
      </c>
      <c r="Z319" s="527"/>
      <c r="AA319" s="527"/>
      <c r="AB319" s="527"/>
      <c r="AC319" s="527"/>
      <c r="AD319" s="527"/>
      <c r="AE319" s="527"/>
      <c r="AF319" s="527"/>
      <c r="AG319" s="527" t="s">
        <v>1607</v>
      </c>
      <c r="AH319" s="527"/>
      <c r="AI319" s="527"/>
      <c r="AJ319" s="527"/>
      <c r="AK319" s="527"/>
      <c r="AL319" s="527"/>
      <c r="AM319" s="527"/>
      <c r="AN319" s="527"/>
      <c r="AO319" s="527"/>
      <c r="AP319" s="527"/>
      <c r="AQ319" s="527"/>
      <c r="AR319" s="527"/>
      <c r="AS319" s="527"/>
      <c r="AT319" s="527"/>
      <c r="AU319" s="527"/>
      <c r="AV319" s="527"/>
      <c r="AW319" s="527"/>
      <c r="AX319" s="527"/>
      <c r="AY319" s="527"/>
      <c r="AZ319" s="527"/>
      <c r="BA319" s="527"/>
      <c r="BB319" s="527"/>
      <c r="BC319" s="527"/>
      <c r="BD319" s="527"/>
      <c r="BE319" s="527"/>
      <c r="BF319" s="527"/>
      <c r="BG319" s="527"/>
      <c r="BH319" s="527"/>
    </row>
    <row r="320" spans="1:60" outlineLevel="2">
      <c r="A320" s="528"/>
      <c r="B320" s="529"/>
      <c r="C320" s="976" t="s">
        <v>1683</v>
      </c>
      <c r="D320" s="977"/>
      <c r="E320" s="977"/>
      <c r="F320" s="977"/>
      <c r="G320" s="977"/>
      <c r="H320" s="526"/>
      <c r="I320" s="526"/>
      <c r="J320" s="526"/>
      <c r="K320" s="526"/>
      <c r="L320" s="526"/>
      <c r="M320" s="526"/>
      <c r="N320" s="533"/>
      <c r="O320" s="533"/>
      <c r="P320" s="533"/>
      <c r="Q320" s="533"/>
      <c r="R320" s="526"/>
      <c r="S320" s="526"/>
      <c r="T320" s="526"/>
      <c r="U320" s="526"/>
      <c r="V320" s="526"/>
      <c r="W320" s="526"/>
      <c r="X320" s="526"/>
      <c r="Y320" s="526"/>
      <c r="Z320" s="527"/>
      <c r="AA320" s="527"/>
      <c r="AB320" s="527"/>
      <c r="AC320" s="527"/>
      <c r="AD320" s="527"/>
      <c r="AE320" s="527"/>
      <c r="AF320" s="527"/>
      <c r="AG320" s="527" t="s">
        <v>1621</v>
      </c>
      <c r="AH320" s="527"/>
      <c r="AI320" s="527"/>
      <c r="AJ320" s="527"/>
      <c r="AK320" s="527"/>
      <c r="AL320" s="527"/>
      <c r="AM320" s="527"/>
      <c r="AN320" s="527"/>
      <c r="AO320" s="527"/>
      <c r="AP320" s="527"/>
      <c r="AQ320" s="527"/>
      <c r="AR320" s="527"/>
      <c r="AS320" s="527"/>
      <c r="AT320" s="527"/>
      <c r="AU320" s="527"/>
      <c r="AV320" s="527"/>
      <c r="AW320" s="527"/>
      <c r="AX320" s="527"/>
      <c r="AY320" s="527"/>
      <c r="AZ320" s="527"/>
      <c r="BA320" s="527"/>
      <c r="BB320" s="527"/>
      <c r="BC320" s="527"/>
      <c r="BD320" s="527"/>
      <c r="BE320" s="527"/>
      <c r="BF320" s="527"/>
      <c r="BG320" s="527"/>
      <c r="BH320" s="527"/>
    </row>
    <row r="321" spans="1:60" outlineLevel="2">
      <c r="A321" s="528"/>
      <c r="B321" s="529"/>
      <c r="C321" s="530" t="s">
        <v>2926</v>
      </c>
      <c r="D321" s="531"/>
      <c r="E321" s="532">
        <v>85.237080000000006</v>
      </c>
      <c r="F321" s="526"/>
      <c r="G321" s="526"/>
      <c r="H321" s="526"/>
      <c r="I321" s="526"/>
      <c r="J321" s="526"/>
      <c r="K321" s="526"/>
      <c r="L321" s="526"/>
      <c r="M321" s="526"/>
      <c r="N321" s="533"/>
      <c r="O321" s="533"/>
      <c r="P321" s="533"/>
      <c r="Q321" s="533"/>
      <c r="R321" s="526"/>
      <c r="S321" s="526"/>
      <c r="T321" s="526"/>
      <c r="U321" s="526"/>
      <c r="V321" s="526"/>
      <c r="W321" s="526"/>
      <c r="X321" s="526"/>
      <c r="Y321" s="526"/>
      <c r="Z321" s="527"/>
      <c r="AA321" s="527"/>
      <c r="AB321" s="527"/>
      <c r="AC321" s="527"/>
      <c r="AD321" s="527"/>
      <c r="AE321" s="527"/>
      <c r="AF321" s="527"/>
      <c r="AG321" s="527" t="s">
        <v>814</v>
      </c>
      <c r="AH321" s="527">
        <v>5</v>
      </c>
      <c r="AI321" s="527"/>
      <c r="AJ321" s="527"/>
      <c r="AK321" s="527"/>
      <c r="AL321" s="527"/>
      <c r="AM321" s="527"/>
      <c r="AN321" s="527"/>
      <c r="AO321" s="527"/>
      <c r="AP321" s="527"/>
      <c r="AQ321" s="527"/>
      <c r="AR321" s="527"/>
      <c r="AS321" s="527"/>
      <c r="AT321" s="527"/>
      <c r="AU321" s="527"/>
      <c r="AV321" s="527"/>
      <c r="AW321" s="527"/>
      <c r="AX321" s="527"/>
      <c r="AY321" s="527"/>
      <c r="AZ321" s="527"/>
      <c r="BA321" s="527"/>
      <c r="BB321" s="527"/>
      <c r="BC321" s="527"/>
      <c r="BD321" s="527"/>
      <c r="BE321" s="527"/>
      <c r="BF321" s="527"/>
      <c r="BG321" s="527"/>
      <c r="BH321" s="527"/>
    </row>
    <row r="322" spans="1:60" outlineLevel="1">
      <c r="A322" s="518">
        <v>72</v>
      </c>
      <c r="B322" s="519" t="s">
        <v>2290</v>
      </c>
      <c r="C322" s="520" t="s">
        <v>2291</v>
      </c>
      <c r="D322" s="521" t="s">
        <v>832</v>
      </c>
      <c r="E322" s="522">
        <v>0.29144999999999999</v>
      </c>
      <c r="F322" s="523"/>
      <c r="G322" s="524">
        <f>ROUND(E322*F322,2)</f>
        <v>0</v>
      </c>
      <c r="H322" s="523"/>
      <c r="I322" s="524">
        <f>ROUND(E322*H322,2)</f>
        <v>0</v>
      </c>
      <c r="J322" s="523"/>
      <c r="K322" s="524">
        <f>ROUND(E322*J322,2)</f>
        <v>0</v>
      </c>
      <c r="L322" s="524">
        <v>21</v>
      </c>
      <c r="M322" s="524">
        <f>G322*(1+L322/100)</f>
        <v>0</v>
      </c>
      <c r="N322" s="522">
        <v>0</v>
      </c>
      <c r="O322" s="522">
        <f>ROUND(E322*N322,2)</f>
        <v>0</v>
      </c>
      <c r="P322" s="522">
        <v>0</v>
      </c>
      <c r="Q322" s="522">
        <f>ROUND(E322*P322,2)</f>
        <v>0</v>
      </c>
      <c r="R322" s="524" t="s">
        <v>1604</v>
      </c>
      <c r="S322" s="524" t="s">
        <v>1605</v>
      </c>
      <c r="T322" s="525" t="s">
        <v>1605</v>
      </c>
      <c r="U322" s="526">
        <v>0.67500000000000004</v>
      </c>
      <c r="V322" s="526">
        <f>ROUND(E322*U322,2)</f>
        <v>0.2</v>
      </c>
      <c r="W322" s="526"/>
      <c r="X322" s="526" t="s">
        <v>1606</v>
      </c>
      <c r="Y322" s="526" t="s">
        <v>2857</v>
      </c>
      <c r="Z322" s="527"/>
      <c r="AA322" s="527"/>
      <c r="AB322" s="527"/>
      <c r="AC322" s="527"/>
      <c r="AD322" s="527"/>
      <c r="AE322" s="527"/>
      <c r="AF322" s="527"/>
      <c r="AG322" s="527" t="s">
        <v>1607</v>
      </c>
      <c r="AH322" s="527"/>
      <c r="AI322" s="527"/>
      <c r="AJ322" s="527"/>
      <c r="AK322" s="527"/>
      <c r="AL322" s="527"/>
      <c r="AM322" s="527"/>
      <c r="AN322" s="527"/>
      <c r="AO322" s="527"/>
      <c r="AP322" s="527"/>
      <c r="AQ322" s="527"/>
      <c r="AR322" s="527"/>
      <c r="AS322" s="527"/>
      <c r="AT322" s="527"/>
      <c r="AU322" s="527"/>
      <c r="AV322" s="527"/>
      <c r="AW322" s="527"/>
      <c r="AX322" s="527"/>
      <c r="AY322" s="527"/>
      <c r="AZ322" s="527"/>
      <c r="BA322" s="527"/>
      <c r="BB322" s="527"/>
      <c r="BC322" s="527"/>
      <c r="BD322" s="527"/>
      <c r="BE322" s="527"/>
      <c r="BF322" s="527"/>
      <c r="BG322" s="527"/>
      <c r="BH322" s="527"/>
    </row>
    <row r="323" spans="1:60" outlineLevel="2">
      <c r="A323" s="528"/>
      <c r="B323" s="529"/>
      <c r="C323" s="976" t="s">
        <v>1683</v>
      </c>
      <c r="D323" s="977"/>
      <c r="E323" s="977"/>
      <c r="F323" s="977"/>
      <c r="G323" s="977"/>
      <c r="H323" s="526"/>
      <c r="I323" s="526"/>
      <c r="J323" s="526"/>
      <c r="K323" s="526"/>
      <c r="L323" s="526"/>
      <c r="M323" s="526"/>
      <c r="N323" s="533"/>
      <c r="O323" s="533"/>
      <c r="P323" s="533"/>
      <c r="Q323" s="533"/>
      <c r="R323" s="526"/>
      <c r="S323" s="526"/>
      <c r="T323" s="526"/>
      <c r="U323" s="526"/>
      <c r="V323" s="526"/>
      <c r="W323" s="526"/>
      <c r="X323" s="526"/>
      <c r="Y323" s="526"/>
      <c r="Z323" s="527"/>
      <c r="AA323" s="527"/>
      <c r="AB323" s="527"/>
      <c r="AC323" s="527"/>
      <c r="AD323" s="527"/>
      <c r="AE323" s="527"/>
      <c r="AF323" s="527"/>
      <c r="AG323" s="527" t="s">
        <v>1621</v>
      </c>
      <c r="AH323" s="527"/>
      <c r="AI323" s="527"/>
      <c r="AJ323" s="527"/>
      <c r="AK323" s="527"/>
      <c r="AL323" s="527"/>
      <c r="AM323" s="527"/>
      <c r="AN323" s="527"/>
      <c r="AO323" s="527"/>
      <c r="AP323" s="527"/>
      <c r="AQ323" s="527"/>
      <c r="AR323" s="527"/>
      <c r="AS323" s="527"/>
      <c r="AT323" s="527"/>
      <c r="AU323" s="527"/>
      <c r="AV323" s="527"/>
      <c r="AW323" s="527"/>
      <c r="AX323" s="527"/>
      <c r="AY323" s="527"/>
      <c r="AZ323" s="527"/>
      <c r="BA323" s="527"/>
      <c r="BB323" s="527"/>
      <c r="BC323" s="527"/>
      <c r="BD323" s="527"/>
      <c r="BE323" s="527"/>
      <c r="BF323" s="527"/>
      <c r="BG323" s="527"/>
      <c r="BH323" s="527"/>
    </row>
    <row r="324" spans="1:60" outlineLevel="2">
      <c r="A324" s="528"/>
      <c r="B324" s="529"/>
      <c r="C324" s="530" t="s">
        <v>2927</v>
      </c>
      <c r="D324" s="531"/>
      <c r="E324" s="532">
        <v>0.29144999999999999</v>
      </c>
      <c r="F324" s="526"/>
      <c r="G324" s="526"/>
      <c r="H324" s="526"/>
      <c r="I324" s="526"/>
      <c r="J324" s="526"/>
      <c r="K324" s="526"/>
      <c r="L324" s="526"/>
      <c r="M324" s="526"/>
      <c r="N324" s="533"/>
      <c r="O324" s="533"/>
      <c r="P324" s="533"/>
      <c r="Q324" s="533"/>
      <c r="R324" s="526"/>
      <c r="S324" s="526"/>
      <c r="T324" s="526"/>
      <c r="U324" s="526"/>
      <c r="V324" s="526"/>
      <c r="W324" s="526"/>
      <c r="X324" s="526"/>
      <c r="Y324" s="526"/>
      <c r="Z324" s="527"/>
      <c r="AA324" s="527"/>
      <c r="AB324" s="527"/>
      <c r="AC324" s="527"/>
      <c r="AD324" s="527"/>
      <c r="AE324" s="527"/>
      <c r="AF324" s="527"/>
      <c r="AG324" s="527" t="s">
        <v>814</v>
      </c>
      <c r="AH324" s="527">
        <v>5</v>
      </c>
      <c r="AI324" s="527"/>
      <c r="AJ324" s="527"/>
      <c r="AK324" s="527"/>
      <c r="AL324" s="527"/>
      <c r="AM324" s="527"/>
      <c r="AN324" s="527"/>
      <c r="AO324" s="527"/>
      <c r="AP324" s="527"/>
      <c r="AQ324" s="527"/>
      <c r="AR324" s="527"/>
      <c r="AS324" s="527"/>
      <c r="AT324" s="527"/>
      <c r="AU324" s="527"/>
      <c r="AV324" s="527"/>
      <c r="AW324" s="527"/>
      <c r="AX324" s="527"/>
      <c r="AY324" s="527"/>
      <c r="AZ324" s="527"/>
      <c r="BA324" s="527"/>
      <c r="BB324" s="527"/>
      <c r="BC324" s="527"/>
      <c r="BD324" s="527"/>
      <c r="BE324" s="527"/>
      <c r="BF324" s="527"/>
      <c r="BG324" s="527"/>
      <c r="BH324" s="527"/>
    </row>
    <row r="325" spans="1:60" outlineLevel="1">
      <c r="A325" s="518">
        <v>73</v>
      </c>
      <c r="B325" s="519" t="s">
        <v>2292</v>
      </c>
      <c r="C325" s="520" t="s">
        <v>2293</v>
      </c>
      <c r="D325" s="521" t="s">
        <v>832</v>
      </c>
      <c r="E325" s="522">
        <v>1.6268899999999999</v>
      </c>
      <c r="F325" s="523"/>
      <c r="G325" s="524">
        <f>ROUND(E325*F325,2)</f>
        <v>0</v>
      </c>
      <c r="H325" s="523"/>
      <c r="I325" s="524">
        <f>ROUND(E325*H325,2)</f>
        <v>0</v>
      </c>
      <c r="J325" s="523"/>
      <c r="K325" s="524">
        <f>ROUND(E325*J325,2)</f>
        <v>0</v>
      </c>
      <c r="L325" s="524">
        <v>21</v>
      </c>
      <c r="M325" s="524">
        <f>G325*(1+L325/100)</f>
        <v>0</v>
      </c>
      <c r="N325" s="522">
        <v>0</v>
      </c>
      <c r="O325" s="522">
        <f>ROUND(E325*N325,2)</f>
        <v>0</v>
      </c>
      <c r="P325" s="522">
        <v>0</v>
      </c>
      <c r="Q325" s="522">
        <f>ROUND(E325*P325,2)</f>
        <v>0</v>
      </c>
      <c r="R325" s="524" t="s">
        <v>1604</v>
      </c>
      <c r="S325" s="524" t="s">
        <v>1605</v>
      </c>
      <c r="T325" s="525" t="s">
        <v>1605</v>
      </c>
      <c r="U325" s="526">
        <v>0.82</v>
      </c>
      <c r="V325" s="526">
        <f>ROUND(E325*U325,2)</f>
        <v>1.33</v>
      </c>
      <c r="W325" s="526"/>
      <c r="X325" s="526" t="s">
        <v>1606</v>
      </c>
      <c r="Y325" s="526" t="s">
        <v>2857</v>
      </c>
      <c r="Z325" s="527"/>
      <c r="AA325" s="527"/>
      <c r="AB325" s="527"/>
      <c r="AC325" s="527"/>
      <c r="AD325" s="527"/>
      <c r="AE325" s="527"/>
      <c r="AF325" s="527"/>
      <c r="AG325" s="527" t="s">
        <v>1607</v>
      </c>
      <c r="AH325" s="527"/>
      <c r="AI325" s="527"/>
      <c r="AJ325" s="527"/>
      <c r="AK325" s="527"/>
      <c r="AL325" s="527"/>
      <c r="AM325" s="527"/>
      <c r="AN325" s="527"/>
      <c r="AO325" s="527"/>
      <c r="AP325" s="527"/>
      <c r="AQ325" s="527"/>
      <c r="AR325" s="527"/>
      <c r="AS325" s="527"/>
      <c r="AT325" s="527"/>
      <c r="AU325" s="527"/>
      <c r="AV325" s="527"/>
      <c r="AW325" s="527"/>
      <c r="AX325" s="527"/>
      <c r="AY325" s="527"/>
      <c r="AZ325" s="527"/>
      <c r="BA325" s="527"/>
      <c r="BB325" s="527"/>
      <c r="BC325" s="527"/>
      <c r="BD325" s="527"/>
      <c r="BE325" s="527"/>
      <c r="BF325" s="527"/>
      <c r="BG325" s="527"/>
      <c r="BH325" s="527"/>
    </row>
    <row r="326" spans="1:60" outlineLevel="2">
      <c r="A326" s="528"/>
      <c r="B326" s="529"/>
      <c r="C326" s="976" t="s">
        <v>1687</v>
      </c>
      <c r="D326" s="977"/>
      <c r="E326" s="977"/>
      <c r="F326" s="977"/>
      <c r="G326" s="977"/>
      <c r="H326" s="526"/>
      <c r="I326" s="526"/>
      <c r="J326" s="526"/>
      <c r="K326" s="526"/>
      <c r="L326" s="526"/>
      <c r="M326" s="526"/>
      <c r="N326" s="533"/>
      <c r="O326" s="533"/>
      <c r="P326" s="533"/>
      <c r="Q326" s="533"/>
      <c r="R326" s="526"/>
      <c r="S326" s="526"/>
      <c r="T326" s="526"/>
      <c r="U326" s="526"/>
      <c r="V326" s="526"/>
      <c r="W326" s="526"/>
      <c r="X326" s="526"/>
      <c r="Y326" s="526"/>
      <c r="Z326" s="527"/>
      <c r="AA326" s="527"/>
      <c r="AB326" s="527"/>
      <c r="AC326" s="527"/>
      <c r="AD326" s="527"/>
      <c r="AE326" s="527"/>
      <c r="AF326" s="527"/>
      <c r="AG326" s="527" t="s">
        <v>1621</v>
      </c>
      <c r="AH326" s="527"/>
      <c r="AI326" s="527"/>
      <c r="AJ326" s="527"/>
      <c r="AK326" s="527"/>
      <c r="AL326" s="527"/>
      <c r="AM326" s="527"/>
      <c r="AN326" s="527"/>
      <c r="AO326" s="527"/>
      <c r="AP326" s="527"/>
      <c r="AQ326" s="527"/>
      <c r="AR326" s="527"/>
      <c r="AS326" s="527"/>
      <c r="AT326" s="527"/>
      <c r="AU326" s="527"/>
      <c r="AV326" s="527"/>
      <c r="AW326" s="527"/>
      <c r="AX326" s="527"/>
      <c r="AY326" s="527"/>
      <c r="AZ326" s="527"/>
      <c r="BA326" s="527"/>
      <c r="BB326" s="527"/>
      <c r="BC326" s="527"/>
      <c r="BD326" s="527"/>
      <c r="BE326" s="527"/>
      <c r="BF326" s="527"/>
      <c r="BG326" s="527"/>
      <c r="BH326" s="527"/>
    </row>
    <row r="327" spans="1:60" outlineLevel="2">
      <c r="A327" s="528"/>
      <c r="B327" s="529"/>
      <c r="C327" s="530" t="s">
        <v>2925</v>
      </c>
      <c r="D327" s="531"/>
      <c r="E327" s="532">
        <v>1.6268899999999999</v>
      </c>
      <c r="F327" s="526"/>
      <c r="G327" s="526"/>
      <c r="H327" s="526"/>
      <c r="I327" s="526"/>
      <c r="J327" s="526"/>
      <c r="K327" s="526"/>
      <c r="L327" s="526"/>
      <c r="M327" s="526"/>
      <c r="N327" s="533"/>
      <c r="O327" s="533"/>
      <c r="P327" s="533"/>
      <c r="Q327" s="533"/>
      <c r="R327" s="526"/>
      <c r="S327" s="526"/>
      <c r="T327" s="526"/>
      <c r="U327" s="526"/>
      <c r="V327" s="526"/>
      <c r="W327" s="526"/>
      <c r="X327" s="526"/>
      <c r="Y327" s="526"/>
      <c r="Z327" s="527"/>
      <c r="AA327" s="527"/>
      <c r="AB327" s="527"/>
      <c r="AC327" s="527"/>
      <c r="AD327" s="527"/>
      <c r="AE327" s="527"/>
      <c r="AF327" s="527"/>
      <c r="AG327" s="527" t="s">
        <v>814</v>
      </c>
      <c r="AH327" s="527">
        <v>5</v>
      </c>
      <c r="AI327" s="527"/>
      <c r="AJ327" s="527"/>
      <c r="AK327" s="527"/>
      <c r="AL327" s="527"/>
      <c r="AM327" s="527"/>
      <c r="AN327" s="527"/>
      <c r="AO327" s="527"/>
      <c r="AP327" s="527"/>
      <c r="AQ327" s="527"/>
      <c r="AR327" s="527"/>
      <c r="AS327" s="527"/>
      <c r="AT327" s="527"/>
      <c r="AU327" s="527"/>
      <c r="AV327" s="527"/>
      <c r="AW327" s="527"/>
      <c r="AX327" s="527"/>
      <c r="AY327" s="527"/>
      <c r="AZ327" s="527"/>
      <c r="BA327" s="527"/>
      <c r="BB327" s="527"/>
      <c r="BC327" s="527"/>
      <c r="BD327" s="527"/>
      <c r="BE327" s="527"/>
      <c r="BF327" s="527"/>
      <c r="BG327" s="527"/>
      <c r="BH327" s="527"/>
    </row>
    <row r="328" spans="1:60" outlineLevel="1">
      <c r="A328" s="518">
        <v>74</v>
      </c>
      <c r="B328" s="519" t="s">
        <v>1685</v>
      </c>
      <c r="C328" s="520" t="s">
        <v>1686</v>
      </c>
      <c r="D328" s="521" t="s">
        <v>832</v>
      </c>
      <c r="E328" s="522">
        <v>85.237080000000006</v>
      </c>
      <c r="F328" s="523"/>
      <c r="G328" s="524">
        <f>ROUND(E328*F328,2)</f>
        <v>0</v>
      </c>
      <c r="H328" s="523"/>
      <c r="I328" s="524">
        <f>ROUND(E328*H328,2)</f>
        <v>0</v>
      </c>
      <c r="J328" s="523"/>
      <c r="K328" s="524">
        <f>ROUND(E328*J328,2)</f>
        <v>0</v>
      </c>
      <c r="L328" s="524">
        <v>21</v>
      </c>
      <c r="M328" s="524">
        <f>G328*(1+L328/100)</f>
        <v>0</v>
      </c>
      <c r="N328" s="522">
        <v>0</v>
      </c>
      <c r="O328" s="522">
        <f>ROUND(E328*N328,2)</f>
        <v>0</v>
      </c>
      <c r="P328" s="522">
        <v>0</v>
      </c>
      <c r="Q328" s="522">
        <f>ROUND(E328*P328,2)</f>
        <v>0</v>
      </c>
      <c r="R328" s="524" t="s">
        <v>1604</v>
      </c>
      <c r="S328" s="524" t="s">
        <v>1605</v>
      </c>
      <c r="T328" s="525" t="s">
        <v>1605</v>
      </c>
      <c r="U328" s="526">
        <v>0.41</v>
      </c>
      <c r="V328" s="526">
        <f>ROUND(E328*U328,2)</f>
        <v>34.950000000000003</v>
      </c>
      <c r="W328" s="526"/>
      <c r="X328" s="526" t="s">
        <v>1606</v>
      </c>
      <c r="Y328" s="526" t="s">
        <v>2857</v>
      </c>
      <c r="Z328" s="527"/>
      <c r="AA328" s="527"/>
      <c r="AB328" s="527"/>
      <c r="AC328" s="527"/>
      <c r="AD328" s="527"/>
      <c r="AE328" s="527"/>
      <c r="AF328" s="527"/>
      <c r="AG328" s="527" t="s">
        <v>1607</v>
      </c>
      <c r="AH328" s="527"/>
      <c r="AI328" s="527"/>
      <c r="AJ328" s="527"/>
      <c r="AK328" s="527"/>
      <c r="AL328" s="527"/>
      <c r="AM328" s="527"/>
      <c r="AN328" s="527"/>
      <c r="AO328" s="527"/>
      <c r="AP328" s="527"/>
      <c r="AQ328" s="527"/>
      <c r="AR328" s="527"/>
      <c r="AS328" s="527"/>
      <c r="AT328" s="527"/>
      <c r="AU328" s="527"/>
      <c r="AV328" s="527"/>
      <c r="AW328" s="527"/>
      <c r="AX328" s="527"/>
      <c r="AY328" s="527"/>
      <c r="AZ328" s="527"/>
      <c r="BA328" s="527"/>
      <c r="BB328" s="527"/>
      <c r="BC328" s="527"/>
      <c r="BD328" s="527"/>
      <c r="BE328" s="527"/>
      <c r="BF328" s="527"/>
      <c r="BG328" s="527"/>
      <c r="BH328" s="527"/>
    </row>
    <row r="329" spans="1:60" outlineLevel="2">
      <c r="A329" s="528"/>
      <c r="B329" s="529"/>
      <c r="C329" s="976" t="s">
        <v>1687</v>
      </c>
      <c r="D329" s="977"/>
      <c r="E329" s="977"/>
      <c r="F329" s="977"/>
      <c r="G329" s="977"/>
      <c r="H329" s="526"/>
      <c r="I329" s="526"/>
      <c r="J329" s="526"/>
      <c r="K329" s="526"/>
      <c r="L329" s="526"/>
      <c r="M329" s="526"/>
      <c r="N329" s="533"/>
      <c r="O329" s="533"/>
      <c r="P329" s="533"/>
      <c r="Q329" s="533"/>
      <c r="R329" s="526"/>
      <c r="S329" s="526"/>
      <c r="T329" s="526"/>
      <c r="U329" s="526"/>
      <c r="V329" s="526"/>
      <c r="W329" s="526"/>
      <c r="X329" s="526"/>
      <c r="Y329" s="526"/>
      <c r="Z329" s="527"/>
      <c r="AA329" s="527"/>
      <c r="AB329" s="527"/>
      <c r="AC329" s="527"/>
      <c r="AD329" s="527"/>
      <c r="AE329" s="527"/>
      <c r="AF329" s="527"/>
      <c r="AG329" s="527" t="s">
        <v>1621</v>
      </c>
      <c r="AH329" s="527"/>
      <c r="AI329" s="527"/>
      <c r="AJ329" s="527"/>
      <c r="AK329" s="527"/>
      <c r="AL329" s="527"/>
      <c r="AM329" s="527"/>
      <c r="AN329" s="527"/>
      <c r="AO329" s="527"/>
      <c r="AP329" s="527"/>
      <c r="AQ329" s="527"/>
      <c r="AR329" s="527"/>
      <c r="AS329" s="527"/>
      <c r="AT329" s="527"/>
      <c r="AU329" s="527"/>
      <c r="AV329" s="527"/>
      <c r="AW329" s="527"/>
      <c r="AX329" s="527"/>
      <c r="AY329" s="527"/>
      <c r="AZ329" s="527"/>
      <c r="BA329" s="527"/>
      <c r="BB329" s="527"/>
      <c r="BC329" s="527"/>
      <c r="BD329" s="527"/>
      <c r="BE329" s="527"/>
      <c r="BF329" s="527"/>
      <c r="BG329" s="527"/>
      <c r="BH329" s="527"/>
    </row>
    <row r="330" spans="1:60" outlineLevel="2">
      <c r="A330" s="528"/>
      <c r="B330" s="529"/>
      <c r="C330" s="530" t="s">
        <v>2926</v>
      </c>
      <c r="D330" s="531"/>
      <c r="E330" s="532">
        <v>85.237080000000006</v>
      </c>
      <c r="F330" s="526"/>
      <c r="G330" s="526"/>
      <c r="H330" s="526"/>
      <c r="I330" s="526"/>
      <c r="J330" s="526"/>
      <c r="K330" s="526"/>
      <c r="L330" s="526"/>
      <c r="M330" s="526"/>
      <c r="N330" s="533"/>
      <c r="O330" s="533"/>
      <c r="P330" s="533"/>
      <c r="Q330" s="533"/>
      <c r="R330" s="526"/>
      <c r="S330" s="526"/>
      <c r="T330" s="526"/>
      <c r="U330" s="526"/>
      <c r="V330" s="526"/>
      <c r="W330" s="526"/>
      <c r="X330" s="526"/>
      <c r="Y330" s="526"/>
      <c r="Z330" s="527"/>
      <c r="AA330" s="527"/>
      <c r="AB330" s="527"/>
      <c r="AC330" s="527"/>
      <c r="AD330" s="527"/>
      <c r="AE330" s="527"/>
      <c r="AF330" s="527"/>
      <c r="AG330" s="527" t="s">
        <v>814</v>
      </c>
      <c r="AH330" s="527">
        <v>5</v>
      </c>
      <c r="AI330" s="527"/>
      <c r="AJ330" s="527"/>
      <c r="AK330" s="527"/>
      <c r="AL330" s="527"/>
      <c r="AM330" s="527"/>
      <c r="AN330" s="527"/>
      <c r="AO330" s="527"/>
      <c r="AP330" s="527"/>
      <c r="AQ330" s="527"/>
      <c r="AR330" s="527"/>
      <c r="AS330" s="527"/>
      <c r="AT330" s="527"/>
      <c r="AU330" s="527"/>
      <c r="AV330" s="527"/>
      <c r="AW330" s="527"/>
      <c r="AX330" s="527"/>
      <c r="AY330" s="527"/>
      <c r="AZ330" s="527"/>
      <c r="BA330" s="527"/>
      <c r="BB330" s="527"/>
      <c r="BC330" s="527"/>
      <c r="BD330" s="527"/>
      <c r="BE330" s="527"/>
      <c r="BF330" s="527"/>
      <c r="BG330" s="527"/>
      <c r="BH330" s="527"/>
    </row>
    <row r="331" spans="1:60" outlineLevel="1">
      <c r="A331" s="518">
        <v>75</v>
      </c>
      <c r="B331" s="519" t="s">
        <v>2294</v>
      </c>
      <c r="C331" s="520" t="s">
        <v>2295</v>
      </c>
      <c r="D331" s="521" t="s">
        <v>832</v>
      </c>
      <c r="E331" s="522">
        <v>0.29144999999999999</v>
      </c>
      <c r="F331" s="523"/>
      <c r="G331" s="524">
        <f>ROUND(E331*F331,2)</f>
        <v>0</v>
      </c>
      <c r="H331" s="523"/>
      <c r="I331" s="524">
        <f>ROUND(E331*H331,2)</f>
        <v>0</v>
      </c>
      <c r="J331" s="523"/>
      <c r="K331" s="524">
        <f>ROUND(E331*J331,2)</f>
        <v>0</v>
      </c>
      <c r="L331" s="524">
        <v>21</v>
      </c>
      <c r="M331" s="524">
        <f>G331*(1+L331/100)</f>
        <v>0</v>
      </c>
      <c r="N331" s="522">
        <v>0</v>
      </c>
      <c r="O331" s="522">
        <f>ROUND(E331*N331,2)</f>
        <v>0</v>
      </c>
      <c r="P331" s="522">
        <v>0</v>
      </c>
      <c r="Q331" s="522">
        <f>ROUND(E331*P331,2)</f>
        <v>0</v>
      </c>
      <c r="R331" s="524" t="s">
        <v>1604</v>
      </c>
      <c r="S331" s="524" t="s">
        <v>1605</v>
      </c>
      <c r="T331" s="525" t="s">
        <v>1605</v>
      </c>
      <c r="U331" s="526">
        <v>0.20499999999999999</v>
      </c>
      <c r="V331" s="526">
        <f>ROUND(E331*U331,2)</f>
        <v>0.06</v>
      </c>
      <c r="W331" s="526"/>
      <c r="X331" s="526" t="s">
        <v>1606</v>
      </c>
      <c r="Y331" s="526" t="s">
        <v>2857</v>
      </c>
      <c r="Z331" s="527"/>
      <c r="AA331" s="527"/>
      <c r="AB331" s="527"/>
      <c r="AC331" s="527"/>
      <c r="AD331" s="527"/>
      <c r="AE331" s="527"/>
      <c r="AF331" s="527"/>
      <c r="AG331" s="527" t="s">
        <v>1607</v>
      </c>
      <c r="AH331" s="527"/>
      <c r="AI331" s="527"/>
      <c r="AJ331" s="527"/>
      <c r="AK331" s="527"/>
      <c r="AL331" s="527"/>
      <c r="AM331" s="527"/>
      <c r="AN331" s="527"/>
      <c r="AO331" s="527"/>
      <c r="AP331" s="527"/>
      <c r="AQ331" s="527"/>
      <c r="AR331" s="527"/>
      <c r="AS331" s="527"/>
      <c r="AT331" s="527"/>
      <c r="AU331" s="527"/>
      <c r="AV331" s="527"/>
      <c r="AW331" s="527"/>
      <c r="AX331" s="527"/>
      <c r="AY331" s="527"/>
      <c r="AZ331" s="527"/>
      <c r="BA331" s="527"/>
      <c r="BB331" s="527"/>
      <c r="BC331" s="527"/>
      <c r="BD331" s="527"/>
      <c r="BE331" s="527"/>
      <c r="BF331" s="527"/>
      <c r="BG331" s="527"/>
      <c r="BH331" s="527"/>
    </row>
    <row r="332" spans="1:60" outlineLevel="2">
      <c r="A332" s="528"/>
      <c r="B332" s="529"/>
      <c r="C332" s="976" t="s">
        <v>1687</v>
      </c>
      <c r="D332" s="977"/>
      <c r="E332" s="977"/>
      <c r="F332" s="977"/>
      <c r="G332" s="977"/>
      <c r="H332" s="526"/>
      <c r="I332" s="526"/>
      <c r="J332" s="526"/>
      <c r="K332" s="526"/>
      <c r="L332" s="526"/>
      <c r="M332" s="526"/>
      <c r="N332" s="533"/>
      <c r="O332" s="533"/>
      <c r="P332" s="533"/>
      <c r="Q332" s="533"/>
      <c r="R332" s="526"/>
      <c r="S332" s="526"/>
      <c r="T332" s="526"/>
      <c r="U332" s="526"/>
      <c r="V332" s="526"/>
      <c r="W332" s="526"/>
      <c r="X332" s="526"/>
      <c r="Y332" s="526"/>
      <c r="Z332" s="527"/>
      <c r="AA332" s="527"/>
      <c r="AB332" s="527"/>
      <c r="AC332" s="527"/>
      <c r="AD332" s="527"/>
      <c r="AE332" s="527"/>
      <c r="AF332" s="527"/>
      <c r="AG332" s="527" t="s">
        <v>1621</v>
      </c>
      <c r="AH332" s="527"/>
      <c r="AI332" s="527"/>
      <c r="AJ332" s="527"/>
      <c r="AK332" s="527"/>
      <c r="AL332" s="527"/>
      <c r="AM332" s="527"/>
      <c r="AN332" s="527"/>
      <c r="AO332" s="527"/>
      <c r="AP332" s="527"/>
      <c r="AQ332" s="527"/>
      <c r="AR332" s="527"/>
      <c r="AS332" s="527"/>
      <c r="AT332" s="527"/>
      <c r="AU332" s="527"/>
      <c r="AV332" s="527"/>
      <c r="AW332" s="527"/>
      <c r="AX332" s="527"/>
      <c r="AY332" s="527"/>
      <c r="AZ332" s="527"/>
      <c r="BA332" s="527"/>
      <c r="BB332" s="527"/>
      <c r="BC332" s="527"/>
      <c r="BD332" s="527"/>
      <c r="BE332" s="527"/>
      <c r="BF332" s="527"/>
      <c r="BG332" s="527"/>
      <c r="BH332" s="527"/>
    </row>
    <row r="333" spans="1:60" outlineLevel="2">
      <c r="A333" s="528"/>
      <c r="B333" s="529"/>
      <c r="C333" s="530" t="s">
        <v>2927</v>
      </c>
      <c r="D333" s="531"/>
      <c r="E333" s="532">
        <v>0.29144999999999999</v>
      </c>
      <c r="F333" s="526"/>
      <c r="G333" s="526"/>
      <c r="H333" s="526"/>
      <c r="I333" s="526"/>
      <c r="J333" s="526"/>
      <c r="K333" s="526"/>
      <c r="L333" s="526"/>
      <c r="M333" s="526"/>
      <c r="N333" s="533"/>
      <c r="O333" s="533"/>
      <c r="P333" s="533"/>
      <c r="Q333" s="533"/>
      <c r="R333" s="526"/>
      <c r="S333" s="526"/>
      <c r="T333" s="526"/>
      <c r="U333" s="526"/>
      <c r="V333" s="526"/>
      <c r="W333" s="526"/>
      <c r="X333" s="526"/>
      <c r="Y333" s="526"/>
      <c r="Z333" s="527"/>
      <c r="AA333" s="527"/>
      <c r="AB333" s="527"/>
      <c r="AC333" s="527"/>
      <c r="AD333" s="527"/>
      <c r="AE333" s="527"/>
      <c r="AF333" s="527"/>
      <c r="AG333" s="527" t="s">
        <v>814</v>
      </c>
      <c r="AH333" s="527">
        <v>5</v>
      </c>
      <c r="AI333" s="527"/>
      <c r="AJ333" s="527"/>
      <c r="AK333" s="527"/>
      <c r="AL333" s="527"/>
      <c r="AM333" s="527"/>
      <c r="AN333" s="527"/>
      <c r="AO333" s="527"/>
      <c r="AP333" s="527"/>
      <c r="AQ333" s="527"/>
      <c r="AR333" s="527"/>
      <c r="AS333" s="527"/>
      <c r="AT333" s="527"/>
      <c r="AU333" s="527"/>
      <c r="AV333" s="527"/>
      <c r="AW333" s="527"/>
      <c r="AX333" s="527"/>
      <c r="AY333" s="527"/>
      <c r="AZ333" s="527"/>
      <c r="BA333" s="527"/>
      <c r="BB333" s="527"/>
      <c r="BC333" s="527"/>
      <c r="BD333" s="527"/>
      <c r="BE333" s="527"/>
      <c r="BF333" s="527"/>
      <c r="BG333" s="527"/>
      <c r="BH333" s="527"/>
    </row>
    <row r="334" spans="1:60" ht="22.5" outlineLevel="1">
      <c r="A334" s="518">
        <v>76</v>
      </c>
      <c r="B334" s="519" t="s">
        <v>1688</v>
      </c>
      <c r="C334" s="520" t="s">
        <v>1689</v>
      </c>
      <c r="D334" s="521" t="s">
        <v>898</v>
      </c>
      <c r="E334" s="522">
        <v>5.6019600000000001</v>
      </c>
      <c r="F334" s="523"/>
      <c r="G334" s="524">
        <f>ROUND(E334*F334,2)</f>
        <v>0</v>
      </c>
      <c r="H334" s="523"/>
      <c r="I334" s="524">
        <f>ROUND(E334*H334,2)</f>
        <v>0</v>
      </c>
      <c r="J334" s="523"/>
      <c r="K334" s="524">
        <f>ROUND(E334*J334,2)</f>
        <v>0</v>
      </c>
      <c r="L334" s="524">
        <v>21</v>
      </c>
      <c r="M334" s="524">
        <f>G334*(1+L334/100)</f>
        <v>0</v>
      </c>
      <c r="N334" s="522">
        <v>1.0662499999999999</v>
      </c>
      <c r="O334" s="522">
        <f>ROUND(E334*N334,2)</f>
        <v>5.97</v>
      </c>
      <c r="P334" s="522">
        <v>0</v>
      </c>
      <c r="Q334" s="522">
        <f>ROUND(E334*P334,2)</f>
        <v>0</v>
      </c>
      <c r="R334" s="524" t="s">
        <v>1604</v>
      </c>
      <c r="S334" s="524" t="s">
        <v>1605</v>
      </c>
      <c r="T334" s="525" t="s">
        <v>1605</v>
      </c>
      <c r="U334" s="526">
        <v>15.231</v>
      </c>
      <c r="V334" s="526">
        <f>ROUND(E334*U334,2)</f>
        <v>85.32</v>
      </c>
      <c r="W334" s="526"/>
      <c r="X334" s="526" t="s">
        <v>1606</v>
      </c>
      <c r="Y334" s="526" t="s">
        <v>2857</v>
      </c>
      <c r="Z334" s="527"/>
      <c r="AA334" s="527"/>
      <c r="AB334" s="527"/>
      <c r="AC334" s="527"/>
      <c r="AD334" s="527"/>
      <c r="AE334" s="527"/>
      <c r="AF334" s="527"/>
      <c r="AG334" s="527" t="s">
        <v>1607</v>
      </c>
      <c r="AH334" s="527"/>
      <c r="AI334" s="527"/>
      <c r="AJ334" s="527"/>
      <c r="AK334" s="527"/>
      <c r="AL334" s="527"/>
      <c r="AM334" s="527"/>
      <c r="AN334" s="527"/>
      <c r="AO334" s="527"/>
      <c r="AP334" s="527"/>
      <c r="AQ334" s="527"/>
      <c r="AR334" s="527"/>
      <c r="AS334" s="527"/>
      <c r="AT334" s="527"/>
      <c r="AU334" s="527"/>
      <c r="AV334" s="527"/>
      <c r="AW334" s="527"/>
      <c r="AX334" s="527"/>
      <c r="AY334" s="527"/>
      <c r="AZ334" s="527"/>
      <c r="BA334" s="527"/>
      <c r="BB334" s="527"/>
      <c r="BC334" s="527"/>
      <c r="BD334" s="527"/>
      <c r="BE334" s="527"/>
      <c r="BF334" s="527"/>
      <c r="BG334" s="527"/>
      <c r="BH334" s="527"/>
    </row>
    <row r="335" spans="1:60" outlineLevel="2">
      <c r="A335" s="528"/>
      <c r="B335" s="529"/>
      <c r="C335" s="976" t="s">
        <v>1690</v>
      </c>
      <c r="D335" s="977"/>
      <c r="E335" s="977"/>
      <c r="F335" s="977"/>
      <c r="G335" s="977"/>
      <c r="H335" s="526"/>
      <c r="I335" s="526"/>
      <c r="J335" s="526"/>
      <c r="K335" s="526"/>
      <c r="L335" s="526"/>
      <c r="M335" s="526"/>
      <c r="N335" s="533"/>
      <c r="O335" s="533"/>
      <c r="P335" s="533"/>
      <c r="Q335" s="533"/>
      <c r="R335" s="526"/>
      <c r="S335" s="526"/>
      <c r="T335" s="526"/>
      <c r="U335" s="526"/>
      <c r="V335" s="526"/>
      <c r="W335" s="526"/>
      <c r="X335" s="526"/>
      <c r="Y335" s="526"/>
      <c r="Z335" s="527"/>
      <c r="AA335" s="527"/>
      <c r="AB335" s="527"/>
      <c r="AC335" s="527"/>
      <c r="AD335" s="527"/>
      <c r="AE335" s="527"/>
      <c r="AF335" s="527"/>
      <c r="AG335" s="527" t="s">
        <v>1621</v>
      </c>
      <c r="AH335" s="527"/>
      <c r="AI335" s="527"/>
      <c r="AJ335" s="527"/>
      <c r="AK335" s="527"/>
      <c r="AL335" s="527"/>
      <c r="AM335" s="527"/>
      <c r="AN335" s="527"/>
      <c r="AO335" s="527"/>
      <c r="AP335" s="527"/>
      <c r="AQ335" s="527"/>
      <c r="AR335" s="527"/>
      <c r="AS335" s="527"/>
      <c r="AT335" s="527"/>
      <c r="AU335" s="527"/>
      <c r="AV335" s="527"/>
      <c r="AW335" s="527"/>
      <c r="AX335" s="527"/>
      <c r="AY335" s="527"/>
      <c r="AZ335" s="527"/>
      <c r="BA335" s="527"/>
      <c r="BB335" s="527"/>
      <c r="BC335" s="527"/>
      <c r="BD335" s="527"/>
      <c r="BE335" s="527"/>
      <c r="BF335" s="527"/>
      <c r="BG335" s="527"/>
      <c r="BH335" s="527"/>
    </row>
    <row r="336" spans="1:60" outlineLevel="2">
      <c r="A336" s="528"/>
      <c r="B336" s="529"/>
      <c r="C336" s="530" t="s">
        <v>2296</v>
      </c>
      <c r="D336" s="531"/>
      <c r="E336" s="532">
        <v>9.7369999999999998E-2</v>
      </c>
      <c r="F336" s="526"/>
      <c r="G336" s="526"/>
      <c r="H336" s="526"/>
      <c r="I336" s="526"/>
      <c r="J336" s="526"/>
      <c r="K336" s="526"/>
      <c r="L336" s="526"/>
      <c r="M336" s="526"/>
      <c r="N336" s="533"/>
      <c r="O336" s="533"/>
      <c r="P336" s="533"/>
      <c r="Q336" s="533"/>
      <c r="R336" s="526"/>
      <c r="S336" s="526"/>
      <c r="T336" s="526"/>
      <c r="U336" s="526"/>
      <c r="V336" s="526"/>
      <c r="W336" s="526"/>
      <c r="X336" s="526"/>
      <c r="Y336" s="526"/>
      <c r="Z336" s="527"/>
      <c r="AA336" s="527"/>
      <c r="AB336" s="527"/>
      <c r="AC336" s="527"/>
      <c r="AD336" s="527"/>
      <c r="AE336" s="527"/>
      <c r="AF336" s="527"/>
      <c r="AG336" s="527" t="s">
        <v>814</v>
      </c>
      <c r="AH336" s="527">
        <v>0</v>
      </c>
      <c r="AI336" s="527"/>
      <c r="AJ336" s="527"/>
      <c r="AK336" s="527"/>
      <c r="AL336" s="527"/>
      <c r="AM336" s="527"/>
      <c r="AN336" s="527"/>
      <c r="AO336" s="527"/>
      <c r="AP336" s="527"/>
      <c r="AQ336" s="527"/>
      <c r="AR336" s="527"/>
      <c r="AS336" s="527"/>
      <c r="AT336" s="527"/>
      <c r="AU336" s="527"/>
      <c r="AV336" s="527"/>
      <c r="AW336" s="527"/>
      <c r="AX336" s="527"/>
      <c r="AY336" s="527"/>
      <c r="AZ336" s="527"/>
      <c r="BA336" s="527"/>
      <c r="BB336" s="527"/>
      <c r="BC336" s="527"/>
      <c r="BD336" s="527"/>
      <c r="BE336" s="527"/>
      <c r="BF336" s="527"/>
      <c r="BG336" s="527"/>
      <c r="BH336" s="527"/>
    </row>
    <row r="337" spans="1:60" outlineLevel="3">
      <c r="A337" s="528"/>
      <c r="B337" s="529"/>
      <c r="C337" s="530" t="s">
        <v>2297</v>
      </c>
      <c r="D337" s="531"/>
      <c r="E337" s="532">
        <v>9.7369999999999998E-2</v>
      </c>
      <c r="F337" s="526"/>
      <c r="G337" s="526"/>
      <c r="H337" s="526"/>
      <c r="I337" s="526"/>
      <c r="J337" s="526"/>
      <c r="K337" s="526"/>
      <c r="L337" s="526"/>
      <c r="M337" s="526"/>
      <c r="N337" s="533"/>
      <c r="O337" s="533"/>
      <c r="P337" s="533"/>
      <c r="Q337" s="533"/>
      <c r="R337" s="526"/>
      <c r="S337" s="526"/>
      <c r="T337" s="526"/>
      <c r="U337" s="526"/>
      <c r="V337" s="526"/>
      <c r="W337" s="526"/>
      <c r="X337" s="526"/>
      <c r="Y337" s="526"/>
      <c r="Z337" s="527"/>
      <c r="AA337" s="527"/>
      <c r="AB337" s="527"/>
      <c r="AC337" s="527"/>
      <c r="AD337" s="527"/>
      <c r="AE337" s="527"/>
      <c r="AF337" s="527"/>
      <c r="AG337" s="527" t="s">
        <v>814</v>
      </c>
      <c r="AH337" s="527">
        <v>0</v>
      </c>
      <c r="AI337" s="527"/>
      <c r="AJ337" s="527"/>
      <c r="AK337" s="527"/>
      <c r="AL337" s="527"/>
      <c r="AM337" s="527"/>
      <c r="AN337" s="527"/>
      <c r="AO337" s="527"/>
      <c r="AP337" s="527"/>
      <c r="AQ337" s="527"/>
      <c r="AR337" s="527"/>
      <c r="AS337" s="527"/>
      <c r="AT337" s="527"/>
      <c r="AU337" s="527"/>
      <c r="AV337" s="527"/>
      <c r="AW337" s="527"/>
      <c r="AX337" s="527"/>
      <c r="AY337" s="527"/>
      <c r="AZ337" s="527"/>
      <c r="BA337" s="527"/>
      <c r="BB337" s="527"/>
      <c r="BC337" s="527"/>
      <c r="BD337" s="527"/>
      <c r="BE337" s="527"/>
      <c r="BF337" s="527"/>
      <c r="BG337" s="527"/>
      <c r="BH337" s="527"/>
    </row>
    <row r="338" spans="1:60" outlineLevel="3">
      <c r="A338" s="528"/>
      <c r="B338" s="529"/>
      <c r="C338" s="530" t="s">
        <v>2298</v>
      </c>
      <c r="D338" s="531"/>
      <c r="E338" s="532">
        <v>0.20029</v>
      </c>
      <c r="F338" s="526"/>
      <c r="G338" s="526"/>
      <c r="H338" s="526"/>
      <c r="I338" s="526"/>
      <c r="J338" s="526"/>
      <c r="K338" s="526"/>
      <c r="L338" s="526"/>
      <c r="M338" s="526"/>
      <c r="N338" s="533"/>
      <c r="O338" s="533"/>
      <c r="P338" s="533"/>
      <c r="Q338" s="533"/>
      <c r="R338" s="526"/>
      <c r="S338" s="526"/>
      <c r="T338" s="526"/>
      <c r="U338" s="526"/>
      <c r="V338" s="526"/>
      <c r="W338" s="526"/>
      <c r="X338" s="526"/>
      <c r="Y338" s="526"/>
      <c r="Z338" s="527"/>
      <c r="AA338" s="527"/>
      <c r="AB338" s="527"/>
      <c r="AC338" s="527"/>
      <c r="AD338" s="527"/>
      <c r="AE338" s="527"/>
      <c r="AF338" s="527"/>
      <c r="AG338" s="527" t="s">
        <v>814</v>
      </c>
      <c r="AH338" s="527">
        <v>0</v>
      </c>
      <c r="AI338" s="527"/>
      <c r="AJ338" s="527"/>
      <c r="AK338" s="527"/>
      <c r="AL338" s="527"/>
      <c r="AM338" s="527"/>
      <c r="AN338" s="527"/>
      <c r="AO338" s="527"/>
      <c r="AP338" s="527"/>
      <c r="AQ338" s="527"/>
      <c r="AR338" s="527"/>
      <c r="AS338" s="527"/>
      <c r="AT338" s="527"/>
      <c r="AU338" s="527"/>
      <c r="AV338" s="527"/>
      <c r="AW338" s="527"/>
      <c r="AX338" s="527"/>
      <c r="AY338" s="527"/>
      <c r="AZ338" s="527"/>
      <c r="BA338" s="527"/>
      <c r="BB338" s="527"/>
      <c r="BC338" s="527"/>
      <c r="BD338" s="527"/>
      <c r="BE338" s="527"/>
      <c r="BF338" s="527"/>
      <c r="BG338" s="527"/>
      <c r="BH338" s="527"/>
    </row>
    <row r="339" spans="1:60" outlineLevel="3">
      <c r="A339" s="528"/>
      <c r="B339" s="529"/>
      <c r="C339" s="530" t="s">
        <v>2299</v>
      </c>
      <c r="D339" s="531"/>
      <c r="E339" s="532">
        <v>2.68513</v>
      </c>
      <c r="F339" s="526"/>
      <c r="G339" s="526"/>
      <c r="H339" s="526"/>
      <c r="I339" s="526"/>
      <c r="J339" s="526"/>
      <c r="K339" s="526"/>
      <c r="L339" s="526"/>
      <c r="M339" s="526"/>
      <c r="N339" s="533"/>
      <c r="O339" s="533"/>
      <c r="P339" s="533"/>
      <c r="Q339" s="533"/>
      <c r="R339" s="526"/>
      <c r="S339" s="526"/>
      <c r="T339" s="526"/>
      <c r="U339" s="526"/>
      <c r="V339" s="526"/>
      <c r="W339" s="526"/>
      <c r="X339" s="526"/>
      <c r="Y339" s="526"/>
      <c r="Z339" s="527"/>
      <c r="AA339" s="527"/>
      <c r="AB339" s="527"/>
      <c r="AC339" s="527"/>
      <c r="AD339" s="527"/>
      <c r="AE339" s="527"/>
      <c r="AF339" s="527"/>
      <c r="AG339" s="527" t="s">
        <v>814</v>
      </c>
      <c r="AH339" s="527">
        <v>0</v>
      </c>
      <c r="AI339" s="527"/>
      <c r="AJ339" s="527"/>
      <c r="AK339" s="527"/>
      <c r="AL339" s="527"/>
      <c r="AM339" s="527"/>
      <c r="AN339" s="527"/>
      <c r="AO339" s="527"/>
      <c r="AP339" s="527"/>
      <c r="AQ339" s="527"/>
      <c r="AR339" s="527"/>
      <c r="AS339" s="527"/>
      <c r="AT339" s="527"/>
      <c r="AU339" s="527"/>
      <c r="AV339" s="527"/>
      <c r="AW339" s="527"/>
      <c r="AX339" s="527"/>
      <c r="AY339" s="527"/>
      <c r="AZ339" s="527"/>
      <c r="BA339" s="527"/>
      <c r="BB339" s="527"/>
      <c r="BC339" s="527"/>
      <c r="BD339" s="527"/>
      <c r="BE339" s="527"/>
      <c r="BF339" s="527"/>
      <c r="BG339" s="527"/>
      <c r="BH339" s="527"/>
    </row>
    <row r="340" spans="1:60" outlineLevel="3">
      <c r="A340" s="528"/>
      <c r="B340" s="529"/>
      <c r="C340" s="530" t="s">
        <v>2300</v>
      </c>
      <c r="D340" s="531"/>
      <c r="E340" s="532">
        <v>1.88225</v>
      </c>
      <c r="F340" s="526"/>
      <c r="G340" s="526"/>
      <c r="H340" s="526"/>
      <c r="I340" s="526"/>
      <c r="J340" s="526"/>
      <c r="K340" s="526"/>
      <c r="L340" s="526"/>
      <c r="M340" s="526"/>
      <c r="N340" s="533"/>
      <c r="O340" s="533"/>
      <c r="P340" s="533"/>
      <c r="Q340" s="533"/>
      <c r="R340" s="526"/>
      <c r="S340" s="526"/>
      <c r="T340" s="526"/>
      <c r="U340" s="526"/>
      <c r="V340" s="526"/>
      <c r="W340" s="526"/>
      <c r="X340" s="526"/>
      <c r="Y340" s="526"/>
      <c r="Z340" s="527"/>
      <c r="AA340" s="527"/>
      <c r="AB340" s="527"/>
      <c r="AC340" s="527"/>
      <c r="AD340" s="527"/>
      <c r="AE340" s="527"/>
      <c r="AF340" s="527"/>
      <c r="AG340" s="527" t="s">
        <v>814</v>
      </c>
      <c r="AH340" s="527">
        <v>0</v>
      </c>
      <c r="AI340" s="527"/>
      <c r="AJ340" s="527"/>
      <c r="AK340" s="527"/>
      <c r="AL340" s="527"/>
      <c r="AM340" s="527"/>
      <c r="AN340" s="527"/>
      <c r="AO340" s="527"/>
      <c r="AP340" s="527"/>
      <c r="AQ340" s="527"/>
      <c r="AR340" s="527"/>
      <c r="AS340" s="527"/>
      <c r="AT340" s="527"/>
      <c r="AU340" s="527"/>
      <c r="AV340" s="527"/>
      <c r="AW340" s="527"/>
      <c r="AX340" s="527"/>
      <c r="AY340" s="527"/>
      <c r="AZ340" s="527"/>
      <c r="BA340" s="527"/>
      <c r="BB340" s="527"/>
      <c r="BC340" s="527"/>
      <c r="BD340" s="527"/>
      <c r="BE340" s="527"/>
      <c r="BF340" s="527"/>
      <c r="BG340" s="527"/>
      <c r="BH340" s="527"/>
    </row>
    <row r="341" spans="1:60" outlineLevel="3">
      <c r="A341" s="528"/>
      <c r="B341" s="529"/>
      <c r="C341" s="530" t="s">
        <v>2301</v>
      </c>
      <c r="D341" s="531"/>
      <c r="E341" s="532">
        <v>0.19567000000000001</v>
      </c>
      <c r="F341" s="526"/>
      <c r="G341" s="526"/>
      <c r="H341" s="526"/>
      <c r="I341" s="526"/>
      <c r="J341" s="526"/>
      <c r="K341" s="526"/>
      <c r="L341" s="526"/>
      <c r="M341" s="526"/>
      <c r="N341" s="533"/>
      <c r="O341" s="533"/>
      <c r="P341" s="533"/>
      <c r="Q341" s="533"/>
      <c r="R341" s="526"/>
      <c r="S341" s="526"/>
      <c r="T341" s="526"/>
      <c r="U341" s="526"/>
      <c r="V341" s="526"/>
      <c r="W341" s="526"/>
      <c r="X341" s="526"/>
      <c r="Y341" s="526"/>
      <c r="Z341" s="527"/>
      <c r="AA341" s="527"/>
      <c r="AB341" s="527"/>
      <c r="AC341" s="527"/>
      <c r="AD341" s="527"/>
      <c r="AE341" s="527"/>
      <c r="AF341" s="527"/>
      <c r="AG341" s="527" t="s">
        <v>814</v>
      </c>
      <c r="AH341" s="527">
        <v>0</v>
      </c>
      <c r="AI341" s="527"/>
      <c r="AJ341" s="527"/>
      <c r="AK341" s="527"/>
      <c r="AL341" s="527"/>
      <c r="AM341" s="527"/>
      <c r="AN341" s="527"/>
      <c r="AO341" s="527"/>
      <c r="AP341" s="527"/>
      <c r="AQ341" s="527"/>
      <c r="AR341" s="527"/>
      <c r="AS341" s="527"/>
      <c r="AT341" s="527"/>
      <c r="AU341" s="527"/>
      <c r="AV341" s="527"/>
      <c r="AW341" s="527"/>
      <c r="AX341" s="527"/>
      <c r="AY341" s="527"/>
      <c r="AZ341" s="527"/>
      <c r="BA341" s="527"/>
      <c r="BB341" s="527"/>
      <c r="BC341" s="527"/>
      <c r="BD341" s="527"/>
      <c r="BE341" s="527"/>
      <c r="BF341" s="527"/>
      <c r="BG341" s="527"/>
      <c r="BH341" s="527"/>
    </row>
    <row r="342" spans="1:60" outlineLevel="3">
      <c r="A342" s="528"/>
      <c r="B342" s="529"/>
      <c r="C342" s="530" t="s">
        <v>2302</v>
      </c>
      <c r="D342" s="531"/>
      <c r="E342" s="532">
        <v>0.2026</v>
      </c>
      <c r="F342" s="526"/>
      <c r="G342" s="526"/>
      <c r="H342" s="526"/>
      <c r="I342" s="526"/>
      <c r="J342" s="526"/>
      <c r="K342" s="526"/>
      <c r="L342" s="526"/>
      <c r="M342" s="526"/>
      <c r="N342" s="533"/>
      <c r="O342" s="533"/>
      <c r="P342" s="533"/>
      <c r="Q342" s="533"/>
      <c r="R342" s="526"/>
      <c r="S342" s="526"/>
      <c r="T342" s="526"/>
      <c r="U342" s="526"/>
      <c r="V342" s="526"/>
      <c r="W342" s="526"/>
      <c r="X342" s="526"/>
      <c r="Y342" s="526"/>
      <c r="Z342" s="527"/>
      <c r="AA342" s="527"/>
      <c r="AB342" s="527"/>
      <c r="AC342" s="527"/>
      <c r="AD342" s="527"/>
      <c r="AE342" s="527"/>
      <c r="AF342" s="527"/>
      <c r="AG342" s="527" t="s">
        <v>814</v>
      </c>
      <c r="AH342" s="527">
        <v>0</v>
      </c>
      <c r="AI342" s="527"/>
      <c r="AJ342" s="527"/>
      <c r="AK342" s="527"/>
      <c r="AL342" s="527"/>
      <c r="AM342" s="527"/>
      <c r="AN342" s="527"/>
      <c r="AO342" s="527"/>
      <c r="AP342" s="527"/>
      <c r="AQ342" s="527"/>
      <c r="AR342" s="527"/>
      <c r="AS342" s="527"/>
      <c r="AT342" s="527"/>
      <c r="AU342" s="527"/>
      <c r="AV342" s="527"/>
      <c r="AW342" s="527"/>
      <c r="AX342" s="527"/>
      <c r="AY342" s="527"/>
      <c r="AZ342" s="527"/>
      <c r="BA342" s="527"/>
      <c r="BB342" s="527"/>
      <c r="BC342" s="527"/>
      <c r="BD342" s="527"/>
      <c r="BE342" s="527"/>
      <c r="BF342" s="527"/>
      <c r="BG342" s="527"/>
      <c r="BH342" s="527"/>
    </row>
    <row r="343" spans="1:60" outlineLevel="3">
      <c r="A343" s="528"/>
      <c r="B343" s="529"/>
      <c r="C343" s="530" t="s">
        <v>2303</v>
      </c>
      <c r="D343" s="531"/>
      <c r="E343" s="532">
        <v>0.24127000000000001</v>
      </c>
      <c r="F343" s="526"/>
      <c r="G343" s="526"/>
      <c r="H343" s="526"/>
      <c r="I343" s="526"/>
      <c r="J343" s="526"/>
      <c r="K343" s="526"/>
      <c r="L343" s="526"/>
      <c r="M343" s="526"/>
      <c r="N343" s="533"/>
      <c r="O343" s="533"/>
      <c r="P343" s="533"/>
      <c r="Q343" s="533"/>
      <c r="R343" s="526"/>
      <c r="S343" s="526"/>
      <c r="T343" s="526"/>
      <c r="U343" s="526"/>
      <c r="V343" s="526"/>
      <c r="W343" s="526"/>
      <c r="X343" s="526"/>
      <c r="Y343" s="526"/>
      <c r="Z343" s="527"/>
      <c r="AA343" s="527"/>
      <c r="AB343" s="527"/>
      <c r="AC343" s="527"/>
      <c r="AD343" s="527"/>
      <c r="AE343" s="527"/>
      <c r="AF343" s="527"/>
      <c r="AG343" s="527" t="s">
        <v>814</v>
      </c>
      <c r="AH343" s="527">
        <v>0</v>
      </c>
      <c r="AI343" s="527"/>
      <c r="AJ343" s="527"/>
      <c r="AK343" s="527"/>
      <c r="AL343" s="527"/>
      <c r="AM343" s="527"/>
      <c r="AN343" s="527"/>
      <c r="AO343" s="527"/>
      <c r="AP343" s="527"/>
      <c r="AQ343" s="527"/>
      <c r="AR343" s="527"/>
      <c r="AS343" s="527"/>
      <c r="AT343" s="527"/>
      <c r="AU343" s="527"/>
      <c r="AV343" s="527"/>
      <c r="AW343" s="527"/>
      <c r="AX343" s="527"/>
      <c r="AY343" s="527"/>
      <c r="AZ343" s="527"/>
      <c r="BA343" s="527"/>
      <c r="BB343" s="527"/>
      <c r="BC343" s="527"/>
      <c r="BD343" s="527"/>
      <c r="BE343" s="527"/>
      <c r="BF343" s="527"/>
      <c r="BG343" s="527"/>
      <c r="BH343" s="527"/>
    </row>
    <row r="344" spans="1:60" outlineLevel="1">
      <c r="A344" s="518">
        <v>77</v>
      </c>
      <c r="B344" s="519" t="s">
        <v>1664</v>
      </c>
      <c r="C344" s="520" t="s">
        <v>1665</v>
      </c>
      <c r="D344" s="521" t="s">
        <v>162</v>
      </c>
      <c r="E344" s="522">
        <v>1153.8150000000001</v>
      </c>
      <c r="F344" s="523"/>
      <c r="G344" s="524">
        <f>ROUND(E344*F344,2)</f>
        <v>0</v>
      </c>
      <c r="H344" s="523"/>
      <c r="I344" s="524">
        <f>ROUND(E344*H344,2)</f>
        <v>0</v>
      </c>
      <c r="J344" s="523"/>
      <c r="K344" s="524">
        <f>ROUND(E344*J344,2)</f>
        <v>0</v>
      </c>
      <c r="L344" s="524">
        <v>21</v>
      </c>
      <c r="M344" s="524">
        <f>G344*(1+L344/100)</f>
        <v>0</v>
      </c>
      <c r="N344" s="522">
        <v>2.5999999999999998E-4</v>
      </c>
      <c r="O344" s="522">
        <f>ROUND(E344*N344,2)</f>
        <v>0.3</v>
      </c>
      <c r="P344" s="522">
        <v>0</v>
      </c>
      <c r="Q344" s="522">
        <f>ROUND(E344*P344,2)</f>
        <v>0</v>
      </c>
      <c r="R344" s="524" t="s">
        <v>1604</v>
      </c>
      <c r="S344" s="524" t="s">
        <v>1605</v>
      </c>
      <c r="T344" s="525" t="s">
        <v>1605</v>
      </c>
      <c r="U344" s="526">
        <v>0.09</v>
      </c>
      <c r="V344" s="526">
        <f>ROUND(E344*U344,2)</f>
        <v>103.84</v>
      </c>
      <c r="W344" s="526"/>
      <c r="X344" s="526" t="s">
        <v>1606</v>
      </c>
      <c r="Y344" s="526" t="s">
        <v>2857</v>
      </c>
      <c r="Z344" s="527"/>
      <c r="AA344" s="527"/>
      <c r="AB344" s="527"/>
      <c r="AC344" s="527"/>
      <c r="AD344" s="527"/>
      <c r="AE344" s="527"/>
      <c r="AF344" s="527"/>
      <c r="AG344" s="527" t="s">
        <v>1697</v>
      </c>
      <c r="AH344" s="527"/>
      <c r="AI344" s="527"/>
      <c r="AJ344" s="527"/>
      <c r="AK344" s="527"/>
      <c r="AL344" s="527"/>
      <c r="AM344" s="527"/>
      <c r="AN344" s="527"/>
      <c r="AO344" s="527"/>
      <c r="AP344" s="527"/>
      <c r="AQ344" s="527"/>
      <c r="AR344" s="527"/>
      <c r="AS344" s="527"/>
      <c r="AT344" s="527"/>
      <c r="AU344" s="527"/>
      <c r="AV344" s="527"/>
      <c r="AW344" s="527"/>
      <c r="AX344" s="527"/>
      <c r="AY344" s="527"/>
      <c r="AZ344" s="527"/>
      <c r="BA344" s="527"/>
      <c r="BB344" s="527"/>
      <c r="BC344" s="527"/>
      <c r="BD344" s="527"/>
      <c r="BE344" s="527"/>
      <c r="BF344" s="527"/>
      <c r="BG344" s="527"/>
      <c r="BH344" s="527"/>
    </row>
    <row r="345" spans="1:60" outlineLevel="2">
      <c r="A345" s="528"/>
      <c r="B345" s="529"/>
      <c r="C345" s="976" t="s">
        <v>1666</v>
      </c>
      <c r="D345" s="977"/>
      <c r="E345" s="977"/>
      <c r="F345" s="977"/>
      <c r="G345" s="977"/>
      <c r="H345" s="526"/>
      <c r="I345" s="526"/>
      <c r="J345" s="526"/>
      <c r="K345" s="526"/>
      <c r="L345" s="526"/>
      <c r="M345" s="526"/>
      <c r="N345" s="533"/>
      <c r="O345" s="533"/>
      <c r="P345" s="533"/>
      <c r="Q345" s="533"/>
      <c r="R345" s="526"/>
      <c r="S345" s="526"/>
      <c r="T345" s="526"/>
      <c r="U345" s="526"/>
      <c r="V345" s="526"/>
      <c r="W345" s="526"/>
      <c r="X345" s="526"/>
      <c r="Y345" s="526"/>
      <c r="Z345" s="527"/>
      <c r="AA345" s="527"/>
      <c r="AB345" s="527"/>
      <c r="AC345" s="527"/>
      <c r="AD345" s="527"/>
      <c r="AE345" s="527"/>
      <c r="AF345" s="527"/>
      <c r="AG345" s="527" t="s">
        <v>1621</v>
      </c>
      <c r="AH345" s="527"/>
      <c r="AI345" s="527"/>
      <c r="AJ345" s="527"/>
      <c r="AK345" s="527"/>
      <c r="AL345" s="527"/>
      <c r="AM345" s="527"/>
      <c r="AN345" s="527"/>
      <c r="AO345" s="527"/>
      <c r="AP345" s="527"/>
      <c r="AQ345" s="527"/>
      <c r="AR345" s="527"/>
      <c r="AS345" s="527"/>
      <c r="AT345" s="527"/>
      <c r="AU345" s="527"/>
      <c r="AV345" s="527"/>
      <c r="AW345" s="527"/>
      <c r="AX345" s="527"/>
      <c r="AY345" s="527"/>
      <c r="AZ345" s="527"/>
      <c r="BA345" s="527"/>
      <c r="BB345" s="527"/>
      <c r="BC345" s="527"/>
      <c r="BD345" s="527"/>
      <c r="BE345" s="527"/>
      <c r="BF345" s="527"/>
      <c r="BG345" s="527"/>
      <c r="BH345" s="527"/>
    </row>
    <row r="346" spans="1:60" outlineLevel="2">
      <c r="A346" s="528"/>
      <c r="B346" s="529"/>
      <c r="C346" s="530" t="s">
        <v>2928</v>
      </c>
      <c r="D346" s="531"/>
      <c r="E346" s="532">
        <v>272.7</v>
      </c>
      <c r="F346" s="526"/>
      <c r="G346" s="526"/>
      <c r="H346" s="526"/>
      <c r="I346" s="526"/>
      <c r="J346" s="526"/>
      <c r="K346" s="526"/>
      <c r="L346" s="526"/>
      <c r="M346" s="526"/>
      <c r="N346" s="533"/>
      <c r="O346" s="533"/>
      <c r="P346" s="533"/>
      <c r="Q346" s="533"/>
      <c r="R346" s="526"/>
      <c r="S346" s="526"/>
      <c r="T346" s="526"/>
      <c r="U346" s="526"/>
      <c r="V346" s="526"/>
      <c r="W346" s="526"/>
      <c r="X346" s="526"/>
      <c r="Y346" s="526"/>
      <c r="Z346" s="527"/>
      <c r="AA346" s="527"/>
      <c r="AB346" s="527"/>
      <c r="AC346" s="527"/>
      <c r="AD346" s="527"/>
      <c r="AE346" s="527"/>
      <c r="AF346" s="527"/>
      <c r="AG346" s="527" t="s">
        <v>814</v>
      </c>
      <c r="AH346" s="527">
        <v>5</v>
      </c>
      <c r="AI346" s="527"/>
      <c r="AJ346" s="527"/>
      <c r="AK346" s="527"/>
      <c r="AL346" s="527"/>
      <c r="AM346" s="527"/>
      <c r="AN346" s="527"/>
      <c r="AO346" s="527"/>
      <c r="AP346" s="527"/>
      <c r="AQ346" s="527"/>
      <c r="AR346" s="527"/>
      <c r="AS346" s="527"/>
      <c r="AT346" s="527"/>
      <c r="AU346" s="527"/>
      <c r="AV346" s="527"/>
      <c r="AW346" s="527"/>
      <c r="AX346" s="527"/>
      <c r="AY346" s="527"/>
      <c r="AZ346" s="527"/>
      <c r="BA346" s="527"/>
      <c r="BB346" s="527"/>
      <c r="BC346" s="527"/>
      <c r="BD346" s="527"/>
      <c r="BE346" s="527"/>
      <c r="BF346" s="527"/>
      <c r="BG346" s="527"/>
      <c r="BH346" s="527"/>
    </row>
    <row r="347" spans="1:60" outlineLevel="3">
      <c r="A347" s="528"/>
      <c r="B347" s="529"/>
      <c r="C347" s="530" t="s">
        <v>2929</v>
      </c>
      <c r="D347" s="531"/>
      <c r="E347" s="532">
        <v>881.11500000000001</v>
      </c>
      <c r="F347" s="526"/>
      <c r="G347" s="526"/>
      <c r="H347" s="526"/>
      <c r="I347" s="526"/>
      <c r="J347" s="526"/>
      <c r="K347" s="526"/>
      <c r="L347" s="526"/>
      <c r="M347" s="526"/>
      <c r="N347" s="533"/>
      <c r="O347" s="533"/>
      <c r="P347" s="533"/>
      <c r="Q347" s="533"/>
      <c r="R347" s="526"/>
      <c r="S347" s="526"/>
      <c r="T347" s="526"/>
      <c r="U347" s="526"/>
      <c r="V347" s="526"/>
      <c r="W347" s="526"/>
      <c r="X347" s="526"/>
      <c r="Y347" s="526"/>
      <c r="Z347" s="527"/>
      <c r="AA347" s="527"/>
      <c r="AB347" s="527"/>
      <c r="AC347" s="527"/>
      <c r="AD347" s="527"/>
      <c r="AE347" s="527"/>
      <c r="AF347" s="527"/>
      <c r="AG347" s="527" t="s">
        <v>814</v>
      </c>
      <c r="AH347" s="527">
        <v>5</v>
      </c>
      <c r="AI347" s="527"/>
      <c r="AJ347" s="527"/>
      <c r="AK347" s="527"/>
      <c r="AL347" s="527"/>
      <c r="AM347" s="527"/>
      <c r="AN347" s="527"/>
      <c r="AO347" s="527"/>
      <c r="AP347" s="527"/>
      <c r="AQ347" s="527"/>
      <c r="AR347" s="527"/>
      <c r="AS347" s="527"/>
      <c r="AT347" s="527"/>
      <c r="AU347" s="527"/>
      <c r="AV347" s="527"/>
      <c r="AW347" s="527"/>
      <c r="AX347" s="527"/>
      <c r="AY347" s="527"/>
      <c r="AZ347" s="527"/>
      <c r="BA347" s="527"/>
      <c r="BB347" s="527"/>
      <c r="BC347" s="527"/>
      <c r="BD347" s="527"/>
      <c r="BE347" s="527"/>
      <c r="BF347" s="527"/>
      <c r="BG347" s="527"/>
      <c r="BH347" s="527"/>
    </row>
    <row r="348" spans="1:60" ht="22.5" outlineLevel="1">
      <c r="A348" s="518">
        <v>78</v>
      </c>
      <c r="B348" s="519" t="s">
        <v>2311</v>
      </c>
      <c r="C348" s="520" t="s">
        <v>2312</v>
      </c>
      <c r="D348" s="521" t="s">
        <v>162</v>
      </c>
      <c r="E348" s="522">
        <v>272.7</v>
      </c>
      <c r="F348" s="523"/>
      <c r="G348" s="524">
        <f>ROUND(E348*F348,2)</f>
        <v>0</v>
      </c>
      <c r="H348" s="523"/>
      <c r="I348" s="524">
        <f>ROUND(E348*H348,2)</f>
        <v>0</v>
      </c>
      <c r="J348" s="523"/>
      <c r="K348" s="524">
        <f>ROUND(E348*J348,2)</f>
        <v>0</v>
      </c>
      <c r="L348" s="524">
        <v>21</v>
      </c>
      <c r="M348" s="524">
        <f>G348*(1+L348/100)</f>
        <v>0</v>
      </c>
      <c r="N348" s="522">
        <v>1.7899999999999999E-3</v>
      </c>
      <c r="O348" s="522">
        <f>ROUND(E348*N348,2)</f>
        <v>0.49</v>
      </c>
      <c r="P348" s="522">
        <v>0</v>
      </c>
      <c r="Q348" s="522">
        <f>ROUND(E348*P348,2)</f>
        <v>0</v>
      </c>
      <c r="R348" s="524" t="s">
        <v>1604</v>
      </c>
      <c r="S348" s="524" t="s">
        <v>1605</v>
      </c>
      <c r="T348" s="525" t="s">
        <v>1605</v>
      </c>
      <c r="U348" s="526">
        <v>0.24</v>
      </c>
      <c r="V348" s="526">
        <f>ROUND(E348*U348,2)</f>
        <v>65.45</v>
      </c>
      <c r="W348" s="526"/>
      <c r="X348" s="526" t="s">
        <v>1606</v>
      </c>
      <c r="Y348" s="526" t="s">
        <v>2857</v>
      </c>
      <c r="Z348" s="527"/>
      <c r="AA348" s="527"/>
      <c r="AB348" s="527"/>
      <c r="AC348" s="527"/>
      <c r="AD348" s="527"/>
      <c r="AE348" s="527"/>
      <c r="AF348" s="527"/>
      <c r="AG348" s="527" t="s">
        <v>1607</v>
      </c>
      <c r="AH348" s="527"/>
      <c r="AI348" s="527"/>
      <c r="AJ348" s="527"/>
      <c r="AK348" s="527"/>
      <c r="AL348" s="527"/>
      <c r="AM348" s="527"/>
      <c r="AN348" s="527"/>
      <c r="AO348" s="527"/>
      <c r="AP348" s="527"/>
      <c r="AQ348" s="527"/>
      <c r="AR348" s="527"/>
      <c r="AS348" s="527"/>
      <c r="AT348" s="527"/>
      <c r="AU348" s="527"/>
      <c r="AV348" s="527"/>
      <c r="AW348" s="527"/>
      <c r="AX348" s="527"/>
      <c r="AY348" s="527"/>
      <c r="AZ348" s="527"/>
      <c r="BA348" s="527"/>
      <c r="BB348" s="527"/>
      <c r="BC348" s="527"/>
      <c r="BD348" s="527"/>
      <c r="BE348" s="527"/>
      <c r="BF348" s="527"/>
      <c r="BG348" s="527"/>
      <c r="BH348" s="527"/>
    </row>
    <row r="349" spans="1:60" outlineLevel="2">
      <c r="A349" s="528"/>
      <c r="B349" s="529"/>
      <c r="C349" s="976" t="s">
        <v>1666</v>
      </c>
      <c r="D349" s="977"/>
      <c r="E349" s="977"/>
      <c r="F349" s="977"/>
      <c r="G349" s="977"/>
      <c r="H349" s="526"/>
      <c r="I349" s="526"/>
      <c r="J349" s="526"/>
      <c r="K349" s="526"/>
      <c r="L349" s="526"/>
      <c r="M349" s="526"/>
      <c r="N349" s="533"/>
      <c r="O349" s="533"/>
      <c r="P349" s="533"/>
      <c r="Q349" s="533"/>
      <c r="R349" s="526"/>
      <c r="S349" s="526"/>
      <c r="T349" s="526"/>
      <c r="U349" s="526"/>
      <c r="V349" s="526"/>
      <c r="W349" s="526"/>
      <c r="X349" s="526"/>
      <c r="Y349" s="526"/>
      <c r="Z349" s="527"/>
      <c r="AA349" s="527"/>
      <c r="AB349" s="527"/>
      <c r="AC349" s="527"/>
      <c r="AD349" s="527"/>
      <c r="AE349" s="527"/>
      <c r="AF349" s="527"/>
      <c r="AG349" s="527" t="s">
        <v>1621</v>
      </c>
      <c r="AH349" s="527"/>
      <c r="AI349" s="527"/>
      <c r="AJ349" s="527"/>
      <c r="AK349" s="527"/>
      <c r="AL349" s="527"/>
      <c r="AM349" s="527"/>
      <c r="AN349" s="527"/>
      <c r="AO349" s="527"/>
      <c r="AP349" s="527"/>
      <c r="AQ349" s="527"/>
      <c r="AR349" s="527"/>
      <c r="AS349" s="527"/>
      <c r="AT349" s="527"/>
      <c r="AU349" s="527"/>
      <c r="AV349" s="527"/>
      <c r="AW349" s="527"/>
      <c r="AX349" s="527"/>
      <c r="AY349" s="527"/>
      <c r="AZ349" s="527"/>
      <c r="BA349" s="527"/>
      <c r="BB349" s="527"/>
      <c r="BC349" s="527"/>
      <c r="BD349" s="527"/>
      <c r="BE349" s="527"/>
      <c r="BF349" s="527"/>
      <c r="BG349" s="527"/>
      <c r="BH349" s="527"/>
    </row>
    <row r="350" spans="1:60" ht="22.5" outlineLevel="2">
      <c r="A350" s="528"/>
      <c r="B350" s="529"/>
      <c r="C350" s="978" t="s">
        <v>2313</v>
      </c>
      <c r="D350" s="979"/>
      <c r="E350" s="979"/>
      <c r="F350" s="979"/>
      <c r="G350" s="979"/>
      <c r="H350" s="526"/>
      <c r="I350" s="526"/>
      <c r="J350" s="526"/>
      <c r="K350" s="526"/>
      <c r="L350" s="526"/>
      <c r="M350" s="526"/>
      <c r="N350" s="533"/>
      <c r="O350" s="533"/>
      <c r="P350" s="533"/>
      <c r="Q350" s="533"/>
      <c r="R350" s="526"/>
      <c r="S350" s="526"/>
      <c r="T350" s="526"/>
      <c r="U350" s="526"/>
      <c r="V350" s="526"/>
      <c r="W350" s="526"/>
      <c r="X350" s="526"/>
      <c r="Y350" s="526"/>
      <c r="Z350" s="527"/>
      <c r="AA350" s="527"/>
      <c r="AB350" s="527"/>
      <c r="AC350" s="527"/>
      <c r="AD350" s="527"/>
      <c r="AE350" s="527"/>
      <c r="AF350" s="527"/>
      <c r="AG350" s="527" t="s">
        <v>1632</v>
      </c>
      <c r="AH350" s="527"/>
      <c r="AI350" s="527"/>
      <c r="AJ350" s="527"/>
      <c r="AK350" s="527"/>
      <c r="AL350" s="527"/>
      <c r="AM350" s="527"/>
      <c r="AN350" s="527"/>
      <c r="AO350" s="527"/>
      <c r="AP350" s="527"/>
      <c r="AQ350" s="527"/>
      <c r="AR350" s="527"/>
      <c r="AS350" s="527"/>
      <c r="AT350" s="527"/>
      <c r="AU350" s="527"/>
      <c r="AV350" s="527"/>
      <c r="AW350" s="527"/>
      <c r="AX350" s="527"/>
      <c r="AY350" s="527"/>
      <c r="AZ350" s="527"/>
      <c r="BA350" s="534" t="str">
        <f>C350</f>
        <v>Speciální cementová samonivelační podlahová stěrka pro tloušťky 1-15 mm. Pouze pro vnitřní použití, vhodná pro podlahová vytápění, pro jemné vyrovnání nerovných podlah.</v>
      </c>
      <c r="BB350" s="527"/>
      <c r="BC350" s="527"/>
      <c r="BD350" s="527"/>
      <c r="BE350" s="527"/>
      <c r="BF350" s="527"/>
      <c r="BG350" s="527"/>
      <c r="BH350" s="527"/>
    </row>
    <row r="351" spans="1:60" outlineLevel="2">
      <c r="A351" s="528"/>
      <c r="B351" s="529"/>
      <c r="C351" s="530" t="s">
        <v>2314</v>
      </c>
      <c r="D351" s="531"/>
      <c r="E351" s="532"/>
      <c r="F351" s="526"/>
      <c r="G351" s="526"/>
      <c r="H351" s="526"/>
      <c r="I351" s="526"/>
      <c r="J351" s="526"/>
      <c r="K351" s="526"/>
      <c r="L351" s="526"/>
      <c r="M351" s="526"/>
      <c r="N351" s="533"/>
      <c r="O351" s="533"/>
      <c r="P351" s="533"/>
      <c r="Q351" s="533"/>
      <c r="R351" s="526"/>
      <c r="S351" s="526"/>
      <c r="T351" s="526"/>
      <c r="U351" s="526"/>
      <c r="V351" s="526"/>
      <c r="W351" s="526"/>
      <c r="X351" s="526"/>
      <c r="Y351" s="526"/>
      <c r="Z351" s="527"/>
      <c r="AA351" s="527"/>
      <c r="AB351" s="527"/>
      <c r="AC351" s="527"/>
      <c r="AD351" s="527"/>
      <c r="AE351" s="527"/>
      <c r="AF351" s="527"/>
      <c r="AG351" s="527" t="s">
        <v>814</v>
      </c>
      <c r="AH351" s="527">
        <v>0</v>
      </c>
      <c r="AI351" s="527"/>
      <c r="AJ351" s="527"/>
      <c r="AK351" s="527"/>
      <c r="AL351" s="527"/>
      <c r="AM351" s="527"/>
      <c r="AN351" s="527"/>
      <c r="AO351" s="527"/>
      <c r="AP351" s="527"/>
      <c r="AQ351" s="527"/>
      <c r="AR351" s="527"/>
      <c r="AS351" s="527"/>
      <c r="AT351" s="527"/>
      <c r="AU351" s="527"/>
      <c r="AV351" s="527"/>
      <c r="AW351" s="527"/>
      <c r="AX351" s="527"/>
      <c r="AY351" s="527"/>
      <c r="AZ351" s="527"/>
      <c r="BA351" s="527"/>
      <c r="BB351" s="527"/>
      <c r="BC351" s="527"/>
      <c r="BD351" s="527"/>
      <c r="BE351" s="527"/>
      <c r="BF351" s="527"/>
      <c r="BG351" s="527"/>
      <c r="BH351" s="527"/>
    </row>
    <row r="352" spans="1:60" outlineLevel="3">
      <c r="A352" s="528"/>
      <c r="B352" s="529"/>
      <c r="C352" s="530" t="s">
        <v>2315</v>
      </c>
      <c r="D352" s="531"/>
      <c r="E352" s="532">
        <v>272.7</v>
      </c>
      <c r="F352" s="526"/>
      <c r="G352" s="526"/>
      <c r="H352" s="526"/>
      <c r="I352" s="526"/>
      <c r="J352" s="526"/>
      <c r="K352" s="526"/>
      <c r="L352" s="526"/>
      <c r="M352" s="526"/>
      <c r="N352" s="533"/>
      <c r="O352" s="533"/>
      <c r="P352" s="533"/>
      <c r="Q352" s="533"/>
      <c r="R352" s="526"/>
      <c r="S352" s="526"/>
      <c r="T352" s="526"/>
      <c r="U352" s="526"/>
      <c r="V352" s="526"/>
      <c r="W352" s="526"/>
      <c r="X352" s="526"/>
      <c r="Y352" s="526"/>
      <c r="Z352" s="527"/>
      <c r="AA352" s="527"/>
      <c r="AB352" s="527"/>
      <c r="AC352" s="527"/>
      <c r="AD352" s="527"/>
      <c r="AE352" s="527"/>
      <c r="AF352" s="527"/>
      <c r="AG352" s="527" t="s">
        <v>814</v>
      </c>
      <c r="AH352" s="527">
        <v>0</v>
      </c>
      <c r="AI352" s="527"/>
      <c r="AJ352" s="527"/>
      <c r="AK352" s="527"/>
      <c r="AL352" s="527"/>
      <c r="AM352" s="527"/>
      <c r="AN352" s="527"/>
      <c r="AO352" s="527"/>
      <c r="AP352" s="527"/>
      <c r="AQ352" s="527"/>
      <c r="AR352" s="527"/>
      <c r="AS352" s="527"/>
      <c r="AT352" s="527"/>
      <c r="AU352" s="527"/>
      <c r="AV352" s="527"/>
      <c r="AW352" s="527"/>
      <c r="AX352" s="527"/>
      <c r="AY352" s="527"/>
      <c r="AZ352" s="527"/>
      <c r="BA352" s="527"/>
      <c r="BB352" s="527"/>
      <c r="BC352" s="527"/>
      <c r="BD352" s="527"/>
      <c r="BE352" s="527"/>
      <c r="BF352" s="527"/>
      <c r="BG352" s="527"/>
      <c r="BH352" s="527"/>
    </row>
    <row r="353" spans="1:60" ht="22.5" outlineLevel="1">
      <c r="A353" s="518">
        <v>79</v>
      </c>
      <c r="B353" s="519" t="s">
        <v>1699</v>
      </c>
      <c r="C353" s="520" t="s">
        <v>1700</v>
      </c>
      <c r="D353" s="521" t="s">
        <v>162</v>
      </c>
      <c r="E353" s="522">
        <v>881.11500000000001</v>
      </c>
      <c r="F353" s="523"/>
      <c r="G353" s="524">
        <f>ROUND(E353*F353,2)</f>
        <v>0</v>
      </c>
      <c r="H353" s="523"/>
      <c r="I353" s="524">
        <f>ROUND(E353*H353,2)</f>
        <v>0</v>
      </c>
      <c r="J353" s="523"/>
      <c r="K353" s="524">
        <f>ROUND(E353*J353,2)</f>
        <v>0</v>
      </c>
      <c r="L353" s="524">
        <v>21</v>
      </c>
      <c r="M353" s="524">
        <f>G353*(1+L353/100)</f>
        <v>0</v>
      </c>
      <c r="N353" s="522">
        <v>3.5699999999999998E-3</v>
      </c>
      <c r="O353" s="522">
        <f>ROUND(E353*N353,2)</f>
        <v>3.15</v>
      </c>
      <c r="P353" s="522">
        <v>0</v>
      </c>
      <c r="Q353" s="522">
        <f>ROUND(E353*P353,2)</f>
        <v>0</v>
      </c>
      <c r="R353" s="524" t="s">
        <v>1604</v>
      </c>
      <c r="S353" s="524" t="s">
        <v>1605</v>
      </c>
      <c r="T353" s="525" t="s">
        <v>1605</v>
      </c>
      <c r="U353" s="526">
        <v>0.252</v>
      </c>
      <c r="V353" s="526">
        <f>ROUND(E353*U353,2)</f>
        <v>222.04</v>
      </c>
      <c r="W353" s="526"/>
      <c r="X353" s="526" t="s">
        <v>1606</v>
      </c>
      <c r="Y353" s="526" t="s">
        <v>2857</v>
      </c>
      <c r="Z353" s="527"/>
      <c r="AA353" s="527"/>
      <c r="AB353" s="527"/>
      <c r="AC353" s="527"/>
      <c r="AD353" s="527"/>
      <c r="AE353" s="527"/>
      <c r="AF353" s="527"/>
      <c r="AG353" s="527" t="s">
        <v>1607</v>
      </c>
      <c r="AH353" s="527"/>
      <c r="AI353" s="527"/>
      <c r="AJ353" s="527"/>
      <c r="AK353" s="527"/>
      <c r="AL353" s="527"/>
      <c r="AM353" s="527"/>
      <c r="AN353" s="527"/>
      <c r="AO353" s="527"/>
      <c r="AP353" s="527"/>
      <c r="AQ353" s="527"/>
      <c r="AR353" s="527"/>
      <c r="AS353" s="527"/>
      <c r="AT353" s="527"/>
      <c r="AU353" s="527"/>
      <c r="AV353" s="527"/>
      <c r="AW353" s="527"/>
      <c r="AX353" s="527"/>
      <c r="AY353" s="527"/>
      <c r="AZ353" s="527"/>
      <c r="BA353" s="527"/>
      <c r="BB353" s="527"/>
      <c r="BC353" s="527"/>
      <c r="BD353" s="527"/>
      <c r="BE353" s="527"/>
      <c r="BF353" s="527"/>
      <c r="BG353" s="527"/>
      <c r="BH353" s="527"/>
    </row>
    <row r="354" spans="1:60" outlineLevel="2">
      <c r="A354" s="528"/>
      <c r="B354" s="529"/>
      <c r="C354" s="976" t="s">
        <v>1666</v>
      </c>
      <c r="D354" s="977"/>
      <c r="E354" s="977"/>
      <c r="F354" s="977"/>
      <c r="G354" s="977"/>
      <c r="H354" s="526"/>
      <c r="I354" s="526"/>
      <c r="J354" s="526"/>
      <c r="K354" s="526"/>
      <c r="L354" s="526"/>
      <c r="M354" s="526"/>
      <c r="N354" s="533"/>
      <c r="O354" s="533"/>
      <c r="P354" s="533"/>
      <c r="Q354" s="533"/>
      <c r="R354" s="526"/>
      <c r="S354" s="526"/>
      <c r="T354" s="526"/>
      <c r="U354" s="526"/>
      <c r="V354" s="526"/>
      <c r="W354" s="526"/>
      <c r="X354" s="526"/>
      <c r="Y354" s="526"/>
      <c r="Z354" s="527"/>
      <c r="AA354" s="527"/>
      <c r="AB354" s="527"/>
      <c r="AC354" s="527"/>
      <c r="AD354" s="527"/>
      <c r="AE354" s="527"/>
      <c r="AF354" s="527"/>
      <c r="AG354" s="527" t="s">
        <v>1621</v>
      </c>
      <c r="AH354" s="527"/>
      <c r="AI354" s="527"/>
      <c r="AJ354" s="527"/>
      <c r="AK354" s="527"/>
      <c r="AL354" s="527"/>
      <c r="AM354" s="527"/>
      <c r="AN354" s="527"/>
      <c r="AO354" s="527"/>
      <c r="AP354" s="527"/>
      <c r="AQ354" s="527"/>
      <c r="AR354" s="527"/>
      <c r="AS354" s="527"/>
      <c r="AT354" s="527"/>
      <c r="AU354" s="527"/>
      <c r="AV354" s="527"/>
      <c r="AW354" s="527"/>
      <c r="AX354" s="527"/>
      <c r="AY354" s="527"/>
      <c r="AZ354" s="527"/>
      <c r="BA354" s="527"/>
      <c r="BB354" s="527"/>
      <c r="BC354" s="527"/>
      <c r="BD354" s="527"/>
      <c r="BE354" s="527"/>
      <c r="BF354" s="527"/>
      <c r="BG354" s="527"/>
      <c r="BH354" s="527"/>
    </row>
    <row r="355" spans="1:60" outlineLevel="2">
      <c r="A355" s="528"/>
      <c r="B355" s="529"/>
      <c r="C355" s="530" t="s">
        <v>1701</v>
      </c>
      <c r="D355" s="531"/>
      <c r="E355" s="532"/>
      <c r="F355" s="526"/>
      <c r="G355" s="526"/>
      <c r="H355" s="526"/>
      <c r="I355" s="526"/>
      <c r="J355" s="526"/>
      <c r="K355" s="526"/>
      <c r="L355" s="526"/>
      <c r="M355" s="526"/>
      <c r="N355" s="533"/>
      <c r="O355" s="533"/>
      <c r="P355" s="533"/>
      <c r="Q355" s="533"/>
      <c r="R355" s="526"/>
      <c r="S355" s="526"/>
      <c r="T355" s="526"/>
      <c r="U355" s="526"/>
      <c r="V355" s="526"/>
      <c r="W355" s="526"/>
      <c r="X355" s="526"/>
      <c r="Y355" s="526"/>
      <c r="Z355" s="527"/>
      <c r="AA355" s="527"/>
      <c r="AB355" s="527"/>
      <c r="AC355" s="527"/>
      <c r="AD355" s="527"/>
      <c r="AE355" s="527"/>
      <c r="AF355" s="527"/>
      <c r="AG355" s="527" t="s">
        <v>814</v>
      </c>
      <c r="AH355" s="527">
        <v>0</v>
      </c>
      <c r="AI355" s="527"/>
      <c r="AJ355" s="527"/>
      <c r="AK355" s="527"/>
      <c r="AL355" s="527"/>
      <c r="AM355" s="527"/>
      <c r="AN355" s="527"/>
      <c r="AO355" s="527"/>
      <c r="AP355" s="527"/>
      <c r="AQ355" s="527"/>
      <c r="AR355" s="527"/>
      <c r="AS355" s="527"/>
      <c r="AT355" s="527"/>
      <c r="AU355" s="527"/>
      <c r="AV355" s="527"/>
      <c r="AW355" s="527"/>
      <c r="AX355" s="527"/>
      <c r="AY355" s="527"/>
      <c r="AZ355" s="527"/>
      <c r="BA355" s="527"/>
      <c r="BB355" s="527"/>
      <c r="BC355" s="527"/>
      <c r="BD355" s="527"/>
      <c r="BE355" s="527"/>
      <c r="BF355" s="527"/>
      <c r="BG355" s="527"/>
      <c r="BH355" s="527"/>
    </row>
    <row r="356" spans="1:60" outlineLevel="3">
      <c r="A356" s="528"/>
      <c r="B356" s="529"/>
      <c r="C356" s="530" t="s">
        <v>2316</v>
      </c>
      <c r="D356" s="531"/>
      <c r="E356" s="532">
        <v>465.2</v>
      </c>
      <c r="F356" s="526"/>
      <c r="G356" s="526"/>
      <c r="H356" s="526"/>
      <c r="I356" s="526"/>
      <c r="J356" s="526"/>
      <c r="K356" s="526"/>
      <c r="L356" s="526"/>
      <c r="M356" s="526"/>
      <c r="N356" s="533"/>
      <c r="O356" s="533"/>
      <c r="P356" s="533"/>
      <c r="Q356" s="533"/>
      <c r="R356" s="526"/>
      <c r="S356" s="526"/>
      <c r="T356" s="526"/>
      <c r="U356" s="526"/>
      <c r="V356" s="526"/>
      <c r="W356" s="526"/>
      <c r="X356" s="526"/>
      <c r="Y356" s="526"/>
      <c r="Z356" s="527"/>
      <c r="AA356" s="527"/>
      <c r="AB356" s="527"/>
      <c r="AC356" s="527"/>
      <c r="AD356" s="527"/>
      <c r="AE356" s="527"/>
      <c r="AF356" s="527"/>
      <c r="AG356" s="527" t="s">
        <v>814</v>
      </c>
      <c r="AH356" s="527">
        <v>0</v>
      </c>
      <c r="AI356" s="527"/>
      <c r="AJ356" s="527"/>
      <c r="AK356" s="527"/>
      <c r="AL356" s="527"/>
      <c r="AM356" s="527"/>
      <c r="AN356" s="527"/>
      <c r="AO356" s="527"/>
      <c r="AP356" s="527"/>
      <c r="AQ356" s="527"/>
      <c r="AR356" s="527"/>
      <c r="AS356" s="527"/>
      <c r="AT356" s="527"/>
      <c r="AU356" s="527"/>
      <c r="AV356" s="527"/>
      <c r="AW356" s="527"/>
      <c r="AX356" s="527"/>
      <c r="AY356" s="527"/>
      <c r="AZ356" s="527"/>
      <c r="BA356" s="527"/>
      <c r="BB356" s="527"/>
      <c r="BC356" s="527"/>
      <c r="BD356" s="527"/>
      <c r="BE356" s="527"/>
      <c r="BF356" s="527"/>
      <c r="BG356" s="527"/>
      <c r="BH356" s="527"/>
    </row>
    <row r="357" spans="1:60" outlineLevel="3">
      <c r="A357" s="528"/>
      <c r="B357" s="529"/>
      <c r="C357" s="530" t="s">
        <v>2317</v>
      </c>
      <c r="D357" s="531"/>
      <c r="E357" s="532">
        <v>326.10000000000002</v>
      </c>
      <c r="F357" s="526"/>
      <c r="G357" s="526"/>
      <c r="H357" s="526"/>
      <c r="I357" s="526"/>
      <c r="J357" s="526"/>
      <c r="K357" s="526"/>
      <c r="L357" s="526"/>
      <c r="M357" s="526"/>
      <c r="N357" s="533"/>
      <c r="O357" s="533"/>
      <c r="P357" s="533"/>
      <c r="Q357" s="533"/>
      <c r="R357" s="526"/>
      <c r="S357" s="526"/>
      <c r="T357" s="526"/>
      <c r="U357" s="526"/>
      <c r="V357" s="526"/>
      <c r="W357" s="526"/>
      <c r="X357" s="526"/>
      <c r="Y357" s="526"/>
      <c r="Z357" s="527"/>
      <c r="AA357" s="527"/>
      <c r="AB357" s="527"/>
      <c r="AC357" s="527"/>
      <c r="AD357" s="527"/>
      <c r="AE357" s="527"/>
      <c r="AF357" s="527"/>
      <c r="AG357" s="527" t="s">
        <v>814</v>
      </c>
      <c r="AH357" s="527">
        <v>0</v>
      </c>
      <c r="AI357" s="527"/>
      <c r="AJ357" s="527"/>
      <c r="AK357" s="527"/>
      <c r="AL357" s="527"/>
      <c r="AM357" s="527"/>
      <c r="AN357" s="527"/>
      <c r="AO357" s="527"/>
      <c r="AP357" s="527"/>
      <c r="AQ357" s="527"/>
      <c r="AR357" s="527"/>
      <c r="AS357" s="527"/>
      <c r="AT357" s="527"/>
      <c r="AU357" s="527"/>
      <c r="AV357" s="527"/>
      <c r="AW357" s="527"/>
      <c r="AX357" s="527"/>
      <c r="AY357" s="527"/>
      <c r="AZ357" s="527"/>
      <c r="BA357" s="527"/>
      <c r="BB357" s="527"/>
      <c r="BC357" s="527"/>
      <c r="BD357" s="527"/>
      <c r="BE357" s="527"/>
      <c r="BF357" s="527"/>
      <c r="BG357" s="527"/>
      <c r="BH357" s="527"/>
    </row>
    <row r="358" spans="1:60" outlineLevel="3">
      <c r="A358" s="528"/>
      <c r="B358" s="529"/>
      <c r="C358" s="530" t="s">
        <v>2318</v>
      </c>
      <c r="D358" s="531"/>
      <c r="E358" s="532">
        <v>33.9</v>
      </c>
      <c r="F358" s="526"/>
      <c r="G358" s="526"/>
      <c r="H358" s="526"/>
      <c r="I358" s="526"/>
      <c r="J358" s="526"/>
      <c r="K358" s="526"/>
      <c r="L358" s="526"/>
      <c r="M358" s="526"/>
      <c r="N358" s="533"/>
      <c r="O358" s="533"/>
      <c r="P358" s="533"/>
      <c r="Q358" s="533"/>
      <c r="R358" s="526"/>
      <c r="S358" s="526"/>
      <c r="T358" s="526"/>
      <c r="U358" s="526"/>
      <c r="V358" s="526"/>
      <c r="W358" s="526"/>
      <c r="X358" s="526"/>
      <c r="Y358" s="526"/>
      <c r="Z358" s="527"/>
      <c r="AA358" s="527"/>
      <c r="AB358" s="527"/>
      <c r="AC358" s="527"/>
      <c r="AD358" s="527"/>
      <c r="AE358" s="527"/>
      <c r="AF358" s="527"/>
      <c r="AG358" s="527" t="s">
        <v>814</v>
      </c>
      <c r="AH358" s="527">
        <v>0</v>
      </c>
      <c r="AI358" s="527"/>
      <c r="AJ358" s="527"/>
      <c r="AK358" s="527"/>
      <c r="AL358" s="527"/>
      <c r="AM358" s="527"/>
      <c r="AN358" s="527"/>
      <c r="AO358" s="527"/>
      <c r="AP358" s="527"/>
      <c r="AQ358" s="527"/>
      <c r="AR358" s="527"/>
      <c r="AS358" s="527"/>
      <c r="AT358" s="527"/>
      <c r="AU358" s="527"/>
      <c r="AV358" s="527"/>
      <c r="AW358" s="527"/>
      <c r="AX358" s="527"/>
      <c r="AY358" s="527"/>
      <c r="AZ358" s="527"/>
      <c r="BA358" s="527"/>
      <c r="BB358" s="527"/>
      <c r="BC358" s="527"/>
      <c r="BD358" s="527"/>
      <c r="BE358" s="527"/>
      <c r="BF358" s="527"/>
      <c r="BG358" s="527"/>
      <c r="BH358" s="527"/>
    </row>
    <row r="359" spans="1:60" outlineLevel="3">
      <c r="A359" s="528"/>
      <c r="B359" s="529"/>
      <c r="C359" s="530" t="s">
        <v>2310</v>
      </c>
      <c r="D359" s="531"/>
      <c r="E359" s="532">
        <v>2.16</v>
      </c>
      <c r="F359" s="526"/>
      <c r="G359" s="526"/>
      <c r="H359" s="526"/>
      <c r="I359" s="526"/>
      <c r="J359" s="526"/>
      <c r="K359" s="526"/>
      <c r="L359" s="526"/>
      <c r="M359" s="526"/>
      <c r="N359" s="533"/>
      <c r="O359" s="533"/>
      <c r="P359" s="533"/>
      <c r="Q359" s="533"/>
      <c r="R359" s="526"/>
      <c r="S359" s="526"/>
      <c r="T359" s="526"/>
      <c r="U359" s="526"/>
      <c r="V359" s="526"/>
      <c r="W359" s="526"/>
      <c r="X359" s="526"/>
      <c r="Y359" s="526"/>
      <c r="Z359" s="527"/>
      <c r="AA359" s="527"/>
      <c r="AB359" s="527"/>
      <c r="AC359" s="527"/>
      <c r="AD359" s="527"/>
      <c r="AE359" s="527"/>
      <c r="AF359" s="527"/>
      <c r="AG359" s="527" t="s">
        <v>814</v>
      </c>
      <c r="AH359" s="527">
        <v>0</v>
      </c>
      <c r="AI359" s="527"/>
      <c r="AJ359" s="527"/>
      <c r="AK359" s="527"/>
      <c r="AL359" s="527"/>
      <c r="AM359" s="527"/>
      <c r="AN359" s="527"/>
      <c r="AO359" s="527"/>
      <c r="AP359" s="527"/>
      <c r="AQ359" s="527"/>
      <c r="AR359" s="527"/>
      <c r="AS359" s="527"/>
      <c r="AT359" s="527"/>
      <c r="AU359" s="527"/>
      <c r="AV359" s="527"/>
      <c r="AW359" s="527"/>
      <c r="AX359" s="527"/>
      <c r="AY359" s="527"/>
      <c r="AZ359" s="527"/>
      <c r="BA359" s="527"/>
      <c r="BB359" s="527"/>
      <c r="BC359" s="527"/>
      <c r="BD359" s="527"/>
      <c r="BE359" s="527"/>
      <c r="BF359" s="527"/>
      <c r="BG359" s="527"/>
      <c r="BH359" s="527"/>
    </row>
    <row r="360" spans="1:60" outlineLevel="3">
      <c r="A360" s="528"/>
      <c r="B360" s="529"/>
      <c r="C360" s="530" t="s">
        <v>2304</v>
      </c>
      <c r="D360" s="531"/>
      <c r="E360" s="532">
        <v>35.1</v>
      </c>
      <c r="F360" s="526"/>
      <c r="G360" s="526"/>
      <c r="H360" s="526"/>
      <c r="I360" s="526"/>
      <c r="J360" s="526"/>
      <c r="K360" s="526"/>
      <c r="L360" s="526"/>
      <c r="M360" s="526"/>
      <c r="N360" s="533"/>
      <c r="O360" s="533"/>
      <c r="P360" s="533"/>
      <c r="Q360" s="533"/>
      <c r="R360" s="526"/>
      <c r="S360" s="526"/>
      <c r="T360" s="526"/>
      <c r="U360" s="526"/>
      <c r="V360" s="526"/>
      <c r="W360" s="526"/>
      <c r="X360" s="526"/>
      <c r="Y360" s="526"/>
      <c r="Z360" s="527"/>
      <c r="AA360" s="527"/>
      <c r="AB360" s="527"/>
      <c r="AC360" s="527"/>
      <c r="AD360" s="527"/>
      <c r="AE360" s="527"/>
      <c r="AF360" s="527"/>
      <c r="AG360" s="527" t="s">
        <v>814</v>
      </c>
      <c r="AH360" s="527">
        <v>0</v>
      </c>
      <c r="AI360" s="527"/>
      <c r="AJ360" s="527"/>
      <c r="AK360" s="527"/>
      <c r="AL360" s="527"/>
      <c r="AM360" s="527"/>
      <c r="AN360" s="527"/>
      <c r="AO360" s="527"/>
      <c r="AP360" s="527"/>
      <c r="AQ360" s="527"/>
      <c r="AR360" s="527"/>
      <c r="AS360" s="527"/>
      <c r="AT360" s="527"/>
      <c r="AU360" s="527"/>
      <c r="AV360" s="527"/>
      <c r="AW360" s="527"/>
      <c r="AX360" s="527"/>
      <c r="AY360" s="527"/>
      <c r="AZ360" s="527"/>
      <c r="BA360" s="527"/>
      <c r="BB360" s="527"/>
      <c r="BC360" s="527"/>
      <c r="BD360" s="527"/>
      <c r="BE360" s="527"/>
      <c r="BF360" s="527"/>
      <c r="BG360" s="527"/>
      <c r="BH360" s="527"/>
    </row>
    <row r="361" spans="1:60" ht="45" outlineLevel="3">
      <c r="A361" s="528"/>
      <c r="B361" s="529"/>
      <c r="C361" s="530" t="s">
        <v>2930</v>
      </c>
      <c r="D361" s="531"/>
      <c r="E361" s="532">
        <v>16.402999999999999</v>
      </c>
      <c r="F361" s="526"/>
      <c r="G361" s="526"/>
      <c r="H361" s="526"/>
      <c r="I361" s="526"/>
      <c r="J361" s="526"/>
      <c r="K361" s="526"/>
      <c r="L361" s="526"/>
      <c r="M361" s="526"/>
      <c r="N361" s="533"/>
      <c r="O361" s="533"/>
      <c r="P361" s="533"/>
      <c r="Q361" s="533"/>
      <c r="R361" s="526"/>
      <c r="S361" s="526"/>
      <c r="T361" s="526"/>
      <c r="U361" s="526"/>
      <c r="V361" s="526"/>
      <c r="W361" s="526"/>
      <c r="X361" s="526"/>
      <c r="Y361" s="526"/>
      <c r="Z361" s="527"/>
      <c r="AA361" s="527"/>
      <c r="AB361" s="527"/>
      <c r="AC361" s="527"/>
      <c r="AD361" s="527"/>
      <c r="AE361" s="527"/>
      <c r="AF361" s="527"/>
      <c r="AG361" s="527" t="s">
        <v>814</v>
      </c>
      <c r="AH361" s="527">
        <v>0</v>
      </c>
      <c r="AI361" s="527"/>
      <c r="AJ361" s="527"/>
      <c r="AK361" s="527"/>
      <c r="AL361" s="527"/>
      <c r="AM361" s="527"/>
      <c r="AN361" s="527"/>
      <c r="AO361" s="527"/>
      <c r="AP361" s="527"/>
      <c r="AQ361" s="527"/>
      <c r="AR361" s="527"/>
      <c r="AS361" s="527"/>
      <c r="AT361" s="527"/>
      <c r="AU361" s="527"/>
      <c r="AV361" s="527"/>
      <c r="AW361" s="527"/>
      <c r="AX361" s="527"/>
      <c r="AY361" s="527"/>
      <c r="AZ361" s="527"/>
      <c r="BA361" s="527"/>
      <c r="BB361" s="527"/>
      <c r="BC361" s="527"/>
      <c r="BD361" s="527"/>
      <c r="BE361" s="527"/>
      <c r="BF361" s="527"/>
      <c r="BG361" s="527"/>
      <c r="BH361" s="527"/>
    </row>
    <row r="362" spans="1:60" outlineLevel="3">
      <c r="A362" s="528"/>
      <c r="B362" s="529"/>
      <c r="C362" s="530" t="s">
        <v>2931</v>
      </c>
      <c r="D362" s="531"/>
      <c r="E362" s="532">
        <v>2.2519999999999998</v>
      </c>
      <c r="F362" s="526"/>
      <c r="G362" s="526"/>
      <c r="H362" s="526"/>
      <c r="I362" s="526"/>
      <c r="J362" s="526"/>
      <c r="K362" s="526"/>
      <c r="L362" s="526"/>
      <c r="M362" s="526"/>
      <c r="N362" s="533"/>
      <c r="O362" s="533"/>
      <c r="P362" s="533"/>
      <c r="Q362" s="533"/>
      <c r="R362" s="526"/>
      <c r="S362" s="526"/>
      <c r="T362" s="526"/>
      <c r="U362" s="526"/>
      <c r="V362" s="526"/>
      <c r="W362" s="526"/>
      <c r="X362" s="526"/>
      <c r="Y362" s="526"/>
      <c r="Z362" s="527"/>
      <c r="AA362" s="527"/>
      <c r="AB362" s="527"/>
      <c r="AC362" s="527"/>
      <c r="AD362" s="527"/>
      <c r="AE362" s="527"/>
      <c r="AF362" s="527"/>
      <c r="AG362" s="527" t="s">
        <v>814</v>
      </c>
      <c r="AH362" s="527">
        <v>0</v>
      </c>
      <c r="AI362" s="527"/>
      <c r="AJ362" s="527"/>
      <c r="AK362" s="527"/>
      <c r="AL362" s="527"/>
      <c r="AM362" s="527"/>
      <c r="AN362" s="527"/>
      <c r="AO362" s="527"/>
      <c r="AP362" s="527"/>
      <c r="AQ362" s="527"/>
      <c r="AR362" s="527"/>
      <c r="AS362" s="527"/>
      <c r="AT362" s="527"/>
      <c r="AU362" s="527"/>
      <c r="AV362" s="527"/>
      <c r="AW362" s="527"/>
      <c r="AX362" s="527"/>
      <c r="AY362" s="527"/>
      <c r="AZ362" s="527"/>
      <c r="BA362" s="527"/>
      <c r="BB362" s="527"/>
      <c r="BC362" s="527"/>
      <c r="BD362" s="527"/>
      <c r="BE362" s="527"/>
      <c r="BF362" s="527"/>
      <c r="BG362" s="527"/>
      <c r="BH362" s="527"/>
    </row>
    <row r="363" spans="1:60" ht="22.5" outlineLevel="1">
      <c r="A363" s="518">
        <v>80</v>
      </c>
      <c r="B363" s="519" t="s">
        <v>2319</v>
      </c>
      <c r="C363" s="520" t="s">
        <v>2320</v>
      </c>
      <c r="D363" s="521" t="s">
        <v>162</v>
      </c>
      <c r="E363" s="522">
        <v>11.34</v>
      </c>
      <c r="F363" s="523"/>
      <c r="G363" s="524">
        <f>ROUND(E363*F363,2)</f>
        <v>0</v>
      </c>
      <c r="H363" s="523"/>
      <c r="I363" s="524">
        <f>ROUND(E363*H363,2)</f>
        <v>0</v>
      </c>
      <c r="J363" s="523"/>
      <c r="K363" s="524">
        <f>ROUND(E363*J363,2)</f>
        <v>0</v>
      </c>
      <c r="L363" s="524">
        <v>21</v>
      </c>
      <c r="M363" s="524">
        <f>G363*(1+L363/100)</f>
        <v>0</v>
      </c>
      <c r="N363" s="522">
        <v>7.4260000000000007E-2</v>
      </c>
      <c r="O363" s="522">
        <f>ROUND(E363*N363,2)</f>
        <v>0.84</v>
      </c>
      <c r="P363" s="522">
        <v>0</v>
      </c>
      <c r="Q363" s="522">
        <f>ROUND(E363*P363,2)</f>
        <v>0</v>
      </c>
      <c r="R363" s="524" t="s">
        <v>1604</v>
      </c>
      <c r="S363" s="524" t="s">
        <v>1605</v>
      </c>
      <c r="T363" s="525" t="s">
        <v>1605</v>
      </c>
      <c r="U363" s="526">
        <v>0.373</v>
      </c>
      <c r="V363" s="526">
        <f>ROUND(E363*U363,2)</f>
        <v>4.2300000000000004</v>
      </c>
      <c r="W363" s="526"/>
      <c r="X363" s="526" t="s">
        <v>1606</v>
      </c>
      <c r="Y363" s="526" t="s">
        <v>2857</v>
      </c>
      <c r="Z363" s="527"/>
      <c r="AA363" s="527"/>
      <c r="AB363" s="527"/>
      <c r="AC363" s="527"/>
      <c r="AD363" s="527"/>
      <c r="AE363" s="527"/>
      <c r="AF363" s="527"/>
      <c r="AG363" s="527" t="s">
        <v>1607</v>
      </c>
      <c r="AH363" s="527"/>
      <c r="AI363" s="527"/>
      <c r="AJ363" s="527"/>
      <c r="AK363" s="527"/>
      <c r="AL363" s="527"/>
      <c r="AM363" s="527"/>
      <c r="AN363" s="527"/>
      <c r="AO363" s="527"/>
      <c r="AP363" s="527"/>
      <c r="AQ363" s="527"/>
      <c r="AR363" s="527"/>
      <c r="AS363" s="527"/>
      <c r="AT363" s="527"/>
      <c r="AU363" s="527"/>
      <c r="AV363" s="527"/>
      <c r="AW363" s="527"/>
      <c r="AX363" s="527"/>
      <c r="AY363" s="527"/>
      <c r="AZ363" s="527"/>
      <c r="BA363" s="527"/>
      <c r="BB363" s="527"/>
      <c r="BC363" s="527"/>
      <c r="BD363" s="527"/>
      <c r="BE363" s="527"/>
      <c r="BF363" s="527"/>
      <c r="BG363" s="527"/>
      <c r="BH363" s="527"/>
    </row>
    <row r="364" spans="1:60" ht="22.5" outlineLevel="2">
      <c r="A364" s="528"/>
      <c r="B364" s="529"/>
      <c r="C364" s="976" t="s">
        <v>2321</v>
      </c>
      <c r="D364" s="977"/>
      <c r="E364" s="977"/>
      <c r="F364" s="977"/>
      <c r="G364" s="977"/>
      <c r="H364" s="526"/>
      <c r="I364" s="526"/>
      <c r="J364" s="526"/>
      <c r="K364" s="526"/>
      <c r="L364" s="526"/>
      <c r="M364" s="526"/>
      <c r="N364" s="533"/>
      <c r="O364" s="533"/>
      <c r="P364" s="533"/>
      <c r="Q364" s="533"/>
      <c r="R364" s="526"/>
      <c r="S364" s="526"/>
      <c r="T364" s="526"/>
      <c r="U364" s="526"/>
      <c r="V364" s="526"/>
      <c r="W364" s="526"/>
      <c r="X364" s="526"/>
      <c r="Y364" s="526"/>
      <c r="Z364" s="527"/>
      <c r="AA364" s="527"/>
      <c r="AB364" s="527"/>
      <c r="AC364" s="527"/>
      <c r="AD364" s="527"/>
      <c r="AE364" s="527"/>
      <c r="AF364" s="527"/>
      <c r="AG364" s="527" t="s">
        <v>1621</v>
      </c>
      <c r="AH364" s="527"/>
      <c r="AI364" s="527"/>
      <c r="AJ364" s="527"/>
      <c r="AK364" s="527"/>
      <c r="AL364" s="527"/>
      <c r="AM364" s="527"/>
      <c r="AN364" s="527"/>
      <c r="AO364" s="527"/>
      <c r="AP364" s="527"/>
      <c r="AQ364" s="527"/>
      <c r="AR364" s="527"/>
      <c r="AS364" s="527"/>
      <c r="AT364" s="527"/>
      <c r="AU364" s="527"/>
      <c r="AV364" s="527"/>
      <c r="AW364" s="527"/>
      <c r="AX364" s="527"/>
      <c r="AY364" s="527"/>
      <c r="AZ364" s="527"/>
      <c r="BA364" s="534" t="str">
        <f>C364</f>
        <v>na zdivu jako podklad např. pod izolaci, na parapetech z prefabrikovaných dílců, pod oplechování apod., vodorovný nebo ve spádu do 15°, hlazený dřevěným hladítkem,</v>
      </c>
      <c r="BB364" s="527"/>
      <c r="BC364" s="527"/>
      <c r="BD364" s="527"/>
      <c r="BE364" s="527"/>
      <c r="BF364" s="527"/>
      <c r="BG364" s="527"/>
      <c r="BH364" s="527"/>
    </row>
    <row r="365" spans="1:60" outlineLevel="2">
      <c r="A365" s="528"/>
      <c r="B365" s="529"/>
      <c r="C365" s="530" t="s">
        <v>2322</v>
      </c>
      <c r="D365" s="531"/>
      <c r="E365" s="532"/>
      <c r="F365" s="526"/>
      <c r="G365" s="526"/>
      <c r="H365" s="526"/>
      <c r="I365" s="526"/>
      <c r="J365" s="526"/>
      <c r="K365" s="526"/>
      <c r="L365" s="526"/>
      <c r="M365" s="526"/>
      <c r="N365" s="533"/>
      <c r="O365" s="533"/>
      <c r="P365" s="533"/>
      <c r="Q365" s="533"/>
      <c r="R365" s="526"/>
      <c r="S365" s="526"/>
      <c r="T365" s="526"/>
      <c r="U365" s="526"/>
      <c r="V365" s="526"/>
      <c r="W365" s="526"/>
      <c r="X365" s="526"/>
      <c r="Y365" s="526"/>
      <c r="Z365" s="527"/>
      <c r="AA365" s="527"/>
      <c r="AB365" s="527"/>
      <c r="AC365" s="527"/>
      <c r="AD365" s="527"/>
      <c r="AE365" s="527"/>
      <c r="AF365" s="527"/>
      <c r="AG365" s="527" t="s">
        <v>814</v>
      </c>
      <c r="AH365" s="527">
        <v>0</v>
      </c>
      <c r="AI365" s="527"/>
      <c r="AJ365" s="527"/>
      <c r="AK365" s="527"/>
      <c r="AL365" s="527"/>
      <c r="AM365" s="527"/>
      <c r="AN365" s="527"/>
      <c r="AO365" s="527"/>
      <c r="AP365" s="527"/>
      <c r="AQ365" s="527"/>
      <c r="AR365" s="527"/>
      <c r="AS365" s="527"/>
      <c r="AT365" s="527"/>
      <c r="AU365" s="527"/>
      <c r="AV365" s="527"/>
      <c r="AW365" s="527"/>
      <c r="AX365" s="527"/>
      <c r="AY365" s="527"/>
      <c r="AZ365" s="527"/>
      <c r="BA365" s="527"/>
      <c r="BB365" s="527"/>
      <c r="BC365" s="527"/>
      <c r="BD365" s="527"/>
      <c r="BE365" s="527"/>
      <c r="BF365" s="527"/>
      <c r="BG365" s="527"/>
      <c r="BH365" s="527"/>
    </row>
    <row r="366" spans="1:60" outlineLevel="3">
      <c r="A366" s="528"/>
      <c r="B366" s="529"/>
      <c r="C366" s="530" t="s">
        <v>2323</v>
      </c>
      <c r="D366" s="531"/>
      <c r="E366" s="532">
        <v>11.34</v>
      </c>
      <c r="F366" s="526"/>
      <c r="G366" s="526"/>
      <c r="H366" s="526"/>
      <c r="I366" s="526"/>
      <c r="J366" s="526"/>
      <c r="K366" s="526"/>
      <c r="L366" s="526"/>
      <c r="M366" s="526"/>
      <c r="N366" s="533"/>
      <c r="O366" s="533"/>
      <c r="P366" s="533"/>
      <c r="Q366" s="533"/>
      <c r="R366" s="526"/>
      <c r="S366" s="526"/>
      <c r="T366" s="526"/>
      <c r="U366" s="526"/>
      <c r="V366" s="526"/>
      <c r="W366" s="526"/>
      <c r="X366" s="526"/>
      <c r="Y366" s="526"/>
      <c r="Z366" s="527"/>
      <c r="AA366" s="527"/>
      <c r="AB366" s="527"/>
      <c r="AC366" s="527"/>
      <c r="AD366" s="527"/>
      <c r="AE366" s="527"/>
      <c r="AF366" s="527"/>
      <c r="AG366" s="527" t="s">
        <v>814</v>
      </c>
      <c r="AH366" s="527">
        <v>0</v>
      </c>
      <c r="AI366" s="527"/>
      <c r="AJ366" s="527"/>
      <c r="AK366" s="527"/>
      <c r="AL366" s="527"/>
      <c r="AM366" s="527"/>
      <c r="AN366" s="527"/>
      <c r="AO366" s="527"/>
      <c r="AP366" s="527"/>
      <c r="AQ366" s="527"/>
      <c r="AR366" s="527"/>
      <c r="AS366" s="527"/>
      <c r="AT366" s="527"/>
      <c r="AU366" s="527"/>
      <c r="AV366" s="527"/>
      <c r="AW366" s="527"/>
      <c r="AX366" s="527"/>
      <c r="AY366" s="527"/>
      <c r="AZ366" s="527"/>
      <c r="BA366" s="527"/>
      <c r="BB366" s="527"/>
      <c r="BC366" s="527"/>
      <c r="BD366" s="527"/>
      <c r="BE366" s="527"/>
      <c r="BF366" s="527"/>
      <c r="BG366" s="527"/>
      <c r="BH366" s="527"/>
    </row>
    <row r="367" spans="1:60" outlineLevel="1">
      <c r="A367" s="518">
        <v>81</v>
      </c>
      <c r="B367" s="519" t="s">
        <v>1702</v>
      </c>
      <c r="C367" s="520" t="s">
        <v>1703</v>
      </c>
      <c r="D367" s="521" t="s">
        <v>180</v>
      </c>
      <c r="E367" s="522">
        <v>647.67499999999995</v>
      </c>
      <c r="F367" s="523"/>
      <c r="G367" s="524">
        <f>ROUND(E367*F367,2)</f>
        <v>0</v>
      </c>
      <c r="H367" s="523"/>
      <c r="I367" s="524">
        <f>ROUND(E367*H367,2)</f>
        <v>0</v>
      </c>
      <c r="J367" s="523"/>
      <c r="K367" s="524">
        <f>ROUND(E367*J367,2)</f>
        <v>0</v>
      </c>
      <c r="L367" s="524">
        <v>21</v>
      </c>
      <c r="M367" s="524">
        <f>G367*(1+L367/100)</f>
        <v>0</v>
      </c>
      <c r="N367" s="522">
        <v>2.0000000000000002E-5</v>
      </c>
      <c r="O367" s="522">
        <f>ROUND(E367*N367,2)</f>
        <v>0.01</v>
      </c>
      <c r="P367" s="522">
        <v>0</v>
      </c>
      <c r="Q367" s="522">
        <f>ROUND(E367*P367,2)</f>
        <v>0</v>
      </c>
      <c r="R367" s="524" t="s">
        <v>1704</v>
      </c>
      <c r="S367" s="524" t="s">
        <v>1605</v>
      </c>
      <c r="T367" s="525" t="s">
        <v>1605</v>
      </c>
      <c r="U367" s="526">
        <v>0.12</v>
      </c>
      <c r="V367" s="526">
        <f>ROUND(E367*U367,2)</f>
        <v>77.72</v>
      </c>
      <c r="W367" s="526"/>
      <c r="X367" s="526" t="s">
        <v>1606</v>
      </c>
      <c r="Y367" s="526" t="s">
        <v>2857</v>
      </c>
      <c r="Z367" s="527"/>
      <c r="AA367" s="527"/>
      <c r="AB367" s="527"/>
      <c r="AC367" s="527"/>
      <c r="AD367" s="527"/>
      <c r="AE367" s="527"/>
      <c r="AF367" s="527"/>
      <c r="AG367" s="527" t="s">
        <v>1607</v>
      </c>
      <c r="AH367" s="527"/>
      <c r="AI367" s="527"/>
      <c r="AJ367" s="527"/>
      <c r="AK367" s="527"/>
      <c r="AL367" s="527"/>
      <c r="AM367" s="527"/>
      <c r="AN367" s="527"/>
      <c r="AO367" s="527"/>
      <c r="AP367" s="527"/>
      <c r="AQ367" s="527"/>
      <c r="AR367" s="527"/>
      <c r="AS367" s="527"/>
      <c r="AT367" s="527"/>
      <c r="AU367" s="527"/>
      <c r="AV367" s="527"/>
      <c r="AW367" s="527"/>
      <c r="AX367" s="527"/>
      <c r="AY367" s="527"/>
      <c r="AZ367" s="527"/>
      <c r="BA367" s="527"/>
      <c r="BB367" s="527"/>
      <c r="BC367" s="527"/>
      <c r="BD367" s="527"/>
      <c r="BE367" s="527"/>
      <c r="BF367" s="527"/>
      <c r="BG367" s="527"/>
      <c r="BH367" s="527"/>
    </row>
    <row r="368" spans="1:60" outlineLevel="2">
      <c r="A368" s="528"/>
      <c r="B368" s="529"/>
      <c r="C368" s="530" t="s">
        <v>2924</v>
      </c>
      <c r="D368" s="531"/>
      <c r="E368" s="532">
        <v>647.67499999999995</v>
      </c>
      <c r="F368" s="526"/>
      <c r="G368" s="526"/>
      <c r="H368" s="526"/>
      <c r="I368" s="526"/>
      <c r="J368" s="526"/>
      <c r="K368" s="526"/>
      <c r="L368" s="526"/>
      <c r="M368" s="526"/>
      <c r="N368" s="533"/>
      <c r="O368" s="533"/>
      <c r="P368" s="533"/>
      <c r="Q368" s="533"/>
      <c r="R368" s="526"/>
      <c r="S368" s="526"/>
      <c r="T368" s="526"/>
      <c r="U368" s="526"/>
      <c r="V368" s="526"/>
      <c r="W368" s="526"/>
      <c r="X368" s="526"/>
      <c r="Y368" s="526"/>
      <c r="Z368" s="527"/>
      <c r="AA368" s="527"/>
      <c r="AB368" s="527"/>
      <c r="AC368" s="527"/>
      <c r="AD368" s="527"/>
      <c r="AE368" s="527"/>
      <c r="AF368" s="527"/>
      <c r="AG368" s="527" t="s">
        <v>814</v>
      </c>
      <c r="AH368" s="527">
        <v>5</v>
      </c>
      <c r="AI368" s="527"/>
      <c r="AJ368" s="527"/>
      <c r="AK368" s="527"/>
      <c r="AL368" s="527"/>
      <c r="AM368" s="527"/>
      <c r="AN368" s="527"/>
      <c r="AO368" s="527"/>
      <c r="AP368" s="527"/>
      <c r="AQ368" s="527"/>
      <c r="AR368" s="527"/>
      <c r="AS368" s="527"/>
      <c r="AT368" s="527"/>
      <c r="AU368" s="527"/>
      <c r="AV368" s="527"/>
      <c r="AW368" s="527"/>
      <c r="AX368" s="527"/>
      <c r="AY368" s="527"/>
      <c r="AZ368" s="527"/>
      <c r="BA368" s="527"/>
      <c r="BB368" s="527"/>
      <c r="BC368" s="527"/>
      <c r="BD368" s="527"/>
      <c r="BE368" s="527"/>
      <c r="BF368" s="527"/>
      <c r="BG368" s="527"/>
      <c r="BH368" s="527"/>
    </row>
    <row r="369" spans="1:60" outlineLevel="1">
      <c r="A369" s="518">
        <v>82</v>
      </c>
      <c r="B369" s="519" t="s">
        <v>1705</v>
      </c>
      <c r="C369" s="520" t="s">
        <v>1706</v>
      </c>
      <c r="D369" s="521" t="s">
        <v>690</v>
      </c>
      <c r="E369" s="522">
        <v>32</v>
      </c>
      <c r="F369" s="523"/>
      <c r="G369" s="524">
        <f>ROUND(E369*F369,2)</f>
        <v>0</v>
      </c>
      <c r="H369" s="523"/>
      <c r="I369" s="524">
        <f>ROUND(E369*H369,2)</f>
        <v>0</v>
      </c>
      <c r="J369" s="523"/>
      <c r="K369" s="524">
        <f>ROUND(E369*J369,2)</f>
        <v>0</v>
      </c>
      <c r="L369" s="524">
        <v>21</v>
      </c>
      <c r="M369" s="524">
        <f>G369*(1+L369/100)</f>
        <v>0</v>
      </c>
      <c r="N369" s="522">
        <v>0</v>
      </c>
      <c r="O369" s="522">
        <f>ROUND(E369*N369,2)</f>
        <v>0</v>
      </c>
      <c r="P369" s="522">
        <v>0</v>
      </c>
      <c r="Q369" s="522">
        <f>ROUND(E369*P369,2)</f>
        <v>0</v>
      </c>
      <c r="R369" s="524"/>
      <c r="S369" s="524" t="s">
        <v>1707</v>
      </c>
      <c r="T369" s="525" t="s">
        <v>1708</v>
      </c>
      <c r="U369" s="526">
        <v>0</v>
      </c>
      <c r="V369" s="526">
        <f>ROUND(E369*U369,2)</f>
        <v>0</v>
      </c>
      <c r="W369" s="526"/>
      <c r="X369" s="526" t="s">
        <v>1606</v>
      </c>
      <c r="Y369" s="526" t="s">
        <v>2857</v>
      </c>
      <c r="Z369" s="527"/>
      <c r="AA369" s="527"/>
      <c r="AB369" s="527"/>
      <c r="AC369" s="527"/>
      <c r="AD369" s="527"/>
      <c r="AE369" s="527"/>
      <c r="AF369" s="527"/>
      <c r="AG369" s="527" t="s">
        <v>1697</v>
      </c>
      <c r="AH369" s="527"/>
      <c r="AI369" s="527"/>
      <c r="AJ369" s="527"/>
      <c r="AK369" s="527"/>
      <c r="AL369" s="527"/>
      <c r="AM369" s="527"/>
      <c r="AN369" s="527"/>
      <c r="AO369" s="527"/>
      <c r="AP369" s="527"/>
      <c r="AQ369" s="527"/>
      <c r="AR369" s="527"/>
      <c r="AS369" s="527"/>
      <c r="AT369" s="527"/>
      <c r="AU369" s="527"/>
      <c r="AV369" s="527"/>
      <c r="AW369" s="527"/>
      <c r="AX369" s="527"/>
      <c r="AY369" s="527"/>
      <c r="AZ369" s="527"/>
      <c r="BA369" s="527"/>
      <c r="BB369" s="527"/>
      <c r="BC369" s="527"/>
      <c r="BD369" s="527"/>
      <c r="BE369" s="527"/>
      <c r="BF369" s="527"/>
      <c r="BG369" s="527"/>
      <c r="BH369" s="527"/>
    </row>
    <row r="370" spans="1:60" outlineLevel="2">
      <c r="A370" s="528"/>
      <c r="B370" s="529"/>
      <c r="C370" s="530" t="s">
        <v>2324</v>
      </c>
      <c r="D370" s="531"/>
      <c r="E370" s="532">
        <v>32</v>
      </c>
      <c r="F370" s="526"/>
      <c r="G370" s="526"/>
      <c r="H370" s="526"/>
      <c r="I370" s="526"/>
      <c r="J370" s="526"/>
      <c r="K370" s="526"/>
      <c r="L370" s="526"/>
      <c r="M370" s="526"/>
      <c r="N370" s="533"/>
      <c r="O370" s="533"/>
      <c r="P370" s="533"/>
      <c r="Q370" s="533"/>
      <c r="R370" s="526"/>
      <c r="S370" s="526"/>
      <c r="T370" s="526"/>
      <c r="U370" s="526"/>
      <c r="V370" s="526"/>
      <c r="W370" s="526"/>
      <c r="X370" s="526"/>
      <c r="Y370" s="526"/>
      <c r="Z370" s="527"/>
      <c r="AA370" s="527"/>
      <c r="AB370" s="527"/>
      <c r="AC370" s="527"/>
      <c r="AD370" s="527"/>
      <c r="AE370" s="527"/>
      <c r="AF370" s="527"/>
      <c r="AG370" s="527" t="s">
        <v>814</v>
      </c>
      <c r="AH370" s="527">
        <v>0</v>
      </c>
      <c r="AI370" s="527"/>
      <c r="AJ370" s="527"/>
      <c r="AK370" s="527"/>
      <c r="AL370" s="527"/>
      <c r="AM370" s="527"/>
      <c r="AN370" s="527"/>
      <c r="AO370" s="527"/>
      <c r="AP370" s="527"/>
      <c r="AQ370" s="527"/>
      <c r="AR370" s="527"/>
      <c r="AS370" s="527"/>
      <c r="AT370" s="527"/>
      <c r="AU370" s="527"/>
      <c r="AV370" s="527"/>
      <c r="AW370" s="527"/>
      <c r="AX370" s="527"/>
      <c r="AY370" s="527"/>
      <c r="AZ370" s="527"/>
      <c r="BA370" s="527"/>
      <c r="BB370" s="527"/>
      <c r="BC370" s="527"/>
      <c r="BD370" s="527"/>
      <c r="BE370" s="527"/>
      <c r="BF370" s="527"/>
      <c r="BG370" s="527"/>
      <c r="BH370" s="527"/>
    </row>
    <row r="371" spans="1:60">
      <c r="A371" s="510" t="s">
        <v>1600</v>
      </c>
      <c r="B371" s="511" t="s">
        <v>1131</v>
      </c>
      <c r="C371" s="512" t="s">
        <v>1709</v>
      </c>
      <c r="D371" s="513"/>
      <c r="E371" s="514"/>
      <c r="F371" s="515"/>
      <c r="G371" s="515">
        <f>SUMIF(AG372:AG402,"&lt;&gt;NOR",G372:G402)</f>
        <v>0</v>
      </c>
      <c r="H371" s="515"/>
      <c r="I371" s="515">
        <f>SUM(I372:I402)</f>
        <v>0</v>
      </c>
      <c r="J371" s="515"/>
      <c r="K371" s="515">
        <f>SUM(K372:K402)</f>
        <v>0</v>
      </c>
      <c r="L371" s="515"/>
      <c r="M371" s="515">
        <f>SUM(M372:M402)</f>
        <v>0</v>
      </c>
      <c r="N371" s="514"/>
      <c r="O371" s="514">
        <f>SUM(O372:O402)</f>
        <v>0.35000000000000009</v>
      </c>
      <c r="P371" s="514"/>
      <c r="Q371" s="514">
        <f>SUM(Q372:Q402)</f>
        <v>0</v>
      </c>
      <c r="R371" s="515"/>
      <c r="S371" s="515"/>
      <c r="T371" s="516"/>
      <c r="U371" s="517"/>
      <c r="V371" s="517">
        <f>SUM(V372:V402)</f>
        <v>28.229999999999997</v>
      </c>
      <c r="W371" s="517"/>
      <c r="X371" s="517"/>
      <c r="Y371" s="517"/>
      <c r="AG371" s="493" t="s">
        <v>1601</v>
      </c>
    </row>
    <row r="372" spans="1:60" ht="22.5" outlineLevel="1">
      <c r="A372" s="518">
        <v>83</v>
      </c>
      <c r="B372" s="519" t="s">
        <v>2325</v>
      </c>
      <c r="C372" s="520" t="s">
        <v>2326</v>
      </c>
      <c r="D372" s="521" t="s">
        <v>189</v>
      </c>
      <c r="E372" s="522">
        <v>4</v>
      </c>
      <c r="F372" s="523"/>
      <c r="G372" s="524">
        <f>ROUND(E372*F372,2)</f>
        <v>0</v>
      </c>
      <c r="H372" s="523"/>
      <c r="I372" s="524">
        <f>ROUND(E372*H372,2)</f>
        <v>0</v>
      </c>
      <c r="J372" s="523"/>
      <c r="K372" s="524">
        <f>ROUND(E372*J372,2)</f>
        <v>0</v>
      </c>
      <c r="L372" s="524">
        <v>21</v>
      </c>
      <c r="M372" s="524">
        <f>G372*(1+L372/100)</f>
        <v>0</v>
      </c>
      <c r="N372" s="522">
        <v>0</v>
      </c>
      <c r="O372" s="522">
        <f>ROUND(E372*N372,2)</f>
        <v>0</v>
      </c>
      <c r="P372" s="522">
        <v>0</v>
      </c>
      <c r="Q372" s="522">
        <f>ROUND(E372*P372,2)</f>
        <v>0</v>
      </c>
      <c r="R372" s="524" t="s">
        <v>1604</v>
      </c>
      <c r="S372" s="524" t="s">
        <v>1605</v>
      </c>
      <c r="T372" s="525" t="s">
        <v>1605</v>
      </c>
      <c r="U372" s="526">
        <v>0.85</v>
      </c>
      <c r="V372" s="526">
        <f>ROUND(E372*U372,2)</f>
        <v>3.4</v>
      </c>
      <c r="W372" s="526"/>
      <c r="X372" s="526" t="s">
        <v>1606</v>
      </c>
      <c r="Y372" s="526" t="s">
        <v>2857</v>
      </c>
      <c r="Z372" s="527"/>
      <c r="AA372" s="527"/>
      <c r="AB372" s="527"/>
      <c r="AC372" s="527"/>
      <c r="AD372" s="527"/>
      <c r="AE372" s="527"/>
      <c r="AF372" s="527"/>
      <c r="AG372" s="527" t="s">
        <v>1607</v>
      </c>
      <c r="AH372" s="527"/>
      <c r="AI372" s="527"/>
      <c r="AJ372" s="527"/>
      <c r="AK372" s="527"/>
      <c r="AL372" s="527"/>
      <c r="AM372" s="527"/>
      <c r="AN372" s="527"/>
      <c r="AO372" s="527"/>
      <c r="AP372" s="527"/>
      <c r="AQ372" s="527"/>
      <c r="AR372" s="527"/>
      <c r="AS372" s="527"/>
      <c r="AT372" s="527"/>
      <c r="AU372" s="527"/>
      <c r="AV372" s="527"/>
      <c r="AW372" s="527"/>
      <c r="AX372" s="527"/>
      <c r="AY372" s="527"/>
      <c r="AZ372" s="527"/>
      <c r="BA372" s="527"/>
      <c r="BB372" s="527"/>
      <c r="BC372" s="527"/>
      <c r="BD372" s="527"/>
      <c r="BE372" s="527"/>
      <c r="BF372" s="527"/>
      <c r="BG372" s="527"/>
      <c r="BH372" s="527"/>
    </row>
    <row r="373" spans="1:60" ht="22.5" outlineLevel="2">
      <c r="A373" s="528"/>
      <c r="B373" s="529"/>
      <c r="C373" s="974" t="s">
        <v>2327</v>
      </c>
      <c r="D373" s="975"/>
      <c r="E373" s="975"/>
      <c r="F373" s="975"/>
      <c r="G373" s="975"/>
      <c r="H373" s="526"/>
      <c r="I373" s="526"/>
      <c r="J373" s="526"/>
      <c r="K373" s="526"/>
      <c r="L373" s="526"/>
      <c r="M373" s="526"/>
      <c r="N373" s="533"/>
      <c r="O373" s="533"/>
      <c r="P373" s="533"/>
      <c r="Q373" s="533"/>
      <c r="R373" s="526"/>
      <c r="S373" s="526"/>
      <c r="T373" s="526"/>
      <c r="U373" s="526"/>
      <c r="V373" s="526"/>
      <c r="W373" s="526"/>
      <c r="X373" s="526"/>
      <c r="Y373" s="526"/>
      <c r="Z373" s="527"/>
      <c r="AA373" s="527"/>
      <c r="AB373" s="527"/>
      <c r="AC373" s="527"/>
      <c r="AD373" s="527"/>
      <c r="AE373" s="527"/>
      <c r="AF373" s="527"/>
      <c r="AG373" s="527" t="s">
        <v>1632</v>
      </c>
      <c r="AH373" s="527"/>
      <c r="AI373" s="527"/>
      <c r="AJ373" s="527"/>
      <c r="AK373" s="527"/>
      <c r="AL373" s="527"/>
      <c r="AM373" s="527"/>
      <c r="AN373" s="527"/>
      <c r="AO373" s="527"/>
      <c r="AP373" s="527"/>
      <c r="AQ373" s="527"/>
      <c r="AR373" s="527"/>
      <c r="AS373" s="527"/>
      <c r="AT373" s="527"/>
      <c r="AU373" s="527"/>
      <c r="AV373" s="527"/>
      <c r="AW373" s="527"/>
      <c r="AX373" s="527"/>
      <c r="AY373" s="527"/>
      <c r="AZ373" s="527"/>
      <c r="BA373" s="534" t="str">
        <f>C373</f>
        <v>Včetně kotvení rámů do zdiva a platí pro jakýkoliv způsob provádění (např. bodovým přivařením k obnažené výztuži, uklínováním, zalitím pracen apod.).</v>
      </c>
      <c r="BB373" s="527"/>
      <c r="BC373" s="527"/>
      <c r="BD373" s="527"/>
      <c r="BE373" s="527"/>
      <c r="BF373" s="527"/>
      <c r="BG373" s="527"/>
      <c r="BH373" s="527"/>
    </row>
    <row r="374" spans="1:60" outlineLevel="2">
      <c r="A374" s="528"/>
      <c r="B374" s="529"/>
      <c r="C374" s="530" t="s">
        <v>2328</v>
      </c>
      <c r="D374" s="531"/>
      <c r="E374" s="532">
        <v>1</v>
      </c>
      <c r="F374" s="526"/>
      <c r="G374" s="526"/>
      <c r="H374" s="526"/>
      <c r="I374" s="526"/>
      <c r="J374" s="526"/>
      <c r="K374" s="526"/>
      <c r="L374" s="526"/>
      <c r="M374" s="526"/>
      <c r="N374" s="533"/>
      <c r="O374" s="533"/>
      <c r="P374" s="533"/>
      <c r="Q374" s="533"/>
      <c r="R374" s="526"/>
      <c r="S374" s="526"/>
      <c r="T374" s="526"/>
      <c r="U374" s="526"/>
      <c r="V374" s="526"/>
      <c r="W374" s="526"/>
      <c r="X374" s="526"/>
      <c r="Y374" s="526"/>
      <c r="Z374" s="527"/>
      <c r="AA374" s="527"/>
      <c r="AB374" s="527"/>
      <c r="AC374" s="527"/>
      <c r="AD374" s="527"/>
      <c r="AE374" s="527"/>
      <c r="AF374" s="527"/>
      <c r="AG374" s="527" t="s">
        <v>814</v>
      </c>
      <c r="AH374" s="527">
        <v>0</v>
      </c>
      <c r="AI374" s="527"/>
      <c r="AJ374" s="527"/>
      <c r="AK374" s="527"/>
      <c r="AL374" s="527"/>
      <c r="AM374" s="527"/>
      <c r="AN374" s="527"/>
      <c r="AO374" s="527"/>
      <c r="AP374" s="527"/>
      <c r="AQ374" s="527"/>
      <c r="AR374" s="527"/>
      <c r="AS374" s="527"/>
      <c r="AT374" s="527"/>
      <c r="AU374" s="527"/>
      <c r="AV374" s="527"/>
      <c r="AW374" s="527"/>
      <c r="AX374" s="527"/>
      <c r="AY374" s="527"/>
      <c r="AZ374" s="527"/>
      <c r="BA374" s="527"/>
      <c r="BB374" s="527"/>
      <c r="BC374" s="527"/>
      <c r="BD374" s="527"/>
      <c r="BE374" s="527"/>
      <c r="BF374" s="527"/>
      <c r="BG374" s="527"/>
      <c r="BH374" s="527"/>
    </row>
    <row r="375" spans="1:60" outlineLevel="3">
      <c r="A375" s="528"/>
      <c r="B375" s="529"/>
      <c r="C375" s="530" t="s">
        <v>2329</v>
      </c>
      <c r="D375" s="531"/>
      <c r="E375" s="532">
        <v>1</v>
      </c>
      <c r="F375" s="526"/>
      <c r="G375" s="526"/>
      <c r="H375" s="526"/>
      <c r="I375" s="526"/>
      <c r="J375" s="526"/>
      <c r="K375" s="526"/>
      <c r="L375" s="526"/>
      <c r="M375" s="526"/>
      <c r="N375" s="533"/>
      <c r="O375" s="533"/>
      <c r="P375" s="533"/>
      <c r="Q375" s="533"/>
      <c r="R375" s="526"/>
      <c r="S375" s="526"/>
      <c r="T375" s="526"/>
      <c r="U375" s="526"/>
      <c r="V375" s="526"/>
      <c r="W375" s="526"/>
      <c r="X375" s="526"/>
      <c r="Y375" s="526"/>
      <c r="Z375" s="527"/>
      <c r="AA375" s="527"/>
      <c r="AB375" s="527"/>
      <c r="AC375" s="527"/>
      <c r="AD375" s="527"/>
      <c r="AE375" s="527"/>
      <c r="AF375" s="527"/>
      <c r="AG375" s="527" t="s">
        <v>814</v>
      </c>
      <c r="AH375" s="527">
        <v>0</v>
      </c>
      <c r="AI375" s="527"/>
      <c r="AJ375" s="527"/>
      <c r="AK375" s="527"/>
      <c r="AL375" s="527"/>
      <c r="AM375" s="527"/>
      <c r="AN375" s="527"/>
      <c r="AO375" s="527"/>
      <c r="AP375" s="527"/>
      <c r="AQ375" s="527"/>
      <c r="AR375" s="527"/>
      <c r="AS375" s="527"/>
      <c r="AT375" s="527"/>
      <c r="AU375" s="527"/>
      <c r="AV375" s="527"/>
      <c r="AW375" s="527"/>
      <c r="AX375" s="527"/>
      <c r="AY375" s="527"/>
      <c r="AZ375" s="527"/>
      <c r="BA375" s="527"/>
      <c r="BB375" s="527"/>
      <c r="BC375" s="527"/>
      <c r="BD375" s="527"/>
      <c r="BE375" s="527"/>
      <c r="BF375" s="527"/>
      <c r="BG375" s="527"/>
      <c r="BH375" s="527"/>
    </row>
    <row r="376" spans="1:60" outlineLevel="3">
      <c r="A376" s="528"/>
      <c r="B376" s="529"/>
      <c r="C376" s="530" t="s">
        <v>2330</v>
      </c>
      <c r="D376" s="531"/>
      <c r="E376" s="532">
        <v>1</v>
      </c>
      <c r="F376" s="526"/>
      <c r="G376" s="526"/>
      <c r="H376" s="526"/>
      <c r="I376" s="526"/>
      <c r="J376" s="526"/>
      <c r="K376" s="526"/>
      <c r="L376" s="526"/>
      <c r="M376" s="526"/>
      <c r="N376" s="533"/>
      <c r="O376" s="533"/>
      <c r="P376" s="533"/>
      <c r="Q376" s="533"/>
      <c r="R376" s="526"/>
      <c r="S376" s="526"/>
      <c r="T376" s="526"/>
      <c r="U376" s="526"/>
      <c r="V376" s="526"/>
      <c r="W376" s="526"/>
      <c r="X376" s="526"/>
      <c r="Y376" s="526"/>
      <c r="Z376" s="527"/>
      <c r="AA376" s="527"/>
      <c r="AB376" s="527"/>
      <c r="AC376" s="527"/>
      <c r="AD376" s="527"/>
      <c r="AE376" s="527"/>
      <c r="AF376" s="527"/>
      <c r="AG376" s="527" t="s">
        <v>814</v>
      </c>
      <c r="AH376" s="527">
        <v>0</v>
      </c>
      <c r="AI376" s="527"/>
      <c r="AJ376" s="527"/>
      <c r="AK376" s="527"/>
      <c r="AL376" s="527"/>
      <c r="AM376" s="527"/>
      <c r="AN376" s="527"/>
      <c r="AO376" s="527"/>
      <c r="AP376" s="527"/>
      <c r="AQ376" s="527"/>
      <c r="AR376" s="527"/>
      <c r="AS376" s="527"/>
      <c r="AT376" s="527"/>
      <c r="AU376" s="527"/>
      <c r="AV376" s="527"/>
      <c r="AW376" s="527"/>
      <c r="AX376" s="527"/>
      <c r="AY376" s="527"/>
      <c r="AZ376" s="527"/>
      <c r="BA376" s="527"/>
      <c r="BB376" s="527"/>
      <c r="BC376" s="527"/>
      <c r="BD376" s="527"/>
      <c r="BE376" s="527"/>
      <c r="BF376" s="527"/>
      <c r="BG376" s="527"/>
      <c r="BH376" s="527"/>
    </row>
    <row r="377" spans="1:60" outlineLevel="3">
      <c r="A377" s="528"/>
      <c r="B377" s="529"/>
      <c r="C377" s="530" t="s">
        <v>2331</v>
      </c>
      <c r="D377" s="531"/>
      <c r="E377" s="532">
        <v>1</v>
      </c>
      <c r="F377" s="526"/>
      <c r="G377" s="526"/>
      <c r="H377" s="526"/>
      <c r="I377" s="526"/>
      <c r="J377" s="526"/>
      <c r="K377" s="526"/>
      <c r="L377" s="526"/>
      <c r="M377" s="526"/>
      <c r="N377" s="533"/>
      <c r="O377" s="533"/>
      <c r="P377" s="533"/>
      <c r="Q377" s="533"/>
      <c r="R377" s="526"/>
      <c r="S377" s="526"/>
      <c r="T377" s="526"/>
      <c r="U377" s="526"/>
      <c r="V377" s="526"/>
      <c r="W377" s="526"/>
      <c r="X377" s="526"/>
      <c r="Y377" s="526"/>
      <c r="Z377" s="527"/>
      <c r="AA377" s="527"/>
      <c r="AB377" s="527"/>
      <c r="AC377" s="527"/>
      <c r="AD377" s="527"/>
      <c r="AE377" s="527"/>
      <c r="AF377" s="527"/>
      <c r="AG377" s="527" t="s">
        <v>814</v>
      </c>
      <c r="AH377" s="527">
        <v>0</v>
      </c>
      <c r="AI377" s="527"/>
      <c r="AJ377" s="527"/>
      <c r="AK377" s="527"/>
      <c r="AL377" s="527"/>
      <c r="AM377" s="527"/>
      <c r="AN377" s="527"/>
      <c r="AO377" s="527"/>
      <c r="AP377" s="527"/>
      <c r="AQ377" s="527"/>
      <c r="AR377" s="527"/>
      <c r="AS377" s="527"/>
      <c r="AT377" s="527"/>
      <c r="AU377" s="527"/>
      <c r="AV377" s="527"/>
      <c r="AW377" s="527"/>
      <c r="AX377" s="527"/>
      <c r="AY377" s="527"/>
      <c r="AZ377" s="527"/>
      <c r="BA377" s="527"/>
      <c r="BB377" s="527"/>
      <c r="BC377" s="527"/>
      <c r="BD377" s="527"/>
      <c r="BE377" s="527"/>
      <c r="BF377" s="527"/>
      <c r="BG377" s="527"/>
      <c r="BH377" s="527"/>
    </row>
    <row r="378" spans="1:60" ht="22.5" outlineLevel="1">
      <c r="A378" s="518">
        <v>84</v>
      </c>
      <c r="B378" s="519" t="s">
        <v>1710</v>
      </c>
      <c r="C378" s="520" t="s">
        <v>1711</v>
      </c>
      <c r="D378" s="521" t="s">
        <v>189</v>
      </c>
      <c r="E378" s="522">
        <v>1</v>
      </c>
      <c r="F378" s="523"/>
      <c r="G378" s="524">
        <f>ROUND(E378*F378,2)</f>
        <v>0</v>
      </c>
      <c r="H378" s="523"/>
      <c r="I378" s="524">
        <f>ROUND(E378*H378,2)</f>
        <v>0</v>
      </c>
      <c r="J378" s="523"/>
      <c r="K378" s="524">
        <f>ROUND(E378*J378,2)</f>
        <v>0</v>
      </c>
      <c r="L378" s="524">
        <v>21</v>
      </c>
      <c r="M378" s="524">
        <f>G378*(1+L378/100)</f>
        <v>0</v>
      </c>
      <c r="N378" s="522">
        <v>2.5559999999999999E-2</v>
      </c>
      <c r="O378" s="522">
        <f>ROUND(E378*N378,2)</f>
        <v>0.03</v>
      </c>
      <c r="P378" s="522">
        <v>0</v>
      </c>
      <c r="Q378" s="522">
        <f>ROUND(E378*P378,2)</f>
        <v>0</v>
      </c>
      <c r="R378" s="524" t="s">
        <v>1604</v>
      </c>
      <c r="S378" s="524" t="s">
        <v>1605</v>
      </c>
      <c r="T378" s="525" t="s">
        <v>1605</v>
      </c>
      <c r="U378" s="526">
        <v>2.758</v>
      </c>
      <c r="V378" s="526">
        <f>ROUND(E378*U378,2)</f>
        <v>2.76</v>
      </c>
      <c r="W378" s="526"/>
      <c r="X378" s="526" t="s">
        <v>1606</v>
      </c>
      <c r="Y378" s="526" t="s">
        <v>2857</v>
      </c>
      <c r="Z378" s="527"/>
      <c r="AA378" s="527"/>
      <c r="AB378" s="527"/>
      <c r="AC378" s="527"/>
      <c r="AD378" s="527"/>
      <c r="AE378" s="527"/>
      <c r="AF378" s="527"/>
      <c r="AG378" s="527" t="s">
        <v>1607</v>
      </c>
      <c r="AH378" s="527"/>
      <c r="AI378" s="527"/>
      <c r="AJ378" s="527"/>
      <c r="AK378" s="527"/>
      <c r="AL378" s="527"/>
      <c r="AM378" s="527"/>
      <c r="AN378" s="527"/>
      <c r="AO378" s="527"/>
      <c r="AP378" s="527"/>
      <c r="AQ378" s="527"/>
      <c r="AR378" s="527"/>
      <c r="AS378" s="527"/>
      <c r="AT378" s="527"/>
      <c r="AU378" s="527"/>
      <c r="AV378" s="527"/>
      <c r="AW378" s="527"/>
      <c r="AX378" s="527"/>
      <c r="AY378" s="527"/>
      <c r="AZ378" s="527"/>
      <c r="BA378" s="527"/>
      <c r="BB378" s="527"/>
      <c r="BC378" s="527"/>
      <c r="BD378" s="527"/>
      <c r="BE378" s="527"/>
      <c r="BF378" s="527"/>
      <c r="BG378" s="527"/>
      <c r="BH378" s="527"/>
    </row>
    <row r="379" spans="1:60" ht="22.5" outlineLevel="2">
      <c r="A379" s="528"/>
      <c r="B379" s="529"/>
      <c r="C379" s="976" t="s">
        <v>1712</v>
      </c>
      <c r="D379" s="977"/>
      <c r="E379" s="977"/>
      <c r="F379" s="977"/>
      <c r="G379" s="977"/>
      <c r="H379" s="526"/>
      <c r="I379" s="526"/>
      <c r="J379" s="526"/>
      <c r="K379" s="526"/>
      <c r="L379" s="526"/>
      <c r="M379" s="526"/>
      <c r="N379" s="533"/>
      <c r="O379" s="533"/>
      <c r="P379" s="533"/>
      <c r="Q379" s="533"/>
      <c r="R379" s="526"/>
      <c r="S379" s="526"/>
      <c r="T379" s="526"/>
      <c r="U379" s="526"/>
      <c r="V379" s="526"/>
      <c r="W379" s="526"/>
      <c r="X379" s="526"/>
      <c r="Y379" s="526"/>
      <c r="Z379" s="527"/>
      <c r="AA379" s="527"/>
      <c r="AB379" s="527"/>
      <c r="AC379" s="527"/>
      <c r="AD379" s="527"/>
      <c r="AE379" s="527"/>
      <c r="AF379" s="527"/>
      <c r="AG379" s="527" t="s">
        <v>1621</v>
      </c>
      <c r="AH379" s="527"/>
      <c r="AI379" s="527"/>
      <c r="AJ379" s="527"/>
      <c r="AK379" s="527"/>
      <c r="AL379" s="527"/>
      <c r="AM379" s="527"/>
      <c r="AN379" s="527"/>
      <c r="AO379" s="527"/>
      <c r="AP379" s="527"/>
      <c r="AQ379" s="527"/>
      <c r="AR379" s="527"/>
      <c r="AS379" s="527"/>
      <c r="AT379" s="527"/>
      <c r="AU379" s="527"/>
      <c r="AV379" s="527"/>
      <c r="AW379" s="527"/>
      <c r="AX379" s="527"/>
      <c r="AY379" s="527"/>
      <c r="AZ379" s="527"/>
      <c r="BA379" s="534" t="str">
        <f>C379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379" s="527"/>
      <c r="BC379" s="527"/>
      <c r="BD379" s="527"/>
      <c r="BE379" s="527"/>
      <c r="BF379" s="527"/>
      <c r="BG379" s="527"/>
      <c r="BH379" s="527"/>
    </row>
    <row r="380" spans="1:60" outlineLevel="2">
      <c r="A380" s="528"/>
      <c r="B380" s="529"/>
      <c r="C380" s="530" t="s">
        <v>1713</v>
      </c>
      <c r="D380" s="531"/>
      <c r="E380" s="532">
        <v>1</v>
      </c>
      <c r="F380" s="526"/>
      <c r="G380" s="526"/>
      <c r="H380" s="526"/>
      <c r="I380" s="526"/>
      <c r="J380" s="526"/>
      <c r="K380" s="526"/>
      <c r="L380" s="526"/>
      <c r="M380" s="526"/>
      <c r="N380" s="533"/>
      <c r="O380" s="533"/>
      <c r="P380" s="533"/>
      <c r="Q380" s="533"/>
      <c r="R380" s="526"/>
      <c r="S380" s="526"/>
      <c r="T380" s="526"/>
      <c r="U380" s="526"/>
      <c r="V380" s="526"/>
      <c r="W380" s="526"/>
      <c r="X380" s="526"/>
      <c r="Y380" s="526"/>
      <c r="Z380" s="527"/>
      <c r="AA380" s="527"/>
      <c r="AB380" s="527"/>
      <c r="AC380" s="527"/>
      <c r="AD380" s="527"/>
      <c r="AE380" s="527"/>
      <c r="AF380" s="527"/>
      <c r="AG380" s="527" t="s">
        <v>814</v>
      </c>
      <c r="AH380" s="527">
        <v>0</v>
      </c>
      <c r="AI380" s="527"/>
      <c r="AJ380" s="527"/>
      <c r="AK380" s="527"/>
      <c r="AL380" s="527"/>
      <c r="AM380" s="527"/>
      <c r="AN380" s="527"/>
      <c r="AO380" s="527"/>
      <c r="AP380" s="527"/>
      <c r="AQ380" s="527"/>
      <c r="AR380" s="527"/>
      <c r="AS380" s="527"/>
      <c r="AT380" s="527"/>
      <c r="AU380" s="527"/>
      <c r="AV380" s="527"/>
      <c r="AW380" s="527"/>
      <c r="AX380" s="527"/>
      <c r="AY380" s="527"/>
      <c r="AZ380" s="527"/>
      <c r="BA380" s="527"/>
      <c r="BB380" s="527"/>
      <c r="BC380" s="527"/>
      <c r="BD380" s="527"/>
      <c r="BE380" s="527"/>
      <c r="BF380" s="527"/>
      <c r="BG380" s="527"/>
      <c r="BH380" s="527"/>
    </row>
    <row r="381" spans="1:60" ht="22.5" outlineLevel="1">
      <c r="A381" s="518">
        <v>85</v>
      </c>
      <c r="B381" s="519" t="s">
        <v>2332</v>
      </c>
      <c r="C381" s="520" t="s">
        <v>2333</v>
      </c>
      <c r="D381" s="521" t="s">
        <v>189</v>
      </c>
      <c r="E381" s="522">
        <v>3</v>
      </c>
      <c r="F381" s="523"/>
      <c r="G381" s="524">
        <f>ROUND(E381*F381,2)</f>
        <v>0</v>
      </c>
      <c r="H381" s="523"/>
      <c r="I381" s="524">
        <f>ROUND(E381*H381,2)</f>
        <v>0</v>
      </c>
      <c r="J381" s="523"/>
      <c r="K381" s="524">
        <f>ROUND(E381*J381,2)</f>
        <v>0</v>
      </c>
      <c r="L381" s="524">
        <v>21</v>
      </c>
      <c r="M381" s="524">
        <f>G381*(1+L381/100)</f>
        <v>0</v>
      </c>
      <c r="N381" s="522">
        <v>2.656E-2</v>
      </c>
      <c r="O381" s="522">
        <f>ROUND(E381*N381,2)</f>
        <v>0.08</v>
      </c>
      <c r="P381" s="522">
        <v>0</v>
      </c>
      <c r="Q381" s="522">
        <f>ROUND(E381*P381,2)</f>
        <v>0</v>
      </c>
      <c r="R381" s="524" t="s">
        <v>1604</v>
      </c>
      <c r="S381" s="524" t="s">
        <v>1605</v>
      </c>
      <c r="T381" s="525" t="s">
        <v>1605</v>
      </c>
      <c r="U381" s="526">
        <v>2.758</v>
      </c>
      <c r="V381" s="526">
        <f>ROUND(E381*U381,2)</f>
        <v>8.27</v>
      </c>
      <c r="W381" s="526"/>
      <c r="X381" s="526" t="s">
        <v>1606</v>
      </c>
      <c r="Y381" s="526" t="s">
        <v>2857</v>
      </c>
      <c r="Z381" s="527"/>
      <c r="AA381" s="527"/>
      <c r="AB381" s="527"/>
      <c r="AC381" s="527"/>
      <c r="AD381" s="527"/>
      <c r="AE381" s="527"/>
      <c r="AF381" s="527"/>
      <c r="AG381" s="527" t="s">
        <v>1607</v>
      </c>
      <c r="AH381" s="527"/>
      <c r="AI381" s="527"/>
      <c r="AJ381" s="527"/>
      <c r="AK381" s="527"/>
      <c r="AL381" s="527"/>
      <c r="AM381" s="527"/>
      <c r="AN381" s="527"/>
      <c r="AO381" s="527"/>
      <c r="AP381" s="527"/>
      <c r="AQ381" s="527"/>
      <c r="AR381" s="527"/>
      <c r="AS381" s="527"/>
      <c r="AT381" s="527"/>
      <c r="AU381" s="527"/>
      <c r="AV381" s="527"/>
      <c r="AW381" s="527"/>
      <c r="AX381" s="527"/>
      <c r="AY381" s="527"/>
      <c r="AZ381" s="527"/>
      <c r="BA381" s="527"/>
      <c r="BB381" s="527"/>
      <c r="BC381" s="527"/>
      <c r="BD381" s="527"/>
      <c r="BE381" s="527"/>
      <c r="BF381" s="527"/>
      <c r="BG381" s="527"/>
      <c r="BH381" s="527"/>
    </row>
    <row r="382" spans="1:60" ht="22.5" outlineLevel="2">
      <c r="A382" s="528"/>
      <c r="B382" s="529"/>
      <c r="C382" s="976" t="s">
        <v>1712</v>
      </c>
      <c r="D382" s="977"/>
      <c r="E382" s="977"/>
      <c r="F382" s="977"/>
      <c r="G382" s="977"/>
      <c r="H382" s="526"/>
      <c r="I382" s="526"/>
      <c r="J382" s="526"/>
      <c r="K382" s="526"/>
      <c r="L382" s="526"/>
      <c r="M382" s="526"/>
      <c r="N382" s="533"/>
      <c r="O382" s="533"/>
      <c r="P382" s="533"/>
      <c r="Q382" s="533"/>
      <c r="R382" s="526"/>
      <c r="S382" s="526"/>
      <c r="T382" s="526"/>
      <c r="U382" s="526"/>
      <c r="V382" s="526"/>
      <c r="W382" s="526"/>
      <c r="X382" s="526"/>
      <c r="Y382" s="526"/>
      <c r="Z382" s="527"/>
      <c r="AA382" s="527"/>
      <c r="AB382" s="527"/>
      <c r="AC382" s="527"/>
      <c r="AD382" s="527"/>
      <c r="AE382" s="527"/>
      <c r="AF382" s="527"/>
      <c r="AG382" s="527" t="s">
        <v>1621</v>
      </c>
      <c r="AH382" s="527"/>
      <c r="AI382" s="527"/>
      <c r="AJ382" s="527"/>
      <c r="AK382" s="527"/>
      <c r="AL382" s="527"/>
      <c r="AM382" s="527"/>
      <c r="AN382" s="527"/>
      <c r="AO382" s="527"/>
      <c r="AP382" s="527"/>
      <c r="AQ382" s="527"/>
      <c r="AR382" s="527"/>
      <c r="AS382" s="527"/>
      <c r="AT382" s="527"/>
      <c r="AU382" s="527"/>
      <c r="AV382" s="527"/>
      <c r="AW382" s="527"/>
      <c r="AX382" s="527"/>
      <c r="AY382" s="527"/>
      <c r="AZ382" s="527"/>
      <c r="BA382" s="534" t="str">
        <f>C382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382" s="527"/>
      <c r="BC382" s="527"/>
      <c r="BD382" s="527"/>
      <c r="BE382" s="527"/>
      <c r="BF382" s="527"/>
      <c r="BG382" s="527"/>
      <c r="BH382" s="527"/>
    </row>
    <row r="383" spans="1:60" outlineLevel="2">
      <c r="A383" s="528"/>
      <c r="B383" s="529"/>
      <c r="C383" s="530" t="s">
        <v>2334</v>
      </c>
      <c r="D383" s="531"/>
      <c r="E383" s="532">
        <v>2</v>
      </c>
      <c r="F383" s="526"/>
      <c r="G383" s="526"/>
      <c r="H383" s="526"/>
      <c r="I383" s="526"/>
      <c r="J383" s="526"/>
      <c r="K383" s="526"/>
      <c r="L383" s="526"/>
      <c r="M383" s="526"/>
      <c r="N383" s="533"/>
      <c r="O383" s="533"/>
      <c r="P383" s="533"/>
      <c r="Q383" s="533"/>
      <c r="R383" s="526"/>
      <c r="S383" s="526"/>
      <c r="T383" s="526"/>
      <c r="U383" s="526"/>
      <c r="V383" s="526"/>
      <c r="W383" s="526"/>
      <c r="X383" s="526"/>
      <c r="Y383" s="526"/>
      <c r="Z383" s="527"/>
      <c r="AA383" s="527"/>
      <c r="AB383" s="527"/>
      <c r="AC383" s="527"/>
      <c r="AD383" s="527"/>
      <c r="AE383" s="527"/>
      <c r="AF383" s="527"/>
      <c r="AG383" s="527" t="s">
        <v>814</v>
      </c>
      <c r="AH383" s="527">
        <v>0</v>
      </c>
      <c r="AI383" s="527"/>
      <c r="AJ383" s="527"/>
      <c r="AK383" s="527"/>
      <c r="AL383" s="527"/>
      <c r="AM383" s="527"/>
      <c r="AN383" s="527"/>
      <c r="AO383" s="527"/>
      <c r="AP383" s="527"/>
      <c r="AQ383" s="527"/>
      <c r="AR383" s="527"/>
      <c r="AS383" s="527"/>
      <c r="AT383" s="527"/>
      <c r="AU383" s="527"/>
      <c r="AV383" s="527"/>
      <c r="AW383" s="527"/>
      <c r="AX383" s="527"/>
      <c r="AY383" s="527"/>
      <c r="AZ383" s="527"/>
      <c r="BA383" s="527"/>
      <c r="BB383" s="527"/>
      <c r="BC383" s="527"/>
      <c r="BD383" s="527"/>
      <c r="BE383" s="527"/>
      <c r="BF383" s="527"/>
      <c r="BG383" s="527"/>
      <c r="BH383" s="527"/>
    </row>
    <row r="384" spans="1:60" outlineLevel="3">
      <c r="A384" s="528"/>
      <c r="B384" s="529"/>
      <c r="C384" s="530" t="s">
        <v>2335</v>
      </c>
      <c r="D384" s="531"/>
      <c r="E384" s="532">
        <v>1</v>
      </c>
      <c r="F384" s="526"/>
      <c r="G384" s="526"/>
      <c r="H384" s="526"/>
      <c r="I384" s="526"/>
      <c r="J384" s="526"/>
      <c r="K384" s="526"/>
      <c r="L384" s="526"/>
      <c r="M384" s="526"/>
      <c r="N384" s="533"/>
      <c r="O384" s="533"/>
      <c r="P384" s="533"/>
      <c r="Q384" s="533"/>
      <c r="R384" s="526"/>
      <c r="S384" s="526"/>
      <c r="T384" s="526"/>
      <c r="U384" s="526"/>
      <c r="V384" s="526"/>
      <c r="W384" s="526"/>
      <c r="X384" s="526"/>
      <c r="Y384" s="526"/>
      <c r="Z384" s="527"/>
      <c r="AA384" s="527"/>
      <c r="AB384" s="527"/>
      <c r="AC384" s="527"/>
      <c r="AD384" s="527"/>
      <c r="AE384" s="527"/>
      <c r="AF384" s="527"/>
      <c r="AG384" s="527" t="s">
        <v>814</v>
      </c>
      <c r="AH384" s="527">
        <v>0</v>
      </c>
      <c r="AI384" s="527"/>
      <c r="AJ384" s="527"/>
      <c r="AK384" s="527"/>
      <c r="AL384" s="527"/>
      <c r="AM384" s="527"/>
      <c r="AN384" s="527"/>
      <c r="AO384" s="527"/>
      <c r="AP384" s="527"/>
      <c r="AQ384" s="527"/>
      <c r="AR384" s="527"/>
      <c r="AS384" s="527"/>
      <c r="AT384" s="527"/>
      <c r="AU384" s="527"/>
      <c r="AV384" s="527"/>
      <c r="AW384" s="527"/>
      <c r="AX384" s="527"/>
      <c r="AY384" s="527"/>
      <c r="AZ384" s="527"/>
      <c r="BA384" s="527"/>
      <c r="BB384" s="527"/>
      <c r="BC384" s="527"/>
      <c r="BD384" s="527"/>
      <c r="BE384" s="527"/>
      <c r="BF384" s="527"/>
      <c r="BG384" s="527"/>
      <c r="BH384" s="527"/>
    </row>
    <row r="385" spans="1:60" outlineLevel="1">
      <c r="A385" s="518">
        <v>86</v>
      </c>
      <c r="B385" s="519" t="s">
        <v>2336</v>
      </c>
      <c r="C385" s="520" t="s">
        <v>2337</v>
      </c>
      <c r="D385" s="521" t="s">
        <v>162</v>
      </c>
      <c r="E385" s="522">
        <v>39.591999999999999</v>
      </c>
      <c r="F385" s="523"/>
      <c r="G385" s="524">
        <f>ROUND(E385*F385,2)</f>
        <v>0</v>
      </c>
      <c r="H385" s="523"/>
      <c r="I385" s="524">
        <f>ROUND(E385*H385,2)</f>
        <v>0</v>
      </c>
      <c r="J385" s="523"/>
      <c r="K385" s="524">
        <f>ROUND(E385*J385,2)</f>
        <v>0</v>
      </c>
      <c r="L385" s="524">
        <v>21</v>
      </c>
      <c r="M385" s="524">
        <f>G385*(1+L385/100)</f>
        <v>0</v>
      </c>
      <c r="N385" s="522">
        <v>0</v>
      </c>
      <c r="O385" s="522">
        <f>ROUND(E385*N385,2)</f>
        <v>0</v>
      </c>
      <c r="P385" s="522">
        <v>0</v>
      </c>
      <c r="Q385" s="522">
        <f>ROUND(E385*P385,2)</f>
        <v>0</v>
      </c>
      <c r="R385" s="524"/>
      <c r="S385" s="524" t="s">
        <v>1707</v>
      </c>
      <c r="T385" s="525" t="s">
        <v>1708</v>
      </c>
      <c r="U385" s="526">
        <v>0</v>
      </c>
      <c r="V385" s="526">
        <f>ROUND(E385*U385,2)</f>
        <v>0</v>
      </c>
      <c r="W385" s="526"/>
      <c r="X385" s="526" t="s">
        <v>1606</v>
      </c>
      <c r="Y385" s="526" t="s">
        <v>2857</v>
      </c>
      <c r="Z385" s="527"/>
      <c r="AA385" s="527"/>
      <c r="AB385" s="527"/>
      <c r="AC385" s="527"/>
      <c r="AD385" s="527"/>
      <c r="AE385" s="527"/>
      <c r="AF385" s="527"/>
      <c r="AG385" s="527" t="s">
        <v>1607</v>
      </c>
      <c r="AH385" s="527"/>
      <c r="AI385" s="527"/>
      <c r="AJ385" s="527"/>
      <c r="AK385" s="527"/>
      <c r="AL385" s="527"/>
      <c r="AM385" s="527"/>
      <c r="AN385" s="527"/>
      <c r="AO385" s="527"/>
      <c r="AP385" s="527"/>
      <c r="AQ385" s="527"/>
      <c r="AR385" s="527"/>
      <c r="AS385" s="527"/>
      <c r="AT385" s="527"/>
      <c r="AU385" s="527"/>
      <c r="AV385" s="527"/>
      <c r="AW385" s="527"/>
      <c r="AX385" s="527"/>
      <c r="AY385" s="527"/>
      <c r="AZ385" s="527"/>
      <c r="BA385" s="527"/>
      <c r="BB385" s="527"/>
      <c r="BC385" s="527"/>
      <c r="BD385" s="527"/>
      <c r="BE385" s="527"/>
      <c r="BF385" s="527"/>
      <c r="BG385" s="527"/>
      <c r="BH385" s="527"/>
    </row>
    <row r="386" spans="1:60" outlineLevel="2">
      <c r="A386" s="528"/>
      <c r="B386" s="529"/>
      <c r="C386" s="530" t="s">
        <v>2338</v>
      </c>
      <c r="D386" s="531"/>
      <c r="E386" s="532">
        <v>12.6</v>
      </c>
      <c r="F386" s="526"/>
      <c r="G386" s="526"/>
      <c r="H386" s="526"/>
      <c r="I386" s="526"/>
      <c r="J386" s="526"/>
      <c r="K386" s="526"/>
      <c r="L386" s="526"/>
      <c r="M386" s="526"/>
      <c r="N386" s="533"/>
      <c r="O386" s="533"/>
      <c r="P386" s="533"/>
      <c r="Q386" s="533"/>
      <c r="R386" s="526"/>
      <c r="S386" s="526"/>
      <c r="T386" s="526"/>
      <c r="U386" s="526"/>
      <c r="V386" s="526"/>
      <c r="W386" s="526"/>
      <c r="X386" s="526"/>
      <c r="Y386" s="526"/>
      <c r="Z386" s="527"/>
      <c r="AA386" s="527"/>
      <c r="AB386" s="527"/>
      <c r="AC386" s="527"/>
      <c r="AD386" s="527"/>
      <c r="AE386" s="527"/>
      <c r="AF386" s="527"/>
      <c r="AG386" s="527" t="s">
        <v>814</v>
      </c>
      <c r="AH386" s="527">
        <v>0</v>
      </c>
      <c r="AI386" s="527"/>
      <c r="AJ386" s="527"/>
      <c r="AK386" s="527"/>
      <c r="AL386" s="527"/>
      <c r="AM386" s="527"/>
      <c r="AN386" s="527"/>
      <c r="AO386" s="527"/>
      <c r="AP386" s="527"/>
      <c r="AQ386" s="527"/>
      <c r="AR386" s="527"/>
      <c r="AS386" s="527"/>
      <c r="AT386" s="527"/>
      <c r="AU386" s="527"/>
      <c r="AV386" s="527"/>
      <c r="AW386" s="527"/>
      <c r="AX386" s="527"/>
      <c r="AY386" s="527"/>
      <c r="AZ386" s="527"/>
      <c r="BA386" s="527"/>
      <c r="BB386" s="527"/>
      <c r="BC386" s="527"/>
      <c r="BD386" s="527"/>
      <c r="BE386" s="527"/>
      <c r="BF386" s="527"/>
      <c r="BG386" s="527"/>
      <c r="BH386" s="527"/>
    </row>
    <row r="387" spans="1:60" outlineLevel="3">
      <c r="A387" s="528"/>
      <c r="B387" s="529"/>
      <c r="C387" s="530" t="s">
        <v>2339</v>
      </c>
      <c r="D387" s="531"/>
      <c r="E387" s="532">
        <v>25.2</v>
      </c>
      <c r="F387" s="526"/>
      <c r="G387" s="526"/>
      <c r="H387" s="526"/>
      <c r="I387" s="526"/>
      <c r="J387" s="526"/>
      <c r="K387" s="526"/>
      <c r="L387" s="526"/>
      <c r="M387" s="526"/>
      <c r="N387" s="533"/>
      <c r="O387" s="533"/>
      <c r="P387" s="533"/>
      <c r="Q387" s="533"/>
      <c r="R387" s="526"/>
      <c r="S387" s="526"/>
      <c r="T387" s="526"/>
      <c r="U387" s="526"/>
      <c r="V387" s="526"/>
      <c r="W387" s="526"/>
      <c r="X387" s="526"/>
      <c r="Y387" s="526"/>
      <c r="Z387" s="527"/>
      <c r="AA387" s="527"/>
      <c r="AB387" s="527"/>
      <c r="AC387" s="527"/>
      <c r="AD387" s="527"/>
      <c r="AE387" s="527"/>
      <c r="AF387" s="527"/>
      <c r="AG387" s="527" t="s">
        <v>814</v>
      </c>
      <c r="AH387" s="527">
        <v>0</v>
      </c>
      <c r="AI387" s="527"/>
      <c r="AJ387" s="527"/>
      <c r="AK387" s="527"/>
      <c r="AL387" s="527"/>
      <c r="AM387" s="527"/>
      <c r="AN387" s="527"/>
      <c r="AO387" s="527"/>
      <c r="AP387" s="527"/>
      <c r="AQ387" s="527"/>
      <c r="AR387" s="527"/>
      <c r="AS387" s="527"/>
      <c r="AT387" s="527"/>
      <c r="AU387" s="527"/>
      <c r="AV387" s="527"/>
      <c r="AW387" s="527"/>
      <c r="AX387" s="527"/>
      <c r="AY387" s="527"/>
      <c r="AZ387" s="527"/>
      <c r="BA387" s="527"/>
      <c r="BB387" s="527"/>
      <c r="BC387" s="527"/>
      <c r="BD387" s="527"/>
      <c r="BE387" s="527"/>
      <c r="BF387" s="527"/>
      <c r="BG387" s="527"/>
      <c r="BH387" s="527"/>
    </row>
    <row r="388" spans="1:60" outlineLevel="3">
      <c r="A388" s="528"/>
      <c r="B388" s="529"/>
      <c r="C388" s="530" t="s">
        <v>2340</v>
      </c>
      <c r="D388" s="531"/>
      <c r="E388" s="532">
        <v>1.792</v>
      </c>
      <c r="F388" s="526"/>
      <c r="G388" s="526"/>
      <c r="H388" s="526"/>
      <c r="I388" s="526"/>
      <c r="J388" s="526"/>
      <c r="K388" s="526"/>
      <c r="L388" s="526"/>
      <c r="M388" s="526"/>
      <c r="N388" s="533"/>
      <c r="O388" s="533"/>
      <c r="P388" s="533"/>
      <c r="Q388" s="533"/>
      <c r="R388" s="526"/>
      <c r="S388" s="526"/>
      <c r="T388" s="526"/>
      <c r="U388" s="526"/>
      <c r="V388" s="526"/>
      <c r="W388" s="526"/>
      <c r="X388" s="526"/>
      <c r="Y388" s="526"/>
      <c r="Z388" s="527"/>
      <c r="AA388" s="527"/>
      <c r="AB388" s="527"/>
      <c r="AC388" s="527"/>
      <c r="AD388" s="527"/>
      <c r="AE388" s="527"/>
      <c r="AF388" s="527"/>
      <c r="AG388" s="527" t="s">
        <v>814</v>
      </c>
      <c r="AH388" s="527">
        <v>0</v>
      </c>
      <c r="AI388" s="527"/>
      <c r="AJ388" s="527"/>
      <c r="AK388" s="527"/>
      <c r="AL388" s="527"/>
      <c r="AM388" s="527"/>
      <c r="AN388" s="527"/>
      <c r="AO388" s="527"/>
      <c r="AP388" s="527"/>
      <c r="AQ388" s="527"/>
      <c r="AR388" s="527"/>
      <c r="AS388" s="527"/>
      <c r="AT388" s="527"/>
      <c r="AU388" s="527"/>
      <c r="AV388" s="527"/>
      <c r="AW388" s="527"/>
      <c r="AX388" s="527"/>
      <c r="AY388" s="527"/>
      <c r="AZ388" s="527"/>
      <c r="BA388" s="527"/>
      <c r="BB388" s="527"/>
      <c r="BC388" s="527"/>
      <c r="BD388" s="527"/>
      <c r="BE388" s="527"/>
      <c r="BF388" s="527"/>
      <c r="BG388" s="527"/>
      <c r="BH388" s="527"/>
    </row>
    <row r="389" spans="1:60" ht="22.5" outlineLevel="1">
      <c r="A389" s="518">
        <v>87</v>
      </c>
      <c r="B389" s="519" t="s">
        <v>1714</v>
      </c>
      <c r="C389" s="520" t="s">
        <v>1715</v>
      </c>
      <c r="D389" s="521" t="s">
        <v>189</v>
      </c>
      <c r="E389" s="522">
        <v>1</v>
      </c>
      <c r="F389" s="523"/>
      <c r="G389" s="524">
        <f>ROUND(E389*F389,2)</f>
        <v>0</v>
      </c>
      <c r="H389" s="523"/>
      <c r="I389" s="524">
        <f>ROUND(E389*H389,2)</f>
        <v>0</v>
      </c>
      <c r="J389" s="523"/>
      <c r="K389" s="524">
        <f>ROUND(E389*J389,2)</f>
        <v>0</v>
      </c>
      <c r="L389" s="524">
        <v>21</v>
      </c>
      <c r="M389" s="524">
        <f>G389*(1+L389/100)</f>
        <v>0</v>
      </c>
      <c r="N389" s="522">
        <v>2.7459999999999998E-2</v>
      </c>
      <c r="O389" s="522">
        <f>ROUND(E389*N389,2)</f>
        <v>0.03</v>
      </c>
      <c r="P389" s="522">
        <v>0</v>
      </c>
      <c r="Q389" s="522">
        <f>ROUND(E389*P389,2)</f>
        <v>0</v>
      </c>
      <c r="R389" s="524"/>
      <c r="S389" s="524" t="s">
        <v>1707</v>
      </c>
      <c r="T389" s="525" t="s">
        <v>1708</v>
      </c>
      <c r="U389" s="526">
        <v>2.758</v>
      </c>
      <c r="V389" s="526">
        <f>ROUND(E389*U389,2)</f>
        <v>2.76</v>
      </c>
      <c r="W389" s="526"/>
      <c r="X389" s="526" t="s">
        <v>1606</v>
      </c>
      <c r="Y389" s="526" t="s">
        <v>2857</v>
      </c>
      <c r="Z389" s="527"/>
      <c r="AA389" s="527"/>
      <c r="AB389" s="527"/>
      <c r="AC389" s="527"/>
      <c r="AD389" s="527"/>
      <c r="AE389" s="527"/>
      <c r="AF389" s="527"/>
      <c r="AG389" s="527" t="s">
        <v>1607</v>
      </c>
      <c r="AH389" s="527"/>
      <c r="AI389" s="527"/>
      <c r="AJ389" s="527"/>
      <c r="AK389" s="527"/>
      <c r="AL389" s="527"/>
      <c r="AM389" s="527"/>
      <c r="AN389" s="527"/>
      <c r="AO389" s="527"/>
      <c r="AP389" s="527"/>
      <c r="AQ389" s="527"/>
      <c r="AR389" s="527"/>
      <c r="AS389" s="527"/>
      <c r="AT389" s="527"/>
      <c r="AU389" s="527"/>
      <c r="AV389" s="527"/>
      <c r="AW389" s="527"/>
      <c r="AX389" s="527"/>
      <c r="AY389" s="527"/>
      <c r="AZ389" s="527"/>
      <c r="BA389" s="527"/>
      <c r="BB389" s="527"/>
      <c r="BC389" s="527"/>
      <c r="BD389" s="527"/>
      <c r="BE389" s="527"/>
      <c r="BF389" s="527"/>
      <c r="BG389" s="527"/>
      <c r="BH389" s="527"/>
    </row>
    <row r="390" spans="1:60" outlineLevel="2">
      <c r="A390" s="528"/>
      <c r="B390" s="529"/>
      <c r="C390" s="530" t="s">
        <v>2341</v>
      </c>
      <c r="D390" s="531"/>
      <c r="E390" s="532">
        <v>1</v>
      </c>
      <c r="F390" s="526"/>
      <c r="G390" s="526"/>
      <c r="H390" s="526"/>
      <c r="I390" s="526"/>
      <c r="J390" s="526"/>
      <c r="K390" s="526"/>
      <c r="L390" s="526"/>
      <c r="M390" s="526"/>
      <c r="N390" s="533"/>
      <c r="O390" s="533"/>
      <c r="P390" s="533"/>
      <c r="Q390" s="533"/>
      <c r="R390" s="526"/>
      <c r="S390" s="526"/>
      <c r="T390" s="526"/>
      <c r="U390" s="526"/>
      <c r="V390" s="526"/>
      <c r="W390" s="526"/>
      <c r="X390" s="526"/>
      <c r="Y390" s="526"/>
      <c r="Z390" s="527"/>
      <c r="AA390" s="527"/>
      <c r="AB390" s="527"/>
      <c r="AC390" s="527"/>
      <c r="AD390" s="527"/>
      <c r="AE390" s="527"/>
      <c r="AF390" s="527"/>
      <c r="AG390" s="527" t="s">
        <v>814</v>
      </c>
      <c r="AH390" s="527">
        <v>0</v>
      </c>
      <c r="AI390" s="527"/>
      <c r="AJ390" s="527"/>
      <c r="AK390" s="527"/>
      <c r="AL390" s="527"/>
      <c r="AM390" s="527"/>
      <c r="AN390" s="527"/>
      <c r="AO390" s="527"/>
      <c r="AP390" s="527"/>
      <c r="AQ390" s="527"/>
      <c r="AR390" s="527"/>
      <c r="AS390" s="527"/>
      <c r="AT390" s="527"/>
      <c r="AU390" s="527"/>
      <c r="AV390" s="527"/>
      <c r="AW390" s="527"/>
      <c r="AX390" s="527"/>
      <c r="AY390" s="527"/>
      <c r="AZ390" s="527"/>
      <c r="BA390" s="527"/>
      <c r="BB390" s="527"/>
      <c r="BC390" s="527"/>
      <c r="BD390" s="527"/>
      <c r="BE390" s="527"/>
      <c r="BF390" s="527"/>
      <c r="BG390" s="527"/>
      <c r="BH390" s="527"/>
    </row>
    <row r="391" spans="1:60" ht="22.5" outlineLevel="1">
      <c r="A391" s="518">
        <v>88</v>
      </c>
      <c r="B391" s="519" t="s">
        <v>2342</v>
      </c>
      <c r="C391" s="520" t="s">
        <v>2343</v>
      </c>
      <c r="D391" s="521" t="s">
        <v>189</v>
      </c>
      <c r="E391" s="522">
        <v>4</v>
      </c>
      <c r="F391" s="523"/>
      <c r="G391" s="524">
        <f>ROUND(E391*F391,2)</f>
        <v>0</v>
      </c>
      <c r="H391" s="523"/>
      <c r="I391" s="524">
        <f>ROUND(E391*H391,2)</f>
        <v>0</v>
      </c>
      <c r="J391" s="523"/>
      <c r="K391" s="524">
        <f>ROUND(E391*J391,2)</f>
        <v>0</v>
      </c>
      <c r="L391" s="524">
        <v>21</v>
      </c>
      <c r="M391" s="524">
        <f>G391*(1+L391/100)</f>
        <v>0</v>
      </c>
      <c r="N391" s="522">
        <v>2.7459999999999998E-2</v>
      </c>
      <c r="O391" s="522">
        <f>ROUND(E391*N391,2)</f>
        <v>0.11</v>
      </c>
      <c r="P391" s="522">
        <v>0</v>
      </c>
      <c r="Q391" s="522">
        <f>ROUND(E391*P391,2)</f>
        <v>0</v>
      </c>
      <c r="R391" s="524"/>
      <c r="S391" s="524" t="s">
        <v>1707</v>
      </c>
      <c r="T391" s="525" t="s">
        <v>1708</v>
      </c>
      <c r="U391" s="526">
        <v>2.76</v>
      </c>
      <c r="V391" s="526">
        <f>ROUND(E391*U391,2)</f>
        <v>11.04</v>
      </c>
      <c r="W391" s="526"/>
      <c r="X391" s="526" t="s">
        <v>1606</v>
      </c>
      <c r="Y391" s="526" t="s">
        <v>2857</v>
      </c>
      <c r="Z391" s="527"/>
      <c r="AA391" s="527"/>
      <c r="AB391" s="527"/>
      <c r="AC391" s="527"/>
      <c r="AD391" s="527"/>
      <c r="AE391" s="527"/>
      <c r="AF391" s="527"/>
      <c r="AG391" s="527" t="s">
        <v>1607</v>
      </c>
      <c r="AH391" s="527"/>
      <c r="AI391" s="527"/>
      <c r="AJ391" s="527"/>
      <c r="AK391" s="527"/>
      <c r="AL391" s="527"/>
      <c r="AM391" s="527"/>
      <c r="AN391" s="527"/>
      <c r="AO391" s="527"/>
      <c r="AP391" s="527"/>
      <c r="AQ391" s="527"/>
      <c r="AR391" s="527"/>
      <c r="AS391" s="527"/>
      <c r="AT391" s="527"/>
      <c r="AU391" s="527"/>
      <c r="AV391" s="527"/>
      <c r="AW391" s="527"/>
      <c r="AX391" s="527"/>
      <c r="AY391" s="527"/>
      <c r="AZ391" s="527"/>
      <c r="BA391" s="527"/>
      <c r="BB391" s="527"/>
      <c r="BC391" s="527"/>
      <c r="BD391" s="527"/>
      <c r="BE391" s="527"/>
      <c r="BF391" s="527"/>
      <c r="BG391" s="527"/>
      <c r="BH391" s="527"/>
    </row>
    <row r="392" spans="1:60" outlineLevel="2">
      <c r="A392" s="528"/>
      <c r="B392" s="529"/>
      <c r="C392" s="530" t="s">
        <v>2344</v>
      </c>
      <c r="D392" s="531"/>
      <c r="E392" s="532">
        <v>1</v>
      </c>
      <c r="F392" s="526"/>
      <c r="G392" s="526"/>
      <c r="H392" s="526"/>
      <c r="I392" s="526"/>
      <c r="J392" s="526"/>
      <c r="K392" s="526"/>
      <c r="L392" s="526"/>
      <c r="M392" s="526"/>
      <c r="N392" s="533"/>
      <c r="O392" s="533"/>
      <c r="P392" s="533"/>
      <c r="Q392" s="533"/>
      <c r="R392" s="526"/>
      <c r="S392" s="526"/>
      <c r="T392" s="526"/>
      <c r="U392" s="526"/>
      <c r="V392" s="526"/>
      <c r="W392" s="526"/>
      <c r="X392" s="526"/>
      <c r="Y392" s="526"/>
      <c r="Z392" s="527"/>
      <c r="AA392" s="527"/>
      <c r="AB392" s="527"/>
      <c r="AC392" s="527"/>
      <c r="AD392" s="527"/>
      <c r="AE392" s="527"/>
      <c r="AF392" s="527"/>
      <c r="AG392" s="527" t="s">
        <v>814</v>
      </c>
      <c r="AH392" s="527">
        <v>0</v>
      </c>
      <c r="AI392" s="527"/>
      <c r="AJ392" s="527"/>
      <c r="AK392" s="527"/>
      <c r="AL392" s="527"/>
      <c r="AM392" s="527"/>
      <c r="AN392" s="527"/>
      <c r="AO392" s="527"/>
      <c r="AP392" s="527"/>
      <c r="AQ392" s="527"/>
      <c r="AR392" s="527"/>
      <c r="AS392" s="527"/>
      <c r="AT392" s="527"/>
      <c r="AU392" s="527"/>
      <c r="AV392" s="527"/>
      <c r="AW392" s="527"/>
      <c r="AX392" s="527"/>
      <c r="AY392" s="527"/>
      <c r="AZ392" s="527"/>
      <c r="BA392" s="527"/>
      <c r="BB392" s="527"/>
      <c r="BC392" s="527"/>
      <c r="BD392" s="527"/>
      <c r="BE392" s="527"/>
      <c r="BF392" s="527"/>
      <c r="BG392" s="527"/>
      <c r="BH392" s="527"/>
    </row>
    <row r="393" spans="1:60" outlineLevel="3">
      <c r="A393" s="528"/>
      <c r="B393" s="529"/>
      <c r="C393" s="530" t="s">
        <v>2345</v>
      </c>
      <c r="D393" s="531"/>
      <c r="E393" s="532">
        <v>1</v>
      </c>
      <c r="F393" s="526"/>
      <c r="G393" s="526"/>
      <c r="H393" s="526"/>
      <c r="I393" s="526"/>
      <c r="J393" s="526"/>
      <c r="K393" s="526"/>
      <c r="L393" s="526"/>
      <c r="M393" s="526"/>
      <c r="N393" s="533"/>
      <c r="O393" s="533"/>
      <c r="P393" s="533"/>
      <c r="Q393" s="533"/>
      <c r="R393" s="526"/>
      <c r="S393" s="526"/>
      <c r="T393" s="526"/>
      <c r="U393" s="526"/>
      <c r="V393" s="526"/>
      <c r="W393" s="526"/>
      <c r="X393" s="526"/>
      <c r="Y393" s="526"/>
      <c r="Z393" s="527"/>
      <c r="AA393" s="527"/>
      <c r="AB393" s="527"/>
      <c r="AC393" s="527"/>
      <c r="AD393" s="527"/>
      <c r="AE393" s="527"/>
      <c r="AF393" s="527"/>
      <c r="AG393" s="527" t="s">
        <v>814</v>
      </c>
      <c r="AH393" s="527">
        <v>0</v>
      </c>
      <c r="AI393" s="527"/>
      <c r="AJ393" s="527"/>
      <c r="AK393" s="527"/>
      <c r="AL393" s="527"/>
      <c r="AM393" s="527"/>
      <c r="AN393" s="527"/>
      <c r="AO393" s="527"/>
      <c r="AP393" s="527"/>
      <c r="AQ393" s="527"/>
      <c r="AR393" s="527"/>
      <c r="AS393" s="527"/>
      <c r="AT393" s="527"/>
      <c r="AU393" s="527"/>
      <c r="AV393" s="527"/>
      <c r="AW393" s="527"/>
      <c r="AX393" s="527"/>
      <c r="AY393" s="527"/>
      <c r="AZ393" s="527"/>
      <c r="BA393" s="527"/>
      <c r="BB393" s="527"/>
      <c r="BC393" s="527"/>
      <c r="BD393" s="527"/>
      <c r="BE393" s="527"/>
      <c r="BF393" s="527"/>
      <c r="BG393" s="527"/>
      <c r="BH393" s="527"/>
    </row>
    <row r="394" spans="1:60" outlineLevel="3">
      <c r="A394" s="528"/>
      <c r="B394" s="529"/>
      <c r="C394" s="530" t="s">
        <v>2346</v>
      </c>
      <c r="D394" s="531"/>
      <c r="E394" s="532">
        <v>2</v>
      </c>
      <c r="F394" s="526"/>
      <c r="G394" s="526"/>
      <c r="H394" s="526"/>
      <c r="I394" s="526"/>
      <c r="J394" s="526"/>
      <c r="K394" s="526"/>
      <c r="L394" s="526"/>
      <c r="M394" s="526"/>
      <c r="N394" s="533"/>
      <c r="O394" s="533"/>
      <c r="P394" s="533"/>
      <c r="Q394" s="533"/>
      <c r="R394" s="526"/>
      <c r="S394" s="526"/>
      <c r="T394" s="526"/>
      <c r="U394" s="526"/>
      <c r="V394" s="526"/>
      <c r="W394" s="526"/>
      <c r="X394" s="526"/>
      <c r="Y394" s="526"/>
      <c r="Z394" s="527"/>
      <c r="AA394" s="527"/>
      <c r="AB394" s="527"/>
      <c r="AC394" s="527"/>
      <c r="AD394" s="527"/>
      <c r="AE394" s="527"/>
      <c r="AF394" s="527"/>
      <c r="AG394" s="527" t="s">
        <v>814</v>
      </c>
      <c r="AH394" s="527">
        <v>0</v>
      </c>
      <c r="AI394" s="527"/>
      <c r="AJ394" s="527"/>
      <c r="AK394" s="527"/>
      <c r="AL394" s="527"/>
      <c r="AM394" s="527"/>
      <c r="AN394" s="527"/>
      <c r="AO394" s="527"/>
      <c r="AP394" s="527"/>
      <c r="AQ394" s="527"/>
      <c r="AR394" s="527"/>
      <c r="AS394" s="527"/>
      <c r="AT394" s="527"/>
      <c r="AU394" s="527"/>
      <c r="AV394" s="527"/>
      <c r="AW394" s="527"/>
      <c r="AX394" s="527"/>
      <c r="AY394" s="527"/>
      <c r="AZ394" s="527"/>
      <c r="BA394" s="527"/>
      <c r="BB394" s="527"/>
      <c r="BC394" s="527"/>
      <c r="BD394" s="527"/>
      <c r="BE394" s="527"/>
      <c r="BF394" s="527"/>
      <c r="BG394" s="527"/>
      <c r="BH394" s="527"/>
    </row>
    <row r="395" spans="1:60" ht="22.5" outlineLevel="1">
      <c r="A395" s="518">
        <v>89</v>
      </c>
      <c r="B395" s="519" t="s">
        <v>2347</v>
      </c>
      <c r="C395" s="520" t="s">
        <v>2348</v>
      </c>
      <c r="D395" s="521" t="s">
        <v>189</v>
      </c>
      <c r="E395" s="522">
        <v>1</v>
      </c>
      <c r="F395" s="523"/>
      <c r="G395" s="524">
        <f>ROUND(E395*F395,2)</f>
        <v>0</v>
      </c>
      <c r="H395" s="523"/>
      <c r="I395" s="524">
        <f>ROUND(E395*H395,2)</f>
        <v>0</v>
      </c>
      <c r="J395" s="523"/>
      <c r="K395" s="524">
        <f>ROUND(E395*J395,2)</f>
        <v>0</v>
      </c>
      <c r="L395" s="524">
        <v>21</v>
      </c>
      <c r="M395" s="524">
        <f>G395*(1+L395/100)</f>
        <v>0</v>
      </c>
      <c r="N395" s="522">
        <v>2.47E-2</v>
      </c>
      <c r="O395" s="522">
        <f>ROUND(E395*N395,2)</f>
        <v>0.02</v>
      </c>
      <c r="P395" s="522">
        <v>0</v>
      </c>
      <c r="Q395" s="522">
        <f>ROUND(E395*P395,2)</f>
        <v>0</v>
      </c>
      <c r="R395" s="524" t="s">
        <v>1813</v>
      </c>
      <c r="S395" s="524" t="s">
        <v>1605</v>
      </c>
      <c r="T395" s="525" t="s">
        <v>1605</v>
      </c>
      <c r="U395" s="526">
        <v>0</v>
      </c>
      <c r="V395" s="526">
        <f>ROUND(E395*U395,2)</f>
        <v>0</v>
      </c>
      <c r="W395" s="526"/>
      <c r="X395" s="526" t="s">
        <v>1814</v>
      </c>
      <c r="Y395" s="526" t="s">
        <v>2857</v>
      </c>
      <c r="Z395" s="527"/>
      <c r="AA395" s="527"/>
      <c r="AB395" s="527"/>
      <c r="AC395" s="527"/>
      <c r="AD395" s="527"/>
      <c r="AE395" s="527"/>
      <c r="AF395" s="527"/>
      <c r="AG395" s="527" t="s">
        <v>1815</v>
      </c>
      <c r="AH395" s="527"/>
      <c r="AI395" s="527"/>
      <c r="AJ395" s="527"/>
      <c r="AK395" s="527"/>
      <c r="AL395" s="527"/>
      <c r="AM395" s="527"/>
      <c r="AN395" s="527"/>
      <c r="AO395" s="527"/>
      <c r="AP395" s="527"/>
      <c r="AQ395" s="527"/>
      <c r="AR395" s="527"/>
      <c r="AS395" s="527"/>
      <c r="AT395" s="527"/>
      <c r="AU395" s="527"/>
      <c r="AV395" s="527"/>
      <c r="AW395" s="527"/>
      <c r="AX395" s="527"/>
      <c r="AY395" s="527"/>
      <c r="AZ395" s="527"/>
      <c r="BA395" s="527"/>
      <c r="BB395" s="527"/>
      <c r="BC395" s="527"/>
      <c r="BD395" s="527"/>
      <c r="BE395" s="527"/>
      <c r="BF395" s="527"/>
      <c r="BG395" s="527"/>
      <c r="BH395" s="527"/>
    </row>
    <row r="396" spans="1:60" outlineLevel="2">
      <c r="A396" s="528"/>
      <c r="B396" s="529"/>
      <c r="C396" s="530" t="s">
        <v>2329</v>
      </c>
      <c r="D396" s="531"/>
      <c r="E396" s="532">
        <v>1</v>
      </c>
      <c r="F396" s="526"/>
      <c r="G396" s="526"/>
      <c r="H396" s="526"/>
      <c r="I396" s="526"/>
      <c r="J396" s="526"/>
      <c r="K396" s="526"/>
      <c r="L396" s="526"/>
      <c r="M396" s="526"/>
      <c r="N396" s="533"/>
      <c r="O396" s="533"/>
      <c r="P396" s="533"/>
      <c r="Q396" s="533"/>
      <c r="R396" s="526"/>
      <c r="S396" s="526"/>
      <c r="T396" s="526"/>
      <c r="U396" s="526"/>
      <c r="V396" s="526"/>
      <c r="W396" s="526"/>
      <c r="X396" s="526"/>
      <c r="Y396" s="526"/>
      <c r="Z396" s="527"/>
      <c r="AA396" s="527"/>
      <c r="AB396" s="527"/>
      <c r="AC396" s="527"/>
      <c r="AD396" s="527"/>
      <c r="AE396" s="527"/>
      <c r="AF396" s="527"/>
      <c r="AG396" s="527" t="s">
        <v>814</v>
      </c>
      <c r="AH396" s="527">
        <v>0</v>
      </c>
      <c r="AI396" s="527"/>
      <c r="AJ396" s="527"/>
      <c r="AK396" s="527"/>
      <c r="AL396" s="527"/>
      <c r="AM396" s="527"/>
      <c r="AN396" s="527"/>
      <c r="AO396" s="527"/>
      <c r="AP396" s="527"/>
      <c r="AQ396" s="527"/>
      <c r="AR396" s="527"/>
      <c r="AS396" s="527"/>
      <c r="AT396" s="527"/>
      <c r="AU396" s="527"/>
      <c r="AV396" s="527"/>
      <c r="AW396" s="527"/>
      <c r="AX396" s="527"/>
      <c r="AY396" s="527"/>
      <c r="AZ396" s="527"/>
      <c r="BA396" s="527"/>
      <c r="BB396" s="527"/>
      <c r="BC396" s="527"/>
      <c r="BD396" s="527"/>
      <c r="BE396" s="527"/>
      <c r="BF396" s="527"/>
      <c r="BG396" s="527"/>
      <c r="BH396" s="527"/>
    </row>
    <row r="397" spans="1:60" ht="22.5" outlineLevel="1">
      <c r="A397" s="518">
        <v>90</v>
      </c>
      <c r="B397" s="519" t="s">
        <v>2349</v>
      </c>
      <c r="C397" s="520" t="s">
        <v>2350</v>
      </c>
      <c r="D397" s="521" t="s">
        <v>189</v>
      </c>
      <c r="E397" s="522">
        <v>1</v>
      </c>
      <c r="F397" s="523"/>
      <c r="G397" s="524">
        <f>ROUND(E397*F397,2)</f>
        <v>0</v>
      </c>
      <c r="H397" s="523"/>
      <c r="I397" s="524">
        <f>ROUND(E397*H397,2)</f>
        <v>0</v>
      </c>
      <c r="J397" s="523"/>
      <c r="K397" s="524">
        <f>ROUND(E397*J397,2)</f>
        <v>0</v>
      </c>
      <c r="L397" s="524">
        <v>21</v>
      </c>
      <c r="M397" s="524">
        <f>G397*(1+L397/100)</f>
        <v>0</v>
      </c>
      <c r="N397" s="522">
        <v>2.47E-2</v>
      </c>
      <c r="O397" s="522">
        <f>ROUND(E397*N397,2)</f>
        <v>0.02</v>
      </c>
      <c r="P397" s="522">
        <v>0</v>
      </c>
      <c r="Q397" s="522">
        <f>ROUND(E397*P397,2)</f>
        <v>0</v>
      </c>
      <c r="R397" s="524" t="s">
        <v>1813</v>
      </c>
      <c r="S397" s="524" t="s">
        <v>1605</v>
      </c>
      <c r="T397" s="525" t="s">
        <v>1605</v>
      </c>
      <c r="U397" s="526">
        <v>0</v>
      </c>
      <c r="V397" s="526">
        <f>ROUND(E397*U397,2)</f>
        <v>0</v>
      </c>
      <c r="W397" s="526"/>
      <c r="X397" s="526" t="s">
        <v>1814</v>
      </c>
      <c r="Y397" s="526" t="s">
        <v>2857</v>
      </c>
      <c r="Z397" s="527"/>
      <c r="AA397" s="527"/>
      <c r="AB397" s="527"/>
      <c r="AC397" s="527"/>
      <c r="AD397" s="527"/>
      <c r="AE397" s="527"/>
      <c r="AF397" s="527"/>
      <c r="AG397" s="527" t="s">
        <v>1815</v>
      </c>
      <c r="AH397" s="527"/>
      <c r="AI397" s="527"/>
      <c r="AJ397" s="527"/>
      <c r="AK397" s="527"/>
      <c r="AL397" s="527"/>
      <c r="AM397" s="527"/>
      <c r="AN397" s="527"/>
      <c r="AO397" s="527"/>
      <c r="AP397" s="527"/>
      <c r="AQ397" s="527"/>
      <c r="AR397" s="527"/>
      <c r="AS397" s="527"/>
      <c r="AT397" s="527"/>
      <c r="AU397" s="527"/>
      <c r="AV397" s="527"/>
      <c r="AW397" s="527"/>
      <c r="AX397" s="527"/>
      <c r="AY397" s="527"/>
      <c r="AZ397" s="527"/>
      <c r="BA397" s="527"/>
      <c r="BB397" s="527"/>
      <c r="BC397" s="527"/>
      <c r="BD397" s="527"/>
      <c r="BE397" s="527"/>
      <c r="BF397" s="527"/>
      <c r="BG397" s="527"/>
      <c r="BH397" s="527"/>
    </row>
    <row r="398" spans="1:60" outlineLevel="2">
      <c r="A398" s="528"/>
      <c r="B398" s="529"/>
      <c r="C398" s="530" t="s">
        <v>2328</v>
      </c>
      <c r="D398" s="531"/>
      <c r="E398" s="532">
        <v>1</v>
      </c>
      <c r="F398" s="526"/>
      <c r="G398" s="526"/>
      <c r="H398" s="526"/>
      <c r="I398" s="526"/>
      <c r="J398" s="526"/>
      <c r="K398" s="526"/>
      <c r="L398" s="526"/>
      <c r="M398" s="526"/>
      <c r="N398" s="533"/>
      <c r="O398" s="533"/>
      <c r="P398" s="533"/>
      <c r="Q398" s="533"/>
      <c r="R398" s="526"/>
      <c r="S398" s="526"/>
      <c r="T398" s="526"/>
      <c r="U398" s="526"/>
      <c r="V398" s="526"/>
      <c r="W398" s="526"/>
      <c r="X398" s="526"/>
      <c r="Y398" s="526"/>
      <c r="Z398" s="527"/>
      <c r="AA398" s="527"/>
      <c r="AB398" s="527"/>
      <c r="AC398" s="527"/>
      <c r="AD398" s="527"/>
      <c r="AE398" s="527"/>
      <c r="AF398" s="527"/>
      <c r="AG398" s="527" t="s">
        <v>814</v>
      </c>
      <c r="AH398" s="527">
        <v>0</v>
      </c>
      <c r="AI398" s="527"/>
      <c r="AJ398" s="527"/>
      <c r="AK398" s="527"/>
      <c r="AL398" s="527"/>
      <c r="AM398" s="527"/>
      <c r="AN398" s="527"/>
      <c r="AO398" s="527"/>
      <c r="AP398" s="527"/>
      <c r="AQ398" s="527"/>
      <c r="AR398" s="527"/>
      <c r="AS398" s="527"/>
      <c r="AT398" s="527"/>
      <c r="AU398" s="527"/>
      <c r="AV398" s="527"/>
      <c r="AW398" s="527"/>
      <c r="AX398" s="527"/>
      <c r="AY398" s="527"/>
      <c r="AZ398" s="527"/>
      <c r="BA398" s="527"/>
      <c r="BB398" s="527"/>
      <c r="BC398" s="527"/>
      <c r="BD398" s="527"/>
      <c r="BE398" s="527"/>
      <c r="BF398" s="527"/>
      <c r="BG398" s="527"/>
      <c r="BH398" s="527"/>
    </row>
    <row r="399" spans="1:60" ht="22.5" outlineLevel="1">
      <c r="A399" s="518">
        <v>91</v>
      </c>
      <c r="B399" s="519" t="s">
        <v>2351</v>
      </c>
      <c r="C399" s="520" t="s">
        <v>2352</v>
      </c>
      <c r="D399" s="521" t="s">
        <v>189</v>
      </c>
      <c r="E399" s="522">
        <v>1</v>
      </c>
      <c r="F399" s="523"/>
      <c r="G399" s="524">
        <f>ROUND(E399*F399,2)</f>
        <v>0</v>
      </c>
      <c r="H399" s="523"/>
      <c r="I399" s="524">
        <f>ROUND(E399*H399,2)</f>
        <v>0</v>
      </c>
      <c r="J399" s="523"/>
      <c r="K399" s="524">
        <f>ROUND(E399*J399,2)</f>
        <v>0</v>
      </c>
      <c r="L399" s="524">
        <v>21</v>
      </c>
      <c r="M399" s="524">
        <f>G399*(1+L399/100)</f>
        <v>0</v>
      </c>
      <c r="N399" s="522">
        <v>2.5999999999999999E-2</v>
      </c>
      <c r="O399" s="522">
        <f>ROUND(E399*N399,2)</f>
        <v>0.03</v>
      </c>
      <c r="P399" s="522">
        <v>0</v>
      </c>
      <c r="Q399" s="522">
        <f>ROUND(E399*P399,2)</f>
        <v>0</v>
      </c>
      <c r="R399" s="524" t="s">
        <v>1813</v>
      </c>
      <c r="S399" s="524" t="s">
        <v>1605</v>
      </c>
      <c r="T399" s="525" t="s">
        <v>1605</v>
      </c>
      <c r="U399" s="526">
        <v>0</v>
      </c>
      <c r="V399" s="526">
        <f>ROUND(E399*U399,2)</f>
        <v>0</v>
      </c>
      <c r="W399" s="526"/>
      <c r="X399" s="526" t="s">
        <v>1814</v>
      </c>
      <c r="Y399" s="526" t="s">
        <v>2857</v>
      </c>
      <c r="Z399" s="527"/>
      <c r="AA399" s="527"/>
      <c r="AB399" s="527"/>
      <c r="AC399" s="527"/>
      <c r="AD399" s="527"/>
      <c r="AE399" s="527"/>
      <c r="AF399" s="527"/>
      <c r="AG399" s="527" t="s">
        <v>1815</v>
      </c>
      <c r="AH399" s="527"/>
      <c r="AI399" s="527"/>
      <c r="AJ399" s="527"/>
      <c r="AK399" s="527"/>
      <c r="AL399" s="527"/>
      <c r="AM399" s="527"/>
      <c r="AN399" s="527"/>
      <c r="AO399" s="527"/>
      <c r="AP399" s="527"/>
      <c r="AQ399" s="527"/>
      <c r="AR399" s="527"/>
      <c r="AS399" s="527"/>
      <c r="AT399" s="527"/>
      <c r="AU399" s="527"/>
      <c r="AV399" s="527"/>
      <c r="AW399" s="527"/>
      <c r="AX399" s="527"/>
      <c r="AY399" s="527"/>
      <c r="AZ399" s="527"/>
      <c r="BA399" s="527"/>
      <c r="BB399" s="527"/>
      <c r="BC399" s="527"/>
      <c r="BD399" s="527"/>
      <c r="BE399" s="527"/>
      <c r="BF399" s="527"/>
      <c r="BG399" s="527"/>
      <c r="BH399" s="527"/>
    </row>
    <row r="400" spans="1:60" outlineLevel="2">
      <c r="A400" s="528"/>
      <c r="B400" s="529"/>
      <c r="C400" s="530" t="s">
        <v>2331</v>
      </c>
      <c r="D400" s="531"/>
      <c r="E400" s="532">
        <v>1</v>
      </c>
      <c r="F400" s="526"/>
      <c r="G400" s="526"/>
      <c r="H400" s="526"/>
      <c r="I400" s="526"/>
      <c r="J400" s="526"/>
      <c r="K400" s="526"/>
      <c r="L400" s="526"/>
      <c r="M400" s="526"/>
      <c r="N400" s="533"/>
      <c r="O400" s="533"/>
      <c r="P400" s="533"/>
      <c r="Q400" s="533"/>
      <c r="R400" s="526"/>
      <c r="S400" s="526"/>
      <c r="T400" s="526"/>
      <c r="U400" s="526"/>
      <c r="V400" s="526"/>
      <c r="W400" s="526"/>
      <c r="X400" s="526"/>
      <c r="Y400" s="526"/>
      <c r="Z400" s="527"/>
      <c r="AA400" s="527"/>
      <c r="AB400" s="527"/>
      <c r="AC400" s="527"/>
      <c r="AD400" s="527"/>
      <c r="AE400" s="527"/>
      <c r="AF400" s="527"/>
      <c r="AG400" s="527" t="s">
        <v>814</v>
      </c>
      <c r="AH400" s="527">
        <v>0</v>
      </c>
      <c r="AI400" s="527"/>
      <c r="AJ400" s="527"/>
      <c r="AK400" s="527"/>
      <c r="AL400" s="527"/>
      <c r="AM400" s="527"/>
      <c r="AN400" s="527"/>
      <c r="AO400" s="527"/>
      <c r="AP400" s="527"/>
      <c r="AQ400" s="527"/>
      <c r="AR400" s="527"/>
      <c r="AS400" s="527"/>
      <c r="AT400" s="527"/>
      <c r="AU400" s="527"/>
      <c r="AV400" s="527"/>
      <c r="AW400" s="527"/>
      <c r="AX400" s="527"/>
      <c r="AY400" s="527"/>
      <c r="AZ400" s="527"/>
      <c r="BA400" s="527"/>
      <c r="BB400" s="527"/>
      <c r="BC400" s="527"/>
      <c r="BD400" s="527"/>
      <c r="BE400" s="527"/>
      <c r="BF400" s="527"/>
      <c r="BG400" s="527"/>
      <c r="BH400" s="527"/>
    </row>
    <row r="401" spans="1:60" ht="22.5" outlineLevel="1">
      <c r="A401" s="518">
        <v>92</v>
      </c>
      <c r="B401" s="519" t="s">
        <v>2353</v>
      </c>
      <c r="C401" s="520" t="s">
        <v>2354</v>
      </c>
      <c r="D401" s="521" t="s">
        <v>189</v>
      </c>
      <c r="E401" s="522">
        <v>1</v>
      </c>
      <c r="F401" s="523"/>
      <c r="G401" s="524">
        <f>ROUND(E401*F401,2)</f>
        <v>0</v>
      </c>
      <c r="H401" s="523"/>
      <c r="I401" s="524">
        <f>ROUND(E401*H401,2)</f>
        <v>0</v>
      </c>
      <c r="J401" s="523"/>
      <c r="K401" s="524">
        <f>ROUND(E401*J401,2)</f>
        <v>0</v>
      </c>
      <c r="L401" s="524">
        <v>21</v>
      </c>
      <c r="M401" s="524">
        <f>G401*(1+L401/100)</f>
        <v>0</v>
      </c>
      <c r="N401" s="522">
        <v>2.5999999999999999E-2</v>
      </c>
      <c r="O401" s="522">
        <f>ROUND(E401*N401,2)</f>
        <v>0.03</v>
      </c>
      <c r="P401" s="522">
        <v>0</v>
      </c>
      <c r="Q401" s="522">
        <f>ROUND(E401*P401,2)</f>
        <v>0</v>
      </c>
      <c r="R401" s="524" t="s">
        <v>1813</v>
      </c>
      <c r="S401" s="524" t="s">
        <v>1605</v>
      </c>
      <c r="T401" s="525" t="s">
        <v>1605</v>
      </c>
      <c r="U401" s="526">
        <v>0</v>
      </c>
      <c r="V401" s="526">
        <f>ROUND(E401*U401,2)</f>
        <v>0</v>
      </c>
      <c r="W401" s="526"/>
      <c r="X401" s="526" t="s">
        <v>1814</v>
      </c>
      <c r="Y401" s="526" t="s">
        <v>2857</v>
      </c>
      <c r="Z401" s="527"/>
      <c r="AA401" s="527"/>
      <c r="AB401" s="527"/>
      <c r="AC401" s="527"/>
      <c r="AD401" s="527"/>
      <c r="AE401" s="527"/>
      <c r="AF401" s="527"/>
      <c r="AG401" s="527" t="s">
        <v>1815</v>
      </c>
      <c r="AH401" s="527"/>
      <c r="AI401" s="527"/>
      <c r="AJ401" s="527"/>
      <c r="AK401" s="527"/>
      <c r="AL401" s="527"/>
      <c r="AM401" s="527"/>
      <c r="AN401" s="527"/>
      <c r="AO401" s="527"/>
      <c r="AP401" s="527"/>
      <c r="AQ401" s="527"/>
      <c r="AR401" s="527"/>
      <c r="AS401" s="527"/>
      <c r="AT401" s="527"/>
      <c r="AU401" s="527"/>
      <c r="AV401" s="527"/>
      <c r="AW401" s="527"/>
      <c r="AX401" s="527"/>
      <c r="AY401" s="527"/>
      <c r="AZ401" s="527"/>
      <c r="BA401" s="527"/>
      <c r="BB401" s="527"/>
      <c r="BC401" s="527"/>
      <c r="BD401" s="527"/>
      <c r="BE401" s="527"/>
      <c r="BF401" s="527"/>
      <c r="BG401" s="527"/>
      <c r="BH401" s="527"/>
    </row>
    <row r="402" spans="1:60" outlineLevel="2">
      <c r="A402" s="528"/>
      <c r="B402" s="529"/>
      <c r="C402" s="530" t="s">
        <v>2330</v>
      </c>
      <c r="D402" s="531"/>
      <c r="E402" s="532">
        <v>1</v>
      </c>
      <c r="F402" s="526"/>
      <c r="G402" s="526"/>
      <c r="H402" s="526"/>
      <c r="I402" s="526"/>
      <c r="J402" s="526"/>
      <c r="K402" s="526"/>
      <c r="L402" s="526"/>
      <c r="M402" s="526"/>
      <c r="N402" s="533"/>
      <c r="O402" s="533"/>
      <c r="P402" s="533"/>
      <c r="Q402" s="533"/>
      <c r="R402" s="526"/>
      <c r="S402" s="526"/>
      <c r="T402" s="526"/>
      <c r="U402" s="526"/>
      <c r="V402" s="526"/>
      <c r="W402" s="526"/>
      <c r="X402" s="526"/>
      <c r="Y402" s="526"/>
      <c r="Z402" s="527"/>
      <c r="AA402" s="527"/>
      <c r="AB402" s="527"/>
      <c r="AC402" s="527"/>
      <c r="AD402" s="527"/>
      <c r="AE402" s="527"/>
      <c r="AF402" s="527"/>
      <c r="AG402" s="527" t="s">
        <v>814</v>
      </c>
      <c r="AH402" s="527">
        <v>0</v>
      </c>
      <c r="AI402" s="527"/>
      <c r="AJ402" s="527"/>
      <c r="AK402" s="527"/>
      <c r="AL402" s="527"/>
      <c r="AM402" s="527"/>
      <c r="AN402" s="527"/>
      <c r="AO402" s="527"/>
      <c r="AP402" s="527"/>
      <c r="AQ402" s="527"/>
      <c r="AR402" s="527"/>
      <c r="AS402" s="527"/>
      <c r="AT402" s="527"/>
      <c r="AU402" s="527"/>
      <c r="AV402" s="527"/>
      <c r="AW402" s="527"/>
      <c r="AX402" s="527"/>
      <c r="AY402" s="527"/>
      <c r="AZ402" s="527"/>
      <c r="BA402" s="527"/>
      <c r="BB402" s="527"/>
      <c r="BC402" s="527"/>
      <c r="BD402" s="527"/>
      <c r="BE402" s="527"/>
      <c r="BF402" s="527"/>
      <c r="BG402" s="527"/>
      <c r="BH402" s="527"/>
    </row>
    <row r="403" spans="1:60">
      <c r="A403" s="510" t="s">
        <v>1600</v>
      </c>
      <c r="B403" s="511" t="s">
        <v>444</v>
      </c>
      <c r="C403" s="512" t="s">
        <v>1717</v>
      </c>
      <c r="D403" s="513"/>
      <c r="E403" s="514"/>
      <c r="F403" s="515"/>
      <c r="G403" s="515">
        <f>SUMIF(AG404:AG407,"&lt;&gt;NOR",G404:G407)</f>
        <v>0</v>
      </c>
      <c r="H403" s="515"/>
      <c r="I403" s="515">
        <f>SUM(I404:I407)</f>
        <v>0</v>
      </c>
      <c r="J403" s="515"/>
      <c r="K403" s="515">
        <f>SUM(K404:K407)</f>
        <v>0</v>
      </c>
      <c r="L403" s="515"/>
      <c r="M403" s="515">
        <f>SUM(M404:M407)</f>
        <v>0</v>
      </c>
      <c r="N403" s="514"/>
      <c r="O403" s="514">
        <f>SUM(O404:O407)</f>
        <v>10.57</v>
      </c>
      <c r="P403" s="514"/>
      <c r="Q403" s="514">
        <f>SUM(Q404:Q407)</f>
        <v>0</v>
      </c>
      <c r="R403" s="515"/>
      <c r="S403" s="515"/>
      <c r="T403" s="516"/>
      <c r="U403" s="517"/>
      <c r="V403" s="517">
        <f>SUM(V404:V407)</f>
        <v>432.87</v>
      </c>
      <c r="W403" s="517"/>
      <c r="X403" s="517"/>
      <c r="Y403" s="517"/>
      <c r="AG403" s="493" t="s">
        <v>1601</v>
      </c>
    </row>
    <row r="404" spans="1:60" outlineLevel="1">
      <c r="A404" s="518">
        <v>93</v>
      </c>
      <c r="B404" s="519" t="s">
        <v>1718</v>
      </c>
      <c r="C404" s="520" t="s">
        <v>1719</v>
      </c>
      <c r="D404" s="521" t="s">
        <v>162</v>
      </c>
      <c r="E404" s="522">
        <v>1664.9</v>
      </c>
      <c r="F404" s="523"/>
      <c r="G404" s="524">
        <f>ROUND(E404*F404,2)</f>
        <v>0</v>
      </c>
      <c r="H404" s="523"/>
      <c r="I404" s="524">
        <f>ROUND(E404*H404,2)</f>
        <v>0</v>
      </c>
      <c r="J404" s="523"/>
      <c r="K404" s="524">
        <f>ROUND(E404*J404,2)</f>
        <v>0</v>
      </c>
      <c r="L404" s="524">
        <v>21</v>
      </c>
      <c r="M404" s="524">
        <f>G404*(1+L404/100)</f>
        <v>0</v>
      </c>
      <c r="N404" s="522">
        <v>6.3499999999999997E-3</v>
      </c>
      <c r="O404" s="522">
        <f>ROUND(E404*N404,2)</f>
        <v>10.57</v>
      </c>
      <c r="P404" s="522">
        <v>0</v>
      </c>
      <c r="Q404" s="522">
        <f>ROUND(E404*P404,2)</f>
        <v>0</v>
      </c>
      <c r="R404" s="524" t="s">
        <v>1720</v>
      </c>
      <c r="S404" s="524" t="s">
        <v>1605</v>
      </c>
      <c r="T404" s="525" t="s">
        <v>1605</v>
      </c>
      <c r="U404" s="526">
        <v>0.26</v>
      </c>
      <c r="V404" s="526">
        <f>ROUND(E404*U404,2)</f>
        <v>432.87</v>
      </c>
      <c r="W404" s="526"/>
      <c r="X404" s="526" t="s">
        <v>1606</v>
      </c>
      <c r="Y404" s="526" t="s">
        <v>2857</v>
      </c>
      <c r="Z404" s="527"/>
      <c r="AA404" s="527"/>
      <c r="AB404" s="527"/>
      <c r="AC404" s="527"/>
      <c r="AD404" s="527"/>
      <c r="AE404" s="527"/>
      <c r="AF404" s="527"/>
      <c r="AG404" s="527" t="s">
        <v>1697</v>
      </c>
      <c r="AH404" s="527"/>
      <c r="AI404" s="527"/>
      <c r="AJ404" s="527"/>
      <c r="AK404" s="527"/>
      <c r="AL404" s="527"/>
      <c r="AM404" s="527"/>
      <c r="AN404" s="527"/>
      <c r="AO404" s="527"/>
      <c r="AP404" s="527"/>
      <c r="AQ404" s="527"/>
      <c r="AR404" s="527"/>
      <c r="AS404" s="527"/>
      <c r="AT404" s="527"/>
      <c r="AU404" s="527"/>
      <c r="AV404" s="527"/>
      <c r="AW404" s="527"/>
      <c r="AX404" s="527"/>
      <c r="AY404" s="527"/>
      <c r="AZ404" s="527"/>
      <c r="BA404" s="527"/>
      <c r="BB404" s="527"/>
      <c r="BC404" s="527"/>
      <c r="BD404" s="527"/>
      <c r="BE404" s="527"/>
      <c r="BF404" s="527"/>
      <c r="BG404" s="527"/>
      <c r="BH404" s="527"/>
    </row>
    <row r="405" spans="1:60" ht="33.75" outlineLevel="2">
      <c r="A405" s="528"/>
      <c r="B405" s="529"/>
      <c r="C405" s="530" t="s">
        <v>2355</v>
      </c>
      <c r="D405" s="531"/>
      <c r="E405" s="532">
        <v>876</v>
      </c>
      <c r="F405" s="526"/>
      <c r="G405" s="526"/>
      <c r="H405" s="526"/>
      <c r="I405" s="526"/>
      <c r="J405" s="526"/>
      <c r="K405" s="526"/>
      <c r="L405" s="526"/>
      <c r="M405" s="526"/>
      <c r="N405" s="533"/>
      <c r="O405" s="533"/>
      <c r="P405" s="533"/>
      <c r="Q405" s="533"/>
      <c r="R405" s="526"/>
      <c r="S405" s="526"/>
      <c r="T405" s="526"/>
      <c r="U405" s="526"/>
      <c r="V405" s="526"/>
      <c r="W405" s="526"/>
      <c r="X405" s="526"/>
      <c r="Y405" s="526"/>
      <c r="Z405" s="527"/>
      <c r="AA405" s="527"/>
      <c r="AB405" s="527"/>
      <c r="AC405" s="527"/>
      <c r="AD405" s="527"/>
      <c r="AE405" s="527"/>
      <c r="AF405" s="527"/>
      <c r="AG405" s="527" t="s">
        <v>814</v>
      </c>
      <c r="AH405" s="527">
        <v>0</v>
      </c>
      <c r="AI405" s="527"/>
      <c r="AJ405" s="527"/>
      <c r="AK405" s="527"/>
      <c r="AL405" s="527"/>
      <c r="AM405" s="527"/>
      <c r="AN405" s="527"/>
      <c r="AO405" s="527"/>
      <c r="AP405" s="527"/>
      <c r="AQ405" s="527"/>
      <c r="AR405" s="527"/>
      <c r="AS405" s="527"/>
      <c r="AT405" s="527"/>
      <c r="AU405" s="527"/>
      <c r="AV405" s="527"/>
      <c r="AW405" s="527"/>
      <c r="AX405" s="527"/>
      <c r="AY405" s="527"/>
      <c r="AZ405" s="527"/>
      <c r="BA405" s="527"/>
      <c r="BB405" s="527"/>
      <c r="BC405" s="527"/>
      <c r="BD405" s="527"/>
      <c r="BE405" s="527"/>
      <c r="BF405" s="527"/>
      <c r="BG405" s="527"/>
      <c r="BH405" s="527"/>
    </row>
    <row r="406" spans="1:60" outlineLevel="3">
      <c r="A406" s="528"/>
      <c r="B406" s="529"/>
      <c r="C406" s="530" t="s">
        <v>2356</v>
      </c>
      <c r="D406" s="531"/>
      <c r="E406" s="532">
        <v>506.4</v>
      </c>
      <c r="F406" s="526"/>
      <c r="G406" s="526"/>
      <c r="H406" s="526"/>
      <c r="I406" s="526"/>
      <c r="J406" s="526"/>
      <c r="K406" s="526"/>
      <c r="L406" s="526"/>
      <c r="M406" s="526"/>
      <c r="N406" s="533"/>
      <c r="O406" s="533"/>
      <c r="P406" s="533"/>
      <c r="Q406" s="533"/>
      <c r="R406" s="526"/>
      <c r="S406" s="526"/>
      <c r="T406" s="526"/>
      <c r="U406" s="526"/>
      <c r="V406" s="526"/>
      <c r="W406" s="526"/>
      <c r="X406" s="526"/>
      <c r="Y406" s="526"/>
      <c r="Z406" s="527"/>
      <c r="AA406" s="527"/>
      <c r="AB406" s="527"/>
      <c r="AC406" s="527"/>
      <c r="AD406" s="527"/>
      <c r="AE406" s="527"/>
      <c r="AF406" s="527"/>
      <c r="AG406" s="527" t="s">
        <v>814</v>
      </c>
      <c r="AH406" s="527">
        <v>0</v>
      </c>
      <c r="AI406" s="527"/>
      <c r="AJ406" s="527"/>
      <c r="AK406" s="527"/>
      <c r="AL406" s="527"/>
      <c r="AM406" s="527"/>
      <c r="AN406" s="527"/>
      <c r="AO406" s="527"/>
      <c r="AP406" s="527"/>
      <c r="AQ406" s="527"/>
      <c r="AR406" s="527"/>
      <c r="AS406" s="527"/>
      <c r="AT406" s="527"/>
      <c r="AU406" s="527"/>
      <c r="AV406" s="527"/>
      <c r="AW406" s="527"/>
      <c r="AX406" s="527"/>
      <c r="AY406" s="527"/>
      <c r="AZ406" s="527"/>
      <c r="BA406" s="527"/>
      <c r="BB406" s="527"/>
      <c r="BC406" s="527"/>
      <c r="BD406" s="527"/>
      <c r="BE406" s="527"/>
      <c r="BF406" s="527"/>
      <c r="BG406" s="527"/>
      <c r="BH406" s="527"/>
    </row>
    <row r="407" spans="1:60" outlineLevel="3">
      <c r="A407" s="528"/>
      <c r="B407" s="529"/>
      <c r="C407" s="530" t="s">
        <v>2357</v>
      </c>
      <c r="D407" s="531"/>
      <c r="E407" s="532">
        <v>282.5</v>
      </c>
      <c r="F407" s="526"/>
      <c r="G407" s="526"/>
      <c r="H407" s="526"/>
      <c r="I407" s="526"/>
      <c r="J407" s="526"/>
      <c r="K407" s="526"/>
      <c r="L407" s="526"/>
      <c r="M407" s="526"/>
      <c r="N407" s="533"/>
      <c r="O407" s="533"/>
      <c r="P407" s="533"/>
      <c r="Q407" s="533"/>
      <c r="R407" s="526"/>
      <c r="S407" s="526"/>
      <c r="T407" s="526"/>
      <c r="U407" s="526"/>
      <c r="V407" s="526"/>
      <c r="W407" s="526"/>
      <c r="X407" s="526"/>
      <c r="Y407" s="526"/>
      <c r="Z407" s="527"/>
      <c r="AA407" s="527"/>
      <c r="AB407" s="527"/>
      <c r="AC407" s="527"/>
      <c r="AD407" s="527"/>
      <c r="AE407" s="527"/>
      <c r="AF407" s="527"/>
      <c r="AG407" s="527" t="s">
        <v>814</v>
      </c>
      <c r="AH407" s="527">
        <v>0</v>
      </c>
      <c r="AI407" s="527"/>
      <c r="AJ407" s="527"/>
      <c r="AK407" s="527"/>
      <c r="AL407" s="527"/>
      <c r="AM407" s="527"/>
      <c r="AN407" s="527"/>
      <c r="AO407" s="527"/>
      <c r="AP407" s="527"/>
      <c r="AQ407" s="527"/>
      <c r="AR407" s="527"/>
      <c r="AS407" s="527"/>
      <c r="AT407" s="527"/>
      <c r="AU407" s="527"/>
      <c r="AV407" s="527"/>
      <c r="AW407" s="527"/>
      <c r="AX407" s="527"/>
      <c r="AY407" s="527"/>
      <c r="AZ407" s="527"/>
      <c r="BA407" s="527"/>
      <c r="BB407" s="527"/>
      <c r="BC407" s="527"/>
      <c r="BD407" s="527"/>
      <c r="BE407" s="527"/>
      <c r="BF407" s="527"/>
      <c r="BG407" s="527"/>
      <c r="BH407" s="527"/>
    </row>
    <row r="408" spans="1:60">
      <c r="A408" s="510" t="s">
        <v>1600</v>
      </c>
      <c r="B408" s="511" t="s">
        <v>472</v>
      </c>
      <c r="C408" s="512" t="s">
        <v>1721</v>
      </c>
      <c r="D408" s="513"/>
      <c r="E408" s="514"/>
      <c r="F408" s="515"/>
      <c r="G408" s="515">
        <f>SUMIF(AG409:AG420,"&lt;&gt;NOR",G409:G420)</f>
        <v>0</v>
      </c>
      <c r="H408" s="515"/>
      <c r="I408" s="515">
        <f>SUM(I409:I420)</f>
        <v>0</v>
      </c>
      <c r="J408" s="515"/>
      <c r="K408" s="515">
        <f>SUM(K409:K420)</f>
        <v>0</v>
      </c>
      <c r="L408" s="515"/>
      <c r="M408" s="515">
        <f>SUM(M409:M420)</f>
        <v>0</v>
      </c>
      <c r="N408" s="514"/>
      <c r="O408" s="514">
        <f>SUM(O409:O420)</f>
        <v>0.08</v>
      </c>
      <c r="P408" s="514"/>
      <c r="Q408" s="514">
        <f>SUM(Q409:Q420)</f>
        <v>0</v>
      </c>
      <c r="R408" s="515"/>
      <c r="S408" s="515"/>
      <c r="T408" s="516"/>
      <c r="U408" s="517"/>
      <c r="V408" s="517">
        <f>SUM(V409:V420)</f>
        <v>730.91</v>
      </c>
      <c r="W408" s="517"/>
      <c r="X408" s="517"/>
      <c r="Y408" s="517"/>
      <c r="AG408" s="493" t="s">
        <v>1601</v>
      </c>
    </row>
    <row r="409" spans="1:60" ht="56.25" outlineLevel="1">
      <c r="A409" s="518">
        <v>94</v>
      </c>
      <c r="B409" s="519" t="s">
        <v>1722</v>
      </c>
      <c r="C409" s="520" t="s">
        <v>1723</v>
      </c>
      <c r="D409" s="521" t="s">
        <v>162</v>
      </c>
      <c r="E409" s="522">
        <v>2102.5</v>
      </c>
      <c r="F409" s="523"/>
      <c r="G409" s="524">
        <f>ROUND(E409*F409,2)</f>
        <v>0</v>
      </c>
      <c r="H409" s="523"/>
      <c r="I409" s="524">
        <f>ROUND(E409*H409,2)</f>
        <v>0</v>
      </c>
      <c r="J409" s="523"/>
      <c r="K409" s="524">
        <f>ROUND(E409*J409,2)</f>
        <v>0</v>
      </c>
      <c r="L409" s="524">
        <v>21</v>
      </c>
      <c r="M409" s="524">
        <f>G409*(1+L409/100)</f>
        <v>0</v>
      </c>
      <c r="N409" s="522">
        <v>4.0000000000000003E-5</v>
      </c>
      <c r="O409" s="522">
        <f>ROUND(E409*N409,2)</f>
        <v>0.08</v>
      </c>
      <c r="P409" s="522">
        <v>0</v>
      </c>
      <c r="Q409" s="522">
        <f>ROUND(E409*P409,2)</f>
        <v>0</v>
      </c>
      <c r="R409" s="524" t="s">
        <v>1604</v>
      </c>
      <c r="S409" s="524" t="s">
        <v>1605</v>
      </c>
      <c r="T409" s="525" t="s">
        <v>1605</v>
      </c>
      <c r="U409" s="526">
        <v>0.308</v>
      </c>
      <c r="V409" s="526">
        <f>ROUND(E409*U409,2)</f>
        <v>647.57000000000005</v>
      </c>
      <c r="W409" s="526"/>
      <c r="X409" s="526" t="s">
        <v>1606</v>
      </c>
      <c r="Y409" s="526" t="s">
        <v>2857</v>
      </c>
      <c r="Z409" s="527"/>
      <c r="AA409" s="527"/>
      <c r="AB409" s="527"/>
      <c r="AC409" s="527"/>
      <c r="AD409" s="527"/>
      <c r="AE409" s="527"/>
      <c r="AF409" s="527"/>
      <c r="AG409" s="527" t="s">
        <v>1697</v>
      </c>
      <c r="AH409" s="527"/>
      <c r="AI409" s="527"/>
      <c r="AJ409" s="527"/>
      <c r="AK409" s="527"/>
      <c r="AL409" s="527"/>
      <c r="AM409" s="527"/>
      <c r="AN409" s="527"/>
      <c r="AO409" s="527"/>
      <c r="AP409" s="527"/>
      <c r="AQ409" s="527"/>
      <c r="AR409" s="527"/>
      <c r="AS409" s="527"/>
      <c r="AT409" s="527"/>
      <c r="AU409" s="527"/>
      <c r="AV409" s="527"/>
      <c r="AW409" s="527"/>
      <c r="AX409" s="527"/>
      <c r="AY409" s="527"/>
      <c r="AZ409" s="527"/>
      <c r="BA409" s="527"/>
      <c r="BB409" s="527"/>
      <c r="BC409" s="527"/>
      <c r="BD409" s="527"/>
      <c r="BE409" s="527"/>
      <c r="BF409" s="527"/>
      <c r="BG409" s="527"/>
      <c r="BH409" s="527"/>
    </row>
    <row r="410" spans="1:60" ht="33.75" outlineLevel="2">
      <c r="A410" s="528"/>
      <c r="B410" s="529"/>
      <c r="C410" s="530" t="s">
        <v>2358</v>
      </c>
      <c r="D410" s="531"/>
      <c r="E410" s="532">
        <v>1313.6</v>
      </c>
      <c r="F410" s="526"/>
      <c r="G410" s="526"/>
      <c r="H410" s="526"/>
      <c r="I410" s="526"/>
      <c r="J410" s="526"/>
      <c r="K410" s="526"/>
      <c r="L410" s="526"/>
      <c r="M410" s="526"/>
      <c r="N410" s="533"/>
      <c r="O410" s="533"/>
      <c r="P410" s="533"/>
      <c r="Q410" s="533"/>
      <c r="R410" s="526"/>
      <c r="S410" s="526"/>
      <c r="T410" s="526"/>
      <c r="U410" s="526"/>
      <c r="V410" s="526"/>
      <c r="W410" s="526"/>
      <c r="X410" s="526"/>
      <c r="Y410" s="526"/>
      <c r="Z410" s="527"/>
      <c r="AA410" s="527"/>
      <c r="AB410" s="527"/>
      <c r="AC410" s="527"/>
      <c r="AD410" s="527"/>
      <c r="AE410" s="527"/>
      <c r="AF410" s="527"/>
      <c r="AG410" s="527" t="s">
        <v>814</v>
      </c>
      <c r="AH410" s="527">
        <v>0</v>
      </c>
      <c r="AI410" s="527"/>
      <c r="AJ410" s="527"/>
      <c r="AK410" s="527"/>
      <c r="AL410" s="527"/>
      <c r="AM410" s="527"/>
      <c r="AN410" s="527"/>
      <c r="AO410" s="527"/>
      <c r="AP410" s="527"/>
      <c r="AQ410" s="527"/>
      <c r="AR410" s="527"/>
      <c r="AS410" s="527"/>
      <c r="AT410" s="527"/>
      <c r="AU410" s="527"/>
      <c r="AV410" s="527"/>
      <c r="AW410" s="527"/>
      <c r="AX410" s="527"/>
      <c r="AY410" s="527"/>
      <c r="AZ410" s="527"/>
      <c r="BA410" s="527"/>
      <c r="BB410" s="527"/>
      <c r="BC410" s="527"/>
      <c r="BD410" s="527"/>
      <c r="BE410" s="527"/>
      <c r="BF410" s="527"/>
      <c r="BG410" s="527"/>
      <c r="BH410" s="527"/>
    </row>
    <row r="411" spans="1:60" outlineLevel="3">
      <c r="A411" s="528"/>
      <c r="B411" s="529"/>
      <c r="C411" s="530" t="s">
        <v>2356</v>
      </c>
      <c r="D411" s="531"/>
      <c r="E411" s="532">
        <v>506.4</v>
      </c>
      <c r="F411" s="526"/>
      <c r="G411" s="526"/>
      <c r="H411" s="526"/>
      <c r="I411" s="526"/>
      <c r="J411" s="526"/>
      <c r="K411" s="526"/>
      <c r="L411" s="526"/>
      <c r="M411" s="526"/>
      <c r="N411" s="533"/>
      <c r="O411" s="533"/>
      <c r="P411" s="533"/>
      <c r="Q411" s="533"/>
      <c r="R411" s="526"/>
      <c r="S411" s="526"/>
      <c r="T411" s="526"/>
      <c r="U411" s="526"/>
      <c r="V411" s="526"/>
      <c r="W411" s="526"/>
      <c r="X411" s="526"/>
      <c r="Y411" s="526"/>
      <c r="Z411" s="527"/>
      <c r="AA411" s="527"/>
      <c r="AB411" s="527"/>
      <c r="AC411" s="527"/>
      <c r="AD411" s="527"/>
      <c r="AE411" s="527"/>
      <c r="AF411" s="527"/>
      <c r="AG411" s="527" t="s">
        <v>814</v>
      </c>
      <c r="AH411" s="527">
        <v>0</v>
      </c>
      <c r="AI411" s="527"/>
      <c r="AJ411" s="527"/>
      <c r="AK411" s="527"/>
      <c r="AL411" s="527"/>
      <c r="AM411" s="527"/>
      <c r="AN411" s="527"/>
      <c r="AO411" s="527"/>
      <c r="AP411" s="527"/>
      <c r="AQ411" s="527"/>
      <c r="AR411" s="527"/>
      <c r="AS411" s="527"/>
      <c r="AT411" s="527"/>
      <c r="AU411" s="527"/>
      <c r="AV411" s="527"/>
      <c r="AW411" s="527"/>
      <c r="AX411" s="527"/>
      <c r="AY411" s="527"/>
      <c r="AZ411" s="527"/>
      <c r="BA411" s="527"/>
      <c r="BB411" s="527"/>
      <c r="BC411" s="527"/>
      <c r="BD411" s="527"/>
      <c r="BE411" s="527"/>
      <c r="BF411" s="527"/>
      <c r="BG411" s="527"/>
      <c r="BH411" s="527"/>
    </row>
    <row r="412" spans="1:60" outlineLevel="3">
      <c r="A412" s="528"/>
      <c r="B412" s="529"/>
      <c r="C412" s="530" t="s">
        <v>2357</v>
      </c>
      <c r="D412" s="531"/>
      <c r="E412" s="532">
        <v>282.5</v>
      </c>
      <c r="F412" s="526"/>
      <c r="G412" s="526"/>
      <c r="H412" s="526"/>
      <c r="I412" s="526"/>
      <c r="J412" s="526"/>
      <c r="K412" s="526"/>
      <c r="L412" s="526"/>
      <c r="M412" s="526"/>
      <c r="N412" s="533"/>
      <c r="O412" s="533"/>
      <c r="P412" s="533"/>
      <c r="Q412" s="533"/>
      <c r="R412" s="526"/>
      <c r="S412" s="526"/>
      <c r="T412" s="526"/>
      <c r="U412" s="526"/>
      <c r="V412" s="526"/>
      <c r="W412" s="526"/>
      <c r="X412" s="526"/>
      <c r="Y412" s="526"/>
      <c r="Z412" s="527"/>
      <c r="AA412" s="527"/>
      <c r="AB412" s="527"/>
      <c r="AC412" s="527"/>
      <c r="AD412" s="527"/>
      <c r="AE412" s="527"/>
      <c r="AF412" s="527"/>
      <c r="AG412" s="527" t="s">
        <v>814</v>
      </c>
      <c r="AH412" s="527">
        <v>0</v>
      </c>
      <c r="AI412" s="527"/>
      <c r="AJ412" s="527"/>
      <c r="AK412" s="527"/>
      <c r="AL412" s="527"/>
      <c r="AM412" s="527"/>
      <c r="AN412" s="527"/>
      <c r="AO412" s="527"/>
      <c r="AP412" s="527"/>
      <c r="AQ412" s="527"/>
      <c r="AR412" s="527"/>
      <c r="AS412" s="527"/>
      <c r="AT412" s="527"/>
      <c r="AU412" s="527"/>
      <c r="AV412" s="527"/>
      <c r="AW412" s="527"/>
      <c r="AX412" s="527"/>
      <c r="AY412" s="527"/>
      <c r="AZ412" s="527"/>
      <c r="BA412" s="527"/>
      <c r="BB412" s="527"/>
      <c r="BC412" s="527"/>
      <c r="BD412" s="527"/>
      <c r="BE412" s="527"/>
      <c r="BF412" s="527"/>
      <c r="BG412" s="527"/>
      <c r="BH412" s="527"/>
    </row>
    <row r="413" spans="1:60" outlineLevel="1">
      <c r="A413" s="518">
        <v>95</v>
      </c>
      <c r="B413" s="519" t="s">
        <v>1724</v>
      </c>
      <c r="C413" s="520" t="s">
        <v>1725</v>
      </c>
      <c r="D413" s="521" t="s">
        <v>162</v>
      </c>
      <c r="E413" s="522">
        <v>2102.5</v>
      </c>
      <c r="F413" s="523"/>
      <c r="G413" s="524">
        <f>ROUND(E413*F413,2)</f>
        <v>0</v>
      </c>
      <c r="H413" s="523"/>
      <c r="I413" s="524">
        <f>ROUND(E413*H413,2)</f>
        <v>0</v>
      </c>
      <c r="J413" s="523"/>
      <c r="K413" s="524">
        <f>ROUND(E413*J413,2)</f>
        <v>0</v>
      </c>
      <c r="L413" s="524">
        <v>21</v>
      </c>
      <c r="M413" s="524">
        <f>G413*(1+L413/100)</f>
        <v>0</v>
      </c>
      <c r="N413" s="522">
        <v>0</v>
      </c>
      <c r="O413" s="522">
        <f>ROUND(E413*N413,2)</f>
        <v>0</v>
      </c>
      <c r="P413" s="522">
        <v>0</v>
      </c>
      <c r="Q413" s="522">
        <f>ROUND(E413*P413,2)</f>
        <v>0</v>
      </c>
      <c r="R413" s="524" t="s">
        <v>1614</v>
      </c>
      <c r="S413" s="524" t="s">
        <v>1605</v>
      </c>
      <c r="T413" s="525" t="s">
        <v>1605</v>
      </c>
      <c r="U413" s="526">
        <v>1.4999999999999999E-2</v>
      </c>
      <c r="V413" s="526">
        <f>ROUND(E413*U413,2)</f>
        <v>31.54</v>
      </c>
      <c r="W413" s="526"/>
      <c r="X413" s="526" t="s">
        <v>1606</v>
      </c>
      <c r="Y413" s="526" t="s">
        <v>2857</v>
      </c>
      <c r="Z413" s="527"/>
      <c r="AA413" s="527"/>
      <c r="AB413" s="527"/>
      <c r="AC413" s="527"/>
      <c r="AD413" s="527"/>
      <c r="AE413" s="527"/>
      <c r="AF413" s="527"/>
      <c r="AG413" s="527" t="s">
        <v>1607</v>
      </c>
      <c r="AH413" s="527"/>
      <c r="AI413" s="527"/>
      <c r="AJ413" s="527"/>
      <c r="AK413" s="527"/>
      <c r="AL413" s="527"/>
      <c r="AM413" s="527"/>
      <c r="AN413" s="527"/>
      <c r="AO413" s="527"/>
      <c r="AP413" s="527"/>
      <c r="AQ413" s="527"/>
      <c r="AR413" s="527"/>
      <c r="AS413" s="527"/>
      <c r="AT413" s="527"/>
      <c r="AU413" s="527"/>
      <c r="AV413" s="527"/>
      <c r="AW413" s="527"/>
      <c r="AX413" s="527"/>
      <c r="AY413" s="527"/>
      <c r="AZ413" s="527"/>
      <c r="BA413" s="527"/>
      <c r="BB413" s="527"/>
      <c r="BC413" s="527"/>
      <c r="BD413" s="527"/>
      <c r="BE413" s="527"/>
      <c r="BF413" s="527"/>
      <c r="BG413" s="527"/>
      <c r="BH413" s="527"/>
    </row>
    <row r="414" spans="1:60" outlineLevel="2">
      <c r="A414" s="528"/>
      <c r="B414" s="529"/>
      <c r="C414" s="530" t="s">
        <v>2932</v>
      </c>
      <c r="D414" s="531"/>
      <c r="E414" s="532">
        <v>2102.5</v>
      </c>
      <c r="F414" s="526"/>
      <c r="G414" s="526"/>
      <c r="H414" s="526"/>
      <c r="I414" s="526"/>
      <c r="J414" s="526"/>
      <c r="K414" s="526"/>
      <c r="L414" s="526"/>
      <c r="M414" s="526"/>
      <c r="N414" s="533"/>
      <c r="O414" s="533"/>
      <c r="P414" s="533"/>
      <c r="Q414" s="533"/>
      <c r="R414" s="526"/>
      <c r="S414" s="526"/>
      <c r="T414" s="526"/>
      <c r="U414" s="526"/>
      <c r="V414" s="526"/>
      <c r="W414" s="526"/>
      <c r="X414" s="526"/>
      <c r="Y414" s="526"/>
      <c r="Z414" s="527"/>
      <c r="AA414" s="527"/>
      <c r="AB414" s="527"/>
      <c r="AC414" s="527"/>
      <c r="AD414" s="527"/>
      <c r="AE414" s="527"/>
      <c r="AF414" s="527"/>
      <c r="AG414" s="527" t="s">
        <v>814</v>
      </c>
      <c r="AH414" s="527">
        <v>5</v>
      </c>
      <c r="AI414" s="527"/>
      <c r="AJ414" s="527"/>
      <c r="AK414" s="527"/>
      <c r="AL414" s="527"/>
      <c r="AM414" s="527"/>
      <c r="AN414" s="527"/>
      <c r="AO414" s="527"/>
      <c r="AP414" s="527"/>
      <c r="AQ414" s="527"/>
      <c r="AR414" s="527"/>
      <c r="AS414" s="527"/>
      <c r="AT414" s="527"/>
      <c r="AU414" s="527"/>
      <c r="AV414" s="527"/>
      <c r="AW414" s="527"/>
      <c r="AX414" s="527"/>
      <c r="AY414" s="527"/>
      <c r="AZ414" s="527"/>
      <c r="BA414" s="527"/>
      <c r="BB414" s="527"/>
      <c r="BC414" s="527"/>
      <c r="BD414" s="527"/>
      <c r="BE414" s="527"/>
      <c r="BF414" s="527"/>
      <c r="BG414" s="527"/>
      <c r="BH414" s="527"/>
    </row>
    <row r="415" spans="1:60" ht="22.5" outlineLevel="1">
      <c r="A415" s="518">
        <v>96</v>
      </c>
      <c r="B415" s="519" t="s">
        <v>2359</v>
      </c>
      <c r="C415" s="520" t="s">
        <v>2360</v>
      </c>
      <c r="D415" s="521" t="s">
        <v>189</v>
      </c>
      <c r="E415" s="522">
        <v>373.1</v>
      </c>
      <c r="F415" s="523"/>
      <c r="G415" s="524">
        <f>ROUND(E415*F415,2)</f>
        <v>0</v>
      </c>
      <c r="H415" s="523"/>
      <c r="I415" s="524">
        <f>ROUND(E415*H415,2)</f>
        <v>0</v>
      </c>
      <c r="J415" s="523"/>
      <c r="K415" s="524">
        <f>ROUND(E415*J415,2)</f>
        <v>0</v>
      </c>
      <c r="L415" s="524">
        <v>21</v>
      </c>
      <c r="M415" s="524">
        <f>G415*(1+L415/100)</f>
        <v>0</v>
      </c>
      <c r="N415" s="522">
        <v>0</v>
      </c>
      <c r="O415" s="522">
        <f>ROUND(E415*N415,2)</f>
        <v>0</v>
      </c>
      <c r="P415" s="522">
        <v>0</v>
      </c>
      <c r="Q415" s="522">
        <f>ROUND(E415*P415,2)</f>
        <v>0</v>
      </c>
      <c r="R415" s="524" t="s">
        <v>1614</v>
      </c>
      <c r="S415" s="524" t="s">
        <v>1605</v>
      </c>
      <c r="T415" s="525" t="s">
        <v>1605</v>
      </c>
      <c r="U415" s="526">
        <v>0.125</v>
      </c>
      <c r="V415" s="526">
        <f>ROUND(E415*U415,2)</f>
        <v>46.64</v>
      </c>
      <c r="W415" s="526"/>
      <c r="X415" s="526" t="s">
        <v>1606</v>
      </c>
      <c r="Y415" s="526" t="s">
        <v>2857</v>
      </c>
      <c r="Z415" s="527"/>
      <c r="AA415" s="527"/>
      <c r="AB415" s="527"/>
      <c r="AC415" s="527"/>
      <c r="AD415" s="527"/>
      <c r="AE415" s="527"/>
      <c r="AF415" s="527"/>
      <c r="AG415" s="527" t="s">
        <v>1607</v>
      </c>
      <c r="AH415" s="527"/>
      <c r="AI415" s="527"/>
      <c r="AJ415" s="527"/>
      <c r="AK415" s="527"/>
      <c r="AL415" s="527"/>
      <c r="AM415" s="527"/>
      <c r="AN415" s="527"/>
      <c r="AO415" s="527"/>
      <c r="AP415" s="527"/>
      <c r="AQ415" s="527"/>
      <c r="AR415" s="527"/>
      <c r="AS415" s="527"/>
      <c r="AT415" s="527"/>
      <c r="AU415" s="527"/>
      <c r="AV415" s="527"/>
      <c r="AW415" s="527"/>
      <c r="AX415" s="527"/>
      <c r="AY415" s="527"/>
      <c r="AZ415" s="527"/>
      <c r="BA415" s="527"/>
      <c r="BB415" s="527"/>
      <c r="BC415" s="527"/>
      <c r="BD415" s="527"/>
      <c r="BE415" s="527"/>
      <c r="BF415" s="527"/>
      <c r="BG415" s="527"/>
      <c r="BH415" s="527"/>
    </row>
    <row r="416" spans="1:60" ht="45" outlineLevel="2">
      <c r="A416" s="528"/>
      <c r="B416" s="529"/>
      <c r="C416" s="530" t="s">
        <v>2361</v>
      </c>
      <c r="D416" s="531"/>
      <c r="E416" s="532">
        <v>328.06</v>
      </c>
      <c r="F416" s="526"/>
      <c r="G416" s="526"/>
      <c r="H416" s="526"/>
      <c r="I416" s="526"/>
      <c r="J416" s="526"/>
      <c r="K416" s="526"/>
      <c r="L416" s="526"/>
      <c r="M416" s="526"/>
      <c r="N416" s="533"/>
      <c r="O416" s="533"/>
      <c r="P416" s="533"/>
      <c r="Q416" s="533"/>
      <c r="R416" s="526"/>
      <c r="S416" s="526"/>
      <c r="T416" s="526"/>
      <c r="U416" s="526"/>
      <c r="V416" s="526"/>
      <c r="W416" s="526"/>
      <c r="X416" s="526"/>
      <c r="Y416" s="526"/>
      <c r="Z416" s="527"/>
      <c r="AA416" s="527"/>
      <c r="AB416" s="527"/>
      <c r="AC416" s="527"/>
      <c r="AD416" s="527"/>
      <c r="AE416" s="527"/>
      <c r="AF416" s="527"/>
      <c r="AG416" s="527" t="s">
        <v>814</v>
      </c>
      <c r="AH416" s="527">
        <v>0</v>
      </c>
      <c r="AI416" s="527"/>
      <c r="AJ416" s="527"/>
      <c r="AK416" s="527"/>
      <c r="AL416" s="527"/>
      <c r="AM416" s="527"/>
      <c r="AN416" s="527"/>
      <c r="AO416" s="527"/>
      <c r="AP416" s="527"/>
      <c r="AQ416" s="527"/>
      <c r="AR416" s="527"/>
      <c r="AS416" s="527"/>
      <c r="AT416" s="527"/>
      <c r="AU416" s="527"/>
      <c r="AV416" s="527"/>
      <c r="AW416" s="527"/>
      <c r="AX416" s="527"/>
      <c r="AY416" s="527"/>
      <c r="AZ416" s="527"/>
      <c r="BA416" s="527"/>
      <c r="BB416" s="527"/>
      <c r="BC416" s="527"/>
      <c r="BD416" s="527"/>
      <c r="BE416" s="527"/>
      <c r="BF416" s="527"/>
      <c r="BG416" s="527"/>
      <c r="BH416" s="527"/>
    </row>
    <row r="417" spans="1:60" outlineLevel="3">
      <c r="A417" s="528"/>
      <c r="B417" s="529"/>
      <c r="C417" s="530" t="s">
        <v>2362</v>
      </c>
      <c r="D417" s="531"/>
      <c r="E417" s="532">
        <v>45.04</v>
      </c>
      <c r="F417" s="526"/>
      <c r="G417" s="526"/>
      <c r="H417" s="526"/>
      <c r="I417" s="526"/>
      <c r="J417" s="526"/>
      <c r="K417" s="526"/>
      <c r="L417" s="526"/>
      <c r="M417" s="526"/>
      <c r="N417" s="533"/>
      <c r="O417" s="533"/>
      <c r="P417" s="533"/>
      <c r="Q417" s="533"/>
      <c r="R417" s="526"/>
      <c r="S417" s="526"/>
      <c r="T417" s="526"/>
      <c r="U417" s="526"/>
      <c r="V417" s="526"/>
      <c r="W417" s="526"/>
      <c r="X417" s="526"/>
      <c r="Y417" s="526"/>
      <c r="Z417" s="527"/>
      <c r="AA417" s="527"/>
      <c r="AB417" s="527"/>
      <c r="AC417" s="527"/>
      <c r="AD417" s="527"/>
      <c r="AE417" s="527"/>
      <c r="AF417" s="527"/>
      <c r="AG417" s="527" t="s">
        <v>814</v>
      </c>
      <c r="AH417" s="527">
        <v>0</v>
      </c>
      <c r="AI417" s="527"/>
      <c r="AJ417" s="527"/>
      <c r="AK417" s="527"/>
      <c r="AL417" s="527"/>
      <c r="AM417" s="527"/>
      <c r="AN417" s="527"/>
      <c r="AO417" s="527"/>
      <c r="AP417" s="527"/>
      <c r="AQ417" s="527"/>
      <c r="AR417" s="527"/>
      <c r="AS417" s="527"/>
      <c r="AT417" s="527"/>
      <c r="AU417" s="527"/>
      <c r="AV417" s="527"/>
      <c r="AW417" s="527"/>
      <c r="AX417" s="527"/>
      <c r="AY417" s="527"/>
      <c r="AZ417" s="527"/>
      <c r="BA417" s="527"/>
      <c r="BB417" s="527"/>
      <c r="BC417" s="527"/>
      <c r="BD417" s="527"/>
      <c r="BE417" s="527"/>
      <c r="BF417" s="527"/>
      <c r="BG417" s="527"/>
      <c r="BH417" s="527"/>
    </row>
    <row r="418" spans="1:60" ht="22.5" outlineLevel="1">
      <c r="A418" s="518">
        <v>97</v>
      </c>
      <c r="B418" s="519" t="s">
        <v>2363</v>
      </c>
      <c r="C418" s="520" t="s">
        <v>2364</v>
      </c>
      <c r="D418" s="521" t="s">
        <v>189</v>
      </c>
      <c r="E418" s="522">
        <v>20</v>
      </c>
      <c r="F418" s="523"/>
      <c r="G418" s="524">
        <f>ROUND(E418*F418,2)</f>
        <v>0</v>
      </c>
      <c r="H418" s="523"/>
      <c r="I418" s="524">
        <f>ROUND(E418*H418,2)</f>
        <v>0</v>
      </c>
      <c r="J418" s="523"/>
      <c r="K418" s="524">
        <f>ROUND(E418*J418,2)</f>
        <v>0</v>
      </c>
      <c r="L418" s="524">
        <v>21</v>
      </c>
      <c r="M418" s="524">
        <f>G418*(1+L418/100)</f>
        <v>0</v>
      </c>
      <c r="N418" s="522">
        <v>0</v>
      </c>
      <c r="O418" s="522">
        <f>ROUND(E418*N418,2)</f>
        <v>0</v>
      </c>
      <c r="P418" s="522">
        <v>0</v>
      </c>
      <c r="Q418" s="522">
        <f>ROUND(E418*P418,2)</f>
        <v>0</v>
      </c>
      <c r="R418" s="524" t="s">
        <v>1614</v>
      </c>
      <c r="S418" s="524" t="s">
        <v>1605</v>
      </c>
      <c r="T418" s="525" t="s">
        <v>1605</v>
      </c>
      <c r="U418" s="526">
        <v>0.25800000000000001</v>
      </c>
      <c r="V418" s="526">
        <f>ROUND(E418*U418,2)</f>
        <v>5.16</v>
      </c>
      <c r="W418" s="526"/>
      <c r="X418" s="526" t="s">
        <v>1606</v>
      </c>
      <c r="Y418" s="526" t="s">
        <v>2857</v>
      </c>
      <c r="Z418" s="527"/>
      <c r="AA418" s="527"/>
      <c r="AB418" s="527"/>
      <c r="AC418" s="527"/>
      <c r="AD418" s="527"/>
      <c r="AE418" s="527"/>
      <c r="AF418" s="527"/>
      <c r="AG418" s="527" t="s">
        <v>1607</v>
      </c>
      <c r="AH418" s="527"/>
      <c r="AI418" s="527"/>
      <c r="AJ418" s="527"/>
      <c r="AK418" s="527"/>
      <c r="AL418" s="527"/>
      <c r="AM418" s="527"/>
      <c r="AN418" s="527"/>
      <c r="AO418" s="527"/>
      <c r="AP418" s="527"/>
      <c r="AQ418" s="527"/>
      <c r="AR418" s="527"/>
      <c r="AS418" s="527"/>
      <c r="AT418" s="527"/>
      <c r="AU418" s="527"/>
      <c r="AV418" s="527"/>
      <c r="AW418" s="527"/>
      <c r="AX418" s="527"/>
      <c r="AY418" s="527"/>
      <c r="AZ418" s="527"/>
      <c r="BA418" s="527"/>
      <c r="BB418" s="527"/>
      <c r="BC418" s="527"/>
      <c r="BD418" s="527"/>
      <c r="BE418" s="527"/>
      <c r="BF418" s="527"/>
      <c r="BG418" s="527"/>
      <c r="BH418" s="527"/>
    </row>
    <row r="419" spans="1:60" outlineLevel="2">
      <c r="A419" s="528"/>
      <c r="B419" s="529"/>
      <c r="C419" s="530" t="s">
        <v>2365</v>
      </c>
      <c r="D419" s="531"/>
      <c r="E419" s="532">
        <v>20</v>
      </c>
      <c r="F419" s="526"/>
      <c r="G419" s="526"/>
      <c r="H419" s="526"/>
      <c r="I419" s="526"/>
      <c r="J419" s="526"/>
      <c r="K419" s="526"/>
      <c r="L419" s="526"/>
      <c r="M419" s="526"/>
      <c r="N419" s="533"/>
      <c r="O419" s="533"/>
      <c r="P419" s="533"/>
      <c r="Q419" s="533"/>
      <c r="R419" s="526"/>
      <c r="S419" s="526"/>
      <c r="T419" s="526"/>
      <c r="U419" s="526"/>
      <c r="V419" s="526"/>
      <c r="W419" s="526"/>
      <c r="X419" s="526"/>
      <c r="Y419" s="526"/>
      <c r="Z419" s="527"/>
      <c r="AA419" s="527"/>
      <c r="AB419" s="527"/>
      <c r="AC419" s="527"/>
      <c r="AD419" s="527"/>
      <c r="AE419" s="527"/>
      <c r="AF419" s="527"/>
      <c r="AG419" s="527" t="s">
        <v>814</v>
      </c>
      <c r="AH419" s="527">
        <v>0</v>
      </c>
      <c r="AI419" s="527"/>
      <c r="AJ419" s="527"/>
      <c r="AK419" s="527"/>
      <c r="AL419" s="527"/>
      <c r="AM419" s="527"/>
      <c r="AN419" s="527"/>
      <c r="AO419" s="527"/>
      <c r="AP419" s="527"/>
      <c r="AQ419" s="527"/>
      <c r="AR419" s="527"/>
      <c r="AS419" s="527"/>
      <c r="AT419" s="527"/>
      <c r="AU419" s="527"/>
      <c r="AV419" s="527"/>
      <c r="AW419" s="527"/>
      <c r="AX419" s="527"/>
      <c r="AY419" s="527"/>
      <c r="AZ419" s="527"/>
      <c r="BA419" s="527"/>
      <c r="BB419" s="527"/>
      <c r="BC419" s="527"/>
      <c r="BD419" s="527"/>
      <c r="BE419" s="527"/>
      <c r="BF419" s="527"/>
      <c r="BG419" s="527"/>
      <c r="BH419" s="527"/>
    </row>
    <row r="420" spans="1:60" ht="22.5" outlineLevel="1">
      <c r="A420" s="535">
        <v>98</v>
      </c>
      <c r="B420" s="536" t="s">
        <v>1726</v>
      </c>
      <c r="C420" s="537" t="s">
        <v>1727</v>
      </c>
      <c r="D420" s="538" t="s">
        <v>162</v>
      </c>
      <c r="E420" s="539">
        <v>350</v>
      </c>
      <c r="F420" s="540"/>
      <c r="G420" s="541">
        <f>ROUND(E420*F420,2)</f>
        <v>0</v>
      </c>
      <c r="H420" s="540"/>
      <c r="I420" s="541">
        <f>ROUND(E420*H420,2)</f>
        <v>0</v>
      </c>
      <c r="J420" s="540"/>
      <c r="K420" s="541">
        <f>ROUND(E420*J420,2)</f>
        <v>0</v>
      </c>
      <c r="L420" s="541">
        <v>21</v>
      </c>
      <c r="M420" s="541">
        <f>G420*(1+L420/100)</f>
        <v>0</v>
      </c>
      <c r="N420" s="539">
        <v>0</v>
      </c>
      <c r="O420" s="539">
        <f>ROUND(E420*N420,2)</f>
        <v>0</v>
      </c>
      <c r="P420" s="539">
        <v>0</v>
      </c>
      <c r="Q420" s="539">
        <f>ROUND(E420*P420,2)</f>
        <v>0</v>
      </c>
      <c r="R420" s="541"/>
      <c r="S420" s="541" t="s">
        <v>1707</v>
      </c>
      <c r="T420" s="542" t="s">
        <v>1708</v>
      </c>
      <c r="U420" s="526">
        <v>0</v>
      </c>
      <c r="V420" s="526">
        <f>ROUND(E420*U420,2)</f>
        <v>0</v>
      </c>
      <c r="W420" s="526"/>
      <c r="X420" s="526" t="s">
        <v>1606</v>
      </c>
      <c r="Y420" s="526" t="s">
        <v>2857</v>
      </c>
      <c r="Z420" s="527"/>
      <c r="AA420" s="527"/>
      <c r="AB420" s="527"/>
      <c r="AC420" s="527"/>
      <c r="AD420" s="527"/>
      <c r="AE420" s="527"/>
      <c r="AF420" s="527"/>
      <c r="AG420" s="527" t="s">
        <v>1607</v>
      </c>
      <c r="AH420" s="527"/>
      <c r="AI420" s="527"/>
      <c r="AJ420" s="527"/>
      <c r="AK420" s="527"/>
      <c r="AL420" s="527"/>
      <c r="AM420" s="527"/>
      <c r="AN420" s="527"/>
      <c r="AO420" s="527"/>
      <c r="AP420" s="527"/>
      <c r="AQ420" s="527"/>
      <c r="AR420" s="527"/>
      <c r="AS420" s="527"/>
      <c r="AT420" s="527"/>
      <c r="AU420" s="527"/>
      <c r="AV420" s="527"/>
      <c r="AW420" s="527"/>
      <c r="AX420" s="527"/>
      <c r="AY420" s="527"/>
      <c r="AZ420" s="527"/>
      <c r="BA420" s="527"/>
      <c r="BB420" s="527"/>
      <c r="BC420" s="527"/>
      <c r="BD420" s="527"/>
      <c r="BE420" s="527"/>
      <c r="BF420" s="527"/>
      <c r="BG420" s="527"/>
      <c r="BH420" s="527"/>
    </row>
    <row r="421" spans="1:60">
      <c r="A421" s="510" t="s">
        <v>1600</v>
      </c>
      <c r="B421" s="511" t="s">
        <v>476</v>
      </c>
      <c r="C421" s="512" t="s">
        <v>1728</v>
      </c>
      <c r="D421" s="513"/>
      <c r="E421" s="514"/>
      <c r="F421" s="515"/>
      <c r="G421" s="515">
        <f>SUMIF(AG422:AG537,"&lt;&gt;NOR",G422:G537)</f>
        <v>0</v>
      </c>
      <c r="H421" s="515"/>
      <c r="I421" s="515">
        <f>SUM(I422:I537)</f>
        <v>0</v>
      </c>
      <c r="J421" s="515"/>
      <c r="K421" s="515">
        <f>SUM(K422:K537)</f>
        <v>0</v>
      </c>
      <c r="L421" s="515"/>
      <c r="M421" s="515">
        <f>SUM(M422:M537)</f>
        <v>0</v>
      </c>
      <c r="N421" s="514"/>
      <c r="O421" s="514">
        <f>SUM(O422:O537)</f>
        <v>1.4200000000000002</v>
      </c>
      <c r="P421" s="514"/>
      <c r="Q421" s="514">
        <f>SUM(Q422:Q537)</f>
        <v>460.98999999999995</v>
      </c>
      <c r="R421" s="515"/>
      <c r="S421" s="515"/>
      <c r="T421" s="516"/>
      <c r="U421" s="517"/>
      <c r="V421" s="517">
        <f>SUM(V422:V537)</f>
        <v>2319.4599999999996</v>
      </c>
      <c r="W421" s="517"/>
      <c r="X421" s="517"/>
      <c r="Y421" s="517"/>
      <c r="AG421" s="493" t="s">
        <v>1601</v>
      </c>
    </row>
    <row r="422" spans="1:60" ht="22.5" outlineLevel="1">
      <c r="A422" s="518">
        <v>99</v>
      </c>
      <c r="B422" s="519" t="s">
        <v>1729</v>
      </c>
      <c r="C422" s="520" t="s">
        <v>1730</v>
      </c>
      <c r="D422" s="521" t="s">
        <v>832</v>
      </c>
      <c r="E422" s="522">
        <v>89.295060000000007</v>
      </c>
      <c r="F422" s="523"/>
      <c r="G422" s="524">
        <f>ROUND(E422*F422,2)</f>
        <v>0</v>
      </c>
      <c r="H422" s="523"/>
      <c r="I422" s="524">
        <f>ROUND(E422*H422,2)</f>
        <v>0</v>
      </c>
      <c r="J422" s="523"/>
      <c r="K422" s="524">
        <f>ROUND(E422*J422,2)</f>
        <v>0</v>
      </c>
      <c r="L422" s="524">
        <v>21</v>
      </c>
      <c r="M422" s="524">
        <f>G422*(1+L422/100)</f>
        <v>0</v>
      </c>
      <c r="N422" s="522">
        <v>1.2800000000000001E-3</v>
      </c>
      <c r="O422" s="522">
        <f>ROUND(E422*N422,2)</f>
        <v>0.11</v>
      </c>
      <c r="P422" s="522">
        <v>1.8</v>
      </c>
      <c r="Q422" s="522">
        <f>ROUND(E422*P422,2)</f>
        <v>160.72999999999999</v>
      </c>
      <c r="R422" s="524" t="s">
        <v>1731</v>
      </c>
      <c r="S422" s="524" t="s">
        <v>1605</v>
      </c>
      <c r="T422" s="525" t="s">
        <v>1605</v>
      </c>
      <c r="U422" s="526">
        <v>1.52</v>
      </c>
      <c r="V422" s="526">
        <f>ROUND(E422*U422,2)</f>
        <v>135.72999999999999</v>
      </c>
      <c r="W422" s="526"/>
      <c r="X422" s="526" t="s">
        <v>1606</v>
      </c>
      <c r="Y422" s="526" t="s">
        <v>2857</v>
      </c>
      <c r="Z422" s="527"/>
      <c r="AA422" s="527"/>
      <c r="AB422" s="527"/>
      <c r="AC422" s="527"/>
      <c r="AD422" s="527"/>
      <c r="AE422" s="527"/>
      <c r="AF422" s="527"/>
      <c r="AG422" s="527" t="s">
        <v>1607</v>
      </c>
      <c r="AH422" s="527"/>
      <c r="AI422" s="527"/>
      <c r="AJ422" s="527"/>
      <c r="AK422" s="527"/>
      <c r="AL422" s="527"/>
      <c r="AM422" s="527"/>
      <c r="AN422" s="527"/>
      <c r="AO422" s="527"/>
      <c r="AP422" s="527"/>
      <c r="AQ422" s="527"/>
      <c r="AR422" s="527"/>
      <c r="AS422" s="527"/>
      <c r="AT422" s="527"/>
      <c r="AU422" s="527"/>
      <c r="AV422" s="527"/>
      <c r="AW422" s="527"/>
      <c r="AX422" s="527"/>
      <c r="AY422" s="527"/>
      <c r="AZ422" s="527"/>
      <c r="BA422" s="527"/>
      <c r="BB422" s="527"/>
      <c r="BC422" s="527"/>
      <c r="BD422" s="527"/>
      <c r="BE422" s="527"/>
      <c r="BF422" s="527"/>
      <c r="BG422" s="527"/>
      <c r="BH422" s="527"/>
    </row>
    <row r="423" spans="1:60" ht="22.5" outlineLevel="2">
      <c r="A423" s="528"/>
      <c r="B423" s="529"/>
      <c r="C423" s="976" t="s">
        <v>1732</v>
      </c>
      <c r="D423" s="977"/>
      <c r="E423" s="977"/>
      <c r="F423" s="977"/>
      <c r="G423" s="977"/>
      <c r="H423" s="526"/>
      <c r="I423" s="526"/>
      <c r="J423" s="526"/>
      <c r="K423" s="526"/>
      <c r="L423" s="526"/>
      <c r="M423" s="526"/>
      <c r="N423" s="533"/>
      <c r="O423" s="533"/>
      <c r="P423" s="533"/>
      <c r="Q423" s="533"/>
      <c r="R423" s="526"/>
      <c r="S423" s="526"/>
      <c r="T423" s="526"/>
      <c r="U423" s="526"/>
      <c r="V423" s="526"/>
      <c r="W423" s="526"/>
      <c r="X423" s="526"/>
      <c r="Y423" s="526"/>
      <c r="Z423" s="527"/>
      <c r="AA423" s="527"/>
      <c r="AB423" s="527"/>
      <c r="AC423" s="527"/>
      <c r="AD423" s="527"/>
      <c r="AE423" s="527"/>
      <c r="AF423" s="527"/>
      <c r="AG423" s="527" t="s">
        <v>1621</v>
      </c>
      <c r="AH423" s="527"/>
      <c r="AI423" s="527"/>
      <c r="AJ423" s="527"/>
      <c r="AK423" s="527"/>
      <c r="AL423" s="527"/>
      <c r="AM423" s="527"/>
      <c r="AN423" s="527"/>
      <c r="AO423" s="527"/>
      <c r="AP423" s="527"/>
      <c r="AQ423" s="527"/>
      <c r="AR423" s="527"/>
      <c r="AS423" s="527"/>
      <c r="AT423" s="527"/>
      <c r="AU423" s="527"/>
      <c r="AV423" s="527"/>
      <c r="AW423" s="527"/>
      <c r="AX423" s="527"/>
      <c r="AY423" s="527"/>
      <c r="AZ423" s="527"/>
      <c r="BA423" s="534" t="str">
        <f>C423</f>
        <v>nebo vybourání otvorů průřezové plochy přes 4 m2 ve zdivu nadzákladovém, včetně pomocného lešení o výšce podlahy do 1900 mm a pro zatížení do 1,5 kPa  (150 kg/m2)</v>
      </c>
      <c r="BB423" s="527"/>
      <c r="BC423" s="527"/>
      <c r="BD423" s="527"/>
      <c r="BE423" s="527"/>
      <c r="BF423" s="527"/>
      <c r="BG423" s="527"/>
      <c r="BH423" s="527"/>
    </row>
    <row r="424" spans="1:60" outlineLevel="2">
      <c r="A424" s="528"/>
      <c r="B424" s="529"/>
      <c r="C424" s="530" t="s">
        <v>2366</v>
      </c>
      <c r="D424" s="531"/>
      <c r="E424" s="532">
        <v>6.0898199999999996</v>
      </c>
      <c r="F424" s="526"/>
      <c r="G424" s="526"/>
      <c r="H424" s="526"/>
      <c r="I424" s="526"/>
      <c r="J424" s="526"/>
      <c r="K424" s="526"/>
      <c r="L424" s="526"/>
      <c r="M424" s="526"/>
      <c r="N424" s="533"/>
      <c r="O424" s="533"/>
      <c r="P424" s="533"/>
      <c r="Q424" s="533"/>
      <c r="R424" s="526"/>
      <c r="S424" s="526"/>
      <c r="T424" s="526"/>
      <c r="U424" s="526"/>
      <c r="V424" s="526"/>
      <c r="W424" s="526"/>
      <c r="X424" s="526"/>
      <c r="Y424" s="526"/>
      <c r="Z424" s="527"/>
      <c r="AA424" s="527"/>
      <c r="AB424" s="527"/>
      <c r="AC424" s="527"/>
      <c r="AD424" s="527"/>
      <c r="AE424" s="527"/>
      <c r="AF424" s="527"/>
      <c r="AG424" s="527" t="s">
        <v>814</v>
      </c>
      <c r="AH424" s="527">
        <v>0</v>
      </c>
      <c r="AI424" s="527"/>
      <c r="AJ424" s="527"/>
      <c r="AK424" s="527"/>
      <c r="AL424" s="527"/>
      <c r="AM424" s="527"/>
      <c r="AN424" s="527"/>
      <c r="AO424" s="527"/>
      <c r="AP424" s="527"/>
      <c r="AQ424" s="527"/>
      <c r="AR424" s="527"/>
      <c r="AS424" s="527"/>
      <c r="AT424" s="527"/>
      <c r="AU424" s="527"/>
      <c r="AV424" s="527"/>
      <c r="AW424" s="527"/>
      <c r="AX424" s="527"/>
      <c r="AY424" s="527"/>
      <c r="AZ424" s="527"/>
      <c r="BA424" s="527"/>
      <c r="BB424" s="527"/>
      <c r="BC424" s="527"/>
      <c r="BD424" s="527"/>
      <c r="BE424" s="527"/>
      <c r="BF424" s="527"/>
      <c r="BG424" s="527"/>
      <c r="BH424" s="527"/>
    </row>
    <row r="425" spans="1:60" outlineLevel="3">
      <c r="A425" s="528"/>
      <c r="B425" s="529"/>
      <c r="C425" s="530" t="s">
        <v>2367</v>
      </c>
      <c r="D425" s="531"/>
      <c r="E425" s="532">
        <v>1.8522000000000001</v>
      </c>
      <c r="F425" s="526"/>
      <c r="G425" s="526"/>
      <c r="H425" s="526"/>
      <c r="I425" s="526"/>
      <c r="J425" s="526"/>
      <c r="K425" s="526"/>
      <c r="L425" s="526"/>
      <c r="M425" s="526"/>
      <c r="N425" s="533"/>
      <c r="O425" s="533"/>
      <c r="P425" s="533"/>
      <c r="Q425" s="533"/>
      <c r="R425" s="526"/>
      <c r="S425" s="526"/>
      <c r="T425" s="526"/>
      <c r="U425" s="526"/>
      <c r="V425" s="526"/>
      <c r="W425" s="526"/>
      <c r="X425" s="526"/>
      <c r="Y425" s="526"/>
      <c r="Z425" s="527"/>
      <c r="AA425" s="527"/>
      <c r="AB425" s="527"/>
      <c r="AC425" s="527"/>
      <c r="AD425" s="527"/>
      <c r="AE425" s="527"/>
      <c r="AF425" s="527"/>
      <c r="AG425" s="527" t="s">
        <v>814</v>
      </c>
      <c r="AH425" s="527">
        <v>0</v>
      </c>
      <c r="AI425" s="527"/>
      <c r="AJ425" s="527"/>
      <c r="AK425" s="527"/>
      <c r="AL425" s="527"/>
      <c r="AM425" s="527"/>
      <c r="AN425" s="527"/>
      <c r="AO425" s="527"/>
      <c r="AP425" s="527"/>
      <c r="AQ425" s="527"/>
      <c r="AR425" s="527"/>
      <c r="AS425" s="527"/>
      <c r="AT425" s="527"/>
      <c r="AU425" s="527"/>
      <c r="AV425" s="527"/>
      <c r="AW425" s="527"/>
      <c r="AX425" s="527"/>
      <c r="AY425" s="527"/>
      <c r="AZ425" s="527"/>
      <c r="BA425" s="527"/>
      <c r="BB425" s="527"/>
      <c r="BC425" s="527"/>
      <c r="BD425" s="527"/>
      <c r="BE425" s="527"/>
      <c r="BF425" s="527"/>
      <c r="BG425" s="527"/>
      <c r="BH425" s="527"/>
    </row>
    <row r="426" spans="1:60" outlineLevel="3">
      <c r="A426" s="528"/>
      <c r="B426" s="529"/>
      <c r="C426" s="530" t="s">
        <v>2368</v>
      </c>
      <c r="D426" s="531"/>
      <c r="E426" s="532">
        <v>11.64179</v>
      </c>
      <c r="F426" s="526"/>
      <c r="G426" s="526"/>
      <c r="H426" s="526"/>
      <c r="I426" s="526"/>
      <c r="J426" s="526"/>
      <c r="K426" s="526"/>
      <c r="L426" s="526"/>
      <c r="M426" s="526"/>
      <c r="N426" s="533"/>
      <c r="O426" s="533"/>
      <c r="P426" s="533"/>
      <c r="Q426" s="533"/>
      <c r="R426" s="526"/>
      <c r="S426" s="526"/>
      <c r="T426" s="526"/>
      <c r="U426" s="526"/>
      <c r="V426" s="526"/>
      <c r="W426" s="526"/>
      <c r="X426" s="526"/>
      <c r="Y426" s="526"/>
      <c r="Z426" s="527"/>
      <c r="AA426" s="527"/>
      <c r="AB426" s="527"/>
      <c r="AC426" s="527"/>
      <c r="AD426" s="527"/>
      <c r="AE426" s="527"/>
      <c r="AF426" s="527"/>
      <c r="AG426" s="527" t="s">
        <v>814</v>
      </c>
      <c r="AH426" s="527">
        <v>0</v>
      </c>
      <c r="AI426" s="527"/>
      <c r="AJ426" s="527"/>
      <c r="AK426" s="527"/>
      <c r="AL426" s="527"/>
      <c r="AM426" s="527"/>
      <c r="AN426" s="527"/>
      <c r="AO426" s="527"/>
      <c r="AP426" s="527"/>
      <c r="AQ426" s="527"/>
      <c r="AR426" s="527"/>
      <c r="AS426" s="527"/>
      <c r="AT426" s="527"/>
      <c r="AU426" s="527"/>
      <c r="AV426" s="527"/>
      <c r="AW426" s="527"/>
      <c r="AX426" s="527"/>
      <c r="AY426" s="527"/>
      <c r="AZ426" s="527"/>
      <c r="BA426" s="527"/>
      <c r="BB426" s="527"/>
      <c r="BC426" s="527"/>
      <c r="BD426" s="527"/>
      <c r="BE426" s="527"/>
      <c r="BF426" s="527"/>
      <c r="BG426" s="527"/>
      <c r="BH426" s="527"/>
    </row>
    <row r="427" spans="1:60" outlineLevel="3">
      <c r="A427" s="528"/>
      <c r="B427" s="529"/>
      <c r="C427" s="530" t="s">
        <v>2369</v>
      </c>
      <c r="D427" s="531"/>
      <c r="E427" s="532">
        <v>3.4820000000000002</v>
      </c>
      <c r="F427" s="526"/>
      <c r="G427" s="526"/>
      <c r="H427" s="526"/>
      <c r="I427" s="526"/>
      <c r="J427" s="526"/>
      <c r="K427" s="526"/>
      <c r="L427" s="526"/>
      <c r="M427" s="526"/>
      <c r="N427" s="533"/>
      <c r="O427" s="533"/>
      <c r="P427" s="533"/>
      <c r="Q427" s="533"/>
      <c r="R427" s="526"/>
      <c r="S427" s="526"/>
      <c r="T427" s="526"/>
      <c r="U427" s="526"/>
      <c r="V427" s="526"/>
      <c r="W427" s="526"/>
      <c r="X427" s="526"/>
      <c r="Y427" s="526"/>
      <c r="Z427" s="527"/>
      <c r="AA427" s="527"/>
      <c r="AB427" s="527"/>
      <c r="AC427" s="527"/>
      <c r="AD427" s="527"/>
      <c r="AE427" s="527"/>
      <c r="AF427" s="527"/>
      <c r="AG427" s="527" t="s">
        <v>814</v>
      </c>
      <c r="AH427" s="527">
        <v>0</v>
      </c>
      <c r="AI427" s="527"/>
      <c r="AJ427" s="527"/>
      <c r="AK427" s="527"/>
      <c r="AL427" s="527"/>
      <c r="AM427" s="527"/>
      <c r="AN427" s="527"/>
      <c r="AO427" s="527"/>
      <c r="AP427" s="527"/>
      <c r="AQ427" s="527"/>
      <c r="AR427" s="527"/>
      <c r="AS427" s="527"/>
      <c r="AT427" s="527"/>
      <c r="AU427" s="527"/>
      <c r="AV427" s="527"/>
      <c r="AW427" s="527"/>
      <c r="AX427" s="527"/>
      <c r="AY427" s="527"/>
      <c r="AZ427" s="527"/>
      <c r="BA427" s="527"/>
      <c r="BB427" s="527"/>
      <c r="BC427" s="527"/>
      <c r="BD427" s="527"/>
      <c r="BE427" s="527"/>
      <c r="BF427" s="527"/>
      <c r="BG427" s="527"/>
      <c r="BH427" s="527"/>
    </row>
    <row r="428" spans="1:60" ht="22.5" outlineLevel="3">
      <c r="A428" s="528"/>
      <c r="B428" s="529"/>
      <c r="C428" s="530" t="s">
        <v>2370</v>
      </c>
      <c r="D428" s="531"/>
      <c r="E428" s="532">
        <v>60.935250000000003</v>
      </c>
      <c r="F428" s="526"/>
      <c r="G428" s="526"/>
      <c r="H428" s="526"/>
      <c r="I428" s="526"/>
      <c r="J428" s="526"/>
      <c r="K428" s="526"/>
      <c r="L428" s="526"/>
      <c r="M428" s="526"/>
      <c r="N428" s="533"/>
      <c r="O428" s="533"/>
      <c r="P428" s="533"/>
      <c r="Q428" s="533"/>
      <c r="R428" s="526"/>
      <c r="S428" s="526"/>
      <c r="T428" s="526"/>
      <c r="U428" s="526"/>
      <c r="V428" s="526"/>
      <c r="W428" s="526"/>
      <c r="X428" s="526"/>
      <c r="Y428" s="526"/>
      <c r="Z428" s="527"/>
      <c r="AA428" s="527"/>
      <c r="AB428" s="527"/>
      <c r="AC428" s="527"/>
      <c r="AD428" s="527"/>
      <c r="AE428" s="527"/>
      <c r="AF428" s="527"/>
      <c r="AG428" s="527" t="s">
        <v>814</v>
      </c>
      <c r="AH428" s="527">
        <v>0</v>
      </c>
      <c r="AI428" s="527"/>
      <c r="AJ428" s="527"/>
      <c r="AK428" s="527"/>
      <c r="AL428" s="527"/>
      <c r="AM428" s="527"/>
      <c r="AN428" s="527"/>
      <c r="AO428" s="527"/>
      <c r="AP428" s="527"/>
      <c r="AQ428" s="527"/>
      <c r="AR428" s="527"/>
      <c r="AS428" s="527"/>
      <c r="AT428" s="527"/>
      <c r="AU428" s="527"/>
      <c r="AV428" s="527"/>
      <c r="AW428" s="527"/>
      <c r="AX428" s="527"/>
      <c r="AY428" s="527"/>
      <c r="AZ428" s="527"/>
      <c r="BA428" s="527"/>
      <c r="BB428" s="527"/>
      <c r="BC428" s="527"/>
      <c r="BD428" s="527"/>
      <c r="BE428" s="527"/>
      <c r="BF428" s="527"/>
      <c r="BG428" s="527"/>
      <c r="BH428" s="527"/>
    </row>
    <row r="429" spans="1:60" outlineLevel="3">
      <c r="A429" s="528"/>
      <c r="B429" s="529"/>
      <c r="C429" s="530" t="s">
        <v>2371</v>
      </c>
      <c r="D429" s="531"/>
      <c r="E429" s="532">
        <v>5.2939999999999996</v>
      </c>
      <c r="F429" s="526"/>
      <c r="G429" s="526"/>
      <c r="H429" s="526"/>
      <c r="I429" s="526"/>
      <c r="J429" s="526"/>
      <c r="K429" s="526"/>
      <c r="L429" s="526"/>
      <c r="M429" s="526"/>
      <c r="N429" s="533"/>
      <c r="O429" s="533"/>
      <c r="P429" s="533"/>
      <c r="Q429" s="533"/>
      <c r="R429" s="526"/>
      <c r="S429" s="526"/>
      <c r="T429" s="526"/>
      <c r="U429" s="526"/>
      <c r="V429" s="526"/>
      <c r="W429" s="526"/>
      <c r="X429" s="526"/>
      <c r="Y429" s="526"/>
      <c r="Z429" s="527"/>
      <c r="AA429" s="527"/>
      <c r="AB429" s="527"/>
      <c r="AC429" s="527"/>
      <c r="AD429" s="527"/>
      <c r="AE429" s="527"/>
      <c r="AF429" s="527"/>
      <c r="AG429" s="527" t="s">
        <v>814</v>
      </c>
      <c r="AH429" s="527">
        <v>0</v>
      </c>
      <c r="AI429" s="527"/>
      <c r="AJ429" s="527"/>
      <c r="AK429" s="527"/>
      <c r="AL429" s="527"/>
      <c r="AM429" s="527"/>
      <c r="AN429" s="527"/>
      <c r="AO429" s="527"/>
      <c r="AP429" s="527"/>
      <c r="AQ429" s="527"/>
      <c r="AR429" s="527"/>
      <c r="AS429" s="527"/>
      <c r="AT429" s="527"/>
      <c r="AU429" s="527"/>
      <c r="AV429" s="527"/>
      <c r="AW429" s="527"/>
      <c r="AX429" s="527"/>
      <c r="AY429" s="527"/>
      <c r="AZ429" s="527"/>
      <c r="BA429" s="527"/>
      <c r="BB429" s="527"/>
      <c r="BC429" s="527"/>
      <c r="BD429" s="527"/>
      <c r="BE429" s="527"/>
      <c r="BF429" s="527"/>
      <c r="BG429" s="527"/>
      <c r="BH429" s="527"/>
    </row>
    <row r="430" spans="1:60" ht="22.5" outlineLevel="1">
      <c r="A430" s="518">
        <v>100</v>
      </c>
      <c r="B430" s="519" t="s">
        <v>1734</v>
      </c>
      <c r="C430" s="520" t="s">
        <v>1735</v>
      </c>
      <c r="D430" s="521" t="s">
        <v>162</v>
      </c>
      <c r="E430" s="522">
        <v>149.06059999999999</v>
      </c>
      <c r="F430" s="523"/>
      <c r="G430" s="524">
        <f>ROUND(E430*F430,2)</f>
        <v>0</v>
      </c>
      <c r="H430" s="523"/>
      <c r="I430" s="524">
        <f>ROUND(E430*H430,2)</f>
        <v>0</v>
      </c>
      <c r="J430" s="523"/>
      <c r="K430" s="524">
        <f>ROUND(E430*J430,2)</f>
        <v>0</v>
      </c>
      <c r="L430" s="524">
        <v>21</v>
      </c>
      <c r="M430" s="524">
        <f>G430*(1+L430/100)</f>
        <v>0</v>
      </c>
      <c r="N430" s="522">
        <v>3.3E-4</v>
      </c>
      <c r="O430" s="522">
        <f>ROUND(E430*N430,2)</f>
        <v>0.05</v>
      </c>
      <c r="P430" s="522">
        <v>2.198E-2</v>
      </c>
      <c r="Q430" s="522">
        <f>ROUND(E430*P430,2)</f>
        <v>3.28</v>
      </c>
      <c r="R430" s="524" t="s">
        <v>1731</v>
      </c>
      <c r="S430" s="524" t="s">
        <v>1605</v>
      </c>
      <c r="T430" s="525" t="s">
        <v>1605</v>
      </c>
      <c r="U430" s="526">
        <v>0.32500000000000001</v>
      </c>
      <c r="V430" s="526">
        <f>ROUND(E430*U430,2)</f>
        <v>48.44</v>
      </c>
      <c r="W430" s="526"/>
      <c r="X430" s="526" t="s">
        <v>1606</v>
      </c>
      <c r="Y430" s="526" t="s">
        <v>2857</v>
      </c>
      <c r="Z430" s="527"/>
      <c r="AA430" s="527"/>
      <c r="AB430" s="527"/>
      <c r="AC430" s="527"/>
      <c r="AD430" s="527"/>
      <c r="AE430" s="527"/>
      <c r="AF430" s="527"/>
      <c r="AG430" s="527" t="s">
        <v>1607</v>
      </c>
      <c r="AH430" s="527"/>
      <c r="AI430" s="527"/>
      <c r="AJ430" s="527"/>
      <c r="AK430" s="527"/>
      <c r="AL430" s="527"/>
      <c r="AM430" s="527"/>
      <c r="AN430" s="527"/>
      <c r="AO430" s="527"/>
      <c r="AP430" s="527"/>
      <c r="AQ430" s="527"/>
      <c r="AR430" s="527"/>
      <c r="AS430" s="527"/>
      <c r="AT430" s="527"/>
      <c r="AU430" s="527"/>
      <c r="AV430" s="527"/>
      <c r="AW430" s="527"/>
      <c r="AX430" s="527"/>
      <c r="AY430" s="527"/>
      <c r="AZ430" s="527"/>
      <c r="BA430" s="527"/>
      <c r="BB430" s="527"/>
      <c r="BC430" s="527"/>
      <c r="BD430" s="527"/>
      <c r="BE430" s="527"/>
      <c r="BF430" s="527"/>
      <c r="BG430" s="527"/>
      <c r="BH430" s="527"/>
    </row>
    <row r="431" spans="1:60" outlineLevel="2">
      <c r="A431" s="528"/>
      <c r="B431" s="529"/>
      <c r="C431" s="530" t="s">
        <v>2149</v>
      </c>
      <c r="D431" s="531"/>
      <c r="E431" s="532">
        <v>11</v>
      </c>
      <c r="F431" s="526"/>
      <c r="G431" s="526"/>
      <c r="H431" s="526"/>
      <c r="I431" s="526"/>
      <c r="J431" s="526"/>
      <c r="K431" s="526"/>
      <c r="L431" s="526"/>
      <c r="M431" s="526"/>
      <c r="N431" s="533"/>
      <c r="O431" s="533"/>
      <c r="P431" s="533"/>
      <c r="Q431" s="533"/>
      <c r="R431" s="526"/>
      <c r="S431" s="526"/>
      <c r="T431" s="526"/>
      <c r="U431" s="526"/>
      <c r="V431" s="526"/>
      <c r="W431" s="526"/>
      <c r="X431" s="526"/>
      <c r="Y431" s="526"/>
      <c r="Z431" s="527"/>
      <c r="AA431" s="527"/>
      <c r="AB431" s="527"/>
      <c r="AC431" s="527"/>
      <c r="AD431" s="527"/>
      <c r="AE431" s="527"/>
      <c r="AF431" s="527"/>
      <c r="AG431" s="527" t="s">
        <v>814</v>
      </c>
      <c r="AH431" s="527">
        <v>0</v>
      </c>
      <c r="AI431" s="527"/>
      <c r="AJ431" s="527"/>
      <c r="AK431" s="527"/>
      <c r="AL431" s="527"/>
      <c r="AM431" s="527"/>
      <c r="AN431" s="527"/>
      <c r="AO431" s="527"/>
      <c r="AP431" s="527"/>
      <c r="AQ431" s="527"/>
      <c r="AR431" s="527"/>
      <c r="AS431" s="527"/>
      <c r="AT431" s="527"/>
      <c r="AU431" s="527"/>
      <c r="AV431" s="527"/>
      <c r="AW431" s="527"/>
      <c r="AX431" s="527"/>
      <c r="AY431" s="527"/>
      <c r="AZ431" s="527"/>
      <c r="BA431" s="527"/>
      <c r="BB431" s="527"/>
      <c r="BC431" s="527"/>
      <c r="BD431" s="527"/>
      <c r="BE431" s="527"/>
      <c r="BF431" s="527"/>
      <c r="BG431" s="527"/>
      <c r="BH431" s="527"/>
    </row>
    <row r="432" spans="1:60" outlineLevel="3">
      <c r="A432" s="528"/>
      <c r="B432" s="529"/>
      <c r="C432" s="530" t="s">
        <v>2150</v>
      </c>
      <c r="D432" s="531"/>
      <c r="E432" s="532">
        <v>113.4956</v>
      </c>
      <c r="F432" s="526"/>
      <c r="G432" s="526"/>
      <c r="H432" s="526"/>
      <c r="I432" s="526"/>
      <c r="J432" s="526"/>
      <c r="K432" s="526"/>
      <c r="L432" s="526"/>
      <c r="M432" s="526"/>
      <c r="N432" s="533"/>
      <c r="O432" s="533"/>
      <c r="P432" s="533"/>
      <c r="Q432" s="533"/>
      <c r="R432" s="526"/>
      <c r="S432" s="526"/>
      <c r="T432" s="526"/>
      <c r="U432" s="526"/>
      <c r="V432" s="526"/>
      <c r="W432" s="526"/>
      <c r="X432" s="526"/>
      <c r="Y432" s="526"/>
      <c r="Z432" s="527"/>
      <c r="AA432" s="527"/>
      <c r="AB432" s="527"/>
      <c r="AC432" s="527"/>
      <c r="AD432" s="527"/>
      <c r="AE432" s="527"/>
      <c r="AF432" s="527"/>
      <c r="AG432" s="527" t="s">
        <v>814</v>
      </c>
      <c r="AH432" s="527">
        <v>0</v>
      </c>
      <c r="AI432" s="527"/>
      <c r="AJ432" s="527"/>
      <c r="AK432" s="527"/>
      <c r="AL432" s="527"/>
      <c r="AM432" s="527"/>
      <c r="AN432" s="527"/>
      <c r="AO432" s="527"/>
      <c r="AP432" s="527"/>
      <c r="AQ432" s="527"/>
      <c r="AR432" s="527"/>
      <c r="AS432" s="527"/>
      <c r="AT432" s="527"/>
      <c r="AU432" s="527"/>
      <c r="AV432" s="527"/>
      <c r="AW432" s="527"/>
      <c r="AX432" s="527"/>
      <c r="AY432" s="527"/>
      <c r="AZ432" s="527"/>
      <c r="BA432" s="527"/>
      <c r="BB432" s="527"/>
      <c r="BC432" s="527"/>
      <c r="BD432" s="527"/>
      <c r="BE432" s="527"/>
      <c r="BF432" s="527"/>
      <c r="BG432" s="527"/>
      <c r="BH432" s="527"/>
    </row>
    <row r="433" spans="1:60" outlineLevel="3">
      <c r="A433" s="528"/>
      <c r="B433" s="529"/>
      <c r="C433" s="530" t="s">
        <v>2151</v>
      </c>
      <c r="D433" s="531"/>
      <c r="E433" s="532">
        <v>17.690000000000001</v>
      </c>
      <c r="F433" s="526"/>
      <c r="G433" s="526"/>
      <c r="H433" s="526"/>
      <c r="I433" s="526"/>
      <c r="J433" s="526"/>
      <c r="K433" s="526"/>
      <c r="L433" s="526"/>
      <c r="M433" s="526"/>
      <c r="N433" s="533"/>
      <c r="O433" s="533"/>
      <c r="P433" s="533"/>
      <c r="Q433" s="533"/>
      <c r="R433" s="526"/>
      <c r="S433" s="526"/>
      <c r="T433" s="526"/>
      <c r="U433" s="526"/>
      <c r="V433" s="526"/>
      <c r="W433" s="526"/>
      <c r="X433" s="526"/>
      <c r="Y433" s="526"/>
      <c r="Z433" s="527"/>
      <c r="AA433" s="527"/>
      <c r="AB433" s="527"/>
      <c r="AC433" s="527"/>
      <c r="AD433" s="527"/>
      <c r="AE433" s="527"/>
      <c r="AF433" s="527"/>
      <c r="AG433" s="527" t="s">
        <v>814</v>
      </c>
      <c r="AH433" s="527">
        <v>0</v>
      </c>
      <c r="AI433" s="527"/>
      <c r="AJ433" s="527"/>
      <c r="AK433" s="527"/>
      <c r="AL433" s="527"/>
      <c r="AM433" s="527"/>
      <c r="AN433" s="527"/>
      <c r="AO433" s="527"/>
      <c r="AP433" s="527"/>
      <c r="AQ433" s="527"/>
      <c r="AR433" s="527"/>
      <c r="AS433" s="527"/>
      <c r="AT433" s="527"/>
      <c r="AU433" s="527"/>
      <c r="AV433" s="527"/>
      <c r="AW433" s="527"/>
      <c r="AX433" s="527"/>
      <c r="AY433" s="527"/>
      <c r="AZ433" s="527"/>
      <c r="BA433" s="527"/>
      <c r="BB433" s="527"/>
      <c r="BC433" s="527"/>
      <c r="BD433" s="527"/>
      <c r="BE433" s="527"/>
      <c r="BF433" s="527"/>
      <c r="BG433" s="527"/>
      <c r="BH433" s="527"/>
    </row>
    <row r="434" spans="1:60" outlineLevel="3">
      <c r="A434" s="528"/>
      <c r="B434" s="529"/>
      <c r="C434" s="530" t="s">
        <v>2152</v>
      </c>
      <c r="D434" s="531"/>
      <c r="E434" s="532">
        <v>6.875</v>
      </c>
      <c r="F434" s="526"/>
      <c r="G434" s="526"/>
      <c r="H434" s="526"/>
      <c r="I434" s="526"/>
      <c r="J434" s="526"/>
      <c r="K434" s="526"/>
      <c r="L434" s="526"/>
      <c r="M434" s="526"/>
      <c r="N434" s="533"/>
      <c r="O434" s="533"/>
      <c r="P434" s="533"/>
      <c r="Q434" s="533"/>
      <c r="R434" s="526"/>
      <c r="S434" s="526"/>
      <c r="T434" s="526"/>
      <c r="U434" s="526"/>
      <c r="V434" s="526"/>
      <c r="W434" s="526"/>
      <c r="X434" s="526"/>
      <c r="Y434" s="526"/>
      <c r="Z434" s="527"/>
      <c r="AA434" s="527"/>
      <c r="AB434" s="527"/>
      <c r="AC434" s="527"/>
      <c r="AD434" s="527"/>
      <c r="AE434" s="527"/>
      <c r="AF434" s="527"/>
      <c r="AG434" s="527" t="s">
        <v>814</v>
      </c>
      <c r="AH434" s="527">
        <v>0</v>
      </c>
      <c r="AI434" s="527"/>
      <c r="AJ434" s="527"/>
      <c r="AK434" s="527"/>
      <c r="AL434" s="527"/>
      <c r="AM434" s="527"/>
      <c r="AN434" s="527"/>
      <c r="AO434" s="527"/>
      <c r="AP434" s="527"/>
      <c r="AQ434" s="527"/>
      <c r="AR434" s="527"/>
      <c r="AS434" s="527"/>
      <c r="AT434" s="527"/>
      <c r="AU434" s="527"/>
      <c r="AV434" s="527"/>
      <c r="AW434" s="527"/>
      <c r="AX434" s="527"/>
      <c r="AY434" s="527"/>
      <c r="AZ434" s="527"/>
      <c r="BA434" s="527"/>
      <c r="BB434" s="527"/>
      <c r="BC434" s="527"/>
      <c r="BD434" s="527"/>
      <c r="BE434" s="527"/>
      <c r="BF434" s="527"/>
      <c r="BG434" s="527"/>
      <c r="BH434" s="527"/>
    </row>
    <row r="435" spans="1:60" ht="22.5" outlineLevel="1">
      <c r="A435" s="518">
        <v>101</v>
      </c>
      <c r="B435" s="519" t="s">
        <v>2372</v>
      </c>
      <c r="C435" s="520" t="s">
        <v>2373</v>
      </c>
      <c r="D435" s="521" t="s">
        <v>162</v>
      </c>
      <c r="E435" s="522">
        <v>59.02</v>
      </c>
      <c r="F435" s="523"/>
      <c r="G435" s="524">
        <f>ROUND(E435*F435,2)</f>
        <v>0</v>
      </c>
      <c r="H435" s="523"/>
      <c r="I435" s="524">
        <f>ROUND(E435*H435,2)</f>
        <v>0</v>
      </c>
      <c r="J435" s="523"/>
      <c r="K435" s="524">
        <f>ROUND(E435*J435,2)</f>
        <v>0</v>
      </c>
      <c r="L435" s="524">
        <v>21</v>
      </c>
      <c r="M435" s="524">
        <f>G435*(1+L435/100)</f>
        <v>0</v>
      </c>
      <c r="N435" s="522">
        <v>3.3E-4</v>
      </c>
      <c r="O435" s="522">
        <f>ROUND(E435*N435,2)</f>
        <v>0.02</v>
      </c>
      <c r="P435" s="522">
        <v>1.183E-2</v>
      </c>
      <c r="Q435" s="522">
        <f>ROUND(E435*P435,2)</f>
        <v>0.7</v>
      </c>
      <c r="R435" s="524" t="s">
        <v>1731</v>
      </c>
      <c r="S435" s="524" t="s">
        <v>1605</v>
      </c>
      <c r="T435" s="525" t="s">
        <v>1605</v>
      </c>
      <c r="U435" s="526">
        <v>0.34599999999999997</v>
      </c>
      <c r="V435" s="526">
        <f>ROUND(E435*U435,2)</f>
        <v>20.420000000000002</v>
      </c>
      <c r="W435" s="526"/>
      <c r="X435" s="526" t="s">
        <v>1606</v>
      </c>
      <c r="Y435" s="526" t="s">
        <v>2857</v>
      </c>
      <c r="Z435" s="527"/>
      <c r="AA435" s="527"/>
      <c r="AB435" s="527"/>
      <c r="AC435" s="527"/>
      <c r="AD435" s="527"/>
      <c r="AE435" s="527"/>
      <c r="AF435" s="527"/>
      <c r="AG435" s="527" t="s">
        <v>1607</v>
      </c>
      <c r="AH435" s="527"/>
      <c r="AI435" s="527"/>
      <c r="AJ435" s="527"/>
      <c r="AK435" s="527"/>
      <c r="AL435" s="527"/>
      <c r="AM435" s="527"/>
      <c r="AN435" s="527"/>
      <c r="AO435" s="527"/>
      <c r="AP435" s="527"/>
      <c r="AQ435" s="527"/>
      <c r="AR435" s="527"/>
      <c r="AS435" s="527"/>
      <c r="AT435" s="527"/>
      <c r="AU435" s="527"/>
      <c r="AV435" s="527"/>
      <c r="AW435" s="527"/>
      <c r="AX435" s="527"/>
      <c r="AY435" s="527"/>
      <c r="AZ435" s="527"/>
      <c r="BA435" s="527"/>
      <c r="BB435" s="527"/>
      <c r="BC435" s="527"/>
      <c r="BD435" s="527"/>
      <c r="BE435" s="527"/>
      <c r="BF435" s="527"/>
      <c r="BG435" s="527"/>
      <c r="BH435" s="527"/>
    </row>
    <row r="436" spans="1:60" outlineLevel="2">
      <c r="A436" s="528"/>
      <c r="B436" s="529"/>
      <c r="C436" s="530" t="s">
        <v>2902</v>
      </c>
      <c r="D436" s="531"/>
      <c r="E436" s="532">
        <v>59.02</v>
      </c>
      <c r="F436" s="526"/>
      <c r="G436" s="526"/>
      <c r="H436" s="526"/>
      <c r="I436" s="526"/>
      <c r="J436" s="526"/>
      <c r="K436" s="526"/>
      <c r="L436" s="526"/>
      <c r="M436" s="526"/>
      <c r="N436" s="533"/>
      <c r="O436" s="533"/>
      <c r="P436" s="533"/>
      <c r="Q436" s="533"/>
      <c r="R436" s="526"/>
      <c r="S436" s="526"/>
      <c r="T436" s="526"/>
      <c r="U436" s="526"/>
      <c r="V436" s="526"/>
      <c r="W436" s="526"/>
      <c r="X436" s="526"/>
      <c r="Y436" s="526"/>
      <c r="Z436" s="527"/>
      <c r="AA436" s="527"/>
      <c r="AB436" s="527"/>
      <c r="AC436" s="527"/>
      <c r="AD436" s="527"/>
      <c r="AE436" s="527"/>
      <c r="AF436" s="527"/>
      <c r="AG436" s="527" t="s">
        <v>814</v>
      </c>
      <c r="AH436" s="527">
        <v>5</v>
      </c>
      <c r="AI436" s="527"/>
      <c r="AJ436" s="527"/>
      <c r="AK436" s="527"/>
      <c r="AL436" s="527"/>
      <c r="AM436" s="527"/>
      <c r="AN436" s="527"/>
      <c r="AO436" s="527"/>
      <c r="AP436" s="527"/>
      <c r="AQ436" s="527"/>
      <c r="AR436" s="527"/>
      <c r="AS436" s="527"/>
      <c r="AT436" s="527"/>
      <c r="AU436" s="527"/>
      <c r="AV436" s="527"/>
      <c r="AW436" s="527"/>
      <c r="AX436" s="527"/>
      <c r="AY436" s="527"/>
      <c r="AZ436" s="527"/>
      <c r="BA436" s="527"/>
      <c r="BB436" s="527"/>
      <c r="BC436" s="527"/>
      <c r="BD436" s="527"/>
      <c r="BE436" s="527"/>
      <c r="BF436" s="527"/>
      <c r="BG436" s="527"/>
      <c r="BH436" s="527"/>
    </row>
    <row r="437" spans="1:60" outlineLevel="1">
      <c r="A437" s="518">
        <v>102</v>
      </c>
      <c r="B437" s="519" t="s">
        <v>2374</v>
      </c>
      <c r="C437" s="520" t="s">
        <v>2375</v>
      </c>
      <c r="D437" s="521" t="s">
        <v>832</v>
      </c>
      <c r="E437" s="522">
        <v>4.26905</v>
      </c>
      <c r="F437" s="523"/>
      <c r="G437" s="524">
        <f>ROUND(E437*F437,2)</f>
        <v>0</v>
      </c>
      <c r="H437" s="523"/>
      <c r="I437" s="524">
        <f>ROUND(E437*H437,2)</f>
        <v>0</v>
      </c>
      <c r="J437" s="523"/>
      <c r="K437" s="524">
        <f>ROUND(E437*J437,2)</f>
        <v>0</v>
      </c>
      <c r="L437" s="524">
        <v>21</v>
      </c>
      <c r="M437" s="524">
        <f>G437*(1+L437/100)</f>
        <v>0</v>
      </c>
      <c r="N437" s="522">
        <v>6.8900000000000003E-3</v>
      </c>
      <c r="O437" s="522">
        <f>ROUND(E437*N437,2)</f>
        <v>0.03</v>
      </c>
      <c r="P437" s="522">
        <v>2.4</v>
      </c>
      <c r="Q437" s="522">
        <f>ROUND(E437*P437,2)</f>
        <v>10.25</v>
      </c>
      <c r="R437" s="524" t="s">
        <v>1731</v>
      </c>
      <c r="S437" s="524" t="s">
        <v>1605</v>
      </c>
      <c r="T437" s="525" t="s">
        <v>1605</v>
      </c>
      <c r="U437" s="526">
        <v>9.0310000000000006</v>
      </c>
      <c r="V437" s="526">
        <f>ROUND(E437*U437,2)</f>
        <v>38.549999999999997</v>
      </c>
      <c r="W437" s="526"/>
      <c r="X437" s="526" t="s">
        <v>1606</v>
      </c>
      <c r="Y437" s="526" t="s">
        <v>2857</v>
      </c>
      <c r="Z437" s="527"/>
      <c r="AA437" s="527"/>
      <c r="AB437" s="527"/>
      <c r="AC437" s="527"/>
      <c r="AD437" s="527"/>
      <c r="AE437" s="527"/>
      <c r="AF437" s="527"/>
      <c r="AG437" s="527" t="s">
        <v>1607</v>
      </c>
      <c r="AH437" s="527"/>
      <c r="AI437" s="527"/>
      <c r="AJ437" s="527"/>
      <c r="AK437" s="527"/>
      <c r="AL437" s="527"/>
      <c r="AM437" s="527"/>
      <c r="AN437" s="527"/>
      <c r="AO437" s="527"/>
      <c r="AP437" s="527"/>
      <c r="AQ437" s="527"/>
      <c r="AR437" s="527"/>
      <c r="AS437" s="527"/>
      <c r="AT437" s="527"/>
      <c r="AU437" s="527"/>
      <c r="AV437" s="527"/>
      <c r="AW437" s="527"/>
      <c r="AX437" s="527"/>
      <c r="AY437" s="527"/>
      <c r="AZ437" s="527"/>
      <c r="BA437" s="527"/>
      <c r="BB437" s="527"/>
      <c r="BC437" s="527"/>
      <c r="BD437" s="527"/>
      <c r="BE437" s="527"/>
      <c r="BF437" s="527"/>
      <c r="BG437" s="527"/>
      <c r="BH437" s="527"/>
    </row>
    <row r="438" spans="1:60" outlineLevel="2">
      <c r="A438" s="528"/>
      <c r="B438" s="529"/>
      <c r="C438" s="976" t="s">
        <v>2376</v>
      </c>
      <c r="D438" s="977"/>
      <c r="E438" s="977"/>
      <c r="F438" s="977"/>
      <c r="G438" s="977"/>
      <c r="H438" s="526"/>
      <c r="I438" s="526"/>
      <c r="J438" s="526"/>
      <c r="K438" s="526"/>
      <c r="L438" s="526"/>
      <c r="M438" s="526"/>
      <c r="N438" s="533"/>
      <c r="O438" s="533"/>
      <c r="P438" s="533"/>
      <c r="Q438" s="533"/>
      <c r="R438" s="526"/>
      <c r="S438" s="526"/>
      <c r="T438" s="526"/>
      <c r="U438" s="526"/>
      <c r="V438" s="526"/>
      <c r="W438" s="526"/>
      <c r="X438" s="526"/>
      <c r="Y438" s="526"/>
      <c r="Z438" s="527"/>
      <c r="AA438" s="527"/>
      <c r="AB438" s="527"/>
      <c r="AC438" s="527"/>
      <c r="AD438" s="527"/>
      <c r="AE438" s="527"/>
      <c r="AF438" s="527"/>
      <c r="AG438" s="527" t="s">
        <v>1621</v>
      </c>
      <c r="AH438" s="527"/>
      <c r="AI438" s="527"/>
      <c r="AJ438" s="527"/>
      <c r="AK438" s="527"/>
      <c r="AL438" s="527"/>
      <c r="AM438" s="527"/>
      <c r="AN438" s="527"/>
      <c r="AO438" s="527"/>
      <c r="AP438" s="527"/>
      <c r="AQ438" s="527"/>
      <c r="AR438" s="527"/>
      <c r="AS438" s="527"/>
      <c r="AT438" s="527"/>
      <c r="AU438" s="527"/>
      <c r="AV438" s="527"/>
      <c r="AW438" s="527"/>
      <c r="AX438" s="527"/>
      <c r="AY438" s="527"/>
      <c r="AZ438" s="527"/>
      <c r="BA438" s="527"/>
      <c r="BB438" s="527"/>
      <c r="BC438" s="527"/>
      <c r="BD438" s="527"/>
      <c r="BE438" s="527"/>
      <c r="BF438" s="527"/>
      <c r="BG438" s="527"/>
      <c r="BH438" s="527"/>
    </row>
    <row r="439" spans="1:60" outlineLevel="2">
      <c r="A439" s="528"/>
      <c r="B439" s="529"/>
      <c r="C439" s="530" t="s">
        <v>2377</v>
      </c>
      <c r="D439" s="531"/>
      <c r="E439" s="532">
        <v>3.5257299999999998</v>
      </c>
      <c r="F439" s="526"/>
      <c r="G439" s="526"/>
      <c r="H439" s="526"/>
      <c r="I439" s="526"/>
      <c r="J439" s="526"/>
      <c r="K439" s="526"/>
      <c r="L439" s="526"/>
      <c r="M439" s="526"/>
      <c r="N439" s="533"/>
      <c r="O439" s="533"/>
      <c r="P439" s="533"/>
      <c r="Q439" s="533"/>
      <c r="R439" s="526"/>
      <c r="S439" s="526"/>
      <c r="T439" s="526"/>
      <c r="U439" s="526"/>
      <c r="V439" s="526"/>
      <c r="W439" s="526"/>
      <c r="X439" s="526"/>
      <c r="Y439" s="526"/>
      <c r="Z439" s="527"/>
      <c r="AA439" s="527"/>
      <c r="AB439" s="527"/>
      <c r="AC439" s="527"/>
      <c r="AD439" s="527"/>
      <c r="AE439" s="527"/>
      <c r="AF439" s="527"/>
      <c r="AG439" s="527" t="s">
        <v>814</v>
      </c>
      <c r="AH439" s="527">
        <v>0</v>
      </c>
      <c r="AI439" s="527"/>
      <c r="AJ439" s="527"/>
      <c r="AK439" s="527"/>
      <c r="AL439" s="527"/>
      <c r="AM439" s="527"/>
      <c r="AN439" s="527"/>
      <c r="AO439" s="527"/>
      <c r="AP439" s="527"/>
      <c r="AQ439" s="527"/>
      <c r="AR439" s="527"/>
      <c r="AS439" s="527"/>
      <c r="AT439" s="527"/>
      <c r="AU439" s="527"/>
      <c r="AV439" s="527"/>
      <c r="AW439" s="527"/>
      <c r="AX439" s="527"/>
      <c r="AY439" s="527"/>
      <c r="AZ439" s="527"/>
      <c r="BA439" s="527"/>
      <c r="BB439" s="527"/>
      <c r="BC439" s="527"/>
      <c r="BD439" s="527"/>
      <c r="BE439" s="527"/>
      <c r="BF439" s="527"/>
      <c r="BG439" s="527"/>
      <c r="BH439" s="527"/>
    </row>
    <row r="440" spans="1:60" outlineLevel="3">
      <c r="A440" s="528"/>
      <c r="B440" s="529"/>
      <c r="C440" s="530" t="s">
        <v>2378</v>
      </c>
      <c r="D440" s="531"/>
      <c r="E440" s="532">
        <v>0.74333000000000005</v>
      </c>
      <c r="F440" s="526"/>
      <c r="G440" s="526"/>
      <c r="H440" s="526"/>
      <c r="I440" s="526"/>
      <c r="J440" s="526"/>
      <c r="K440" s="526"/>
      <c r="L440" s="526"/>
      <c r="M440" s="526"/>
      <c r="N440" s="533"/>
      <c r="O440" s="533"/>
      <c r="P440" s="533"/>
      <c r="Q440" s="533"/>
      <c r="R440" s="526"/>
      <c r="S440" s="526"/>
      <c r="T440" s="526"/>
      <c r="U440" s="526"/>
      <c r="V440" s="526"/>
      <c r="W440" s="526"/>
      <c r="X440" s="526"/>
      <c r="Y440" s="526"/>
      <c r="Z440" s="527"/>
      <c r="AA440" s="527"/>
      <c r="AB440" s="527"/>
      <c r="AC440" s="527"/>
      <c r="AD440" s="527"/>
      <c r="AE440" s="527"/>
      <c r="AF440" s="527"/>
      <c r="AG440" s="527" t="s">
        <v>814</v>
      </c>
      <c r="AH440" s="527">
        <v>0</v>
      </c>
      <c r="AI440" s="527"/>
      <c r="AJ440" s="527"/>
      <c r="AK440" s="527"/>
      <c r="AL440" s="527"/>
      <c r="AM440" s="527"/>
      <c r="AN440" s="527"/>
      <c r="AO440" s="527"/>
      <c r="AP440" s="527"/>
      <c r="AQ440" s="527"/>
      <c r="AR440" s="527"/>
      <c r="AS440" s="527"/>
      <c r="AT440" s="527"/>
      <c r="AU440" s="527"/>
      <c r="AV440" s="527"/>
      <c r="AW440" s="527"/>
      <c r="AX440" s="527"/>
      <c r="AY440" s="527"/>
      <c r="AZ440" s="527"/>
      <c r="BA440" s="527"/>
      <c r="BB440" s="527"/>
      <c r="BC440" s="527"/>
      <c r="BD440" s="527"/>
      <c r="BE440" s="527"/>
      <c r="BF440" s="527"/>
      <c r="BG440" s="527"/>
      <c r="BH440" s="527"/>
    </row>
    <row r="441" spans="1:60" outlineLevel="1">
      <c r="A441" s="518">
        <v>103</v>
      </c>
      <c r="B441" s="519" t="s">
        <v>2379</v>
      </c>
      <c r="C441" s="520" t="s">
        <v>2380</v>
      </c>
      <c r="D441" s="521" t="s">
        <v>162</v>
      </c>
      <c r="E441" s="522">
        <v>1.8</v>
      </c>
      <c r="F441" s="523"/>
      <c r="G441" s="524">
        <f>ROUND(E441*F441,2)</f>
        <v>0</v>
      </c>
      <c r="H441" s="523"/>
      <c r="I441" s="524">
        <f>ROUND(E441*H441,2)</f>
        <v>0</v>
      </c>
      <c r="J441" s="523"/>
      <c r="K441" s="524">
        <f>ROUND(E441*J441,2)</f>
        <v>0</v>
      </c>
      <c r="L441" s="524">
        <v>21</v>
      </c>
      <c r="M441" s="524">
        <f>G441*(1+L441/100)</f>
        <v>0</v>
      </c>
      <c r="N441" s="522">
        <v>0</v>
      </c>
      <c r="O441" s="522">
        <f>ROUND(E441*N441,2)</f>
        <v>0</v>
      </c>
      <c r="P441" s="522">
        <v>0.432</v>
      </c>
      <c r="Q441" s="522">
        <f>ROUND(E441*P441,2)</f>
        <v>0.78</v>
      </c>
      <c r="R441" s="524" t="s">
        <v>1731</v>
      </c>
      <c r="S441" s="524" t="s">
        <v>1605</v>
      </c>
      <c r="T441" s="525" t="s">
        <v>1605</v>
      </c>
      <c r="U441" s="526">
        <v>3</v>
      </c>
      <c r="V441" s="526">
        <f>ROUND(E441*U441,2)</f>
        <v>5.4</v>
      </c>
      <c r="W441" s="526"/>
      <c r="X441" s="526" t="s">
        <v>1606</v>
      </c>
      <c r="Y441" s="526" t="s">
        <v>2857</v>
      </c>
      <c r="Z441" s="527"/>
      <c r="AA441" s="527"/>
      <c r="AB441" s="527"/>
      <c r="AC441" s="527"/>
      <c r="AD441" s="527"/>
      <c r="AE441" s="527"/>
      <c r="AF441" s="527"/>
      <c r="AG441" s="527" t="s">
        <v>1607</v>
      </c>
      <c r="AH441" s="527"/>
      <c r="AI441" s="527"/>
      <c r="AJ441" s="527"/>
      <c r="AK441" s="527"/>
      <c r="AL441" s="527"/>
      <c r="AM441" s="527"/>
      <c r="AN441" s="527"/>
      <c r="AO441" s="527"/>
      <c r="AP441" s="527"/>
      <c r="AQ441" s="527"/>
      <c r="AR441" s="527"/>
      <c r="AS441" s="527"/>
      <c r="AT441" s="527"/>
      <c r="AU441" s="527"/>
      <c r="AV441" s="527"/>
      <c r="AW441" s="527"/>
      <c r="AX441" s="527"/>
      <c r="AY441" s="527"/>
      <c r="AZ441" s="527"/>
      <c r="BA441" s="527"/>
      <c r="BB441" s="527"/>
      <c r="BC441" s="527"/>
      <c r="BD441" s="527"/>
      <c r="BE441" s="527"/>
      <c r="BF441" s="527"/>
      <c r="BG441" s="527"/>
      <c r="BH441" s="527"/>
    </row>
    <row r="442" spans="1:60" outlineLevel="2">
      <c r="A442" s="528"/>
      <c r="B442" s="529"/>
      <c r="C442" s="530" t="s">
        <v>2381</v>
      </c>
      <c r="D442" s="531"/>
      <c r="E442" s="532">
        <v>1.8</v>
      </c>
      <c r="F442" s="526"/>
      <c r="G442" s="526"/>
      <c r="H442" s="526"/>
      <c r="I442" s="526"/>
      <c r="J442" s="526"/>
      <c r="K442" s="526"/>
      <c r="L442" s="526"/>
      <c r="M442" s="526"/>
      <c r="N442" s="533"/>
      <c r="O442" s="533"/>
      <c r="P442" s="533"/>
      <c r="Q442" s="533"/>
      <c r="R442" s="526"/>
      <c r="S442" s="526"/>
      <c r="T442" s="526"/>
      <c r="U442" s="526"/>
      <c r="V442" s="526"/>
      <c r="W442" s="526"/>
      <c r="X442" s="526"/>
      <c r="Y442" s="526"/>
      <c r="Z442" s="527"/>
      <c r="AA442" s="527"/>
      <c r="AB442" s="527"/>
      <c r="AC442" s="527"/>
      <c r="AD442" s="527"/>
      <c r="AE442" s="527"/>
      <c r="AF442" s="527"/>
      <c r="AG442" s="527" t="s">
        <v>814</v>
      </c>
      <c r="AH442" s="527">
        <v>0</v>
      </c>
      <c r="AI442" s="527"/>
      <c r="AJ442" s="527"/>
      <c r="AK442" s="527"/>
      <c r="AL442" s="527"/>
      <c r="AM442" s="527"/>
      <c r="AN442" s="527"/>
      <c r="AO442" s="527"/>
      <c r="AP442" s="527"/>
      <c r="AQ442" s="527"/>
      <c r="AR442" s="527"/>
      <c r="AS442" s="527"/>
      <c r="AT442" s="527"/>
      <c r="AU442" s="527"/>
      <c r="AV442" s="527"/>
      <c r="AW442" s="527"/>
      <c r="AX442" s="527"/>
      <c r="AY442" s="527"/>
      <c r="AZ442" s="527"/>
      <c r="BA442" s="527"/>
      <c r="BB442" s="527"/>
      <c r="BC442" s="527"/>
      <c r="BD442" s="527"/>
      <c r="BE442" s="527"/>
      <c r="BF442" s="527"/>
      <c r="BG442" s="527"/>
      <c r="BH442" s="527"/>
    </row>
    <row r="443" spans="1:60" ht="22.5" outlineLevel="1">
      <c r="A443" s="518">
        <v>104</v>
      </c>
      <c r="B443" s="519" t="s">
        <v>2382</v>
      </c>
      <c r="C443" s="520" t="s">
        <v>1738</v>
      </c>
      <c r="D443" s="521" t="s">
        <v>832</v>
      </c>
      <c r="E443" s="522">
        <v>23.9175</v>
      </c>
      <c r="F443" s="523"/>
      <c r="G443" s="524">
        <f>ROUND(E443*F443,2)</f>
        <v>0</v>
      </c>
      <c r="H443" s="523"/>
      <c r="I443" s="524">
        <f>ROUND(E443*H443,2)</f>
        <v>0</v>
      </c>
      <c r="J443" s="523"/>
      <c r="K443" s="524">
        <f>ROUND(E443*J443,2)</f>
        <v>0</v>
      </c>
      <c r="L443" s="524">
        <v>21</v>
      </c>
      <c r="M443" s="524">
        <f>G443*(1+L443/100)</f>
        <v>0</v>
      </c>
      <c r="N443" s="522">
        <v>0</v>
      </c>
      <c r="O443" s="522">
        <f>ROUND(E443*N443,2)</f>
        <v>0</v>
      </c>
      <c r="P443" s="522">
        <v>1.6</v>
      </c>
      <c r="Q443" s="522">
        <f>ROUND(E443*P443,2)</f>
        <v>38.270000000000003</v>
      </c>
      <c r="R443" s="524" t="s">
        <v>1731</v>
      </c>
      <c r="S443" s="524" t="s">
        <v>1605</v>
      </c>
      <c r="T443" s="525" t="s">
        <v>1605</v>
      </c>
      <c r="U443" s="526">
        <v>6.99</v>
      </c>
      <c r="V443" s="526">
        <f>ROUND(E443*U443,2)</f>
        <v>167.18</v>
      </c>
      <c r="W443" s="526"/>
      <c r="X443" s="526" t="s">
        <v>1606</v>
      </c>
      <c r="Y443" s="526" t="s">
        <v>2857</v>
      </c>
      <c r="Z443" s="527"/>
      <c r="AA443" s="527"/>
      <c r="AB443" s="527"/>
      <c r="AC443" s="527"/>
      <c r="AD443" s="527"/>
      <c r="AE443" s="527"/>
      <c r="AF443" s="527"/>
      <c r="AG443" s="527" t="s">
        <v>1607</v>
      </c>
      <c r="AH443" s="527"/>
      <c r="AI443" s="527"/>
      <c r="AJ443" s="527"/>
      <c r="AK443" s="527"/>
      <c r="AL443" s="527"/>
      <c r="AM443" s="527"/>
      <c r="AN443" s="527"/>
      <c r="AO443" s="527"/>
      <c r="AP443" s="527"/>
      <c r="AQ443" s="527"/>
      <c r="AR443" s="527"/>
      <c r="AS443" s="527"/>
      <c r="AT443" s="527"/>
      <c r="AU443" s="527"/>
      <c r="AV443" s="527"/>
      <c r="AW443" s="527"/>
      <c r="AX443" s="527"/>
      <c r="AY443" s="527"/>
      <c r="AZ443" s="527"/>
      <c r="BA443" s="527"/>
      <c r="BB443" s="527"/>
      <c r="BC443" s="527"/>
      <c r="BD443" s="527"/>
      <c r="BE443" s="527"/>
      <c r="BF443" s="527"/>
      <c r="BG443" s="527"/>
      <c r="BH443" s="527"/>
    </row>
    <row r="444" spans="1:60" outlineLevel="2">
      <c r="A444" s="528"/>
      <c r="B444" s="529"/>
      <c r="C444" s="530" t="s">
        <v>2933</v>
      </c>
      <c r="D444" s="531"/>
      <c r="E444" s="532"/>
      <c r="F444" s="526"/>
      <c r="G444" s="526"/>
      <c r="H444" s="526"/>
      <c r="I444" s="526"/>
      <c r="J444" s="526"/>
      <c r="K444" s="526"/>
      <c r="L444" s="526"/>
      <c r="M444" s="526"/>
      <c r="N444" s="533"/>
      <c r="O444" s="533"/>
      <c r="P444" s="533"/>
      <c r="Q444" s="533"/>
      <c r="R444" s="526"/>
      <c r="S444" s="526"/>
      <c r="T444" s="526"/>
      <c r="U444" s="526"/>
      <c r="V444" s="526"/>
      <c r="W444" s="526"/>
      <c r="X444" s="526"/>
      <c r="Y444" s="526"/>
      <c r="Z444" s="527"/>
      <c r="AA444" s="527"/>
      <c r="AB444" s="527"/>
      <c r="AC444" s="527"/>
      <c r="AD444" s="527"/>
      <c r="AE444" s="527"/>
      <c r="AF444" s="527"/>
      <c r="AG444" s="527" t="s">
        <v>814</v>
      </c>
      <c r="AH444" s="527">
        <v>0</v>
      </c>
      <c r="AI444" s="527"/>
      <c r="AJ444" s="527"/>
      <c r="AK444" s="527"/>
      <c r="AL444" s="527"/>
      <c r="AM444" s="527"/>
      <c r="AN444" s="527"/>
      <c r="AO444" s="527"/>
      <c r="AP444" s="527"/>
      <c r="AQ444" s="527"/>
      <c r="AR444" s="527"/>
      <c r="AS444" s="527"/>
      <c r="AT444" s="527"/>
      <c r="AU444" s="527"/>
      <c r="AV444" s="527"/>
      <c r="AW444" s="527"/>
      <c r="AX444" s="527"/>
      <c r="AY444" s="527"/>
      <c r="AZ444" s="527"/>
      <c r="BA444" s="527"/>
      <c r="BB444" s="527"/>
      <c r="BC444" s="527"/>
      <c r="BD444" s="527"/>
      <c r="BE444" s="527"/>
      <c r="BF444" s="527"/>
      <c r="BG444" s="527"/>
      <c r="BH444" s="527"/>
    </row>
    <row r="445" spans="1:60" outlineLevel="3">
      <c r="A445" s="528"/>
      <c r="B445" s="529"/>
      <c r="C445" s="530" t="s">
        <v>2383</v>
      </c>
      <c r="D445" s="531"/>
      <c r="E445" s="532">
        <v>21.0075</v>
      </c>
      <c r="F445" s="526"/>
      <c r="G445" s="526"/>
      <c r="H445" s="526"/>
      <c r="I445" s="526"/>
      <c r="J445" s="526"/>
      <c r="K445" s="526"/>
      <c r="L445" s="526"/>
      <c r="M445" s="526"/>
      <c r="N445" s="533"/>
      <c r="O445" s="533"/>
      <c r="P445" s="533"/>
      <c r="Q445" s="533"/>
      <c r="R445" s="526"/>
      <c r="S445" s="526"/>
      <c r="T445" s="526"/>
      <c r="U445" s="526"/>
      <c r="V445" s="526"/>
      <c r="W445" s="526"/>
      <c r="X445" s="526"/>
      <c r="Y445" s="526"/>
      <c r="Z445" s="527"/>
      <c r="AA445" s="527"/>
      <c r="AB445" s="527"/>
      <c r="AC445" s="527"/>
      <c r="AD445" s="527"/>
      <c r="AE445" s="527"/>
      <c r="AF445" s="527"/>
      <c r="AG445" s="527" t="s">
        <v>814</v>
      </c>
      <c r="AH445" s="527">
        <v>0</v>
      </c>
      <c r="AI445" s="527"/>
      <c r="AJ445" s="527"/>
      <c r="AK445" s="527"/>
      <c r="AL445" s="527"/>
      <c r="AM445" s="527"/>
      <c r="AN445" s="527"/>
      <c r="AO445" s="527"/>
      <c r="AP445" s="527"/>
      <c r="AQ445" s="527"/>
      <c r="AR445" s="527"/>
      <c r="AS445" s="527"/>
      <c r="AT445" s="527"/>
      <c r="AU445" s="527"/>
      <c r="AV445" s="527"/>
      <c r="AW445" s="527"/>
      <c r="AX445" s="527"/>
      <c r="AY445" s="527"/>
      <c r="AZ445" s="527"/>
      <c r="BA445" s="527"/>
      <c r="BB445" s="527"/>
      <c r="BC445" s="527"/>
      <c r="BD445" s="527"/>
      <c r="BE445" s="527"/>
      <c r="BF445" s="527"/>
      <c r="BG445" s="527"/>
      <c r="BH445" s="527"/>
    </row>
    <row r="446" spans="1:60" outlineLevel="3">
      <c r="A446" s="528"/>
      <c r="B446" s="529"/>
      <c r="C446" s="530" t="s">
        <v>2384</v>
      </c>
      <c r="D446" s="531"/>
      <c r="E446" s="532">
        <v>1.6425000000000001</v>
      </c>
      <c r="F446" s="526"/>
      <c r="G446" s="526"/>
      <c r="H446" s="526"/>
      <c r="I446" s="526"/>
      <c r="J446" s="526"/>
      <c r="K446" s="526"/>
      <c r="L446" s="526"/>
      <c r="M446" s="526"/>
      <c r="N446" s="533"/>
      <c r="O446" s="533"/>
      <c r="P446" s="533"/>
      <c r="Q446" s="533"/>
      <c r="R446" s="526"/>
      <c r="S446" s="526"/>
      <c r="T446" s="526"/>
      <c r="U446" s="526"/>
      <c r="V446" s="526"/>
      <c r="W446" s="526"/>
      <c r="X446" s="526"/>
      <c r="Y446" s="526"/>
      <c r="Z446" s="527"/>
      <c r="AA446" s="527"/>
      <c r="AB446" s="527"/>
      <c r="AC446" s="527"/>
      <c r="AD446" s="527"/>
      <c r="AE446" s="527"/>
      <c r="AF446" s="527"/>
      <c r="AG446" s="527" t="s">
        <v>814</v>
      </c>
      <c r="AH446" s="527">
        <v>0</v>
      </c>
      <c r="AI446" s="527"/>
      <c r="AJ446" s="527"/>
      <c r="AK446" s="527"/>
      <c r="AL446" s="527"/>
      <c r="AM446" s="527"/>
      <c r="AN446" s="527"/>
      <c r="AO446" s="527"/>
      <c r="AP446" s="527"/>
      <c r="AQ446" s="527"/>
      <c r="AR446" s="527"/>
      <c r="AS446" s="527"/>
      <c r="AT446" s="527"/>
      <c r="AU446" s="527"/>
      <c r="AV446" s="527"/>
      <c r="AW446" s="527"/>
      <c r="AX446" s="527"/>
      <c r="AY446" s="527"/>
      <c r="AZ446" s="527"/>
      <c r="BA446" s="527"/>
      <c r="BB446" s="527"/>
      <c r="BC446" s="527"/>
      <c r="BD446" s="527"/>
      <c r="BE446" s="527"/>
      <c r="BF446" s="527"/>
      <c r="BG446" s="527"/>
      <c r="BH446" s="527"/>
    </row>
    <row r="447" spans="1:60" outlineLevel="3">
      <c r="A447" s="528"/>
      <c r="B447" s="529"/>
      <c r="C447" s="530" t="s">
        <v>2385</v>
      </c>
      <c r="D447" s="531"/>
      <c r="E447" s="532">
        <v>1.2675000000000001</v>
      </c>
      <c r="F447" s="526"/>
      <c r="G447" s="526"/>
      <c r="H447" s="526"/>
      <c r="I447" s="526"/>
      <c r="J447" s="526"/>
      <c r="K447" s="526"/>
      <c r="L447" s="526"/>
      <c r="M447" s="526"/>
      <c r="N447" s="533"/>
      <c r="O447" s="533"/>
      <c r="P447" s="533"/>
      <c r="Q447" s="533"/>
      <c r="R447" s="526"/>
      <c r="S447" s="526"/>
      <c r="T447" s="526"/>
      <c r="U447" s="526"/>
      <c r="V447" s="526"/>
      <c r="W447" s="526"/>
      <c r="X447" s="526"/>
      <c r="Y447" s="526"/>
      <c r="Z447" s="527"/>
      <c r="AA447" s="527"/>
      <c r="AB447" s="527"/>
      <c r="AC447" s="527"/>
      <c r="AD447" s="527"/>
      <c r="AE447" s="527"/>
      <c r="AF447" s="527"/>
      <c r="AG447" s="527" t="s">
        <v>814</v>
      </c>
      <c r="AH447" s="527">
        <v>0</v>
      </c>
      <c r="AI447" s="527"/>
      <c r="AJ447" s="527"/>
      <c r="AK447" s="527"/>
      <c r="AL447" s="527"/>
      <c r="AM447" s="527"/>
      <c r="AN447" s="527"/>
      <c r="AO447" s="527"/>
      <c r="AP447" s="527"/>
      <c r="AQ447" s="527"/>
      <c r="AR447" s="527"/>
      <c r="AS447" s="527"/>
      <c r="AT447" s="527"/>
      <c r="AU447" s="527"/>
      <c r="AV447" s="527"/>
      <c r="AW447" s="527"/>
      <c r="AX447" s="527"/>
      <c r="AY447" s="527"/>
      <c r="AZ447" s="527"/>
      <c r="BA447" s="527"/>
      <c r="BB447" s="527"/>
      <c r="BC447" s="527"/>
      <c r="BD447" s="527"/>
      <c r="BE447" s="527"/>
      <c r="BF447" s="527"/>
      <c r="BG447" s="527"/>
      <c r="BH447" s="527"/>
    </row>
    <row r="448" spans="1:60" ht="22.5" outlineLevel="1">
      <c r="A448" s="518">
        <v>105</v>
      </c>
      <c r="B448" s="519" t="s">
        <v>2386</v>
      </c>
      <c r="C448" s="520" t="s">
        <v>1743</v>
      </c>
      <c r="D448" s="521" t="s">
        <v>832</v>
      </c>
      <c r="E448" s="522">
        <v>55.22598</v>
      </c>
      <c r="F448" s="523"/>
      <c r="G448" s="524">
        <f>ROUND(E448*F448,2)</f>
        <v>0</v>
      </c>
      <c r="H448" s="523"/>
      <c r="I448" s="524">
        <f>ROUND(E448*H448,2)</f>
        <v>0</v>
      </c>
      <c r="J448" s="523"/>
      <c r="K448" s="524">
        <f>ROUND(E448*J448,2)</f>
        <v>0</v>
      </c>
      <c r="L448" s="524">
        <v>21</v>
      </c>
      <c r="M448" s="524">
        <f>G448*(1+L448/100)</f>
        <v>0</v>
      </c>
      <c r="N448" s="522">
        <v>0</v>
      </c>
      <c r="O448" s="522">
        <f>ROUND(E448*N448,2)</f>
        <v>0</v>
      </c>
      <c r="P448" s="522">
        <v>2.2000000000000002</v>
      </c>
      <c r="Q448" s="522">
        <f>ROUND(E448*P448,2)</f>
        <v>121.5</v>
      </c>
      <c r="R448" s="524" t="s">
        <v>1731</v>
      </c>
      <c r="S448" s="524" t="s">
        <v>1605</v>
      </c>
      <c r="T448" s="525" t="s">
        <v>1605</v>
      </c>
      <c r="U448" s="526">
        <v>11.32</v>
      </c>
      <c r="V448" s="526">
        <f>ROUND(E448*U448,2)</f>
        <v>625.16</v>
      </c>
      <c r="W448" s="526"/>
      <c r="X448" s="526" t="s">
        <v>1606</v>
      </c>
      <c r="Y448" s="526" t="s">
        <v>2857</v>
      </c>
      <c r="Z448" s="527"/>
      <c r="AA448" s="527"/>
      <c r="AB448" s="527"/>
      <c r="AC448" s="527"/>
      <c r="AD448" s="527"/>
      <c r="AE448" s="527"/>
      <c r="AF448" s="527"/>
      <c r="AG448" s="527" t="s">
        <v>1607</v>
      </c>
      <c r="AH448" s="527"/>
      <c r="AI448" s="527"/>
      <c r="AJ448" s="527"/>
      <c r="AK448" s="527"/>
      <c r="AL448" s="527"/>
      <c r="AM448" s="527"/>
      <c r="AN448" s="527"/>
      <c r="AO448" s="527"/>
      <c r="AP448" s="527"/>
      <c r="AQ448" s="527"/>
      <c r="AR448" s="527"/>
      <c r="AS448" s="527"/>
      <c r="AT448" s="527"/>
      <c r="AU448" s="527"/>
      <c r="AV448" s="527"/>
      <c r="AW448" s="527"/>
      <c r="AX448" s="527"/>
      <c r="AY448" s="527"/>
      <c r="AZ448" s="527"/>
      <c r="BA448" s="527"/>
      <c r="BB448" s="527"/>
      <c r="BC448" s="527"/>
      <c r="BD448" s="527"/>
      <c r="BE448" s="527"/>
      <c r="BF448" s="527"/>
      <c r="BG448" s="527"/>
      <c r="BH448" s="527"/>
    </row>
    <row r="449" spans="1:60" outlineLevel="2">
      <c r="A449" s="528"/>
      <c r="B449" s="529"/>
      <c r="C449" s="530" t="s">
        <v>2387</v>
      </c>
      <c r="D449" s="531"/>
      <c r="E449" s="532">
        <v>0.21718000000000001</v>
      </c>
      <c r="F449" s="526"/>
      <c r="G449" s="526"/>
      <c r="H449" s="526"/>
      <c r="I449" s="526"/>
      <c r="J449" s="526"/>
      <c r="K449" s="526"/>
      <c r="L449" s="526"/>
      <c r="M449" s="526"/>
      <c r="N449" s="533"/>
      <c r="O449" s="533"/>
      <c r="P449" s="533"/>
      <c r="Q449" s="533"/>
      <c r="R449" s="526"/>
      <c r="S449" s="526"/>
      <c r="T449" s="526"/>
      <c r="U449" s="526"/>
      <c r="V449" s="526"/>
      <c r="W449" s="526"/>
      <c r="X449" s="526"/>
      <c r="Y449" s="526"/>
      <c r="Z449" s="527"/>
      <c r="AA449" s="527"/>
      <c r="AB449" s="527"/>
      <c r="AC449" s="527"/>
      <c r="AD449" s="527"/>
      <c r="AE449" s="527"/>
      <c r="AF449" s="527"/>
      <c r="AG449" s="527" t="s">
        <v>814</v>
      </c>
      <c r="AH449" s="527">
        <v>0</v>
      </c>
      <c r="AI449" s="527"/>
      <c r="AJ449" s="527"/>
      <c r="AK449" s="527"/>
      <c r="AL449" s="527"/>
      <c r="AM449" s="527"/>
      <c r="AN449" s="527"/>
      <c r="AO449" s="527"/>
      <c r="AP449" s="527"/>
      <c r="AQ449" s="527"/>
      <c r="AR449" s="527"/>
      <c r="AS449" s="527"/>
      <c r="AT449" s="527"/>
      <c r="AU449" s="527"/>
      <c r="AV449" s="527"/>
      <c r="AW449" s="527"/>
      <c r="AX449" s="527"/>
      <c r="AY449" s="527"/>
      <c r="AZ449" s="527"/>
      <c r="BA449" s="527"/>
      <c r="BB449" s="527"/>
      <c r="BC449" s="527"/>
      <c r="BD449" s="527"/>
      <c r="BE449" s="527"/>
      <c r="BF449" s="527"/>
      <c r="BG449" s="527"/>
      <c r="BH449" s="527"/>
    </row>
    <row r="450" spans="1:60" outlineLevel="3">
      <c r="A450" s="528"/>
      <c r="B450" s="529"/>
      <c r="C450" s="530" t="s">
        <v>2388</v>
      </c>
      <c r="D450" s="531"/>
      <c r="E450" s="532">
        <v>17.6463</v>
      </c>
      <c r="F450" s="526"/>
      <c r="G450" s="526"/>
      <c r="H450" s="526"/>
      <c r="I450" s="526"/>
      <c r="J450" s="526"/>
      <c r="K450" s="526"/>
      <c r="L450" s="526"/>
      <c r="M450" s="526"/>
      <c r="N450" s="533"/>
      <c r="O450" s="533"/>
      <c r="P450" s="533"/>
      <c r="Q450" s="533"/>
      <c r="R450" s="526"/>
      <c r="S450" s="526"/>
      <c r="T450" s="526"/>
      <c r="U450" s="526"/>
      <c r="V450" s="526"/>
      <c r="W450" s="526"/>
      <c r="X450" s="526"/>
      <c r="Y450" s="526"/>
      <c r="Z450" s="527"/>
      <c r="AA450" s="527"/>
      <c r="AB450" s="527"/>
      <c r="AC450" s="527"/>
      <c r="AD450" s="527"/>
      <c r="AE450" s="527"/>
      <c r="AF450" s="527"/>
      <c r="AG450" s="527" t="s">
        <v>814</v>
      </c>
      <c r="AH450" s="527">
        <v>0</v>
      </c>
      <c r="AI450" s="527"/>
      <c r="AJ450" s="527"/>
      <c r="AK450" s="527"/>
      <c r="AL450" s="527"/>
      <c r="AM450" s="527"/>
      <c r="AN450" s="527"/>
      <c r="AO450" s="527"/>
      <c r="AP450" s="527"/>
      <c r="AQ450" s="527"/>
      <c r="AR450" s="527"/>
      <c r="AS450" s="527"/>
      <c r="AT450" s="527"/>
      <c r="AU450" s="527"/>
      <c r="AV450" s="527"/>
      <c r="AW450" s="527"/>
      <c r="AX450" s="527"/>
      <c r="AY450" s="527"/>
      <c r="AZ450" s="527"/>
      <c r="BA450" s="527"/>
      <c r="BB450" s="527"/>
      <c r="BC450" s="527"/>
      <c r="BD450" s="527"/>
      <c r="BE450" s="527"/>
      <c r="BF450" s="527"/>
      <c r="BG450" s="527"/>
      <c r="BH450" s="527"/>
    </row>
    <row r="451" spans="1:60" outlineLevel="3">
      <c r="A451" s="528"/>
      <c r="B451" s="529"/>
      <c r="C451" s="530" t="s">
        <v>2389</v>
      </c>
      <c r="D451" s="531"/>
      <c r="E451" s="532">
        <v>35.3568</v>
      </c>
      <c r="F451" s="526"/>
      <c r="G451" s="526"/>
      <c r="H451" s="526"/>
      <c r="I451" s="526"/>
      <c r="J451" s="526"/>
      <c r="K451" s="526"/>
      <c r="L451" s="526"/>
      <c r="M451" s="526"/>
      <c r="N451" s="533"/>
      <c r="O451" s="533"/>
      <c r="P451" s="533"/>
      <c r="Q451" s="533"/>
      <c r="R451" s="526"/>
      <c r="S451" s="526"/>
      <c r="T451" s="526"/>
      <c r="U451" s="526"/>
      <c r="V451" s="526"/>
      <c r="W451" s="526"/>
      <c r="X451" s="526"/>
      <c r="Y451" s="526"/>
      <c r="Z451" s="527"/>
      <c r="AA451" s="527"/>
      <c r="AB451" s="527"/>
      <c r="AC451" s="527"/>
      <c r="AD451" s="527"/>
      <c r="AE451" s="527"/>
      <c r="AF451" s="527"/>
      <c r="AG451" s="527" t="s">
        <v>814</v>
      </c>
      <c r="AH451" s="527">
        <v>0</v>
      </c>
      <c r="AI451" s="527"/>
      <c r="AJ451" s="527"/>
      <c r="AK451" s="527"/>
      <c r="AL451" s="527"/>
      <c r="AM451" s="527"/>
      <c r="AN451" s="527"/>
      <c r="AO451" s="527"/>
      <c r="AP451" s="527"/>
      <c r="AQ451" s="527"/>
      <c r="AR451" s="527"/>
      <c r="AS451" s="527"/>
      <c r="AT451" s="527"/>
      <c r="AU451" s="527"/>
      <c r="AV451" s="527"/>
      <c r="AW451" s="527"/>
      <c r="AX451" s="527"/>
      <c r="AY451" s="527"/>
      <c r="AZ451" s="527"/>
      <c r="BA451" s="527"/>
      <c r="BB451" s="527"/>
      <c r="BC451" s="527"/>
      <c r="BD451" s="527"/>
      <c r="BE451" s="527"/>
      <c r="BF451" s="527"/>
      <c r="BG451" s="527"/>
      <c r="BH451" s="527"/>
    </row>
    <row r="452" spans="1:60" outlineLevel="3">
      <c r="A452" s="528"/>
      <c r="B452" s="529"/>
      <c r="C452" s="530" t="s">
        <v>2390</v>
      </c>
      <c r="D452" s="531"/>
      <c r="E452" s="532">
        <v>1.1607000000000001</v>
      </c>
      <c r="F452" s="526"/>
      <c r="G452" s="526"/>
      <c r="H452" s="526"/>
      <c r="I452" s="526"/>
      <c r="J452" s="526"/>
      <c r="K452" s="526"/>
      <c r="L452" s="526"/>
      <c r="M452" s="526"/>
      <c r="N452" s="533"/>
      <c r="O452" s="533"/>
      <c r="P452" s="533"/>
      <c r="Q452" s="533"/>
      <c r="R452" s="526"/>
      <c r="S452" s="526"/>
      <c r="T452" s="526"/>
      <c r="U452" s="526"/>
      <c r="V452" s="526"/>
      <c r="W452" s="526"/>
      <c r="X452" s="526"/>
      <c r="Y452" s="526"/>
      <c r="Z452" s="527"/>
      <c r="AA452" s="527"/>
      <c r="AB452" s="527"/>
      <c r="AC452" s="527"/>
      <c r="AD452" s="527"/>
      <c r="AE452" s="527"/>
      <c r="AF452" s="527"/>
      <c r="AG452" s="527" t="s">
        <v>814</v>
      </c>
      <c r="AH452" s="527">
        <v>0</v>
      </c>
      <c r="AI452" s="527"/>
      <c r="AJ452" s="527"/>
      <c r="AK452" s="527"/>
      <c r="AL452" s="527"/>
      <c r="AM452" s="527"/>
      <c r="AN452" s="527"/>
      <c r="AO452" s="527"/>
      <c r="AP452" s="527"/>
      <c r="AQ452" s="527"/>
      <c r="AR452" s="527"/>
      <c r="AS452" s="527"/>
      <c r="AT452" s="527"/>
      <c r="AU452" s="527"/>
      <c r="AV452" s="527"/>
      <c r="AW452" s="527"/>
      <c r="AX452" s="527"/>
      <c r="AY452" s="527"/>
      <c r="AZ452" s="527"/>
      <c r="BA452" s="527"/>
      <c r="BB452" s="527"/>
      <c r="BC452" s="527"/>
      <c r="BD452" s="527"/>
      <c r="BE452" s="527"/>
      <c r="BF452" s="527"/>
      <c r="BG452" s="527"/>
      <c r="BH452" s="527"/>
    </row>
    <row r="453" spans="1:60" outlineLevel="3">
      <c r="A453" s="528"/>
      <c r="B453" s="529"/>
      <c r="C453" s="530" t="s">
        <v>2391</v>
      </c>
      <c r="D453" s="531"/>
      <c r="E453" s="532">
        <v>0.84499999999999997</v>
      </c>
      <c r="F453" s="526"/>
      <c r="G453" s="526"/>
      <c r="H453" s="526"/>
      <c r="I453" s="526"/>
      <c r="J453" s="526"/>
      <c r="K453" s="526"/>
      <c r="L453" s="526"/>
      <c r="M453" s="526"/>
      <c r="N453" s="533"/>
      <c r="O453" s="533"/>
      <c r="P453" s="533"/>
      <c r="Q453" s="533"/>
      <c r="R453" s="526"/>
      <c r="S453" s="526"/>
      <c r="T453" s="526"/>
      <c r="U453" s="526"/>
      <c r="V453" s="526"/>
      <c r="W453" s="526"/>
      <c r="X453" s="526"/>
      <c r="Y453" s="526"/>
      <c r="Z453" s="527"/>
      <c r="AA453" s="527"/>
      <c r="AB453" s="527"/>
      <c r="AC453" s="527"/>
      <c r="AD453" s="527"/>
      <c r="AE453" s="527"/>
      <c r="AF453" s="527"/>
      <c r="AG453" s="527" t="s">
        <v>814</v>
      </c>
      <c r="AH453" s="527">
        <v>0</v>
      </c>
      <c r="AI453" s="527"/>
      <c r="AJ453" s="527"/>
      <c r="AK453" s="527"/>
      <c r="AL453" s="527"/>
      <c r="AM453" s="527"/>
      <c r="AN453" s="527"/>
      <c r="AO453" s="527"/>
      <c r="AP453" s="527"/>
      <c r="AQ453" s="527"/>
      <c r="AR453" s="527"/>
      <c r="AS453" s="527"/>
      <c r="AT453" s="527"/>
      <c r="AU453" s="527"/>
      <c r="AV453" s="527"/>
      <c r="AW453" s="527"/>
      <c r="AX453" s="527"/>
      <c r="AY453" s="527"/>
      <c r="AZ453" s="527"/>
      <c r="BA453" s="527"/>
      <c r="BB453" s="527"/>
      <c r="BC453" s="527"/>
      <c r="BD453" s="527"/>
      <c r="BE453" s="527"/>
      <c r="BF453" s="527"/>
      <c r="BG453" s="527"/>
      <c r="BH453" s="527"/>
    </row>
    <row r="454" spans="1:60" ht="22.5" outlineLevel="1">
      <c r="A454" s="518">
        <v>106</v>
      </c>
      <c r="B454" s="519" t="s">
        <v>2392</v>
      </c>
      <c r="C454" s="520" t="s">
        <v>1743</v>
      </c>
      <c r="D454" s="521" t="s">
        <v>832</v>
      </c>
      <c r="E454" s="522">
        <v>0.35</v>
      </c>
      <c r="F454" s="523"/>
      <c r="G454" s="524">
        <f>ROUND(E454*F454,2)</f>
        <v>0</v>
      </c>
      <c r="H454" s="523"/>
      <c r="I454" s="524">
        <f>ROUND(E454*H454,2)</f>
        <v>0</v>
      </c>
      <c r="J454" s="523"/>
      <c r="K454" s="524">
        <f>ROUND(E454*J454,2)</f>
        <v>0</v>
      </c>
      <c r="L454" s="524">
        <v>21</v>
      </c>
      <c r="M454" s="524">
        <f>G454*(1+L454/100)</f>
        <v>0</v>
      </c>
      <c r="N454" s="522">
        <v>0</v>
      </c>
      <c r="O454" s="522">
        <f>ROUND(E454*N454,2)</f>
        <v>0</v>
      </c>
      <c r="P454" s="522">
        <v>2.2000000000000002</v>
      </c>
      <c r="Q454" s="522">
        <f>ROUND(E454*P454,2)</f>
        <v>0.77</v>
      </c>
      <c r="R454" s="524" t="s">
        <v>1731</v>
      </c>
      <c r="S454" s="524" t="s">
        <v>1605</v>
      </c>
      <c r="T454" s="525" t="s">
        <v>1605</v>
      </c>
      <c r="U454" s="526">
        <v>10.88</v>
      </c>
      <c r="V454" s="526">
        <f>ROUND(E454*U454,2)</f>
        <v>3.81</v>
      </c>
      <c r="W454" s="526"/>
      <c r="X454" s="526" t="s">
        <v>1606</v>
      </c>
      <c r="Y454" s="526" t="s">
        <v>2857</v>
      </c>
      <c r="Z454" s="527"/>
      <c r="AA454" s="527"/>
      <c r="AB454" s="527"/>
      <c r="AC454" s="527"/>
      <c r="AD454" s="527"/>
      <c r="AE454" s="527"/>
      <c r="AF454" s="527"/>
      <c r="AG454" s="527" t="s">
        <v>1607</v>
      </c>
      <c r="AH454" s="527"/>
      <c r="AI454" s="527"/>
      <c r="AJ454" s="527"/>
      <c r="AK454" s="527"/>
      <c r="AL454" s="527"/>
      <c r="AM454" s="527"/>
      <c r="AN454" s="527"/>
      <c r="AO454" s="527"/>
      <c r="AP454" s="527"/>
      <c r="AQ454" s="527"/>
      <c r="AR454" s="527"/>
      <c r="AS454" s="527"/>
      <c r="AT454" s="527"/>
      <c r="AU454" s="527"/>
      <c r="AV454" s="527"/>
      <c r="AW454" s="527"/>
      <c r="AX454" s="527"/>
      <c r="AY454" s="527"/>
      <c r="AZ454" s="527"/>
      <c r="BA454" s="527"/>
      <c r="BB454" s="527"/>
      <c r="BC454" s="527"/>
      <c r="BD454" s="527"/>
      <c r="BE454" s="527"/>
      <c r="BF454" s="527"/>
      <c r="BG454" s="527"/>
      <c r="BH454" s="527"/>
    </row>
    <row r="455" spans="1:60" outlineLevel="2">
      <c r="A455" s="528"/>
      <c r="B455" s="529"/>
      <c r="C455" s="530" t="s">
        <v>2393</v>
      </c>
      <c r="D455" s="531"/>
      <c r="E455" s="532">
        <v>0.35</v>
      </c>
      <c r="F455" s="526"/>
      <c r="G455" s="526"/>
      <c r="H455" s="526"/>
      <c r="I455" s="526"/>
      <c r="J455" s="526"/>
      <c r="K455" s="526"/>
      <c r="L455" s="526"/>
      <c r="M455" s="526"/>
      <c r="N455" s="533"/>
      <c r="O455" s="533"/>
      <c r="P455" s="533"/>
      <c r="Q455" s="533"/>
      <c r="R455" s="526"/>
      <c r="S455" s="526"/>
      <c r="T455" s="526"/>
      <c r="U455" s="526"/>
      <c r="V455" s="526"/>
      <c r="W455" s="526"/>
      <c r="X455" s="526"/>
      <c r="Y455" s="526"/>
      <c r="Z455" s="527"/>
      <c r="AA455" s="527"/>
      <c r="AB455" s="527"/>
      <c r="AC455" s="527"/>
      <c r="AD455" s="527"/>
      <c r="AE455" s="527"/>
      <c r="AF455" s="527"/>
      <c r="AG455" s="527" t="s">
        <v>814</v>
      </c>
      <c r="AH455" s="527">
        <v>0</v>
      </c>
      <c r="AI455" s="527"/>
      <c r="AJ455" s="527"/>
      <c r="AK455" s="527"/>
      <c r="AL455" s="527"/>
      <c r="AM455" s="527"/>
      <c r="AN455" s="527"/>
      <c r="AO455" s="527"/>
      <c r="AP455" s="527"/>
      <c r="AQ455" s="527"/>
      <c r="AR455" s="527"/>
      <c r="AS455" s="527"/>
      <c r="AT455" s="527"/>
      <c r="AU455" s="527"/>
      <c r="AV455" s="527"/>
      <c r="AW455" s="527"/>
      <c r="AX455" s="527"/>
      <c r="AY455" s="527"/>
      <c r="AZ455" s="527"/>
      <c r="BA455" s="527"/>
      <c r="BB455" s="527"/>
      <c r="BC455" s="527"/>
      <c r="BD455" s="527"/>
      <c r="BE455" s="527"/>
      <c r="BF455" s="527"/>
      <c r="BG455" s="527"/>
      <c r="BH455" s="527"/>
    </row>
    <row r="456" spans="1:60" ht="22.5" outlineLevel="1">
      <c r="A456" s="518">
        <v>107</v>
      </c>
      <c r="B456" s="519" t="s">
        <v>2394</v>
      </c>
      <c r="C456" s="520" t="s">
        <v>2395</v>
      </c>
      <c r="D456" s="521" t="s">
        <v>832</v>
      </c>
      <c r="E456" s="522">
        <v>5.3970000000000002</v>
      </c>
      <c r="F456" s="523"/>
      <c r="G456" s="524">
        <f>ROUND(E456*F456,2)</f>
        <v>0</v>
      </c>
      <c r="H456" s="523"/>
      <c r="I456" s="524">
        <f>ROUND(E456*H456,2)</f>
        <v>0</v>
      </c>
      <c r="J456" s="523"/>
      <c r="K456" s="524">
        <f>ROUND(E456*J456,2)</f>
        <v>0</v>
      </c>
      <c r="L456" s="524">
        <v>21</v>
      </c>
      <c r="M456" s="524">
        <f>G456*(1+L456/100)</f>
        <v>0</v>
      </c>
      <c r="N456" s="522">
        <v>0</v>
      </c>
      <c r="O456" s="522">
        <f>ROUND(E456*N456,2)</f>
        <v>0</v>
      </c>
      <c r="P456" s="522">
        <v>2.2000000000000002</v>
      </c>
      <c r="Q456" s="522">
        <f>ROUND(E456*P456,2)</f>
        <v>11.87</v>
      </c>
      <c r="R456" s="524" t="s">
        <v>1731</v>
      </c>
      <c r="S456" s="524" t="s">
        <v>1605</v>
      </c>
      <c r="T456" s="525" t="s">
        <v>1605</v>
      </c>
      <c r="U456" s="526">
        <v>9.07</v>
      </c>
      <c r="V456" s="526">
        <f>ROUND(E456*U456,2)</f>
        <v>48.95</v>
      </c>
      <c r="W456" s="526"/>
      <c r="X456" s="526" t="s">
        <v>1606</v>
      </c>
      <c r="Y456" s="526" t="s">
        <v>2857</v>
      </c>
      <c r="Z456" s="527"/>
      <c r="AA456" s="527"/>
      <c r="AB456" s="527"/>
      <c r="AC456" s="527"/>
      <c r="AD456" s="527"/>
      <c r="AE456" s="527"/>
      <c r="AF456" s="527"/>
      <c r="AG456" s="527" t="s">
        <v>1607</v>
      </c>
      <c r="AH456" s="527"/>
      <c r="AI456" s="527"/>
      <c r="AJ456" s="527"/>
      <c r="AK456" s="527"/>
      <c r="AL456" s="527"/>
      <c r="AM456" s="527"/>
      <c r="AN456" s="527"/>
      <c r="AO456" s="527"/>
      <c r="AP456" s="527"/>
      <c r="AQ456" s="527"/>
      <c r="AR456" s="527"/>
      <c r="AS456" s="527"/>
      <c r="AT456" s="527"/>
      <c r="AU456" s="527"/>
      <c r="AV456" s="527"/>
      <c r="AW456" s="527"/>
      <c r="AX456" s="527"/>
      <c r="AY456" s="527"/>
      <c r="AZ456" s="527"/>
      <c r="BA456" s="527"/>
      <c r="BB456" s="527"/>
      <c r="BC456" s="527"/>
      <c r="BD456" s="527"/>
      <c r="BE456" s="527"/>
      <c r="BF456" s="527"/>
      <c r="BG456" s="527"/>
      <c r="BH456" s="527"/>
    </row>
    <row r="457" spans="1:60" outlineLevel="2">
      <c r="A457" s="528"/>
      <c r="B457" s="529"/>
      <c r="C457" s="530" t="s">
        <v>2396</v>
      </c>
      <c r="D457" s="531"/>
      <c r="E457" s="532">
        <v>1.927</v>
      </c>
      <c r="F457" s="526"/>
      <c r="G457" s="526"/>
      <c r="H457" s="526"/>
      <c r="I457" s="526"/>
      <c r="J457" s="526"/>
      <c r="K457" s="526"/>
      <c r="L457" s="526"/>
      <c r="M457" s="526"/>
      <c r="N457" s="533"/>
      <c r="O457" s="533"/>
      <c r="P457" s="533"/>
      <c r="Q457" s="533"/>
      <c r="R457" s="526"/>
      <c r="S457" s="526"/>
      <c r="T457" s="526"/>
      <c r="U457" s="526"/>
      <c r="V457" s="526"/>
      <c r="W457" s="526"/>
      <c r="X457" s="526"/>
      <c r="Y457" s="526"/>
      <c r="Z457" s="527"/>
      <c r="AA457" s="527"/>
      <c r="AB457" s="527"/>
      <c r="AC457" s="527"/>
      <c r="AD457" s="527"/>
      <c r="AE457" s="527"/>
      <c r="AF457" s="527"/>
      <c r="AG457" s="527" t="s">
        <v>814</v>
      </c>
      <c r="AH457" s="527">
        <v>0</v>
      </c>
      <c r="AI457" s="527"/>
      <c r="AJ457" s="527"/>
      <c r="AK457" s="527"/>
      <c r="AL457" s="527"/>
      <c r="AM457" s="527"/>
      <c r="AN457" s="527"/>
      <c r="AO457" s="527"/>
      <c r="AP457" s="527"/>
      <c r="AQ457" s="527"/>
      <c r="AR457" s="527"/>
      <c r="AS457" s="527"/>
      <c r="AT457" s="527"/>
      <c r="AU457" s="527"/>
      <c r="AV457" s="527"/>
      <c r="AW457" s="527"/>
      <c r="AX457" s="527"/>
      <c r="AY457" s="527"/>
      <c r="AZ457" s="527"/>
      <c r="BA457" s="527"/>
      <c r="BB457" s="527"/>
      <c r="BC457" s="527"/>
      <c r="BD457" s="527"/>
      <c r="BE457" s="527"/>
      <c r="BF457" s="527"/>
      <c r="BG457" s="527"/>
      <c r="BH457" s="527"/>
    </row>
    <row r="458" spans="1:60" outlineLevel="3">
      <c r="A458" s="528"/>
      <c r="B458" s="529"/>
      <c r="C458" s="530" t="s">
        <v>2397</v>
      </c>
      <c r="D458" s="531"/>
      <c r="E458" s="532">
        <v>3.47</v>
      </c>
      <c r="F458" s="526"/>
      <c r="G458" s="526"/>
      <c r="H458" s="526"/>
      <c r="I458" s="526"/>
      <c r="J458" s="526"/>
      <c r="K458" s="526"/>
      <c r="L458" s="526"/>
      <c r="M458" s="526"/>
      <c r="N458" s="533"/>
      <c r="O458" s="533"/>
      <c r="P458" s="533"/>
      <c r="Q458" s="533"/>
      <c r="R458" s="526"/>
      <c r="S458" s="526"/>
      <c r="T458" s="526"/>
      <c r="U458" s="526"/>
      <c r="V458" s="526"/>
      <c r="W458" s="526"/>
      <c r="X458" s="526"/>
      <c r="Y458" s="526"/>
      <c r="Z458" s="527"/>
      <c r="AA458" s="527"/>
      <c r="AB458" s="527"/>
      <c r="AC458" s="527"/>
      <c r="AD458" s="527"/>
      <c r="AE458" s="527"/>
      <c r="AF458" s="527"/>
      <c r="AG458" s="527" t="s">
        <v>814</v>
      </c>
      <c r="AH458" s="527">
        <v>0</v>
      </c>
      <c r="AI458" s="527"/>
      <c r="AJ458" s="527"/>
      <c r="AK458" s="527"/>
      <c r="AL458" s="527"/>
      <c r="AM458" s="527"/>
      <c r="AN458" s="527"/>
      <c r="AO458" s="527"/>
      <c r="AP458" s="527"/>
      <c r="AQ458" s="527"/>
      <c r="AR458" s="527"/>
      <c r="AS458" s="527"/>
      <c r="AT458" s="527"/>
      <c r="AU458" s="527"/>
      <c r="AV458" s="527"/>
      <c r="AW458" s="527"/>
      <c r="AX458" s="527"/>
      <c r="AY458" s="527"/>
      <c r="AZ458" s="527"/>
      <c r="BA458" s="527"/>
      <c r="BB458" s="527"/>
      <c r="BC458" s="527"/>
      <c r="BD458" s="527"/>
      <c r="BE458" s="527"/>
      <c r="BF458" s="527"/>
      <c r="BG458" s="527"/>
      <c r="BH458" s="527"/>
    </row>
    <row r="459" spans="1:60" ht="22.5" outlineLevel="1">
      <c r="A459" s="518">
        <v>108</v>
      </c>
      <c r="B459" s="519" t="s">
        <v>2398</v>
      </c>
      <c r="C459" s="520" t="s">
        <v>2399</v>
      </c>
      <c r="D459" s="521" t="s">
        <v>832</v>
      </c>
      <c r="E459" s="522">
        <v>5.3970000000000002</v>
      </c>
      <c r="F459" s="523"/>
      <c r="G459" s="524">
        <f>ROUND(E459*F459,2)</f>
        <v>0</v>
      </c>
      <c r="H459" s="523"/>
      <c r="I459" s="524">
        <f>ROUND(E459*H459,2)</f>
        <v>0</v>
      </c>
      <c r="J459" s="523"/>
      <c r="K459" s="524">
        <f>ROUND(E459*J459,2)</f>
        <v>0</v>
      </c>
      <c r="L459" s="524">
        <v>21</v>
      </c>
      <c r="M459" s="524">
        <f>G459*(1+L459/100)</f>
        <v>0</v>
      </c>
      <c r="N459" s="522">
        <v>0</v>
      </c>
      <c r="O459" s="522">
        <f>ROUND(E459*N459,2)</f>
        <v>0</v>
      </c>
      <c r="P459" s="522">
        <v>0</v>
      </c>
      <c r="Q459" s="522">
        <f>ROUND(E459*P459,2)</f>
        <v>0</v>
      </c>
      <c r="R459" s="524" t="s">
        <v>1731</v>
      </c>
      <c r="S459" s="524" t="s">
        <v>1605</v>
      </c>
      <c r="T459" s="525" t="s">
        <v>1605</v>
      </c>
      <c r="U459" s="526">
        <v>4.0289999999999999</v>
      </c>
      <c r="V459" s="526">
        <f>ROUND(E459*U459,2)</f>
        <v>21.74</v>
      </c>
      <c r="W459" s="526"/>
      <c r="X459" s="526" t="s">
        <v>1606</v>
      </c>
      <c r="Y459" s="526" t="s">
        <v>2857</v>
      </c>
      <c r="Z459" s="527"/>
      <c r="AA459" s="527"/>
      <c r="AB459" s="527"/>
      <c r="AC459" s="527"/>
      <c r="AD459" s="527"/>
      <c r="AE459" s="527"/>
      <c r="AF459" s="527"/>
      <c r="AG459" s="527" t="s">
        <v>1607</v>
      </c>
      <c r="AH459" s="527"/>
      <c r="AI459" s="527"/>
      <c r="AJ459" s="527"/>
      <c r="AK459" s="527"/>
      <c r="AL459" s="527"/>
      <c r="AM459" s="527"/>
      <c r="AN459" s="527"/>
      <c r="AO459" s="527"/>
      <c r="AP459" s="527"/>
      <c r="AQ459" s="527"/>
      <c r="AR459" s="527"/>
      <c r="AS459" s="527"/>
      <c r="AT459" s="527"/>
      <c r="AU459" s="527"/>
      <c r="AV459" s="527"/>
      <c r="AW459" s="527"/>
      <c r="AX459" s="527"/>
      <c r="AY459" s="527"/>
      <c r="AZ459" s="527"/>
      <c r="BA459" s="527"/>
      <c r="BB459" s="527"/>
      <c r="BC459" s="527"/>
      <c r="BD459" s="527"/>
      <c r="BE459" s="527"/>
      <c r="BF459" s="527"/>
      <c r="BG459" s="527"/>
      <c r="BH459" s="527"/>
    </row>
    <row r="460" spans="1:60" outlineLevel="2">
      <c r="A460" s="528"/>
      <c r="B460" s="529"/>
      <c r="C460" s="530" t="s">
        <v>2934</v>
      </c>
      <c r="D460" s="531"/>
      <c r="E460" s="532">
        <v>5.3970000000000002</v>
      </c>
      <c r="F460" s="526"/>
      <c r="G460" s="526"/>
      <c r="H460" s="526"/>
      <c r="I460" s="526"/>
      <c r="J460" s="526"/>
      <c r="K460" s="526"/>
      <c r="L460" s="526"/>
      <c r="M460" s="526"/>
      <c r="N460" s="533"/>
      <c r="O460" s="533"/>
      <c r="P460" s="533"/>
      <c r="Q460" s="533"/>
      <c r="R460" s="526"/>
      <c r="S460" s="526"/>
      <c r="T460" s="526"/>
      <c r="U460" s="526"/>
      <c r="V460" s="526"/>
      <c r="W460" s="526"/>
      <c r="X460" s="526"/>
      <c r="Y460" s="526"/>
      <c r="Z460" s="527"/>
      <c r="AA460" s="527"/>
      <c r="AB460" s="527"/>
      <c r="AC460" s="527"/>
      <c r="AD460" s="527"/>
      <c r="AE460" s="527"/>
      <c r="AF460" s="527"/>
      <c r="AG460" s="527" t="s">
        <v>814</v>
      </c>
      <c r="AH460" s="527">
        <v>5</v>
      </c>
      <c r="AI460" s="527"/>
      <c r="AJ460" s="527"/>
      <c r="AK460" s="527"/>
      <c r="AL460" s="527"/>
      <c r="AM460" s="527"/>
      <c r="AN460" s="527"/>
      <c r="AO460" s="527"/>
      <c r="AP460" s="527"/>
      <c r="AQ460" s="527"/>
      <c r="AR460" s="527"/>
      <c r="AS460" s="527"/>
      <c r="AT460" s="527"/>
      <c r="AU460" s="527"/>
      <c r="AV460" s="527"/>
      <c r="AW460" s="527"/>
      <c r="AX460" s="527"/>
      <c r="AY460" s="527"/>
      <c r="AZ460" s="527"/>
      <c r="BA460" s="527"/>
      <c r="BB460" s="527"/>
      <c r="BC460" s="527"/>
      <c r="BD460" s="527"/>
      <c r="BE460" s="527"/>
      <c r="BF460" s="527"/>
      <c r="BG460" s="527"/>
      <c r="BH460" s="527"/>
    </row>
    <row r="461" spans="1:60" outlineLevel="1">
      <c r="A461" s="518">
        <v>109</v>
      </c>
      <c r="B461" s="519" t="s">
        <v>1747</v>
      </c>
      <c r="C461" s="520" t="s">
        <v>1748</v>
      </c>
      <c r="D461" s="521" t="s">
        <v>162</v>
      </c>
      <c r="E461" s="522">
        <v>928.5</v>
      </c>
      <c r="F461" s="523"/>
      <c r="G461" s="524">
        <f>ROUND(E461*F461,2)</f>
        <v>0</v>
      </c>
      <c r="H461" s="523"/>
      <c r="I461" s="524">
        <f>ROUND(E461*H461,2)</f>
        <v>0</v>
      </c>
      <c r="J461" s="523"/>
      <c r="K461" s="524">
        <f>ROUND(E461*J461,2)</f>
        <v>0</v>
      </c>
      <c r="L461" s="524">
        <v>21</v>
      </c>
      <c r="M461" s="524">
        <f>G461*(1+L461/100)</f>
        <v>0</v>
      </c>
      <c r="N461" s="522">
        <v>0</v>
      </c>
      <c r="O461" s="522">
        <f>ROUND(E461*N461,2)</f>
        <v>0</v>
      </c>
      <c r="P461" s="522">
        <v>0.02</v>
      </c>
      <c r="Q461" s="522">
        <f>ROUND(E461*P461,2)</f>
        <v>18.57</v>
      </c>
      <c r="R461" s="524" t="s">
        <v>1731</v>
      </c>
      <c r="S461" s="524" t="s">
        <v>1605</v>
      </c>
      <c r="T461" s="525" t="s">
        <v>1605</v>
      </c>
      <c r="U461" s="526">
        <v>0.14699999999999999</v>
      </c>
      <c r="V461" s="526">
        <f>ROUND(E461*U461,2)</f>
        <v>136.49</v>
      </c>
      <c r="W461" s="526"/>
      <c r="X461" s="526" t="s">
        <v>1606</v>
      </c>
      <c r="Y461" s="526" t="s">
        <v>2857</v>
      </c>
      <c r="Z461" s="527"/>
      <c r="AA461" s="527"/>
      <c r="AB461" s="527"/>
      <c r="AC461" s="527"/>
      <c r="AD461" s="527"/>
      <c r="AE461" s="527"/>
      <c r="AF461" s="527"/>
      <c r="AG461" s="527" t="s">
        <v>1697</v>
      </c>
      <c r="AH461" s="527"/>
      <c r="AI461" s="527"/>
      <c r="AJ461" s="527"/>
      <c r="AK461" s="527"/>
      <c r="AL461" s="527"/>
      <c r="AM461" s="527"/>
      <c r="AN461" s="527"/>
      <c r="AO461" s="527"/>
      <c r="AP461" s="527"/>
      <c r="AQ461" s="527"/>
      <c r="AR461" s="527"/>
      <c r="AS461" s="527"/>
      <c r="AT461" s="527"/>
      <c r="AU461" s="527"/>
      <c r="AV461" s="527"/>
      <c r="AW461" s="527"/>
      <c r="AX461" s="527"/>
      <c r="AY461" s="527"/>
      <c r="AZ461" s="527"/>
      <c r="BA461" s="527"/>
      <c r="BB461" s="527"/>
      <c r="BC461" s="527"/>
      <c r="BD461" s="527"/>
      <c r="BE461" s="527"/>
      <c r="BF461" s="527"/>
      <c r="BG461" s="527"/>
      <c r="BH461" s="527"/>
    </row>
    <row r="462" spans="1:60" outlineLevel="2">
      <c r="A462" s="528"/>
      <c r="B462" s="529"/>
      <c r="C462" s="976" t="s">
        <v>1749</v>
      </c>
      <c r="D462" s="977"/>
      <c r="E462" s="977"/>
      <c r="F462" s="977"/>
      <c r="G462" s="977"/>
      <c r="H462" s="526"/>
      <c r="I462" s="526"/>
      <c r="J462" s="526"/>
      <c r="K462" s="526"/>
      <c r="L462" s="526"/>
      <c r="M462" s="526"/>
      <c r="N462" s="533"/>
      <c r="O462" s="533"/>
      <c r="P462" s="533"/>
      <c r="Q462" s="533"/>
      <c r="R462" s="526"/>
      <c r="S462" s="526"/>
      <c r="T462" s="526"/>
      <c r="U462" s="526"/>
      <c r="V462" s="526"/>
      <c r="W462" s="526"/>
      <c r="X462" s="526"/>
      <c r="Y462" s="526"/>
      <c r="Z462" s="527"/>
      <c r="AA462" s="527"/>
      <c r="AB462" s="527"/>
      <c r="AC462" s="527"/>
      <c r="AD462" s="527"/>
      <c r="AE462" s="527"/>
      <c r="AF462" s="527"/>
      <c r="AG462" s="527" t="s">
        <v>1621</v>
      </c>
      <c r="AH462" s="527"/>
      <c r="AI462" s="527"/>
      <c r="AJ462" s="527"/>
      <c r="AK462" s="527"/>
      <c r="AL462" s="527"/>
      <c r="AM462" s="527"/>
      <c r="AN462" s="527"/>
      <c r="AO462" s="527"/>
      <c r="AP462" s="527"/>
      <c r="AQ462" s="527"/>
      <c r="AR462" s="527"/>
      <c r="AS462" s="527"/>
      <c r="AT462" s="527"/>
      <c r="AU462" s="527"/>
      <c r="AV462" s="527"/>
      <c r="AW462" s="527"/>
      <c r="AX462" s="527"/>
      <c r="AY462" s="527"/>
      <c r="AZ462" s="527"/>
      <c r="BA462" s="527"/>
      <c r="BB462" s="527"/>
      <c r="BC462" s="527"/>
      <c r="BD462" s="527"/>
      <c r="BE462" s="527"/>
      <c r="BF462" s="527"/>
      <c r="BG462" s="527"/>
      <c r="BH462" s="527"/>
    </row>
    <row r="463" spans="1:60" outlineLevel="2">
      <c r="A463" s="528"/>
      <c r="B463" s="529"/>
      <c r="C463" s="530" t="s">
        <v>2400</v>
      </c>
      <c r="D463" s="531"/>
      <c r="E463" s="532">
        <v>280.10000000000002</v>
      </c>
      <c r="F463" s="526"/>
      <c r="G463" s="526"/>
      <c r="H463" s="526"/>
      <c r="I463" s="526"/>
      <c r="J463" s="526"/>
      <c r="K463" s="526"/>
      <c r="L463" s="526"/>
      <c r="M463" s="526"/>
      <c r="N463" s="533"/>
      <c r="O463" s="533"/>
      <c r="P463" s="533"/>
      <c r="Q463" s="533"/>
      <c r="R463" s="526"/>
      <c r="S463" s="526"/>
      <c r="T463" s="526"/>
      <c r="U463" s="526"/>
      <c r="V463" s="526"/>
      <c r="W463" s="526"/>
      <c r="X463" s="526"/>
      <c r="Y463" s="526"/>
      <c r="Z463" s="527"/>
      <c r="AA463" s="527"/>
      <c r="AB463" s="527"/>
      <c r="AC463" s="527"/>
      <c r="AD463" s="527"/>
      <c r="AE463" s="527"/>
      <c r="AF463" s="527"/>
      <c r="AG463" s="527" t="s">
        <v>814</v>
      </c>
      <c r="AH463" s="527">
        <v>0</v>
      </c>
      <c r="AI463" s="527"/>
      <c r="AJ463" s="527"/>
      <c r="AK463" s="527"/>
      <c r="AL463" s="527"/>
      <c r="AM463" s="527"/>
      <c r="AN463" s="527"/>
      <c r="AO463" s="527"/>
      <c r="AP463" s="527"/>
      <c r="AQ463" s="527"/>
      <c r="AR463" s="527"/>
      <c r="AS463" s="527"/>
      <c r="AT463" s="527"/>
      <c r="AU463" s="527"/>
      <c r="AV463" s="527"/>
      <c r="AW463" s="527"/>
      <c r="AX463" s="527"/>
      <c r="AY463" s="527"/>
      <c r="AZ463" s="527"/>
      <c r="BA463" s="527"/>
      <c r="BB463" s="527"/>
      <c r="BC463" s="527"/>
      <c r="BD463" s="527"/>
      <c r="BE463" s="527"/>
      <c r="BF463" s="527"/>
      <c r="BG463" s="527"/>
      <c r="BH463" s="527"/>
    </row>
    <row r="464" spans="1:60" outlineLevel="3">
      <c r="A464" s="528"/>
      <c r="B464" s="529"/>
      <c r="C464" s="530" t="s">
        <v>2401</v>
      </c>
      <c r="D464" s="531"/>
      <c r="E464" s="532">
        <v>609.6</v>
      </c>
      <c r="F464" s="526"/>
      <c r="G464" s="526"/>
      <c r="H464" s="526"/>
      <c r="I464" s="526"/>
      <c r="J464" s="526"/>
      <c r="K464" s="526"/>
      <c r="L464" s="526"/>
      <c r="M464" s="526"/>
      <c r="N464" s="533"/>
      <c r="O464" s="533"/>
      <c r="P464" s="533"/>
      <c r="Q464" s="533"/>
      <c r="R464" s="526"/>
      <c r="S464" s="526"/>
      <c r="T464" s="526"/>
      <c r="U464" s="526"/>
      <c r="V464" s="526"/>
      <c r="W464" s="526"/>
      <c r="X464" s="526"/>
      <c r="Y464" s="526"/>
      <c r="Z464" s="527"/>
      <c r="AA464" s="527"/>
      <c r="AB464" s="527"/>
      <c r="AC464" s="527"/>
      <c r="AD464" s="527"/>
      <c r="AE464" s="527"/>
      <c r="AF464" s="527"/>
      <c r="AG464" s="527" t="s">
        <v>814</v>
      </c>
      <c r="AH464" s="527">
        <v>0</v>
      </c>
      <c r="AI464" s="527"/>
      <c r="AJ464" s="527"/>
      <c r="AK464" s="527"/>
      <c r="AL464" s="527"/>
      <c r="AM464" s="527"/>
      <c r="AN464" s="527"/>
      <c r="AO464" s="527"/>
      <c r="AP464" s="527"/>
      <c r="AQ464" s="527"/>
      <c r="AR464" s="527"/>
      <c r="AS464" s="527"/>
      <c r="AT464" s="527"/>
      <c r="AU464" s="527"/>
      <c r="AV464" s="527"/>
      <c r="AW464" s="527"/>
      <c r="AX464" s="527"/>
      <c r="AY464" s="527"/>
      <c r="AZ464" s="527"/>
      <c r="BA464" s="527"/>
      <c r="BB464" s="527"/>
      <c r="BC464" s="527"/>
      <c r="BD464" s="527"/>
      <c r="BE464" s="527"/>
      <c r="BF464" s="527"/>
      <c r="BG464" s="527"/>
      <c r="BH464" s="527"/>
    </row>
    <row r="465" spans="1:60" outlineLevel="3">
      <c r="A465" s="528"/>
      <c r="B465" s="529"/>
      <c r="C465" s="530" t="s">
        <v>2402</v>
      </c>
      <c r="D465" s="531"/>
      <c r="E465" s="532">
        <v>21.9</v>
      </c>
      <c r="F465" s="526"/>
      <c r="G465" s="526"/>
      <c r="H465" s="526"/>
      <c r="I465" s="526"/>
      <c r="J465" s="526"/>
      <c r="K465" s="526"/>
      <c r="L465" s="526"/>
      <c r="M465" s="526"/>
      <c r="N465" s="533"/>
      <c r="O465" s="533"/>
      <c r="P465" s="533"/>
      <c r="Q465" s="533"/>
      <c r="R465" s="526"/>
      <c r="S465" s="526"/>
      <c r="T465" s="526"/>
      <c r="U465" s="526"/>
      <c r="V465" s="526"/>
      <c r="W465" s="526"/>
      <c r="X465" s="526"/>
      <c r="Y465" s="526"/>
      <c r="Z465" s="527"/>
      <c r="AA465" s="527"/>
      <c r="AB465" s="527"/>
      <c r="AC465" s="527"/>
      <c r="AD465" s="527"/>
      <c r="AE465" s="527"/>
      <c r="AF465" s="527"/>
      <c r="AG465" s="527" t="s">
        <v>814</v>
      </c>
      <c r="AH465" s="527">
        <v>0</v>
      </c>
      <c r="AI465" s="527"/>
      <c r="AJ465" s="527"/>
      <c r="AK465" s="527"/>
      <c r="AL465" s="527"/>
      <c r="AM465" s="527"/>
      <c r="AN465" s="527"/>
      <c r="AO465" s="527"/>
      <c r="AP465" s="527"/>
      <c r="AQ465" s="527"/>
      <c r="AR465" s="527"/>
      <c r="AS465" s="527"/>
      <c r="AT465" s="527"/>
      <c r="AU465" s="527"/>
      <c r="AV465" s="527"/>
      <c r="AW465" s="527"/>
      <c r="AX465" s="527"/>
      <c r="AY465" s="527"/>
      <c r="AZ465" s="527"/>
      <c r="BA465" s="527"/>
      <c r="BB465" s="527"/>
      <c r="BC465" s="527"/>
      <c r="BD465" s="527"/>
      <c r="BE465" s="527"/>
      <c r="BF465" s="527"/>
      <c r="BG465" s="527"/>
      <c r="BH465" s="527"/>
    </row>
    <row r="466" spans="1:60" outlineLevel="3">
      <c r="A466" s="528"/>
      <c r="B466" s="529"/>
      <c r="C466" s="530" t="s">
        <v>2403</v>
      </c>
      <c r="D466" s="531"/>
      <c r="E466" s="532">
        <v>16.899999999999999</v>
      </c>
      <c r="F466" s="526"/>
      <c r="G466" s="526"/>
      <c r="H466" s="526"/>
      <c r="I466" s="526"/>
      <c r="J466" s="526"/>
      <c r="K466" s="526"/>
      <c r="L466" s="526"/>
      <c r="M466" s="526"/>
      <c r="N466" s="533"/>
      <c r="O466" s="533"/>
      <c r="P466" s="533"/>
      <c r="Q466" s="533"/>
      <c r="R466" s="526"/>
      <c r="S466" s="526"/>
      <c r="T466" s="526"/>
      <c r="U466" s="526"/>
      <c r="V466" s="526"/>
      <c r="W466" s="526"/>
      <c r="X466" s="526"/>
      <c r="Y466" s="526"/>
      <c r="Z466" s="527"/>
      <c r="AA466" s="527"/>
      <c r="AB466" s="527"/>
      <c r="AC466" s="527"/>
      <c r="AD466" s="527"/>
      <c r="AE466" s="527"/>
      <c r="AF466" s="527"/>
      <c r="AG466" s="527" t="s">
        <v>814</v>
      </c>
      <c r="AH466" s="527">
        <v>0</v>
      </c>
      <c r="AI466" s="527"/>
      <c r="AJ466" s="527"/>
      <c r="AK466" s="527"/>
      <c r="AL466" s="527"/>
      <c r="AM466" s="527"/>
      <c r="AN466" s="527"/>
      <c r="AO466" s="527"/>
      <c r="AP466" s="527"/>
      <c r="AQ466" s="527"/>
      <c r="AR466" s="527"/>
      <c r="AS466" s="527"/>
      <c r="AT466" s="527"/>
      <c r="AU466" s="527"/>
      <c r="AV466" s="527"/>
      <c r="AW466" s="527"/>
      <c r="AX466" s="527"/>
      <c r="AY466" s="527"/>
      <c r="AZ466" s="527"/>
      <c r="BA466" s="527"/>
      <c r="BB466" s="527"/>
      <c r="BC466" s="527"/>
      <c r="BD466" s="527"/>
      <c r="BE466" s="527"/>
      <c r="BF466" s="527"/>
      <c r="BG466" s="527"/>
      <c r="BH466" s="527"/>
    </row>
    <row r="467" spans="1:60" outlineLevel="1">
      <c r="A467" s="518">
        <v>110</v>
      </c>
      <c r="B467" s="519" t="s">
        <v>1750</v>
      </c>
      <c r="C467" s="520" t="s">
        <v>1751</v>
      </c>
      <c r="D467" s="521" t="s">
        <v>189</v>
      </c>
      <c r="E467" s="522">
        <v>2</v>
      </c>
      <c r="F467" s="523"/>
      <c r="G467" s="524">
        <f>ROUND(E467*F467,2)</f>
        <v>0</v>
      </c>
      <c r="H467" s="523"/>
      <c r="I467" s="524">
        <f>ROUND(E467*H467,2)</f>
        <v>0</v>
      </c>
      <c r="J467" s="523"/>
      <c r="K467" s="524">
        <f>ROUND(E467*J467,2)</f>
        <v>0</v>
      </c>
      <c r="L467" s="524">
        <v>21</v>
      </c>
      <c r="M467" s="524">
        <f>G467*(1+L467/100)</f>
        <v>0</v>
      </c>
      <c r="N467" s="522">
        <v>0</v>
      </c>
      <c r="O467" s="522">
        <f>ROUND(E467*N467,2)</f>
        <v>0</v>
      </c>
      <c r="P467" s="522">
        <v>0</v>
      </c>
      <c r="Q467" s="522">
        <f>ROUND(E467*P467,2)</f>
        <v>0</v>
      </c>
      <c r="R467" s="524" t="s">
        <v>1731</v>
      </c>
      <c r="S467" s="524" t="s">
        <v>1605</v>
      </c>
      <c r="T467" s="525" t="s">
        <v>1605</v>
      </c>
      <c r="U467" s="526">
        <v>0.05</v>
      </c>
      <c r="V467" s="526">
        <f>ROUND(E467*U467,2)</f>
        <v>0.1</v>
      </c>
      <c r="W467" s="526"/>
      <c r="X467" s="526" t="s">
        <v>1606</v>
      </c>
      <c r="Y467" s="526" t="s">
        <v>2857</v>
      </c>
      <c r="Z467" s="527"/>
      <c r="AA467" s="527"/>
      <c r="AB467" s="527"/>
      <c r="AC467" s="527"/>
      <c r="AD467" s="527"/>
      <c r="AE467" s="527"/>
      <c r="AF467" s="527"/>
      <c r="AG467" s="527" t="s">
        <v>1697</v>
      </c>
      <c r="AH467" s="527"/>
      <c r="AI467" s="527"/>
      <c r="AJ467" s="527"/>
      <c r="AK467" s="527"/>
      <c r="AL467" s="527"/>
      <c r="AM467" s="527"/>
      <c r="AN467" s="527"/>
      <c r="AO467" s="527"/>
      <c r="AP467" s="527"/>
      <c r="AQ467" s="527"/>
      <c r="AR467" s="527"/>
      <c r="AS467" s="527"/>
      <c r="AT467" s="527"/>
      <c r="AU467" s="527"/>
      <c r="AV467" s="527"/>
      <c r="AW467" s="527"/>
      <c r="AX467" s="527"/>
      <c r="AY467" s="527"/>
      <c r="AZ467" s="527"/>
      <c r="BA467" s="527"/>
      <c r="BB467" s="527"/>
      <c r="BC467" s="527"/>
      <c r="BD467" s="527"/>
      <c r="BE467" s="527"/>
      <c r="BF467" s="527"/>
      <c r="BG467" s="527"/>
      <c r="BH467" s="527"/>
    </row>
    <row r="468" spans="1:60" outlineLevel="2">
      <c r="A468" s="528"/>
      <c r="B468" s="529"/>
      <c r="C468" s="976" t="s">
        <v>1752</v>
      </c>
      <c r="D468" s="977"/>
      <c r="E468" s="977"/>
      <c r="F468" s="977"/>
      <c r="G468" s="977"/>
      <c r="H468" s="526"/>
      <c r="I468" s="526"/>
      <c r="J468" s="526"/>
      <c r="K468" s="526"/>
      <c r="L468" s="526"/>
      <c r="M468" s="526"/>
      <c r="N468" s="533"/>
      <c r="O468" s="533"/>
      <c r="P468" s="533"/>
      <c r="Q468" s="533"/>
      <c r="R468" s="526"/>
      <c r="S468" s="526"/>
      <c r="T468" s="526"/>
      <c r="U468" s="526"/>
      <c r="V468" s="526"/>
      <c r="W468" s="526"/>
      <c r="X468" s="526"/>
      <c r="Y468" s="526"/>
      <c r="Z468" s="527"/>
      <c r="AA468" s="527"/>
      <c r="AB468" s="527"/>
      <c r="AC468" s="527"/>
      <c r="AD468" s="527"/>
      <c r="AE468" s="527"/>
      <c r="AF468" s="527"/>
      <c r="AG468" s="527" t="s">
        <v>1621</v>
      </c>
      <c r="AH468" s="527"/>
      <c r="AI468" s="527"/>
      <c r="AJ468" s="527"/>
      <c r="AK468" s="527"/>
      <c r="AL468" s="527"/>
      <c r="AM468" s="527"/>
      <c r="AN468" s="527"/>
      <c r="AO468" s="527"/>
      <c r="AP468" s="527"/>
      <c r="AQ468" s="527"/>
      <c r="AR468" s="527"/>
      <c r="AS468" s="527"/>
      <c r="AT468" s="527"/>
      <c r="AU468" s="527"/>
      <c r="AV468" s="527"/>
      <c r="AW468" s="527"/>
      <c r="AX468" s="527"/>
      <c r="AY468" s="527"/>
      <c r="AZ468" s="527"/>
      <c r="BA468" s="527"/>
      <c r="BB468" s="527"/>
      <c r="BC468" s="527"/>
      <c r="BD468" s="527"/>
      <c r="BE468" s="527"/>
      <c r="BF468" s="527"/>
      <c r="BG468" s="527"/>
      <c r="BH468" s="527"/>
    </row>
    <row r="469" spans="1:60" outlineLevel="2">
      <c r="A469" s="528"/>
      <c r="B469" s="529"/>
      <c r="C469" s="530" t="s">
        <v>2404</v>
      </c>
      <c r="D469" s="531"/>
      <c r="E469" s="532">
        <v>2</v>
      </c>
      <c r="F469" s="526"/>
      <c r="G469" s="526"/>
      <c r="H469" s="526"/>
      <c r="I469" s="526"/>
      <c r="J469" s="526"/>
      <c r="K469" s="526"/>
      <c r="L469" s="526"/>
      <c r="M469" s="526"/>
      <c r="N469" s="533"/>
      <c r="O469" s="533"/>
      <c r="P469" s="533"/>
      <c r="Q469" s="533"/>
      <c r="R469" s="526"/>
      <c r="S469" s="526"/>
      <c r="T469" s="526"/>
      <c r="U469" s="526"/>
      <c r="V469" s="526"/>
      <c r="W469" s="526"/>
      <c r="X469" s="526"/>
      <c r="Y469" s="526"/>
      <c r="Z469" s="527"/>
      <c r="AA469" s="527"/>
      <c r="AB469" s="527"/>
      <c r="AC469" s="527"/>
      <c r="AD469" s="527"/>
      <c r="AE469" s="527"/>
      <c r="AF469" s="527"/>
      <c r="AG469" s="527" t="s">
        <v>814</v>
      </c>
      <c r="AH469" s="527">
        <v>0</v>
      </c>
      <c r="AI469" s="527"/>
      <c r="AJ469" s="527"/>
      <c r="AK469" s="527"/>
      <c r="AL469" s="527"/>
      <c r="AM469" s="527"/>
      <c r="AN469" s="527"/>
      <c r="AO469" s="527"/>
      <c r="AP469" s="527"/>
      <c r="AQ469" s="527"/>
      <c r="AR469" s="527"/>
      <c r="AS469" s="527"/>
      <c r="AT469" s="527"/>
      <c r="AU469" s="527"/>
      <c r="AV469" s="527"/>
      <c r="AW469" s="527"/>
      <c r="AX469" s="527"/>
      <c r="AY469" s="527"/>
      <c r="AZ469" s="527"/>
      <c r="BA469" s="527"/>
      <c r="BB469" s="527"/>
      <c r="BC469" s="527"/>
      <c r="BD469" s="527"/>
      <c r="BE469" s="527"/>
      <c r="BF469" s="527"/>
      <c r="BG469" s="527"/>
      <c r="BH469" s="527"/>
    </row>
    <row r="470" spans="1:60" outlineLevel="1">
      <c r="A470" s="518">
        <v>111</v>
      </c>
      <c r="B470" s="519" t="s">
        <v>2405</v>
      </c>
      <c r="C470" s="520" t="s">
        <v>2406</v>
      </c>
      <c r="D470" s="521" t="s">
        <v>189</v>
      </c>
      <c r="E470" s="522">
        <v>12</v>
      </c>
      <c r="F470" s="523"/>
      <c r="G470" s="524">
        <f>ROUND(E470*F470,2)</f>
        <v>0</v>
      </c>
      <c r="H470" s="523"/>
      <c r="I470" s="524">
        <f>ROUND(E470*H470,2)</f>
        <v>0</v>
      </c>
      <c r="J470" s="523"/>
      <c r="K470" s="524">
        <f>ROUND(E470*J470,2)</f>
        <v>0</v>
      </c>
      <c r="L470" s="524">
        <v>21</v>
      </c>
      <c r="M470" s="524">
        <f>G470*(1+L470/100)</f>
        <v>0</v>
      </c>
      <c r="N470" s="522">
        <v>0</v>
      </c>
      <c r="O470" s="522">
        <f>ROUND(E470*N470,2)</f>
        <v>0</v>
      </c>
      <c r="P470" s="522">
        <v>0</v>
      </c>
      <c r="Q470" s="522">
        <f>ROUND(E470*P470,2)</f>
        <v>0</v>
      </c>
      <c r="R470" s="524" t="s">
        <v>1731</v>
      </c>
      <c r="S470" s="524" t="s">
        <v>1605</v>
      </c>
      <c r="T470" s="525" t="s">
        <v>1605</v>
      </c>
      <c r="U470" s="526">
        <v>0.09</v>
      </c>
      <c r="V470" s="526">
        <f>ROUND(E470*U470,2)</f>
        <v>1.08</v>
      </c>
      <c r="W470" s="526"/>
      <c r="X470" s="526" t="s">
        <v>1606</v>
      </c>
      <c r="Y470" s="526" t="s">
        <v>2857</v>
      </c>
      <c r="Z470" s="527"/>
      <c r="AA470" s="527"/>
      <c r="AB470" s="527"/>
      <c r="AC470" s="527"/>
      <c r="AD470" s="527"/>
      <c r="AE470" s="527"/>
      <c r="AF470" s="527"/>
      <c r="AG470" s="527" t="s">
        <v>1607</v>
      </c>
      <c r="AH470" s="527"/>
      <c r="AI470" s="527"/>
      <c r="AJ470" s="527"/>
      <c r="AK470" s="527"/>
      <c r="AL470" s="527"/>
      <c r="AM470" s="527"/>
      <c r="AN470" s="527"/>
      <c r="AO470" s="527"/>
      <c r="AP470" s="527"/>
      <c r="AQ470" s="527"/>
      <c r="AR470" s="527"/>
      <c r="AS470" s="527"/>
      <c r="AT470" s="527"/>
      <c r="AU470" s="527"/>
      <c r="AV470" s="527"/>
      <c r="AW470" s="527"/>
      <c r="AX470" s="527"/>
      <c r="AY470" s="527"/>
      <c r="AZ470" s="527"/>
      <c r="BA470" s="527"/>
      <c r="BB470" s="527"/>
      <c r="BC470" s="527"/>
      <c r="BD470" s="527"/>
      <c r="BE470" s="527"/>
      <c r="BF470" s="527"/>
      <c r="BG470" s="527"/>
      <c r="BH470" s="527"/>
    </row>
    <row r="471" spans="1:60" outlineLevel="2">
      <c r="A471" s="528"/>
      <c r="B471" s="529"/>
      <c r="C471" s="976" t="s">
        <v>1752</v>
      </c>
      <c r="D471" s="977"/>
      <c r="E471" s="977"/>
      <c r="F471" s="977"/>
      <c r="G471" s="977"/>
      <c r="H471" s="526"/>
      <c r="I471" s="526"/>
      <c r="J471" s="526"/>
      <c r="K471" s="526"/>
      <c r="L471" s="526"/>
      <c r="M471" s="526"/>
      <c r="N471" s="533"/>
      <c r="O471" s="533"/>
      <c r="P471" s="533"/>
      <c r="Q471" s="533"/>
      <c r="R471" s="526"/>
      <c r="S471" s="526"/>
      <c r="T471" s="526"/>
      <c r="U471" s="526"/>
      <c r="V471" s="526"/>
      <c r="W471" s="526"/>
      <c r="X471" s="526"/>
      <c r="Y471" s="526"/>
      <c r="Z471" s="527"/>
      <c r="AA471" s="527"/>
      <c r="AB471" s="527"/>
      <c r="AC471" s="527"/>
      <c r="AD471" s="527"/>
      <c r="AE471" s="527"/>
      <c r="AF471" s="527"/>
      <c r="AG471" s="527" t="s">
        <v>1621</v>
      </c>
      <c r="AH471" s="527"/>
      <c r="AI471" s="527"/>
      <c r="AJ471" s="527"/>
      <c r="AK471" s="527"/>
      <c r="AL471" s="527"/>
      <c r="AM471" s="527"/>
      <c r="AN471" s="527"/>
      <c r="AO471" s="527"/>
      <c r="AP471" s="527"/>
      <c r="AQ471" s="527"/>
      <c r="AR471" s="527"/>
      <c r="AS471" s="527"/>
      <c r="AT471" s="527"/>
      <c r="AU471" s="527"/>
      <c r="AV471" s="527"/>
      <c r="AW471" s="527"/>
      <c r="AX471" s="527"/>
      <c r="AY471" s="527"/>
      <c r="AZ471" s="527"/>
      <c r="BA471" s="527"/>
      <c r="BB471" s="527"/>
      <c r="BC471" s="527"/>
      <c r="BD471" s="527"/>
      <c r="BE471" s="527"/>
      <c r="BF471" s="527"/>
      <c r="BG471" s="527"/>
      <c r="BH471" s="527"/>
    </row>
    <row r="472" spans="1:60" outlineLevel="2">
      <c r="A472" s="528"/>
      <c r="B472" s="529"/>
      <c r="C472" s="530" t="s">
        <v>2407</v>
      </c>
      <c r="D472" s="531"/>
      <c r="E472" s="532">
        <v>12</v>
      </c>
      <c r="F472" s="526"/>
      <c r="G472" s="526"/>
      <c r="H472" s="526"/>
      <c r="I472" s="526"/>
      <c r="J472" s="526"/>
      <c r="K472" s="526"/>
      <c r="L472" s="526"/>
      <c r="M472" s="526"/>
      <c r="N472" s="533"/>
      <c r="O472" s="533"/>
      <c r="P472" s="533"/>
      <c r="Q472" s="533"/>
      <c r="R472" s="526"/>
      <c r="S472" s="526"/>
      <c r="T472" s="526"/>
      <c r="U472" s="526"/>
      <c r="V472" s="526"/>
      <c r="W472" s="526"/>
      <c r="X472" s="526"/>
      <c r="Y472" s="526"/>
      <c r="Z472" s="527"/>
      <c r="AA472" s="527"/>
      <c r="AB472" s="527"/>
      <c r="AC472" s="527"/>
      <c r="AD472" s="527"/>
      <c r="AE472" s="527"/>
      <c r="AF472" s="527"/>
      <c r="AG472" s="527" t="s">
        <v>814</v>
      </c>
      <c r="AH472" s="527">
        <v>0</v>
      </c>
      <c r="AI472" s="527"/>
      <c r="AJ472" s="527"/>
      <c r="AK472" s="527"/>
      <c r="AL472" s="527"/>
      <c r="AM472" s="527"/>
      <c r="AN472" s="527"/>
      <c r="AO472" s="527"/>
      <c r="AP472" s="527"/>
      <c r="AQ472" s="527"/>
      <c r="AR472" s="527"/>
      <c r="AS472" s="527"/>
      <c r="AT472" s="527"/>
      <c r="AU472" s="527"/>
      <c r="AV472" s="527"/>
      <c r="AW472" s="527"/>
      <c r="AX472" s="527"/>
      <c r="AY472" s="527"/>
      <c r="AZ472" s="527"/>
      <c r="BA472" s="527"/>
      <c r="BB472" s="527"/>
      <c r="BC472" s="527"/>
      <c r="BD472" s="527"/>
      <c r="BE472" s="527"/>
      <c r="BF472" s="527"/>
      <c r="BG472" s="527"/>
      <c r="BH472" s="527"/>
    </row>
    <row r="473" spans="1:60" outlineLevel="1">
      <c r="A473" s="518">
        <v>112</v>
      </c>
      <c r="B473" s="519" t="s">
        <v>2408</v>
      </c>
      <c r="C473" s="520" t="s">
        <v>2409</v>
      </c>
      <c r="D473" s="521" t="s">
        <v>189</v>
      </c>
      <c r="E473" s="522">
        <v>20</v>
      </c>
      <c r="F473" s="523"/>
      <c r="G473" s="524">
        <f>ROUND(E473*F473,2)</f>
        <v>0</v>
      </c>
      <c r="H473" s="523"/>
      <c r="I473" s="524">
        <f>ROUND(E473*H473,2)</f>
        <v>0</v>
      </c>
      <c r="J473" s="523"/>
      <c r="K473" s="524">
        <f>ROUND(E473*J473,2)</f>
        <v>0</v>
      </c>
      <c r="L473" s="524">
        <v>21</v>
      </c>
      <c r="M473" s="524">
        <f>G473*(1+L473/100)</f>
        <v>0</v>
      </c>
      <c r="N473" s="522">
        <v>0</v>
      </c>
      <c r="O473" s="522">
        <f>ROUND(E473*N473,2)</f>
        <v>0</v>
      </c>
      <c r="P473" s="522">
        <v>0</v>
      </c>
      <c r="Q473" s="522">
        <f>ROUND(E473*P473,2)</f>
        <v>0</v>
      </c>
      <c r="R473" s="524" t="s">
        <v>1731</v>
      </c>
      <c r="S473" s="524" t="s">
        <v>1605</v>
      </c>
      <c r="T473" s="525" t="s">
        <v>1605</v>
      </c>
      <c r="U473" s="526">
        <v>0.09</v>
      </c>
      <c r="V473" s="526">
        <f>ROUND(E473*U473,2)</f>
        <v>1.8</v>
      </c>
      <c r="W473" s="526"/>
      <c r="X473" s="526" t="s">
        <v>1606</v>
      </c>
      <c r="Y473" s="526" t="s">
        <v>2857</v>
      </c>
      <c r="Z473" s="527"/>
      <c r="AA473" s="527"/>
      <c r="AB473" s="527"/>
      <c r="AC473" s="527"/>
      <c r="AD473" s="527"/>
      <c r="AE473" s="527"/>
      <c r="AF473" s="527"/>
      <c r="AG473" s="527" t="s">
        <v>1607</v>
      </c>
      <c r="AH473" s="527"/>
      <c r="AI473" s="527"/>
      <c r="AJ473" s="527"/>
      <c r="AK473" s="527"/>
      <c r="AL473" s="527"/>
      <c r="AM473" s="527"/>
      <c r="AN473" s="527"/>
      <c r="AO473" s="527"/>
      <c r="AP473" s="527"/>
      <c r="AQ473" s="527"/>
      <c r="AR473" s="527"/>
      <c r="AS473" s="527"/>
      <c r="AT473" s="527"/>
      <c r="AU473" s="527"/>
      <c r="AV473" s="527"/>
      <c r="AW473" s="527"/>
      <c r="AX473" s="527"/>
      <c r="AY473" s="527"/>
      <c r="AZ473" s="527"/>
      <c r="BA473" s="527"/>
      <c r="BB473" s="527"/>
      <c r="BC473" s="527"/>
      <c r="BD473" s="527"/>
      <c r="BE473" s="527"/>
      <c r="BF473" s="527"/>
      <c r="BG473" s="527"/>
      <c r="BH473" s="527"/>
    </row>
    <row r="474" spans="1:60" outlineLevel="2">
      <c r="A474" s="528"/>
      <c r="B474" s="529"/>
      <c r="C474" s="976" t="s">
        <v>2410</v>
      </c>
      <c r="D474" s="977"/>
      <c r="E474" s="977"/>
      <c r="F474" s="977"/>
      <c r="G474" s="977"/>
      <c r="H474" s="526"/>
      <c r="I474" s="526"/>
      <c r="J474" s="526"/>
      <c r="K474" s="526"/>
      <c r="L474" s="526"/>
      <c r="M474" s="526"/>
      <c r="N474" s="533"/>
      <c r="O474" s="533"/>
      <c r="P474" s="533"/>
      <c r="Q474" s="533"/>
      <c r="R474" s="526"/>
      <c r="S474" s="526"/>
      <c r="T474" s="526"/>
      <c r="U474" s="526"/>
      <c r="V474" s="526"/>
      <c r="W474" s="526"/>
      <c r="X474" s="526"/>
      <c r="Y474" s="526"/>
      <c r="Z474" s="527"/>
      <c r="AA474" s="527"/>
      <c r="AB474" s="527"/>
      <c r="AC474" s="527"/>
      <c r="AD474" s="527"/>
      <c r="AE474" s="527"/>
      <c r="AF474" s="527"/>
      <c r="AG474" s="527" t="s">
        <v>1621</v>
      </c>
      <c r="AH474" s="527"/>
      <c r="AI474" s="527"/>
      <c r="AJ474" s="527"/>
      <c r="AK474" s="527"/>
      <c r="AL474" s="527"/>
      <c r="AM474" s="527"/>
      <c r="AN474" s="527"/>
      <c r="AO474" s="527"/>
      <c r="AP474" s="527"/>
      <c r="AQ474" s="527"/>
      <c r="AR474" s="527"/>
      <c r="AS474" s="527"/>
      <c r="AT474" s="527"/>
      <c r="AU474" s="527"/>
      <c r="AV474" s="527"/>
      <c r="AW474" s="527"/>
      <c r="AX474" s="527"/>
      <c r="AY474" s="527"/>
      <c r="AZ474" s="527"/>
      <c r="BA474" s="527"/>
      <c r="BB474" s="527"/>
      <c r="BC474" s="527"/>
      <c r="BD474" s="527"/>
      <c r="BE474" s="527"/>
      <c r="BF474" s="527"/>
      <c r="BG474" s="527"/>
      <c r="BH474" s="527"/>
    </row>
    <row r="475" spans="1:60" outlineLevel="2">
      <c r="A475" s="528"/>
      <c r="B475" s="529"/>
      <c r="C475" s="530" t="s">
        <v>2411</v>
      </c>
      <c r="D475" s="531"/>
      <c r="E475" s="532">
        <v>18</v>
      </c>
      <c r="F475" s="526"/>
      <c r="G475" s="526"/>
      <c r="H475" s="526"/>
      <c r="I475" s="526"/>
      <c r="J475" s="526"/>
      <c r="K475" s="526"/>
      <c r="L475" s="526"/>
      <c r="M475" s="526"/>
      <c r="N475" s="533"/>
      <c r="O475" s="533"/>
      <c r="P475" s="533"/>
      <c r="Q475" s="533"/>
      <c r="R475" s="526"/>
      <c r="S475" s="526"/>
      <c r="T475" s="526"/>
      <c r="U475" s="526"/>
      <c r="V475" s="526"/>
      <c r="W475" s="526"/>
      <c r="X475" s="526"/>
      <c r="Y475" s="526"/>
      <c r="Z475" s="527"/>
      <c r="AA475" s="527"/>
      <c r="AB475" s="527"/>
      <c r="AC475" s="527"/>
      <c r="AD475" s="527"/>
      <c r="AE475" s="527"/>
      <c r="AF475" s="527"/>
      <c r="AG475" s="527" t="s">
        <v>814</v>
      </c>
      <c r="AH475" s="527">
        <v>0</v>
      </c>
      <c r="AI475" s="527"/>
      <c r="AJ475" s="527"/>
      <c r="AK475" s="527"/>
      <c r="AL475" s="527"/>
      <c r="AM475" s="527"/>
      <c r="AN475" s="527"/>
      <c r="AO475" s="527"/>
      <c r="AP475" s="527"/>
      <c r="AQ475" s="527"/>
      <c r="AR475" s="527"/>
      <c r="AS475" s="527"/>
      <c r="AT475" s="527"/>
      <c r="AU475" s="527"/>
      <c r="AV475" s="527"/>
      <c r="AW475" s="527"/>
      <c r="AX475" s="527"/>
      <c r="AY475" s="527"/>
      <c r="AZ475" s="527"/>
      <c r="BA475" s="527"/>
      <c r="BB475" s="527"/>
      <c r="BC475" s="527"/>
      <c r="BD475" s="527"/>
      <c r="BE475" s="527"/>
      <c r="BF475" s="527"/>
      <c r="BG475" s="527"/>
      <c r="BH475" s="527"/>
    </row>
    <row r="476" spans="1:60" outlineLevel="3">
      <c r="A476" s="528"/>
      <c r="B476" s="529"/>
      <c r="C476" s="530" t="s">
        <v>69</v>
      </c>
      <c r="D476" s="531"/>
      <c r="E476" s="532">
        <v>2</v>
      </c>
      <c r="F476" s="526"/>
      <c r="G476" s="526"/>
      <c r="H476" s="526"/>
      <c r="I476" s="526"/>
      <c r="J476" s="526"/>
      <c r="K476" s="526"/>
      <c r="L476" s="526"/>
      <c r="M476" s="526"/>
      <c r="N476" s="533"/>
      <c r="O476" s="533"/>
      <c r="P476" s="533"/>
      <c r="Q476" s="533"/>
      <c r="R476" s="526"/>
      <c r="S476" s="526"/>
      <c r="T476" s="526"/>
      <c r="U476" s="526"/>
      <c r="V476" s="526"/>
      <c r="W476" s="526"/>
      <c r="X476" s="526"/>
      <c r="Y476" s="526"/>
      <c r="Z476" s="527"/>
      <c r="AA476" s="527"/>
      <c r="AB476" s="527"/>
      <c r="AC476" s="527"/>
      <c r="AD476" s="527"/>
      <c r="AE476" s="527"/>
      <c r="AF476" s="527"/>
      <c r="AG476" s="527" t="s">
        <v>814</v>
      </c>
      <c r="AH476" s="527">
        <v>0</v>
      </c>
      <c r="AI476" s="527"/>
      <c r="AJ476" s="527"/>
      <c r="AK476" s="527"/>
      <c r="AL476" s="527"/>
      <c r="AM476" s="527"/>
      <c r="AN476" s="527"/>
      <c r="AO476" s="527"/>
      <c r="AP476" s="527"/>
      <c r="AQ476" s="527"/>
      <c r="AR476" s="527"/>
      <c r="AS476" s="527"/>
      <c r="AT476" s="527"/>
      <c r="AU476" s="527"/>
      <c r="AV476" s="527"/>
      <c r="AW476" s="527"/>
      <c r="AX476" s="527"/>
      <c r="AY476" s="527"/>
      <c r="AZ476" s="527"/>
      <c r="BA476" s="527"/>
      <c r="BB476" s="527"/>
      <c r="BC476" s="527"/>
      <c r="BD476" s="527"/>
      <c r="BE476" s="527"/>
      <c r="BF476" s="527"/>
      <c r="BG476" s="527"/>
      <c r="BH476" s="527"/>
    </row>
    <row r="477" spans="1:60" ht="33.75" outlineLevel="1">
      <c r="A477" s="518">
        <v>113</v>
      </c>
      <c r="B477" s="519" t="s">
        <v>2412</v>
      </c>
      <c r="C477" s="520" t="s">
        <v>2413</v>
      </c>
      <c r="D477" s="521" t="s">
        <v>162</v>
      </c>
      <c r="E477" s="522">
        <v>45.892000000000003</v>
      </c>
      <c r="F477" s="523"/>
      <c r="G477" s="524">
        <f>ROUND(E477*F477,2)</f>
        <v>0</v>
      </c>
      <c r="H477" s="523"/>
      <c r="I477" s="524">
        <f>ROUND(E477*H477,2)</f>
        <v>0</v>
      </c>
      <c r="J477" s="523"/>
      <c r="K477" s="524">
        <f>ROUND(E477*J477,2)</f>
        <v>0</v>
      </c>
      <c r="L477" s="524">
        <v>21</v>
      </c>
      <c r="M477" s="524">
        <f>G477*(1+L477/100)</f>
        <v>0</v>
      </c>
      <c r="N477" s="522">
        <v>6.8999999999999997E-4</v>
      </c>
      <c r="O477" s="522">
        <f>ROUND(E477*N477,2)</f>
        <v>0.03</v>
      </c>
      <c r="P477" s="522">
        <v>5.2999999999999999E-2</v>
      </c>
      <c r="Q477" s="522">
        <f>ROUND(E477*P477,2)</f>
        <v>2.4300000000000002</v>
      </c>
      <c r="R477" s="524" t="s">
        <v>1731</v>
      </c>
      <c r="S477" s="524" t="s">
        <v>1605</v>
      </c>
      <c r="T477" s="525" t="s">
        <v>1605</v>
      </c>
      <c r="U477" s="526">
        <v>0.66</v>
      </c>
      <c r="V477" s="526">
        <f>ROUND(E477*U477,2)</f>
        <v>30.29</v>
      </c>
      <c r="W477" s="526"/>
      <c r="X477" s="526" t="s">
        <v>1606</v>
      </c>
      <c r="Y477" s="526" t="s">
        <v>2857</v>
      </c>
      <c r="Z477" s="527"/>
      <c r="AA477" s="527"/>
      <c r="AB477" s="527"/>
      <c r="AC477" s="527"/>
      <c r="AD477" s="527"/>
      <c r="AE477" s="527"/>
      <c r="AF477" s="527"/>
      <c r="AG477" s="527" t="s">
        <v>1607</v>
      </c>
      <c r="AH477" s="527"/>
      <c r="AI477" s="527"/>
      <c r="AJ477" s="527"/>
      <c r="AK477" s="527"/>
      <c r="AL477" s="527"/>
      <c r="AM477" s="527"/>
      <c r="AN477" s="527"/>
      <c r="AO477" s="527"/>
      <c r="AP477" s="527"/>
      <c r="AQ477" s="527"/>
      <c r="AR477" s="527"/>
      <c r="AS477" s="527"/>
      <c r="AT477" s="527"/>
      <c r="AU477" s="527"/>
      <c r="AV477" s="527"/>
      <c r="AW477" s="527"/>
      <c r="AX477" s="527"/>
      <c r="AY477" s="527"/>
      <c r="AZ477" s="527"/>
      <c r="BA477" s="527"/>
      <c r="BB477" s="527"/>
      <c r="BC477" s="527"/>
      <c r="BD477" s="527"/>
      <c r="BE477" s="527"/>
      <c r="BF477" s="527"/>
      <c r="BG477" s="527"/>
      <c r="BH477" s="527"/>
    </row>
    <row r="478" spans="1:60" outlineLevel="2">
      <c r="A478" s="528"/>
      <c r="B478" s="529"/>
      <c r="C478" s="530" t="s">
        <v>2414</v>
      </c>
      <c r="D478" s="531"/>
      <c r="E478" s="532">
        <v>37.799999999999997</v>
      </c>
      <c r="F478" s="526"/>
      <c r="G478" s="526"/>
      <c r="H478" s="526"/>
      <c r="I478" s="526"/>
      <c r="J478" s="526"/>
      <c r="K478" s="526"/>
      <c r="L478" s="526"/>
      <c r="M478" s="526"/>
      <c r="N478" s="533"/>
      <c r="O478" s="533"/>
      <c r="P478" s="533"/>
      <c r="Q478" s="533"/>
      <c r="R478" s="526"/>
      <c r="S478" s="526"/>
      <c r="T478" s="526"/>
      <c r="U478" s="526"/>
      <c r="V478" s="526"/>
      <c r="W478" s="526"/>
      <c r="X478" s="526"/>
      <c r="Y478" s="526"/>
      <c r="Z478" s="527"/>
      <c r="AA478" s="527"/>
      <c r="AB478" s="527"/>
      <c r="AC478" s="527"/>
      <c r="AD478" s="527"/>
      <c r="AE478" s="527"/>
      <c r="AF478" s="527"/>
      <c r="AG478" s="527" t="s">
        <v>814</v>
      </c>
      <c r="AH478" s="527">
        <v>0</v>
      </c>
      <c r="AI478" s="527"/>
      <c r="AJ478" s="527"/>
      <c r="AK478" s="527"/>
      <c r="AL478" s="527"/>
      <c r="AM478" s="527"/>
      <c r="AN478" s="527"/>
      <c r="AO478" s="527"/>
      <c r="AP478" s="527"/>
      <c r="AQ478" s="527"/>
      <c r="AR478" s="527"/>
      <c r="AS478" s="527"/>
      <c r="AT478" s="527"/>
      <c r="AU478" s="527"/>
      <c r="AV478" s="527"/>
      <c r="AW478" s="527"/>
      <c r="AX478" s="527"/>
      <c r="AY478" s="527"/>
      <c r="AZ478" s="527"/>
      <c r="BA478" s="527"/>
      <c r="BB478" s="527"/>
      <c r="BC478" s="527"/>
      <c r="BD478" s="527"/>
      <c r="BE478" s="527"/>
      <c r="BF478" s="527"/>
      <c r="BG478" s="527"/>
      <c r="BH478" s="527"/>
    </row>
    <row r="479" spans="1:60" outlineLevel="3">
      <c r="A479" s="528"/>
      <c r="B479" s="529"/>
      <c r="C479" s="530" t="s">
        <v>2415</v>
      </c>
      <c r="D479" s="531"/>
      <c r="E479" s="532">
        <v>1.792</v>
      </c>
      <c r="F479" s="526"/>
      <c r="G479" s="526"/>
      <c r="H479" s="526"/>
      <c r="I479" s="526"/>
      <c r="J479" s="526"/>
      <c r="K479" s="526"/>
      <c r="L479" s="526"/>
      <c r="M479" s="526"/>
      <c r="N479" s="533"/>
      <c r="O479" s="533"/>
      <c r="P479" s="533"/>
      <c r="Q479" s="533"/>
      <c r="R479" s="526"/>
      <c r="S479" s="526"/>
      <c r="T479" s="526"/>
      <c r="U479" s="526"/>
      <c r="V479" s="526"/>
      <c r="W479" s="526"/>
      <c r="X479" s="526"/>
      <c r="Y479" s="526"/>
      <c r="Z479" s="527"/>
      <c r="AA479" s="527"/>
      <c r="AB479" s="527"/>
      <c r="AC479" s="527"/>
      <c r="AD479" s="527"/>
      <c r="AE479" s="527"/>
      <c r="AF479" s="527"/>
      <c r="AG479" s="527" t="s">
        <v>814</v>
      </c>
      <c r="AH479" s="527">
        <v>0</v>
      </c>
      <c r="AI479" s="527"/>
      <c r="AJ479" s="527"/>
      <c r="AK479" s="527"/>
      <c r="AL479" s="527"/>
      <c r="AM479" s="527"/>
      <c r="AN479" s="527"/>
      <c r="AO479" s="527"/>
      <c r="AP479" s="527"/>
      <c r="AQ479" s="527"/>
      <c r="AR479" s="527"/>
      <c r="AS479" s="527"/>
      <c r="AT479" s="527"/>
      <c r="AU479" s="527"/>
      <c r="AV479" s="527"/>
      <c r="AW479" s="527"/>
      <c r="AX479" s="527"/>
      <c r="AY479" s="527"/>
      <c r="AZ479" s="527"/>
      <c r="BA479" s="527"/>
      <c r="BB479" s="527"/>
      <c r="BC479" s="527"/>
      <c r="BD479" s="527"/>
      <c r="BE479" s="527"/>
      <c r="BF479" s="527"/>
      <c r="BG479" s="527"/>
      <c r="BH479" s="527"/>
    </row>
    <row r="480" spans="1:60" outlineLevel="3">
      <c r="A480" s="528"/>
      <c r="B480" s="529"/>
      <c r="C480" s="530" t="s">
        <v>2416</v>
      </c>
      <c r="D480" s="531"/>
      <c r="E480" s="532">
        <v>6.3</v>
      </c>
      <c r="F480" s="526"/>
      <c r="G480" s="526"/>
      <c r="H480" s="526"/>
      <c r="I480" s="526"/>
      <c r="J480" s="526"/>
      <c r="K480" s="526"/>
      <c r="L480" s="526"/>
      <c r="M480" s="526"/>
      <c r="N480" s="533"/>
      <c r="O480" s="533"/>
      <c r="P480" s="533"/>
      <c r="Q480" s="533"/>
      <c r="R480" s="526"/>
      <c r="S480" s="526"/>
      <c r="T480" s="526"/>
      <c r="U480" s="526"/>
      <c r="V480" s="526"/>
      <c r="W480" s="526"/>
      <c r="X480" s="526"/>
      <c r="Y480" s="526"/>
      <c r="Z480" s="527"/>
      <c r="AA480" s="527"/>
      <c r="AB480" s="527"/>
      <c r="AC480" s="527"/>
      <c r="AD480" s="527"/>
      <c r="AE480" s="527"/>
      <c r="AF480" s="527"/>
      <c r="AG480" s="527" t="s">
        <v>814</v>
      </c>
      <c r="AH480" s="527">
        <v>0</v>
      </c>
      <c r="AI480" s="527"/>
      <c r="AJ480" s="527"/>
      <c r="AK480" s="527"/>
      <c r="AL480" s="527"/>
      <c r="AM480" s="527"/>
      <c r="AN480" s="527"/>
      <c r="AO480" s="527"/>
      <c r="AP480" s="527"/>
      <c r="AQ480" s="527"/>
      <c r="AR480" s="527"/>
      <c r="AS480" s="527"/>
      <c r="AT480" s="527"/>
      <c r="AU480" s="527"/>
      <c r="AV480" s="527"/>
      <c r="AW480" s="527"/>
      <c r="AX480" s="527"/>
      <c r="AY480" s="527"/>
      <c r="AZ480" s="527"/>
      <c r="BA480" s="527"/>
      <c r="BB480" s="527"/>
      <c r="BC480" s="527"/>
      <c r="BD480" s="527"/>
      <c r="BE480" s="527"/>
      <c r="BF480" s="527"/>
      <c r="BG480" s="527"/>
      <c r="BH480" s="527"/>
    </row>
    <row r="481" spans="1:60" ht="33.75" outlineLevel="1">
      <c r="A481" s="518">
        <v>114</v>
      </c>
      <c r="B481" s="519" t="s">
        <v>2417</v>
      </c>
      <c r="C481" s="520" t="s">
        <v>2418</v>
      </c>
      <c r="D481" s="521" t="s">
        <v>162</v>
      </c>
      <c r="E481" s="522">
        <v>29.46</v>
      </c>
      <c r="F481" s="523"/>
      <c r="G481" s="524">
        <f>ROUND(E481*F481,2)</f>
        <v>0</v>
      </c>
      <c r="H481" s="523"/>
      <c r="I481" s="524">
        <f>ROUND(E481*H481,2)</f>
        <v>0</v>
      </c>
      <c r="J481" s="523"/>
      <c r="K481" s="524">
        <f>ROUND(E481*J481,2)</f>
        <v>0</v>
      </c>
      <c r="L481" s="524">
        <v>21</v>
      </c>
      <c r="M481" s="524">
        <f>G481*(1+L481/100)</f>
        <v>0</v>
      </c>
      <c r="N481" s="522">
        <v>1E-3</v>
      </c>
      <c r="O481" s="522">
        <f>ROUND(E481*N481,2)</f>
        <v>0.03</v>
      </c>
      <c r="P481" s="522">
        <v>6.3E-2</v>
      </c>
      <c r="Q481" s="522">
        <f>ROUND(E481*P481,2)</f>
        <v>1.86</v>
      </c>
      <c r="R481" s="524" t="s">
        <v>1731</v>
      </c>
      <c r="S481" s="524" t="s">
        <v>1605</v>
      </c>
      <c r="T481" s="525" t="s">
        <v>1605</v>
      </c>
      <c r="U481" s="526">
        <v>0.71799999999999997</v>
      </c>
      <c r="V481" s="526">
        <f>ROUND(E481*U481,2)</f>
        <v>21.15</v>
      </c>
      <c r="W481" s="526"/>
      <c r="X481" s="526" t="s">
        <v>1606</v>
      </c>
      <c r="Y481" s="526" t="s">
        <v>2857</v>
      </c>
      <c r="Z481" s="527"/>
      <c r="AA481" s="527"/>
      <c r="AB481" s="527"/>
      <c r="AC481" s="527"/>
      <c r="AD481" s="527"/>
      <c r="AE481" s="527"/>
      <c r="AF481" s="527"/>
      <c r="AG481" s="527" t="s">
        <v>1607</v>
      </c>
      <c r="AH481" s="527"/>
      <c r="AI481" s="527"/>
      <c r="AJ481" s="527"/>
      <c r="AK481" s="527"/>
      <c r="AL481" s="527"/>
      <c r="AM481" s="527"/>
      <c r="AN481" s="527"/>
      <c r="AO481" s="527"/>
      <c r="AP481" s="527"/>
      <c r="AQ481" s="527"/>
      <c r="AR481" s="527"/>
      <c r="AS481" s="527"/>
      <c r="AT481" s="527"/>
      <c r="AU481" s="527"/>
      <c r="AV481" s="527"/>
      <c r="AW481" s="527"/>
      <c r="AX481" s="527"/>
      <c r="AY481" s="527"/>
      <c r="AZ481" s="527"/>
      <c r="BA481" s="527"/>
      <c r="BB481" s="527"/>
      <c r="BC481" s="527"/>
      <c r="BD481" s="527"/>
      <c r="BE481" s="527"/>
      <c r="BF481" s="527"/>
      <c r="BG481" s="527"/>
      <c r="BH481" s="527"/>
    </row>
    <row r="482" spans="1:60" outlineLevel="2">
      <c r="A482" s="528"/>
      <c r="B482" s="529"/>
      <c r="C482" s="530" t="s">
        <v>2419</v>
      </c>
      <c r="D482" s="531"/>
      <c r="E482" s="532">
        <v>2.9</v>
      </c>
      <c r="F482" s="526"/>
      <c r="G482" s="526"/>
      <c r="H482" s="526"/>
      <c r="I482" s="526"/>
      <c r="J482" s="526"/>
      <c r="K482" s="526"/>
      <c r="L482" s="526"/>
      <c r="M482" s="526"/>
      <c r="N482" s="533"/>
      <c r="O482" s="533"/>
      <c r="P482" s="533"/>
      <c r="Q482" s="533"/>
      <c r="R482" s="526"/>
      <c r="S482" s="526"/>
      <c r="T482" s="526"/>
      <c r="U482" s="526"/>
      <c r="V482" s="526"/>
      <c r="W482" s="526"/>
      <c r="X482" s="526"/>
      <c r="Y482" s="526"/>
      <c r="Z482" s="527"/>
      <c r="AA482" s="527"/>
      <c r="AB482" s="527"/>
      <c r="AC482" s="527"/>
      <c r="AD482" s="527"/>
      <c r="AE482" s="527"/>
      <c r="AF482" s="527"/>
      <c r="AG482" s="527" t="s">
        <v>814</v>
      </c>
      <c r="AH482" s="527">
        <v>0</v>
      </c>
      <c r="AI482" s="527"/>
      <c r="AJ482" s="527"/>
      <c r="AK482" s="527"/>
      <c r="AL482" s="527"/>
      <c r="AM482" s="527"/>
      <c r="AN482" s="527"/>
      <c r="AO482" s="527"/>
      <c r="AP482" s="527"/>
      <c r="AQ482" s="527"/>
      <c r="AR482" s="527"/>
      <c r="AS482" s="527"/>
      <c r="AT482" s="527"/>
      <c r="AU482" s="527"/>
      <c r="AV482" s="527"/>
      <c r="AW482" s="527"/>
      <c r="AX482" s="527"/>
      <c r="AY482" s="527"/>
      <c r="AZ482" s="527"/>
      <c r="BA482" s="527"/>
      <c r="BB482" s="527"/>
      <c r="BC482" s="527"/>
      <c r="BD482" s="527"/>
      <c r="BE482" s="527"/>
      <c r="BF482" s="527"/>
      <c r="BG482" s="527"/>
      <c r="BH482" s="527"/>
    </row>
    <row r="483" spans="1:60" outlineLevel="3">
      <c r="A483" s="528"/>
      <c r="B483" s="529"/>
      <c r="C483" s="530" t="s">
        <v>2420</v>
      </c>
      <c r="D483" s="531"/>
      <c r="E483" s="532">
        <v>26.56</v>
      </c>
      <c r="F483" s="526"/>
      <c r="G483" s="526"/>
      <c r="H483" s="526"/>
      <c r="I483" s="526"/>
      <c r="J483" s="526"/>
      <c r="K483" s="526"/>
      <c r="L483" s="526"/>
      <c r="M483" s="526"/>
      <c r="N483" s="533"/>
      <c r="O483" s="533"/>
      <c r="P483" s="533"/>
      <c r="Q483" s="533"/>
      <c r="R483" s="526"/>
      <c r="S483" s="526"/>
      <c r="T483" s="526"/>
      <c r="U483" s="526"/>
      <c r="V483" s="526"/>
      <c r="W483" s="526"/>
      <c r="X483" s="526"/>
      <c r="Y483" s="526"/>
      <c r="Z483" s="527"/>
      <c r="AA483" s="527"/>
      <c r="AB483" s="527"/>
      <c r="AC483" s="527"/>
      <c r="AD483" s="527"/>
      <c r="AE483" s="527"/>
      <c r="AF483" s="527"/>
      <c r="AG483" s="527" t="s">
        <v>814</v>
      </c>
      <c r="AH483" s="527">
        <v>0</v>
      </c>
      <c r="AI483" s="527"/>
      <c r="AJ483" s="527"/>
      <c r="AK483" s="527"/>
      <c r="AL483" s="527"/>
      <c r="AM483" s="527"/>
      <c r="AN483" s="527"/>
      <c r="AO483" s="527"/>
      <c r="AP483" s="527"/>
      <c r="AQ483" s="527"/>
      <c r="AR483" s="527"/>
      <c r="AS483" s="527"/>
      <c r="AT483" s="527"/>
      <c r="AU483" s="527"/>
      <c r="AV483" s="527"/>
      <c r="AW483" s="527"/>
      <c r="AX483" s="527"/>
      <c r="AY483" s="527"/>
      <c r="AZ483" s="527"/>
      <c r="BA483" s="527"/>
      <c r="BB483" s="527"/>
      <c r="BC483" s="527"/>
      <c r="BD483" s="527"/>
      <c r="BE483" s="527"/>
      <c r="BF483" s="527"/>
      <c r="BG483" s="527"/>
      <c r="BH483" s="527"/>
    </row>
    <row r="484" spans="1:60" outlineLevel="1">
      <c r="A484" s="518">
        <v>115</v>
      </c>
      <c r="B484" s="519" t="s">
        <v>2421</v>
      </c>
      <c r="C484" s="520" t="s">
        <v>2422</v>
      </c>
      <c r="D484" s="521" t="s">
        <v>180</v>
      </c>
      <c r="E484" s="522">
        <v>16.05</v>
      </c>
      <c r="F484" s="523"/>
      <c r="G484" s="524">
        <f>ROUND(E484*F484,2)</f>
        <v>0</v>
      </c>
      <c r="H484" s="523"/>
      <c r="I484" s="524">
        <f>ROUND(E484*H484,2)</f>
        <v>0</v>
      </c>
      <c r="J484" s="523"/>
      <c r="K484" s="524">
        <f>ROUND(E484*J484,2)</f>
        <v>0</v>
      </c>
      <c r="L484" s="524">
        <v>21</v>
      </c>
      <c r="M484" s="524">
        <f>G484*(1+L484/100)</f>
        <v>0</v>
      </c>
      <c r="N484" s="522">
        <v>0</v>
      </c>
      <c r="O484" s="522">
        <f>ROUND(E484*N484,2)</f>
        <v>0</v>
      </c>
      <c r="P484" s="522">
        <v>1.1129999999999999E-2</v>
      </c>
      <c r="Q484" s="522">
        <f>ROUND(E484*P484,2)</f>
        <v>0.18</v>
      </c>
      <c r="R484" s="524" t="s">
        <v>1731</v>
      </c>
      <c r="S484" s="524" t="s">
        <v>1605</v>
      </c>
      <c r="T484" s="525" t="s">
        <v>1605</v>
      </c>
      <c r="U484" s="526">
        <v>8.3000000000000004E-2</v>
      </c>
      <c r="V484" s="526">
        <f>ROUND(E484*U484,2)</f>
        <v>1.33</v>
      </c>
      <c r="W484" s="526"/>
      <c r="X484" s="526" t="s">
        <v>1606</v>
      </c>
      <c r="Y484" s="526" t="s">
        <v>2857</v>
      </c>
      <c r="Z484" s="527"/>
      <c r="AA484" s="527"/>
      <c r="AB484" s="527"/>
      <c r="AC484" s="527"/>
      <c r="AD484" s="527"/>
      <c r="AE484" s="527"/>
      <c r="AF484" s="527"/>
      <c r="AG484" s="527" t="s">
        <v>1607</v>
      </c>
      <c r="AH484" s="527"/>
      <c r="AI484" s="527"/>
      <c r="AJ484" s="527"/>
      <c r="AK484" s="527"/>
      <c r="AL484" s="527"/>
      <c r="AM484" s="527"/>
      <c r="AN484" s="527"/>
      <c r="AO484" s="527"/>
      <c r="AP484" s="527"/>
      <c r="AQ484" s="527"/>
      <c r="AR484" s="527"/>
      <c r="AS484" s="527"/>
      <c r="AT484" s="527"/>
      <c r="AU484" s="527"/>
      <c r="AV484" s="527"/>
      <c r="AW484" s="527"/>
      <c r="AX484" s="527"/>
      <c r="AY484" s="527"/>
      <c r="AZ484" s="527"/>
      <c r="BA484" s="527"/>
      <c r="BB484" s="527"/>
      <c r="BC484" s="527"/>
      <c r="BD484" s="527"/>
      <c r="BE484" s="527"/>
      <c r="BF484" s="527"/>
      <c r="BG484" s="527"/>
      <c r="BH484" s="527"/>
    </row>
    <row r="485" spans="1:60" outlineLevel="2">
      <c r="A485" s="528"/>
      <c r="B485" s="529"/>
      <c r="C485" s="530" t="s">
        <v>2423</v>
      </c>
      <c r="D485" s="531"/>
      <c r="E485" s="532">
        <v>16.05</v>
      </c>
      <c r="F485" s="526"/>
      <c r="G485" s="526"/>
      <c r="H485" s="526"/>
      <c r="I485" s="526"/>
      <c r="J485" s="526"/>
      <c r="K485" s="526"/>
      <c r="L485" s="526"/>
      <c r="M485" s="526"/>
      <c r="N485" s="533"/>
      <c r="O485" s="533"/>
      <c r="P485" s="533"/>
      <c r="Q485" s="533"/>
      <c r="R485" s="526"/>
      <c r="S485" s="526"/>
      <c r="T485" s="526"/>
      <c r="U485" s="526"/>
      <c r="V485" s="526"/>
      <c r="W485" s="526"/>
      <c r="X485" s="526"/>
      <c r="Y485" s="526"/>
      <c r="Z485" s="527"/>
      <c r="AA485" s="527"/>
      <c r="AB485" s="527"/>
      <c r="AC485" s="527"/>
      <c r="AD485" s="527"/>
      <c r="AE485" s="527"/>
      <c r="AF485" s="527"/>
      <c r="AG485" s="527" t="s">
        <v>814</v>
      </c>
      <c r="AH485" s="527">
        <v>0</v>
      </c>
      <c r="AI485" s="527"/>
      <c r="AJ485" s="527"/>
      <c r="AK485" s="527"/>
      <c r="AL485" s="527"/>
      <c r="AM485" s="527"/>
      <c r="AN485" s="527"/>
      <c r="AO485" s="527"/>
      <c r="AP485" s="527"/>
      <c r="AQ485" s="527"/>
      <c r="AR485" s="527"/>
      <c r="AS485" s="527"/>
      <c r="AT485" s="527"/>
      <c r="AU485" s="527"/>
      <c r="AV485" s="527"/>
      <c r="AW485" s="527"/>
      <c r="AX485" s="527"/>
      <c r="AY485" s="527"/>
      <c r="AZ485" s="527"/>
      <c r="BA485" s="527"/>
      <c r="BB485" s="527"/>
      <c r="BC485" s="527"/>
      <c r="BD485" s="527"/>
      <c r="BE485" s="527"/>
      <c r="BF485" s="527"/>
      <c r="BG485" s="527"/>
      <c r="BH485" s="527"/>
    </row>
    <row r="486" spans="1:60" outlineLevel="1">
      <c r="A486" s="518">
        <v>116</v>
      </c>
      <c r="B486" s="519" t="s">
        <v>1756</v>
      </c>
      <c r="C486" s="520" t="s">
        <v>1757</v>
      </c>
      <c r="D486" s="521" t="s">
        <v>180</v>
      </c>
      <c r="E486" s="522">
        <v>16.8</v>
      </c>
      <c r="F486" s="523"/>
      <c r="G486" s="524">
        <f>ROUND(E486*F486,2)</f>
        <v>0</v>
      </c>
      <c r="H486" s="523"/>
      <c r="I486" s="524">
        <f>ROUND(E486*H486,2)</f>
        <v>0</v>
      </c>
      <c r="J486" s="523"/>
      <c r="K486" s="524">
        <f>ROUND(E486*J486,2)</f>
        <v>0</v>
      </c>
      <c r="L486" s="524">
        <v>21</v>
      </c>
      <c r="M486" s="524">
        <f>G486*(1+L486/100)</f>
        <v>0</v>
      </c>
      <c r="N486" s="522">
        <v>0</v>
      </c>
      <c r="O486" s="522">
        <f>ROUND(E486*N486,2)</f>
        <v>0</v>
      </c>
      <c r="P486" s="522">
        <v>1.507E-2</v>
      </c>
      <c r="Q486" s="522">
        <f>ROUND(E486*P486,2)</f>
        <v>0.25</v>
      </c>
      <c r="R486" s="524" t="s">
        <v>1731</v>
      </c>
      <c r="S486" s="524" t="s">
        <v>1605</v>
      </c>
      <c r="T486" s="525" t="s">
        <v>1605</v>
      </c>
      <c r="U486" s="526">
        <v>0.11</v>
      </c>
      <c r="V486" s="526">
        <f>ROUND(E486*U486,2)</f>
        <v>1.85</v>
      </c>
      <c r="W486" s="526"/>
      <c r="X486" s="526" t="s">
        <v>1606</v>
      </c>
      <c r="Y486" s="526" t="s">
        <v>2857</v>
      </c>
      <c r="Z486" s="527"/>
      <c r="AA486" s="527"/>
      <c r="AB486" s="527"/>
      <c r="AC486" s="527"/>
      <c r="AD486" s="527"/>
      <c r="AE486" s="527"/>
      <c r="AF486" s="527"/>
      <c r="AG486" s="527" t="s">
        <v>1607</v>
      </c>
      <c r="AH486" s="527"/>
      <c r="AI486" s="527"/>
      <c r="AJ486" s="527"/>
      <c r="AK486" s="527"/>
      <c r="AL486" s="527"/>
      <c r="AM486" s="527"/>
      <c r="AN486" s="527"/>
      <c r="AO486" s="527"/>
      <c r="AP486" s="527"/>
      <c r="AQ486" s="527"/>
      <c r="AR486" s="527"/>
      <c r="AS486" s="527"/>
      <c r="AT486" s="527"/>
      <c r="AU486" s="527"/>
      <c r="AV486" s="527"/>
      <c r="AW486" s="527"/>
      <c r="AX486" s="527"/>
      <c r="AY486" s="527"/>
      <c r="AZ486" s="527"/>
      <c r="BA486" s="527"/>
      <c r="BB486" s="527"/>
      <c r="BC486" s="527"/>
      <c r="BD486" s="527"/>
      <c r="BE486" s="527"/>
      <c r="BF486" s="527"/>
      <c r="BG486" s="527"/>
      <c r="BH486" s="527"/>
    </row>
    <row r="487" spans="1:60" outlineLevel="2">
      <c r="A487" s="528"/>
      <c r="B487" s="529"/>
      <c r="C487" s="530" t="s">
        <v>2424</v>
      </c>
      <c r="D487" s="531"/>
      <c r="E487" s="532">
        <v>16.8</v>
      </c>
      <c r="F487" s="526"/>
      <c r="G487" s="526"/>
      <c r="H487" s="526"/>
      <c r="I487" s="526"/>
      <c r="J487" s="526"/>
      <c r="K487" s="526"/>
      <c r="L487" s="526"/>
      <c r="M487" s="526"/>
      <c r="N487" s="533"/>
      <c r="O487" s="533"/>
      <c r="P487" s="533"/>
      <c r="Q487" s="533"/>
      <c r="R487" s="526"/>
      <c r="S487" s="526"/>
      <c r="T487" s="526"/>
      <c r="U487" s="526"/>
      <c r="V487" s="526"/>
      <c r="W487" s="526"/>
      <c r="X487" s="526"/>
      <c r="Y487" s="526"/>
      <c r="Z487" s="527"/>
      <c r="AA487" s="527"/>
      <c r="AB487" s="527"/>
      <c r="AC487" s="527"/>
      <c r="AD487" s="527"/>
      <c r="AE487" s="527"/>
      <c r="AF487" s="527"/>
      <c r="AG487" s="527" t="s">
        <v>814</v>
      </c>
      <c r="AH487" s="527">
        <v>0</v>
      </c>
      <c r="AI487" s="527"/>
      <c r="AJ487" s="527"/>
      <c r="AK487" s="527"/>
      <c r="AL487" s="527"/>
      <c r="AM487" s="527"/>
      <c r="AN487" s="527"/>
      <c r="AO487" s="527"/>
      <c r="AP487" s="527"/>
      <c r="AQ487" s="527"/>
      <c r="AR487" s="527"/>
      <c r="AS487" s="527"/>
      <c r="AT487" s="527"/>
      <c r="AU487" s="527"/>
      <c r="AV487" s="527"/>
      <c r="AW487" s="527"/>
      <c r="AX487" s="527"/>
      <c r="AY487" s="527"/>
      <c r="AZ487" s="527"/>
      <c r="BA487" s="527"/>
      <c r="BB487" s="527"/>
      <c r="BC487" s="527"/>
      <c r="BD487" s="527"/>
      <c r="BE487" s="527"/>
      <c r="BF487" s="527"/>
      <c r="BG487" s="527"/>
      <c r="BH487" s="527"/>
    </row>
    <row r="488" spans="1:60" outlineLevel="1">
      <c r="A488" s="518">
        <v>117</v>
      </c>
      <c r="B488" s="519" t="s">
        <v>2425</v>
      </c>
      <c r="C488" s="520" t="s">
        <v>2426</v>
      </c>
      <c r="D488" s="521" t="s">
        <v>180</v>
      </c>
      <c r="E488" s="522">
        <v>3</v>
      </c>
      <c r="F488" s="523"/>
      <c r="G488" s="524">
        <f>ROUND(E488*F488,2)</f>
        <v>0</v>
      </c>
      <c r="H488" s="523"/>
      <c r="I488" s="524">
        <f>ROUND(E488*H488,2)</f>
        <v>0</v>
      </c>
      <c r="J488" s="523"/>
      <c r="K488" s="524">
        <f>ROUND(E488*J488,2)</f>
        <v>0</v>
      </c>
      <c r="L488" s="524">
        <v>21</v>
      </c>
      <c r="M488" s="524">
        <f>G488*(1+L488/100)</f>
        <v>0</v>
      </c>
      <c r="N488" s="522">
        <v>0</v>
      </c>
      <c r="O488" s="522">
        <f>ROUND(E488*N488,2)</f>
        <v>0</v>
      </c>
      <c r="P488" s="522">
        <v>3.3169999999999998E-2</v>
      </c>
      <c r="Q488" s="522">
        <f>ROUND(E488*P488,2)</f>
        <v>0.1</v>
      </c>
      <c r="R488" s="524" t="s">
        <v>1731</v>
      </c>
      <c r="S488" s="524" t="s">
        <v>1605</v>
      </c>
      <c r="T488" s="525" t="s">
        <v>1605</v>
      </c>
      <c r="U488" s="526">
        <v>3.9</v>
      </c>
      <c r="V488" s="526">
        <f>ROUND(E488*U488,2)</f>
        <v>11.7</v>
      </c>
      <c r="W488" s="526"/>
      <c r="X488" s="526" t="s">
        <v>1606</v>
      </c>
      <c r="Y488" s="526" t="s">
        <v>2857</v>
      </c>
      <c r="Z488" s="527"/>
      <c r="AA488" s="527"/>
      <c r="AB488" s="527"/>
      <c r="AC488" s="527"/>
      <c r="AD488" s="527"/>
      <c r="AE488" s="527"/>
      <c r="AF488" s="527"/>
      <c r="AG488" s="527" t="s">
        <v>1607</v>
      </c>
      <c r="AH488" s="527"/>
      <c r="AI488" s="527"/>
      <c r="AJ488" s="527"/>
      <c r="AK488" s="527"/>
      <c r="AL488" s="527"/>
      <c r="AM488" s="527"/>
      <c r="AN488" s="527"/>
      <c r="AO488" s="527"/>
      <c r="AP488" s="527"/>
      <c r="AQ488" s="527"/>
      <c r="AR488" s="527"/>
      <c r="AS488" s="527"/>
      <c r="AT488" s="527"/>
      <c r="AU488" s="527"/>
      <c r="AV488" s="527"/>
      <c r="AW488" s="527"/>
      <c r="AX488" s="527"/>
      <c r="AY488" s="527"/>
      <c r="AZ488" s="527"/>
      <c r="BA488" s="527"/>
      <c r="BB488" s="527"/>
      <c r="BC488" s="527"/>
      <c r="BD488" s="527"/>
      <c r="BE488" s="527"/>
      <c r="BF488" s="527"/>
      <c r="BG488" s="527"/>
      <c r="BH488" s="527"/>
    </row>
    <row r="489" spans="1:60" outlineLevel="2">
      <c r="A489" s="528"/>
      <c r="B489" s="529"/>
      <c r="C489" s="530" t="s">
        <v>2427</v>
      </c>
      <c r="D489" s="531"/>
      <c r="E489" s="532">
        <v>1.8</v>
      </c>
      <c r="F489" s="526"/>
      <c r="G489" s="526"/>
      <c r="H489" s="526"/>
      <c r="I489" s="526"/>
      <c r="J489" s="526"/>
      <c r="K489" s="526"/>
      <c r="L489" s="526"/>
      <c r="M489" s="526"/>
      <c r="N489" s="533"/>
      <c r="O489" s="533"/>
      <c r="P489" s="533"/>
      <c r="Q489" s="533"/>
      <c r="R489" s="526"/>
      <c r="S489" s="526"/>
      <c r="T489" s="526"/>
      <c r="U489" s="526"/>
      <c r="V489" s="526"/>
      <c r="W489" s="526"/>
      <c r="X489" s="526"/>
      <c r="Y489" s="526"/>
      <c r="Z489" s="527"/>
      <c r="AA489" s="527"/>
      <c r="AB489" s="527"/>
      <c r="AC489" s="527"/>
      <c r="AD489" s="527"/>
      <c r="AE489" s="527"/>
      <c r="AF489" s="527"/>
      <c r="AG489" s="527" t="s">
        <v>814</v>
      </c>
      <c r="AH489" s="527">
        <v>0</v>
      </c>
      <c r="AI489" s="527"/>
      <c r="AJ489" s="527"/>
      <c r="AK489" s="527"/>
      <c r="AL489" s="527"/>
      <c r="AM489" s="527"/>
      <c r="AN489" s="527"/>
      <c r="AO489" s="527"/>
      <c r="AP489" s="527"/>
      <c r="AQ489" s="527"/>
      <c r="AR489" s="527"/>
      <c r="AS489" s="527"/>
      <c r="AT489" s="527"/>
      <c r="AU489" s="527"/>
      <c r="AV489" s="527"/>
      <c r="AW489" s="527"/>
      <c r="AX489" s="527"/>
      <c r="AY489" s="527"/>
      <c r="AZ489" s="527"/>
      <c r="BA489" s="527"/>
      <c r="BB489" s="527"/>
      <c r="BC489" s="527"/>
      <c r="BD489" s="527"/>
      <c r="BE489" s="527"/>
      <c r="BF489" s="527"/>
      <c r="BG489" s="527"/>
      <c r="BH489" s="527"/>
    </row>
    <row r="490" spans="1:60" outlineLevel="3">
      <c r="A490" s="528"/>
      <c r="B490" s="529"/>
      <c r="C490" s="530" t="s">
        <v>2428</v>
      </c>
      <c r="D490" s="531"/>
      <c r="E490" s="532">
        <v>1.2</v>
      </c>
      <c r="F490" s="526"/>
      <c r="G490" s="526"/>
      <c r="H490" s="526"/>
      <c r="I490" s="526"/>
      <c r="J490" s="526"/>
      <c r="K490" s="526"/>
      <c r="L490" s="526"/>
      <c r="M490" s="526"/>
      <c r="N490" s="533"/>
      <c r="O490" s="533"/>
      <c r="P490" s="533"/>
      <c r="Q490" s="533"/>
      <c r="R490" s="526"/>
      <c r="S490" s="526"/>
      <c r="T490" s="526"/>
      <c r="U490" s="526"/>
      <c r="V490" s="526"/>
      <c r="W490" s="526"/>
      <c r="X490" s="526"/>
      <c r="Y490" s="526"/>
      <c r="Z490" s="527"/>
      <c r="AA490" s="527"/>
      <c r="AB490" s="527"/>
      <c r="AC490" s="527"/>
      <c r="AD490" s="527"/>
      <c r="AE490" s="527"/>
      <c r="AF490" s="527"/>
      <c r="AG490" s="527" t="s">
        <v>814</v>
      </c>
      <c r="AH490" s="527">
        <v>0</v>
      </c>
      <c r="AI490" s="527"/>
      <c r="AJ490" s="527"/>
      <c r="AK490" s="527"/>
      <c r="AL490" s="527"/>
      <c r="AM490" s="527"/>
      <c r="AN490" s="527"/>
      <c r="AO490" s="527"/>
      <c r="AP490" s="527"/>
      <c r="AQ490" s="527"/>
      <c r="AR490" s="527"/>
      <c r="AS490" s="527"/>
      <c r="AT490" s="527"/>
      <c r="AU490" s="527"/>
      <c r="AV490" s="527"/>
      <c r="AW490" s="527"/>
      <c r="AX490" s="527"/>
      <c r="AY490" s="527"/>
      <c r="AZ490" s="527"/>
      <c r="BA490" s="527"/>
      <c r="BB490" s="527"/>
      <c r="BC490" s="527"/>
      <c r="BD490" s="527"/>
      <c r="BE490" s="527"/>
      <c r="BF490" s="527"/>
      <c r="BG490" s="527"/>
      <c r="BH490" s="527"/>
    </row>
    <row r="491" spans="1:60" outlineLevel="1">
      <c r="A491" s="518">
        <v>118</v>
      </c>
      <c r="B491" s="519" t="s">
        <v>2429</v>
      </c>
      <c r="C491" s="520" t="s">
        <v>2430</v>
      </c>
      <c r="D491" s="521" t="s">
        <v>180</v>
      </c>
      <c r="E491" s="522">
        <v>3.85</v>
      </c>
      <c r="F491" s="523"/>
      <c r="G491" s="524">
        <f>ROUND(E491*F491,2)</f>
        <v>0</v>
      </c>
      <c r="H491" s="523"/>
      <c r="I491" s="524">
        <f>ROUND(E491*H491,2)</f>
        <v>0</v>
      </c>
      <c r="J491" s="523"/>
      <c r="K491" s="524">
        <f>ROUND(E491*J491,2)</f>
        <v>0</v>
      </c>
      <c r="L491" s="524">
        <v>21</v>
      </c>
      <c r="M491" s="524">
        <f>G491*(1+L491/100)</f>
        <v>0</v>
      </c>
      <c r="N491" s="522">
        <v>0</v>
      </c>
      <c r="O491" s="522">
        <f>ROUND(E491*N491,2)</f>
        <v>0</v>
      </c>
      <c r="P491" s="522">
        <v>0.12266000000000001</v>
      </c>
      <c r="Q491" s="522">
        <f>ROUND(E491*P491,2)</f>
        <v>0.47</v>
      </c>
      <c r="R491" s="524" t="s">
        <v>1731</v>
      </c>
      <c r="S491" s="524" t="s">
        <v>1605</v>
      </c>
      <c r="T491" s="525" t="s">
        <v>1605</v>
      </c>
      <c r="U491" s="526">
        <v>7.1</v>
      </c>
      <c r="V491" s="526">
        <f>ROUND(E491*U491,2)</f>
        <v>27.34</v>
      </c>
      <c r="W491" s="526"/>
      <c r="X491" s="526" t="s">
        <v>1606</v>
      </c>
      <c r="Y491" s="526" t="s">
        <v>2857</v>
      </c>
      <c r="Z491" s="527"/>
      <c r="AA491" s="527"/>
      <c r="AB491" s="527"/>
      <c r="AC491" s="527"/>
      <c r="AD491" s="527"/>
      <c r="AE491" s="527"/>
      <c r="AF491" s="527"/>
      <c r="AG491" s="527" t="s">
        <v>1607</v>
      </c>
      <c r="AH491" s="527"/>
      <c r="AI491" s="527"/>
      <c r="AJ491" s="527"/>
      <c r="AK491" s="527"/>
      <c r="AL491" s="527"/>
      <c r="AM491" s="527"/>
      <c r="AN491" s="527"/>
      <c r="AO491" s="527"/>
      <c r="AP491" s="527"/>
      <c r="AQ491" s="527"/>
      <c r="AR491" s="527"/>
      <c r="AS491" s="527"/>
      <c r="AT491" s="527"/>
      <c r="AU491" s="527"/>
      <c r="AV491" s="527"/>
      <c r="AW491" s="527"/>
      <c r="AX491" s="527"/>
      <c r="AY491" s="527"/>
      <c r="AZ491" s="527"/>
      <c r="BA491" s="527"/>
      <c r="BB491" s="527"/>
      <c r="BC491" s="527"/>
      <c r="BD491" s="527"/>
      <c r="BE491" s="527"/>
      <c r="BF491" s="527"/>
      <c r="BG491" s="527"/>
      <c r="BH491" s="527"/>
    </row>
    <row r="492" spans="1:60" outlineLevel="2">
      <c r="A492" s="528"/>
      <c r="B492" s="529"/>
      <c r="C492" s="530" t="s">
        <v>2431</v>
      </c>
      <c r="D492" s="531"/>
      <c r="E492" s="532">
        <v>1.95</v>
      </c>
      <c r="F492" s="526"/>
      <c r="G492" s="526"/>
      <c r="H492" s="526"/>
      <c r="I492" s="526"/>
      <c r="J492" s="526"/>
      <c r="K492" s="526"/>
      <c r="L492" s="526"/>
      <c r="M492" s="526"/>
      <c r="N492" s="533"/>
      <c r="O492" s="533"/>
      <c r="P492" s="533"/>
      <c r="Q492" s="533"/>
      <c r="R492" s="526"/>
      <c r="S492" s="526"/>
      <c r="T492" s="526"/>
      <c r="U492" s="526"/>
      <c r="V492" s="526"/>
      <c r="W492" s="526"/>
      <c r="X492" s="526"/>
      <c r="Y492" s="526"/>
      <c r="Z492" s="527"/>
      <c r="AA492" s="527"/>
      <c r="AB492" s="527"/>
      <c r="AC492" s="527"/>
      <c r="AD492" s="527"/>
      <c r="AE492" s="527"/>
      <c r="AF492" s="527"/>
      <c r="AG492" s="527" t="s">
        <v>814</v>
      </c>
      <c r="AH492" s="527">
        <v>0</v>
      </c>
      <c r="AI492" s="527"/>
      <c r="AJ492" s="527"/>
      <c r="AK492" s="527"/>
      <c r="AL492" s="527"/>
      <c r="AM492" s="527"/>
      <c r="AN492" s="527"/>
      <c r="AO492" s="527"/>
      <c r="AP492" s="527"/>
      <c r="AQ492" s="527"/>
      <c r="AR492" s="527"/>
      <c r="AS492" s="527"/>
      <c r="AT492" s="527"/>
      <c r="AU492" s="527"/>
      <c r="AV492" s="527"/>
      <c r="AW492" s="527"/>
      <c r="AX492" s="527"/>
      <c r="AY492" s="527"/>
      <c r="AZ492" s="527"/>
      <c r="BA492" s="527"/>
      <c r="BB492" s="527"/>
      <c r="BC492" s="527"/>
      <c r="BD492" s="527"/>
      <c r="BE492" s="527"/>
      <c r="BF492" s="527"/>
      <c r="BG492" s="527"/>
      <c r="BH492" s="527"/>
    </row>
    <row r="493" spans="1:60" outlineLevel="3">
      <c r="A493" s="528"/>
      <c r="B493" s="529"/>
      <c r="C493" s="530" t="s">
        <v>2432</v>
      </c>
      <c r="D493" s="531"/>
      <c r="E493" s="532">
        <v>1.3</v>
      </c>
      <c r="F493" s="526"/>
      <c r="G493" s="526"/>
      <c r="H493" s="526"/>
      <c r="I493" s="526"/>
      <c r="J493" s="526"/>
      <c r="K493" s="526"/>
      <c r="L493" s="526"/>
      <c r="M493" s="526"/>
      <c r="N493" s="533"/>
      <c r="O493" s="533"/>
      <c r="P493" s="533"/>
      <c r="Q493" s="533"/>
      <c r="R493" s="526"/>
      <c r="S493" s="526"/>
      <c r="T493" s="526"/>
      <c r="U493" s="526"/>
      <c r="V493" s="526"/>
      <c r="W493" s="526"/>
      <c r="X493" s="526"/>
      <c r="Y493" s="526"/>
      <c r="Z493" s="527"/>
      <c r="AA493" s="527"/>
      <c r="AB493" s="527"/>
      <c r="AC493" s="527"/>
      <c r="AD493" s="527"/>
      <c r="AE493" s="527"/>
      <c r="AF493" s="527"/>
      <c r="AG493" s="527" t="s">
        <v>814</v>
      </c>
      <c r="AH493" s="527">
        <v>0</v>
      </c>
      <c r="AI493" s="527"/>
      <c r="AJ493" s="527"/>
      <c r="AK493" s="527"/>
      <c r="AL493" s="527"/>
      <c r="AM493" s="527"/>
      <c r="AN493" s="527"/>
      <c r="AO493" s="527"/>
      <c r="AP493" s="527"/>
      <c r="AQ493" s="527"/>
      <c r="AR493" s="527"/>
      <c r="AS493" s="527"/>
      <c r="AT493" s="527"/>
      <c r="AU493" s="527"/>
      <c r="AV493" s="527"/>
      <c r="AW493" s="527"/>
      <c r="AX493" s="527"/>
      <c r="AY493" s="527"/>
      <c r="AZ493" s="527"/>
      <c r="BA493" s="527"/>
      <c r="BB493" s="527"/>
      <c r="BC493" s="527"/>
      <c r="BD493" s="527"/>
      <c r="BE493" s="527"/>
      <c r="BF493" s="527"/>
      <c r="BG493" s="527"/>
      <c r="BH493" s="527"/>
    </row>
    <row r="494" spans="1:60" outlineLevel="3">
      <c r="A494" s="528"/>
      <c r="B494" s="529"/>
      <c r="C494" s="530" t="s">
        <v>2433</v>
      </c>
      <c r="D494" s="531"/>
      <c r="E494" s="532">
        <v>0.6</v>
      </c>
      <c r="F494" s="526"/>
      <c r="G494" s="526"/>
      <c r="H494" s="526"/>
      <c r="I494" s="526"/>
      <c r="J494" s="526"/>
      <c r="K494" s="526"/>
      <c r="L494" s="526"/>
      <c r="M494" s="526"/>
      <c r="N494" s="533"/>
      <c r="O494" s="533"/>
      <c r="P494" s="533"/>
      <c r="Q494" s="533"/>
      <c r="R494" s="526"/>
      <c r="S494" s="526"/>
      <c r="T494" s="526"/>
      <c r="U494" s="526"/>
      <c r="V494" s="526"/>
      <c r="W494" s="526"/>
      <c r="X494" s="526"/>
      <c r="Y494" s="526"/>
      <c r="Z494" s="527"/>
      <c r="AA494" s="527"/>
      <c r="AB494" s="527"/>
      <c r="AC494" s="527"/>
      <c r="AD494" s="527"/>
      <c r="AE494" s="527"/>
      <c r="AF494" s="527"/>
      <c r="AG494" s="527" t="s">
        <v>814</v>
      </c>
      <c r="AH494" s="527">
        <v>0</v>
      </c>
      <c r="AI494" s="527"/>
      <c r="AJ494" s="527"/>
      <c r="AK494" s="527"/>
      <c r="AL494" s="527"/>
      <c r="AM494" s="527"/>
      <c r="AN494" s="527"/>
      <c r="AO494" s="527"/>
      <c r="AP494" s="527"/>
      <c r="AQ494" s="527"/>
      <c r="AR494" s="527"/>
      <c r="AS494" s="527"/>
      <c r="AT494" s="527"/>
      <c r="AU494" s="527"/>
      <c r="AV494" s="527"/>
      <c r="AW494" s="527"/>
      <c r="AX494" s="527"/>
      <c r="AY494" s="527"/>
      <c r="AZ494" s="527"/>
      <c r="BA494" s="527"/>
      <c r="BB494" s="527"/>
      <c r="BC494" s="527"/>
      <c r="BD494" s="527"/>
      <c r="BE494" s="527"/>
      <c r="BF494" s="527"/>
      <c r="BG494" s="527"/>
      <c r="BH494" s="527"/>
    </row>
    <row r="495" spans="1:60" ht="22.5" outlineLevel="1">
      <c r="A495" s="518">
        <v>119</v>
      </c>
      <c r="B495" s="519" t="s">
        <v>2434</v>
      </c>
      <c r="C495" s="520" t="s">
        <v>2435</v>
      </c>
      <c r="D495" s="521" t="s">
        <v>180</v>
      </c>
      <c r="E495" s="522">
        <v>1.8</v>
      </c>
      <c r="F495" s="523"/>
      <c r="G495" s="524">
        <f>ROUND(E495*F495,2)</f>
        <v>0</v>
      </c>
      <c r="H495" s="523"/>
      <c r="I495" s="524">
        <f>ROUND(E495*H495,2)</f>
        <v>0</v>
      </c>
      <c r="J495" s="523"/>
      <c r="K495" s="524">
        <f>ROUND(E495*J495,2)</f>
        <v>0</v>
      </c>
      <c r="L495" s="524">
        <v>21</v>
      </c>
      <c r="M495" s="524">
        <f>G495*(1+L495/100)</f>
        <v>0</v>
      </c>
      <c r="N495" s="522">
        <v>1.0000000000000001E-5</v>
      </c>
      <c r="O495" s="522">
        <f>ROUND(E495*N495,2)</f>
        <v>0</v>
      </c>
      <c r="P495" s="522">
        <v>0</v>
      </c>
      <c r="Q495" s="522">
        <f>ROUND(E495*P495,2)</f>
        <v>0</v>
      </c>
      <c r="R495" s="524" t="s">
        <v>1731</v>
      </c>
      <c r="S495" s="524" t="s">
        <v>1605</v>
      </c>
      <c r="T495" s="525" t="s">
        <v>1605</v>
      </c>
      <c r="U495" s="526">
        <v>1.2090000000000001</v>
      </c>
      <c r="V495" s="526">
        <f>ROUND(E495*U495,2)</f>
        <v>2.1800000000000002</v>
      </c>
      <c r="W495" s="526"/>
      <c r="X495" s="526" t="s">
        <v>1606</v>
      </c>
      <c r="Y495" s="526" t="s">
        <v>2857</v>
      </c>
      <c r="Z495" s="527"/>
      <c r="AA495" s="527"/>
      <c r="AB495" s="527"/>
      <c r="AC495" s="527"/>
      <c r="AD495" s="527"/>
      <c r="AE495" s="527"/>
      <c r="AF495" s="527"/>
      <c r="AG495" s="527" t="s">
        <v>1607</v>
      </c>
      <c r="AH495" s="527"/>
      <c r="AI495" s="527"/>
      <c r="AJ495" s="527"/>
      <c r="AK495" s="527"/>
      <c r="AL495" s="527"/>
      <c r="AM495" s="527"/>
      <c r="AN495" s="527"/>
      <c r="AO495" s="527"/>
      <c r="AP495" s="527"/>
      <c r="AQ495" s="527"/>
      <c r="AR495" s="527"/>
      <c r="AS495" s="527"/>
      <c r="AT495" s="527"/>
      <c r="AU495" s="527"/>
      <c r="AV495" s="527"/>
      <c r="AW495" s="527"/>
      <c r="AX495" s="527"/>
      <c r="AY495" s="527"/>
      <c r="AZ495" s="527"/>
      <c r="BA495" s="527"/>
      <c r="BB495" s="527"/>
      <c r="BC495" s="527"/>
      <c r="BD495" s="527"/>
      <c r="BE495" s="527"/>
      <c r="BF495" s="527"/>
      <c r="BG495" s="527"/>
      <c r="BH495" s="527"/>
    </row>
    <row r="496" spans="1:60" outlineLevel="2">
      <c r="A496" s="528"/>
      <c r="B496" s="529"/>
      <c r="C496" s="530" t="s">
        <v>2427</v>
      </c>
      <c r="D496" s="531"/>
      <c r="E496" s="532">
        <v>1.8</v>
      </c>
      <c r="F496" s="526"/>
      <c r="G496" s="526"/>
      <c r="H496" s="526"/>
      <c r="I496" s="526"/>
      <c r="J496" s="526"/>
      <c r="K496" s="526"/>
      <c r="L496" s="526"/>
      <c r="M496" s="526"/>
      <c r="N496" s="533"/>
      <c r="O496" s="533"/>
      <c r="P496" s="533"/>
      <c r="Q496" s="533"/>
      <c r="R496" s="526"/>
      <c r="S496" s="526"/>
      <c r="T496" s="526"/>
      <c r="U496" s="526"/>
      <c r="V496" s="526"/>
      <c r="W496" s="526"/>
      <c r="X496" s="526"/>
      <c r="Y496" s="526"/>
      <c r="Z496" s="527"/>
      <c r="AA496" s="527"/>
      <c r="AB496" s="527"/>
      <c r="AC496" s="527"/>
      <c r="AD496" s="527"/>
      <c r="AE496" s="527"/>
      <c r="AF496" s="527"/>
      <c r="AG496" s="527" t="s">
        <v>814</v>
      </c>
      <c r="AH496" s="527">
        <v>0</v>
      </c>
      <c r="AI496" s="527"/>
      <c r="AJ496" s="527"/>
      <c r="AK496" s="527"/>
      <c r="AL496" s="527"/>
      <c r="AM496" s="527"/>
      <c r="AN496" s="527"/>
      <c r="AO496" s="527"/>
      <c r="AP496" s="527"/>
      <c r="AQ496" s="527"/>
      <c r="AR496" s="527"/>
      <c r="AS496" s="527"/>
      <c r="AT496" s="527"/>
      <c r="AU496" s="527"/>
      <c r="AV496" s="527"/>
      <c r="AW496" s="527"/>
      <c r="AX496" s="527"/>
      <c r="AY496" s="527"/>
      <c r="AZ496" s="527"/>
      <c r="BA496" s="527"/>
      <c r="BB496" s="527"/>
      <c r="BC496" s="527"/>
      <c r="BD496" s="527"/>
      <c r="BE496" s="527"/>
      <c r="BF496" s="527"/>
      <c r="BG496" s="527"/>
      <c r="BH496" s="527"/>
    </row>
    <row r="497" spans="1:60" ht="22.5" outlineLevel="1">
      <c r="A497" s="518">
        <v>120</v>
      </c>
      <c r="B497" s="519" t="s">
        <v>2436</v>
      </c>
      <c r="C497" s="520" t="s">
        <v>2437</v>
      </c>
      <c r="D497" s="521" t="s">
        <v>180</v>
      </c>
      <c r="E497" s="522">
        <v>1.95</v>
      </c>
      <c r="F497" s="523"/>
      <c r="G497" s="524">
        <f>ROUND(E497*F497,2)</f>
        <v>0</v>
      </c>
      <c r="H497" s="523"/>
      <c r="I497" s="524">
        <f>ROUND(E497*H497,2)</f>
        <v>0</v>
      </c>
      <c r="J497" s="523"/>
      <c r="K497" s="524">
        <f>ROUND(E497*J497,2)</f>
        <v>0</v>
      </c>
      <c r="L497" s="524">
        <v>21</v>
      </c>
      <c r="M497" s="524">
        <f>G497*(1+L497/100)</f>
        <v>0</v>
      </c>
      <c r="N497" s="522">
        <v>2.0000000000000002E-5</v>
      </c>
      <c r="O497" s="522">
        <f>ROUND(E497*N497,2)</f>
        <v>0</v>
      </c>
      <c r="P497" s="522">
        <v>0</v>
      </c>
      <c r="Q497" s="522">
        <f>ROUND(E497*P497,2)</f>
        <v>0</v>
      </c>
      <c r="R497" s="524" t="s">
        <v>1731</v>
      </c>
      <c r="S497" s="524" t="s">
        <v>1605</v>
      </c>
      <c r="T497" s="525" t="s">
        <v>1605</v>
      </c>
      <c r="U497" s="526">
        <v>2.1349999999999998</v>
      </c>
      <c r="V497" s="526">
        <f>ROUND(E497*U497,2)</f>
        <v>4.16</v>
      </c>
      <c r="W497" s="526"/>
      <c r="X497" s="526" t="s">
        <v>1606</v>
      </c>
      <c r="Y497" s="526" t="s">
        <v>2857</v>
      </c>
      <c r="Z497" s="527"/>
      <c r="AA497" s="527"/>
      <c r="AB497" s="527"/>
      <c r="AC497" s="527"/>
      <c r="AD497" s="527"/>
      <c r="AE497" s="527"/>
      <c r="AF497" s="527"/>
      <c r="AG497" s="527" t="s">
        <v>1607</v>
      </c>
      <c r="AH497" s="527"/>
      <c r="AI497" s="527"/>
      <c r="AJ497" s="527"/>
      <c r="AK497" s="527"/>
      <c r="AL497" s="527"/>
      <c r="AM497" s="527"/>
      <c r="AN497" s="527"/>
      <c r="AO497" s="527"/>
      <c r="AP497" s="527"/>
      <c r="AQ497" s="527"/>
      <c r="AR497" s="527"/>
      <c r="AS497" s="527"/>
      <c r="AT497" s="527"/>
      <c r="AU497" s="527"/>
      <c r="AV497" s="527"/>
      <c r="AW497" s="527"/>
      <c r="AX497" s="527"/>
      <c r="AY497" s="527"/>
      <c r="AZ497" s="527"/>
      <c r="BA497" s="527"/>
      <c r="BB497" s="527"/>
      <c r="BC497" s="527"/>
      <c r="BD497" s="527"/>
      <c r="BE497" s="527"/>
      <c r="BF497" s="527"/>
      <c r="BG497" s="527"/>
      <c r="BH497" s="527"/>
    </row>
    <row r="498" spans="1:60" outlineLevel="2">
      <c r="A498" s="528"/>
      <c r="B498" s="529"/>
      <c r="C498" s="530" t="s">
        <v>2431</v>
      </c>
      <c r="D498" s="531"/>
      <c r="E498" s="532">
        <v>1.95</v>
      </c>
      <c r="F498" s="526"/>
      <c r="G498" s="526"/>
      <c r="H498" s="526"/>
      <c r="I498" s="526"/>
      <c r="J498" s="526"/>
      <c r="K498" s="526"/>
      <c r="L498" s="526"/>
      <c r="M498" s="526"/>
      <c r="N498" s="533"/>
      <c r="O498" s="533"/>
      <c r="P498" s="533"/>
      <c r="Q498" s="533"/>
      <c r="R498" s="526"/>
      <c r="S498" s="526"/>
      <c r="T498" s="526"/>
      <c r="U498" s="526"/>
      <c r="V498" s="526"/>
      <c r="W498" s="526"/>
      <c r="X498" s="526"/>
      <c r="Y498" s="526"/>
      <c r="Z498" s="527"/>
      <c r="AA498" s="527"/>
      <c r="AB498" s="527"/>
      <c r="AC498" s="527"/>
      <c r="AD498" s="527"/>
      <c r="AE498" s="527"/>
      <c r="AF498" s="527"/>
      <c r="AG498" s="527" t="s">
        <v>814</v>
      </c>
      <c r="AH498" s="527">
        <v>0</v>
      </c>
      <c r="AI498" s="527"/>
      <c r="AJ498" s="527"/>
      <c r="AK498" s="527"/>
      <c r="AL498" s="527"/>
      <c r="AM498" s="527"/>
      <c r="AN498" s="527"/>
      <c r="AO498" s="527"/>
      <c r="AP498" s="527"/>
      <c r="AQ498" s="527"/>
      <c r="AR498" s="527"/>
      <c r="AS498" s="527"/>
      <c r="AT498" s="527"/>
      <c r="AU498" s="527"/>
      <c r="AV498" s="527"/>
      <c r="AW498" s="527"/>
      <c r="AX498" s="527"/>
      <c r="AY498" s="527"/>
      <c r="AZ498" s="527"/>
      <c r="BA498" s="527"/>
      <c r="BB498" s="527"/>
      <c r="BC498" s="527"/>
      <c r="BD498" s="527"/>
      <c r="BE498" s="527"/>
      <c r="BF498" s="527"/>
      <c r="BG498" s="527"/>
      <c r="BH498" s="527"/>
    </row>
    <row r="499" spans="1:60" outlineLevel="1">
      <c r="A499" s="518">
        <v>121</v>
      </c>
      <c r="B499" s="519" t="s">
        <v>2438</v>
      </c>
      <c r="C499" s="520" t="s">
        <v>2439</v>
      </c>
      <c r="D499" s="521" t="s">
        <v>180</v>
      </c>
      <c r="E499" s="522">
        <v>49.81</v>
      </c>
      <c r="F499" s="523"/>
      <c r="G499" s="524">
        <f>ROUND(E499*F499,2)</f>
        <v>0</v>
      </c>
      <c r="H499" s="523"/>
      <c r="I499" s="524">
        <f>ROUND(E499*H499,2)</f>
        <v>0</v>
      </c>
      <c r="J499" s="523"/>
      <c r="K499" s="524">
        <f>ROUND(E499*J499,2)</f>
        <v>0</v>
      </c>
      <c r="L499" s="524">
        <v>21</v>
      </c>
      <c r="M499" s="524">
        <f>G499*(1+L499/100)</f>
        <v>0</v>
      </c>
      <c r="N499" s="522">
        <v>0</v>
      </c>
      <c r="O499" s="522">
        <f>ROUND(E499*N499,2)</f>
        <v>0</v>
      </c>
      <c r="P499" s="522">
        <v>4.6000000000000001E-4</v>
      </c>
      <c r="Q499" s="522">
        <f>ROUND(E499*P499,2)</f>
        <v>0.02</v>
      </c>
      <c r="R499" s="524" t="s">
        <v>1731</v>
      </c>
      <c r="S499" s="524" t="s">
        <v>1605</v>
      </c>
      <c r="T499" s="525" t="s">
        <v>1605</v>
      </c>
      <c r="U499" s="526">
        <v>1</v>
      </c>
      <c r="V499" s="526">
        <f>ROUND(E499*U499,2)</f>
        <v>49.81</v>
      </c>
      <c r="W499" s="526"/>
      <c r="X499" s="526" t="s">
        <v>1606</v>
      </c>
      <c r="Y499" s="526" t="s">
        <v>2857</v>
      </c>
      <c r="Z499" s="527"/>
      <c r="AA499" s="527"/>
      <c r="AB499" s="527"/>
      <c r="AC499" s="527"/>
      <c r="AD499" s="527"/>
      <c r="AE499" s="527"/>
      <c r="AF499" s="527"/>
      <c r="AG499" s="527" t="s">
        <v>1607</v>
      </c>
      <c r="AH499" s="527"/>
      <c r="AI499" s="527"/>
      <c r="AJ499" s="527"/>
      <c r="AK499" s="527"/>
      <c r="AL499" s="527"/>
      <c r="AM499" s="527"/>
      <c r="AN499" s="527"/>
      <c r="AO499" s="527"/>
      <c r="AP499" s="527"/>
      <c r="AQ499" s="527"/>
      <c r="AR499" s="527"/>
      <c r="AS499" s="527"/>
      <c r="AT499" s="527"/>
      <c r="AU499" s="527"/>
      <c r="AV499" s="527"/>
      <c r="AW499" s="527"/>
      <c r="AX499" s="527"/>
      <c r="AY499" s="527"/>
      <c r="AZ499" s="527"/>
      <c r="BA499" s="527"/>
      <c r="BB499" s="527"/>
      <c r="BC499" s="527"/>
      <c r="BD499" s="527"/>
      <c r="BE499" s="527"/>
      <c r="BF499" s="527"/>
      <c r="BG499" s="527"/>
      <c r="BH499" s="527"/>
    </row>
    <row r="500" spans="1:60" outlineLevel="2">
      <c r="A500" s="528"/>
      <c r="B500" s="529"/>
      <c r="C500" s="530" t="s">
        <v>2440</v>
      </c>
      <c r="D500" s="531"/>
      <c r="E500" s="532">
        <v>5.6</v>
      </c>
      <c r="F500" s="526"/>
      <c r="G500" s="526"/>
      <c r="H500" s="526"/>
      <c r="I500" s="526"/>
      <c r="J500" s="526"/>
      <c r="K500" s="526"/>
      <c r="L500" s="526"/>
      <c r="M500" s="526"/>
      <c r="N500" s="533"/>
      <c r="O500" s="533"/>
      <c r="P500" s="533"/>
      <c r="Q500" s="533"/>
      <c r="R500" s="526"/>
      <c r="S500" s="526"/>
      <c r="T500" s="526"/>
      <c r="U500" s="526"/>
      <c r="V500" s="526"/>
      <c r="W500" s="526"/>
      <c r="X500" s="526"/>
      <c r="Y500" s="526"/>
      <c r="Z500" s="527"/>
      <c r="AA500" s="527"/>
      <c r="AB500" s="527"/>
      <c r="AC500" s="527"/>
      <c r="AD500" s="527"/>
      <c r="AE500" s="527"/>
      <c r="AF500" s="527"/>
      <c r="AG500" s="527" t="s">
        <v>814</v>
      </c>
      <c r="AH500" s="527">
        <v>0</v>
      </c>
      <c r="AI500" s="527"/>
      <c r="AJ500" s="527"/>
      <c r="AK500" s="527"/>
      <c r="AL500" s="527"/>
      <c r="AM500" s="527"/>
      <c r="AN500" s="527"/>
      <c r="AO500" s="527"/>
      <c r="AP500" s="527"/>
      <c r="AQ500" s="527"/>
      <c r="AR500" s="527"/>
      <c r="AS500" s="527"/>
      <c r="AT500" s="527"/>
      <c r="AU500" s="527"/>
      <c r="AV500" s="527"/>
      <c r="AW500" s="527"/>
      <c r="AX500" s="527"/>
      <c r="AY500" s="527"/>
      <c r="AZ500" s="527"/>
      <c r="BA500" s="527"/>
      <c r="BB500" s="527"/>
      <c r="BC500" s="527"/>
      <c r="BD500" s="527"/>
      <c r="BE500" s="527"/>
      <c r="BF500" s="527"/>
      <c r="BG500" s="527"/>
      <c r="BH500" s="527"/>
    </row>
    <row r="501" spans="1:60" outlineLevel="3">
      <c r="A501" s="528"/>
      <c r="B501" s="529"/>
      <c r="C501" s="530" t="s">
        <v>2441</v>
      </c>
      <c r="D501" s="531"/>
      <c r="E501" s="532">
        <v>37.4</v>
      </c>
      <c r="F501" s="526"/>
      <c r="G501" s="526"/>
      <c r="H501" s="526"/>
      <c r="I501" s="526"/>
      <c r="J501" s="526"/>
      <c r="K501" s="526"/>
      <c r="L501" s="526"/>
      <c r="M501" s="526"/>
      <c r="N501" s="533"/>
      <c r="O501" s="533"/>
      <c r="P501" s="533"/>
      <c r="Q501" s="533"/>
      <c r="R501" s="526"/>
      <c r="S501" s="526"/>
      <c r="T501" s="526"/>
      <c r="U501" s="526"/>
      <c r="V501" s="526"/>
      <c r="W501" s="526"/>
      <c r="X501" s="526"/>
      <c r="Y501" s="526"/>
      <c r="Z501" s="527"/>
      <c r="AA501" s="527"/>
      <c r="AB501" s="527"/>
      <c r="AC501" s="527"/>
      <c r="AD501" s="527"/>
      <c r="AE501" s="527"/>
      <c r="AF501" s="527"/>
      <c r="AG501" s="527" t="s">
        <v>814</v>
      </c>
      <c r="AH501" s="527">
        <v>0</v>
      </c>
      <c r="AI501" s="527"/>
      <c r="AJ501" s="527"/>
      <c r="AK501" s="527"/>
      <c r="AL501" s="527"/>
      <c r="AM501" s="527"/>
      <c r="AN501" s="527"/>
      <c r="AO501" s="527"/>
      <c r="AP501" s="527"/>
      <c r="AQ501" s="527"/>
      <c r="AR501" s="527"/>
      <c r="AS501" s="527"/>
      <c r="AT501" s="527"/>
      <c r="AU501" s="527"/>
      <c r="AV501" s="527"/>
      <c r="AW501" s="527"/>
      <c r="AX501" s="527"/>
      <c r="AY501" s="527"/>
      <c r="AZ501" s="527"/>
      <c r="BA501" s="527"/>
      <c r="BB501" s="527"/>
      <c r="BC501" s="527"/>
      <c r="BD501" s="527"/>
      <c r="BE501" s="527"/>
      <c r="BF501" s="527"/>
      <c r="BG501" s="527"/>
      <c r="BH501" s="527"/>
    </row>
    <row r="502" spans="1:60" outlineLevel="3">
      <c r="A502" s="528"/>
      <c r="B502" s="529"/>
      <c r="C502" s="530" t="s">
        <v>2442</v>
      </c>
      <c r="D502" s="531"/>
      <c r="E502" s="532">
        <v>6.81</v>
      </c>
      <c r="F502" s="526"/>
      <c r="G502" s="526"/>
      <c r="H502" s="526"/>
      <c r="I502" s="526"/>
      <c r="J502" s="526"/>
      <c r="K502" s="526"/>
      <c r="L502" s="526"/>
      <c r="M502" s="526"/>
      <c r="N502" s="533"/>
      <c r="O502" s="533"/>
      <c r="P502" s="533"/>
      <c r="Q502" s="533"/>
      <c r="R502" s="526"/>
      <c r="S502" s="526"/>
      <c r="T502" s="526"/>
      <c r="U502" s="526"/>
      <c r="V502" s="526"/>
      <c r="W502" s="526"/>
      <c r="X502" s="526"/>
      <c r="Y502" s="526"/>
      <c r="Z502" s="527"/>
      <c r="AA502" s="527"/>
      <c r="AB502" s="527"/>
      <c r="AC502" s="527"/>
      <c r="AD502" s="527"/>
      <c r="AE502" s="527"/>
      <c r="AF502" s="527"/>
      <c r="AG502" s="527" t="s">
        <v>814</v>
      </c>
      <c r="AH502" s="527">
        <v>0</v>
      </c>
      <c r="AI502" s="527"/>
      <c r="AJ502" s="527"/>
      <c r="AK502" s="527"/>
      <c r="AL502" s="527"/>
      <c r="AM502" s="527"/>
      <c r="AN502" s="527"/>
      <c r="AO502" s="527"/>
      <c r="AP502" s="527"/>
      <c r="AQ502" s="527"/>
      <c r="AR502" s="527"/>
      <c r="AS502" s="527"/>
      <c r="AT502" s="527"/>
      <c r="AU502" s="527"/>
      <c r="AV502" s="527"/>
      <c r="AW502" s="527"/>
      <c r="AX502" s="527"/>
      <c r="AY502" s="527"/>
      <c r="AZ502" s="527"/>
      <c r="BA502" s="527"/>
      <c r="BB502" s="527"/>
      <c r="BC502" s="527"/>
      <c r="BD502" s="527"/>
      <c r="BE502" s="527"/>
      <c r="BF502" s="527"/>
      <c r="BG502" s="527"/>
      <c r="BH502" s="527"/>
    </row>
    <row r="503" spans="1:60" outlineLevel="1">
      <c r="A503" s="518">
        <v>122</v>
      </c>
      <c r="B503" s="519" t="s">
        <v>2443</v>
      </c>
      <c r="C503" s="520" t="s">
        <v>2444</v>
      </c>
      <c r="D503" s="521" t="s">
        <v>180</v>
      </c>
      <c r="E503" s="522">
        <v>9.4</v>
      </c>
      <c r="F503" s="523"/>
      <c r="G503" s="524">
        <f>ROUND(E503*F503,2)</f>
        <v>0</v>
      </c>
      <c r="H503" s="523"/>
      <c r="I503" s="524">
        <f>ROUND(E503*H503,2)</f>
        <v>0</v>
      </c>
      <c r="J503" s="523"/>
      <c r="K503" s="524">
        <f>ROUND(E503*J503,2)</f>
        <v>0</v>
      </c>
      <c r="L503" s="524">
        <v>21</v>
      </c>
      <c r="M503" s="524">
        <f>G503*(1+L503/100)</f>
        <v>0</v>
      </c>
      <c r="N503" s="522">
        <v>0</v>
      </c>
      <c r="O503" s="522">
        <f>ROUND(E503*N503,2)</f>
        <v>0</v>
      </c>
      <c r="P503" s="522">
        <v>4.6000000000000001E-4</v>
      </c>
      <c r="Q503" s="522">
        <f>ROUND(E503*P503,2)</f>
        <v>0</v>
      </c>
      <c r="R503" s="524" t="s">
        <v>1731</v>
      </c>
      <c r="S503" s="524" t="s">
        <v>1605</v>
      </c>
      <c r="T503" s="525" t="s">
        <v>1605</v>
      </c>
      <c r="U503" s="526">
        <v>2</v>
      </c>
      <c r="V503" s="526">
        <f>ROUND(E503*U503,2)</f>
        <v>18.8</v>
      </c>
      <c r="W503" s="526"/>
      <c r="X503" s="526" t="s">
        <v>1606</v>
      </c>
      <c r="Y503" s="526" t="s">
        <v>2857</v>
      </c>
      <c r="Z503" s="527"/>
      <c r="AA503" s="527"/>
      <c r="AB503" s="527"/>
      <c r="AC503" s="527"/>
      <c r="AD503" s="527"/>
      <c r="AE503" s="527"/>
      <c r="AF503" s="527"/>
      <c r="AG503" s="527" t="s">
        <v>1607</v>
      </c>
      <c r="AH503" s="527"/>
      <c r="AI503" s="527"/>
      <c r="AJ503" s="527"/>
      <c r="AK503" s="527"/>
      <c r="AL503" s="527"/>
      <c r="AM503" s="527"/>
      <c r="AN503" s="527"/>
      <c r="AO503" s="527"/>
      <c r="AP503" s="527"/>
      <c r="AQ503" s="527"/>
      <c r="AR503" s="527"/>
      <c r="AS503" s="527"/>
      <c r="AT503" s="527"/>
      <c r="AU503" s="527"/>
      <c r="AV503" s="527"/>
      <c r="AW503" s="527"/>
      <c r="AX503" s="527"/>
      <c r="AY503" s="527"/>
      <c r="AZ503" s="527"/>
      <c r="BA503" s="527"/>
      <c r="BB503" s="527"/>
      <c r="BC503" s="527"/>
      <c r="BD503" s="527"/>
      <c r="BE503" s="527"/>
      <c r="BF503" s="527"/>
      <c r="BG503" s="527"/>
      <c r="BH503" s="527"/>
    </row>
    <row r="504" spans="1:60" outlineLevel="2">
      <c r="A504" s="528"/>
      <c r="B504" s="529"/>
      <c r="C504" s="530" t="s">
        <v>2445</v>
      </c>
      <c r="D504" s="531"/>
      <c r="E504" s="532">
        <v>9.4</v>
      </c>
      <c r="F504" s="526"/>
      <c r="G504" s="526"/>
      <c r="H504" s="526"/>
      <c r="I504" s="526"/>
      <c r="J504" s="526"/>
      <c r="K504" s="526"/>
      <c r="L504" s="526"/>
      <c r="M504" s="526"/>
      <c r="N504" s="533"/>
      <c r="O504" s="533"/>
      <c r="P504" s="533"/>
      <c r="Q504" s="533"/>
      <c r="R504" s="526"/>
      <c r="S504" s="526"/>
      <c r="T504" s="526"/>
      <c r="U504" s="526"/>
      <c r="V504" s="526"/>
      <c r="W504" s="526"/>
      <c r="X504" s="526"/>
      <c r="Y504" s="526"/>
      <c r="Z504" s="527"/>
      <c r="AA504" s="527"/>
      <c r="AB504" s="527"/>
      <c r="AC504" s="527"/>
      <c r="AD504" s="527"/>
      <c r="AE504" s="527"/>
      <c r="AF504" s="527"/>
      <c r="AG504" s="527" t="s">
        <v>814</v>
      </c>
      <c r="AH504" s="527">
        <v>0</v>
      </c>
      <c r="AI504" s="527"/>
      <c r="AJ504" s="527"/>
      <c r="AK504" s="527"/>
      <c r="AL504" s="527"/>
      <c r="AM504" s="527"/>
      <c r="AN504" s="527"/>
      <c r="AO504" s="527"/>
      <c r="AP504" s="527"/>
      <c r="AQ504" s="527"/>
      <c r="AR504" s="527"/>
      <c r="AS504" s="527"/>
      <c r="AT504" s="527"/>
      <c r="AU504" s="527"/>
      <c r="AV504" s="527"/>
      <c r="AW504" s="527"/>
      <c r="AX504" s="527"/>
      <c r="AY504" s="527"/>
      <c r="AZ504" s="527"/>
      <c r="BA504" s="527"/>
      <c r="BB504" s="527"/>
      <c r="BC504" s="527"/>
      <c r="BD504" s="527"/>
      <c r="BE504" s="527"/>
      <c r="BF504" s="527"/>
      <c r="BG504" s="527"/>
      <c r="BH504" s="527"/>
    </row>
    <row r="505" spans="1:60" ht="22.5" outlineLevel="1">
      <c r="A505" s="518">
        <v>123</v>
      </c>
      <c r="B505" s="519" t="s">
        <v>2446</v>
      </c>
      <c r="C505" s="520" t="s">
        <v>2447</v>
      </c>
      <c r="D505" s="521" t="s">
        <v>189</v>
      </c>
      <c r="E505" s="522">
        <v>2</v>
      </c>
      <c r="F505" s="523"/>
      <c r="G505" s="524">
        <f>ROUND(E505*F505,2)</f>
        <v>0</v>
      </c>
      <c r="H505" s="523"/>
      <c r="I505" s="524">
        <f>ROUND(E505*H505,2)</f>
        <v>0</v>
      </c>
      <c r="J505" s="523"/>
      <c r="K505" s="524">
        <f>ROUND(E505*J505,2)</f>
        <v>0</v>
      </c>
      <c r="L505" s="524">
        <v>21</v>
      </c>
      <c r="M505" s="524">
        <f>G505*(1+L505/100)</f>
        <v>0</v>
      </c>
      <c r="N505" s="522">
        <v>3.4000000000000002E-4</v>
      </c>
      <c r="O505" s="522">
        <f>ROUND(E505*N505,2)</f>
        <v>0</v>
      </c>
      <c r="P505" s="522">
        <v>6.9000000000000006E-2</v>
      </c>
      <c r="Q505" s="522">
        <f>ROUND(E505*P505,2)</f>
        <v>0.14000000000000001</v>
      </c>
      <c r="R505" s="524" t="s">
        <v>1731</v>
      </c>
      <c r="S505" s="524" t="s">
        <v>1605</v>
      </c>
      <c r="T505" s="525" t="s">
        <v>1605</v>
      </c>
      <c r="U505" s="526">
        <v>0.21299999999999999</v>
      </c>
      <c r="V505" s="526">
        <f>ROUND(E505*U505,2)</f>
        <v>0.43</v>
      </c>
      <c r="W505" s="526"/>
      <c r="X505" s="526" t="s">
        <v>1606</v>
      </c>
      <c r="Y505" s="526" t="s">
        <v>2857</v>
      </c>
      <c r="Z505" s="527"/>
      <c r="AA505" s="527"/>
      <c r="AB505" s="527"/>
      <c r="AC505" s="527"/>
      <c r="AD505" s="527"/>
      <c r="AE505" s="527"/>
      <c r="AF505" s="527"/>
      <c r="AG505" s="527" t="s">
        <v>1607</v>
      </c>
      <c r="AH505" s="527"/>
      <c r="AI505" s="527"/>
      <c r="AJ505" s="527"/>
      <c r="AK505" s="527"/>
      <c r="AL505" s="527"/>
      <c r="AM505" s="527"/>
      <c r="AN505" s="527"/>
      <c r="AO505" s="527"/>
      <c r="AP505" s="527"/>
      <c r="AQ505" s="527"/>
      <c r="AR505" s="527"/>
      <c r="AS505" s="527"/>
      <c r="AT505" s="527"/>
      <c r="AU505" s="527"/>
      <c r="AV505" s="527"/>
      <c r="AW505" s="527"/>
      <c r="AX505" s="527"/>
      <c r="AY505" s="527"/>
      <c r="AZ505" s="527"/>
      <c r="BA505" s="527"/>
      <c r="BB505" s="527"/>
      <c r="BC505" s="527"/>
      <c r="BD505" s="527"/>
      <c r="BE505" s="527"/>
      <c r="BF505" s="527"/>
      <c r="BG505" s="527"/>
      <c r="BH505" s="527"/>
    </row>
    <row r="506" spans="1:60" outlineLevel="2">
      <c r="A506" s="528"/>
      <c r="B506" s="529"/>
      <c r="C506" s="976" t="s">
        <v>2448</v>
      </c>
      <c r="D506" s="977"/>
      <c r="E506" s="977"/>
      <c r="F506" s="977"/>
      <c r="G506" s="977"/>
      <c r="H506" s="526"/>
      <c r="I506" s="526"/>
      <c r="J506" s="526"/>
      <c r="K506" s="526"/>
      <c r="L506" s="526"/>
      <c r="M506" s="526"/>
      <c r="N506" s="533"/>
      <c r="O506" s="533"/>
      <c r="P506" s="533"/>
      <c r="Q506" s="533"/>
      <c r="R506" s="526"/>
      <c r="S506" s="526"/>
      <c r="T506" s="526"/>
      <c r="U506" s="526"/>
      <c r="V506" s="526"/>
      <c r="W506" s="526"/>
      <c r="X506" s="526"/>
      <c r="Y506" s="526"/>
      <c r="Z506" s="527"/>
      <c r="AA506" s="527"/>
      <c r="AB506" s="527"/>
      <c r="AC506" s="527"/>
      <c r="AD506" s="527"/>
      <c r="AE506" s="527"/>
      <c r="AF506" s="527"/>
      <c r="AG506" s="527" t="s">
        <v>1621</v>
      </c>
      <c r="AH506" s="527"/>
      <c r="AI506" s="527"/>
      <c r="AJ506" s="527"/>
      <c r="AK506" s="527"/>
      <c r="AL506" s="527"/>
      <c r="AM506" s="527"/>
      <c r="AN506" s="527"/>
      <c r="AO506" s="527"/>
      <c r="AP506" s="527"/>
      <c r="AQ506" s="527"/>
      <c r="AR506" s="527"/>
      <c r="AS506" s="527"/>
      <c r="AT506" s="527"/>
      <c r="AU506" s="527"/>
      <c r="AV506" s="527"/>
      <c r="AW506" s="527"/>
      <c r="AX506" s="527"/>
      <c r="AY506" s="527"/>
      <c r="AZ506" s="527"/>
      <c r="BA506" s="527"/>
      <c r="BB506" s="527"/>
      <c r="BC506" s="527"/>
      <c r="BD506" s="527"/>
      <c r="BE506" s="527"/>
      <c r="BF506" s="527"/>
      <c r="BG506" s="527"/>
      <c r="BH506" s="527"/>
    </row>
    <row r="507" spans="1:60" outlineLevel="2">
      <c r="A507" s="528"/>
      <c r="B507" s="529"/>
      <c r="C507" s="978" t="s">
        <v>2449</v>
      </c>
      <c r="D507" s="979"/>
      <c r="E507" s="979"/>
      <c r="F507" s="979"/>
      <c r="G507" s="979"/>
      <c r="H507" s="526"/>
      <c r="I507" s="526"/>
      <c r="J507" s="526"/>
      <c r="K507" s="526"/>
      <c r="L507" s="526"/>
      <c r="M507" s="526"/>
      <c r="N507" s="533"/>
      <c r="O507" s="533"/>
      <c r="P507" s="533"/>
      <c r="Q507" s="533"/>
      <c r="R507" s="526"/>
      <c r="S507" s="526"/>
      <c r="T507" s="526"/>
      <c r="U507" s="526"/>
      <c r="V507" s="526"/>
      <c r="W507" s="526"/>
      <c r="X507" s="526"/>
      <c r="Y507" s="526"/>
      <c r="Z507" s="527"/>
      <c r="AA507" s="527"/>
      <c r="AB507" s="527"/>
      <c r="AC507" s="527"/>
      <c r="AD507" s="527"/>
      <c r="AE507" s="527"/>
      <c r="AF507" s="527"/>
      <c r="AG507" s="527" t="s">
        <v>1632</v>
      </c>
      <c r="AH507" s="527"/>
      <c r="AI507" s="527"/>
      <c r="AJ507" s="527"/>
      <c r="AK507" s="527"/>
      <c r="AL507" s="527"/>
      <c r="AM507" s="527"/>
      <c r="AN507" s="527"/>
      <c r="AO507" s="527"/>
      <c r="AP507" s="527"/>
      <c r="AQ507" s="527"/>
      <c r="AR507" s="527"/>
      <c r="AS507" s="527"/>
      <c r="AT507" s="527"/>
      <c r="AU507" s="527"/>
      <c r="AV507" s="527"/>
      <c r="AW507" s="527"/>
      <c r="AX507" s="527"/>
      <c r="AY507" s="527"/>
      <c r="AZ507" s="527"/>
      <c r="BA507" s="527"/>
      <c r="BB507" s="527"/>
      <c r="BC507" s="527"/>
      <c r="BD507" s="527"/>
      <c r="BE507" s="527"/>
      <c r="BF507" s="527"/>
      <c r="BG507" s="527"/>
      <c r="BH507" s="527"/>
    </row>
    <row r="508" spans="1:60" outlineLevel="2">
      <c r="A508" s="528"/>
      <c r="B508" s="529"/>
      <c r="C508" s="530" t="s">
        <v>2450</v>
      </c>
      <c r="D508" s="531"/>
      <c r="E508" s="532">
        <v>1</v>
      </c>
      <c r="F508" s="526"/>
      <c r="G508" s="526"/>
      <c r="H508" s="526"/>
      <c r="I508" s="526"/>
      <c r="J508" s="526"/>
      <c r="K508" s="526"/>
      <c r="L508" s="526"/>
      <c r="M508" s="526"/>
      <c r="N508" s="533"/>
      <c r="O508" s="533"/>
      <c r="P508" s="533"/>
      <c r="Q508" s="533"/>
      <c r="R508" s="526"/>
      <c r="S508" s="526"/>
      <c r="T508" s="526"/>
      <c r="U508" s="526"/>
      <c r="V508" s="526"/>
      <c r="W508" s="526"/>
      <c r="X508" s="526"/>
      <c r="Y508" s="526"/>
      <c r="Z508" s="527"/>
      <c r="AA508" s="527"/>
      <c r="AB508" s="527"/>
      <c r="AC508" s="527"/>
      <c r="AD508" s="527"/>
      <c r="AE508" s="527"/>
      <c r="AF508" s="527"/>
      <c r="AG508" s="527" t="s">
        <v>814</v>
      </c>
      <c r="AH508" s="527">
        <v>0</v>
      </c>
      <c r="AI508" s="527"/>
      <c r="AJ508" s="527"/>
      <c r="AK508" s="527"/>
      <c r="AL508" s="527"/>
      <c r="AM508" s="527"/>
      <c r="AN508" s="527"/>
      <c r="AO508" s="527"/>
      <c r="AP508" s="527"/>
      <c r="AQ508" s="527"/>
      <c r="AR508" s="527"/>
      <c r="AS508" s="527"/>
      <c r="AT508" s="527"/>
      <c r="AU508" s="527"/>
      <c r="AV508" s="527"/>
      <c r="AW508" s="527"/>
      <c r="AX508" s="527"/>
      <c r="AY508" s="527"/>
      <c r="AZ508" s="527"/>
      <c r="BA508" s="527"/>
      <c r="BB508" s="527"/>
      <c r="BC508" s="527"/>
      <c r="BD508" s="527"/>
      <c r="BE508" s="527"/>
      <c r="BF508" s="527"/>
      <c r="BG508" s="527"/>
      <c r="BH508" s="527"/>
    </row>
    <row r="509" spans="1:60" outlineLevel="3">
      <c r="A509" s="528"/>
      <c r="B509" s="529"/>
      <c r="C509" s="530" t="s">
        <v>2451</v>
      </c>
      <c r="D509" s="531"/>
      <c r="E509" s="532">
        <v>1</v>
      </c>
      <c r="F509" s="526"/>
      <c r="G509" s="526"/>
      <c r="H509" s="526"/>
      <c r="I509" s="526"/>
      <c r="J509" s="526"/>
      <c r="K509" s="526"/>
      <c r="L509" s="526"/>
      <c r="M509" s="526"/>
      <c r="N509" s="533"/>
      <c r="O509" s="533"/>
      <c r="P509" s="533"/>
      <c r="Q509" s="533"/>
      <c r="R509" s="526"/>
      <c r="S509" s="526"/>
      <c r="T509" s="526"/>
      <c r="U509" s="526"/>
      <c r="V509" s="526"/>
      <c r="W509" s="526"/>
      <c r="X509" s="526"/>
      <c r="Y509" s="526"/>
      <c r="Z509" s="527"/>
      <c r="AA509" s="527"/>
      <c r="AB509" s="527"/>
      <c r="AC509" s="527"/>
      <c r="AD509" s="527"/>
      <c r="AE509" s="527"/>
      <c r="AF509" s="527"/>
      <c r="AG509" s="527" t="s">
        <v>814</v>
      </c>
      <c r="AH509" s="527">
        <v>0</v>
      </c>
      <c r="AI509" s="527"/>
      <c r="AJ509" s="527"/>
      <c r="AK509" s="527"/>
      <c r="AL509" s="527"/>
      <c r="AM509" s="527"/>
      <c r="AN509" s="527"/>
      <c r="AO509" s="527"/>
      <c r="AP509" s="527"/>
      <c r="AQ509" s="527"/>
      <c r="AR509" s="527"/>
      <c r="AS509" s="527"/>
      <c r="AT509" s="527"/>
      <c r="AU509" s="527"/>
      <c r="AV509" s="527"/>
      <c r="AW509" s="527"/>
      <c r="AX509" s="527"/>
      <c r="AY509" s="527"/>
      <c r="AZ509" s="527"/>
      <c r="BA509" s="527"/>
      <c r="BB509" s="527"/>
      <c r="BC509" s="527"/>
      <c r="BD509" s="527"/>
      <c r="BE509" s="527"/>
      <c r="BF509" s="527"/>
      <c r="BG509" s="527"/>
      <c r="BH509" s="527"/>
    </row>
    <row r="510" spans="1:60" ht="22.5" outlineLevel="1">
      <c r="A510" s="518">
        <v>124</v>
      </c>
      <c r="B510" s="519" t="s">
        <v>2452</v>
      </c>
      <c r="C510" s="520" t="s">
        <v>2453</v>
      </c>
      <c r="D510" s="521" t="s">
        <v>189</v>
      </c>
      <c r="E510" s="522">
        <v>1</v>
      </c>
      <c r="F510" s="523"/>
      <c r="G510" s="524">
        <f>ROUND(E510*F510,2)</f>
        <v>0</v>
      </c>
      <c r="H510" s="523"/>
      <c r="I510" s="524">
        <f>ROUND(E510*H510,2)</f>
        <v>0</v>
      </c>
      <c r="J510" s="523"/>
      <c r="K510" s="524">
        <f>ROUND(E510*J510,2)</f>
        <v>0</v>
      </c>
      <c r="L510" s="524">
        <v>21</v>
      </c>
      <c r="M510" s="524">
        <f>G510*(1+L510/100)</f>
        <v>0</v>
      </c>
      <c r="N510" s="522">
        <v>3.4000000000000002E-4</v>
      </c>
      <c r="O510" s="522">
        <f>ROUND(E510*N510,2)</f>
        <v>0</v>
      </c>
      <c r="P510" s="522">
        <v>0.13800000000000001</v>
      </c>
      <c r="Q510" s="522">
        <f>ROUND(E510*P510,2)</f>
        <v>0.14000000000000001</v>
      </c>
      <c r="R510" s="524" t="s">
        <v>1731</v>
      </c>
      <c r="S510" s="524" t="s">
        <v>1605</v>
      </c>
      <c r="T510" s="525" t="s">
        <v>1605</v>
      </c>
      <c r="U510" s="526">
        <v>0.81299999999999994</v>
      </c>
      <c r="V510" s="526">
        <f>ROUND(E510*U510,2)</f>
        <v>0.81</v>
      </c>
      <c r="W510" s="526"/>
      <c r="X510" s="526" t="s">
        <v>1606</v>
      </c>
      <c r="Y510" s="526" t="s">
        <v>2857</v>
      </c>
      <c r="Z510" s="527"/>
      <c r="AA510" s="527"/>
      <c r="AB510" s="527"/>
      <c r="AC510" s="527"/>
      <c r="AD510" s="527"/>
      <c r="AE510" s="527"/>
      <c r="AF510" s="527"/>
      <c r="AG510" s="527" t="s">
        <v>1607</v>
      </c>
      <c r="AH510" s="527"/>
      <c r="AI510" s="527"/>
      <c r="AJ510" s="527"/>
      <c r="AK510" s="527"/>
      <c r="AL510" s="527"/>
      <c r="AM510" s="527"/>
      <c r="AN510" s="527"/>
      <c r="AO510" s="527"/>
      <c r="AP510" s="527"/>
      <c r="AQ510" s="527"/>
      <c r="AR510" s="527"/>
      <c r="AS510" s="527"/>
      <c r="AT510" s="527"/>
      <c r="AU510" s="527"/>
      <c r="AV510" s="527"/>
      <c r="AW510" s="527"/>
      <c r="AX510" s="527"/>
      <c r="AY510" s="527"/>
      <c r="AZ510" s="527"/>
      <c r="BA510" s="527"/>
      <c r="BB510" s="527"/>
      <c r="BC510" s="527"/>
      <c r="BD510" s="527"/>
      <c r="BE510" s="527"/>
      <c r="BF510" s="527"/>
      <c r="BG510" s="527"/>
      <c r="BH510" s="527"/>
    </row>
    <row r="511" spans="1:60" outlineLevel="2">
      <c r="A511" s="528"/>
      <c r="B511" s="529"/>
      <c r="C511" s="976" t="s">
        <v>2448</v>
      </c>
      <c r="D511" s="977"/>
      <c r="E511" s="977"/>
      <c r="F511" s="977"/>
      <c r="G511" s="977"/>
      <c r="H511" s="526"/>
      <c r="I511" s="526"/>
      <c r="J511" s="526"/>
      <c r="K511" s="526"/>
      <c r="L511" s="526"/>
      <c r="M511" s="526"/>
      <c r="N511" s="533"/>
      <c r="O511" s="533"/>
      <c r="P511" s="533"/>
      <c r="Q511" s="533"/>
      <c r="R511" s="526"/>
      <c r="S511" s="526"/>
      <c r="T511" s="526"/>
      <c r="U511" s="526"/>
      <c r="V511" s="526"/>
      <c r="W511" s="526"/>
      <c r="X511" s="526"/>
      <c r="Y511" s="526"/>
      <c r="Z511" s="527"/>
      <c r="AA511" s="527"/>
      <c r="AB511" s="527"/>
      <c r="AC511" s="527"/>
      <c r="AD511" s="527"/>
      <c r="AE511" s="527"/>
      <c r="AF511" s="527"/>
      <c r="AG511" s="527" t="s">
        <v>1621</v>
      </c>
      <c r="AH511" s="527"/>
      <c r="AI511" s="527"/>
      <c r="AJ511" s="527"/>
      <c r="AK511" s="527"/>
      <c r="AL511" s="527"/>
      <c r="AM511" s="527"/>
      <c r="AN511" s="527"/>
      <c r="AO511" s="527"/>
      <c r="AP511" s="527"/>
      <c r="AQ511" s="527"/>
      <c r="AR511" s="527"/>
      <c r="AS511" s="527"/>
      <c r="AT511" s="527"/>
      <c r="AU511" s="527"/>
      <c r="AV511" s="527"/>
      <c r="AW511" s="527"/>
      <c r="AX511" s="527"/>
      <c r="AY511" s="527"/>
      <c r="AZ511" s="527"/>
      <c r="BA511" s="527"/>
      <c r="BB511" s="527"/>
      <c r="BC511" s="527"/>
      <c r="BD511" s="527"/>
      <c r="BE511" s="527"/>
      <c r="BF511" s="527"/>
      <c r="BG511" s="527"/>
      <c r="BH511" s="527"/>
    </row>
    <row r="512" spans="1:60" outlineLevel="2">
      <c r="A512" s="528"/>
      <c r="B512" s="529"/>
      <c r="C512" s="978" t="s">
        <v>2449</v>
      </c>
      <c r="D512" s="979"/>
      <c r="E512" s="979"/>
      <c r="F512" s="979"/>
      <c r="G512" s="979"/>
      <c r="H512" s="526"/>
      <c r="I512" s="526"/>
      <c r="J512" s="526"/>
      <c r="K512" s="526"/>
      <c r="L512" s="526"/>
      <c r="M512" s="526"/>
      <c r="N512" s="533"/>
      <c r="O512" s="533"/>
      <c r="P512" s="533"/>
      <c r="Q512" s="533"/>
      <c r="R512" s="526"/>
      <c r="S512" s="526"/>
      <c r="T512" s="526"/>
      <c r="U512" s="526"/>
      <c r="V512" s="526"/>
      <c r="W512" s="526"/>
      <c r="X512" s="526"/>
      <c r="Y512" s="526"/>
      <c r="Z512" s="527"/>
      <c r="AA512" s="527"/>
      <c r="AB512" s="527"/>
      <c r="AC512" s="527"/>
      <c r="AD512" s="527"/>
      <c r="AE512" s="527"/>
      <c r="AF512" s="527"/>
      <c r="AG512" s="527" t="s">
        <v>1632</v>
      </c>
      <c r="AH512" s="527"/>
      <c r="AI512" s="527"/>
      <c r="AJ512" s="527"/>
      <c r="AK512" s="527"/>
      <c r="AL512" s="527"/>
      <c r="AM512" s="527"/>
      <c r="AN512" s="527"/>
      <c r="AO512" s="527"/>
      <c r="AP512" s="527"/>
      <c r="AQ512" s="527"/>
      <c r="AR512" s="527"/>
      <c r="AS512" s="527"/>
      <c r="AT512" s="527"/>
      <c r="AU512" s="527"/>
      <c r="AV512" s="527"/>
      <c r="AW512" s="527"/>
      <c r="AX512" s="527"/>
      <c r="AY512" s="527"/>
      <c r="AZ512" s="527"/>
      <c r="BA512" s="527"/>
      <c r="BB512" s="527"/>
      <c r="BC512" s="527"/>
      <c r="BD512" s="527"/>
      <c r="BE512" s="527"/>
      <c r="BF512" s="527"/>
      <c r="BG512" s="527"/>
      <c r="BH512" s="527"/>
    </row>
    <row r="513" spans="1:60" outlineLevel="2">
      <c r="A513" s="528"/>
      <c r="B513" s="529"/>
      <c r="C513" s="530" t="s">
        <v>2454</v>
      </c>
      <c r="D513" s="531"/>
      <c r="E513" s="532">
        <v>1</v>
      </c>
      <c r="F513" s="526"/>
      <c r="G513" s="526"/>
      <c r="H513" s="526"/>
      <c r="I513" s="526"/>
      <c r="J513" s="526"/>
      <c r="K513" s="526"/>
      <c r="L513" s="526"/>
      <c r="M513" s="526"/>
      <c r="N513" s="533"/>
      <c r="O513" s="533"/>
      <c r="P513" s="533"/>
      <c r="Q513" s="533"/>
      <c r="R513" s="526"/>
      <c r="S513" s="526"/>
      <c r="T513" s="526"/>
      <c r="U513" s="526"/>
      <c r="V513" s="526"/>
      <c r="W513" s="526"/>
      <c r="X513" s="526"/>
      <c r="Y513" s="526"/>
      <c r="Z513" s="527"/>
      <c r="AA513" s="527"/>
      <c r="AB513" s="527"/>
      <c r="AC513" s="527"/>
      <c r="AD513" s="527"/>
      <c r="AE513" s="527"/>
      <c r="AF513" s="527"/>
      <c r="AG513" s="527" t="s">
        <v>814</v>
      </c>
      <c r="AH513" s="527">
        <v>0</v>
      </c>
      <c r="AI513" s="527"/>
      <c r="AJ513" s="527"/>
      <c r="AK513" s="527"/>
      <c r="AL513" s="527"/>
      <c r="AM513" s="527"/>
      <c r="AN513" s="527"/>
      <c r="AO513" s="527"/>
      <c r="AP513" s="527"/>
      <c r="AQ513" s="527"/>
      <c r="AR513" s="527"/>
      <c r="AS513" s="527"/>
      <c r="AT513" s="527"/>
      <c r="AU513" s="527"/>
      <c r="AV513" s="527"/>
      <c r="AW513" s="527"/>
      <c r="AX513" s="527"/>
      <c r="AY513" s="527"/>
      <c r="AZ513" s="527"/>
      <c r="BA513" s="527"/>
      <c r="BB513" s="527"/>
      <c r="BC513" s="527"/>
      <c r="BD513" s="527"/>
      <c r="BE513" s="527"/>
      <c r="BF513" s="527"/>
      <c r="BG513" s="527"/>
      <c r="BH513" s="527"/>
    </row>
    <row r="514" spans="1:60" ht="22.5" outlineLevel="1">
      <c r="A514" s="518">
        <v>125</v>
      </c>
      <c r="B514" s="519" t="s">
        <v>2455</v>
      </c>
      <c r="C514" s="520" t="s">
        <v>2456</v>
      </c>
      <c r="D514" s="521" t="s">
        <v>180</v>
      </c>
      <c r="E514" s="522">
        <v>46.4</v>
      </c>
      <c r="F514" s="523"/>
      <c r="G514" s="524">
        <f>ROUND(E514*F514,2)</f>
        <v>0</v>
      </c>
      <c r="H514" s="523"/>
      <c r="I514" s="524">
        <f>ROUND(E514*H514,2)</f>
        <v>0</v>
      </c>
      <c r="J514" s="523"/>
      <c r="K514" s="524">
        <f>ROUND(E514*J514,2)</f>
        <v>0</v>
      </c>
      <c r="L514" s="524">
        <v>21</v>
      </c>
      <c r="M514" s="524">
        <f>G514*(1+L514/100)</f>
        <v>0</v>
      </c>
      <c r="N514" s="522">
        <v>2.3650000000000001E-2</v>
      </c>
      <c r="O514" s="522">
        <f>ROUND(E514*N514,2)</f>
        <v>1.1000000000000001</v>
      </c>
      <c r="P514" s="522">
        <v>0</v>
      </c>
      <c r="Q514" s="522">
        <f>ROUND(E514*P514,2)</f>
        <v>0</v>
      </c>
      <c r="R514" s="524" t="s">
        <v>1731</v>
      </c>
      <c r="S514" s="524" t="s">
        <v>1605</v>
      </c>
      <c r="T514" s="525" t="s">
        <v>1605</v>
      </c>
      <c r="U514" s="526">
        <v>0.82599999999999996</v>
      </c>
      <c r="V514" s="526">
        <f>ROUND(E514*U514,2)</f>
        <v>38.33</v>
      </c>
      <c r="W514" s="526"/>
      <c r="X514" s="526" t="s">
        <v>1606</v>
      </c>
      <c r="Y514" s="526" t="s">
        <v>2857</v>
      </c>
      <c r="Z514" s="527"/>
      <c r="AA514" s="527"/>
      <c r="AB514" s="527"/>
      <c r="AC514" s="527"/>
      <c r="AD514" s="527"/>
      <c r="AE514" s="527"/>
      <c r="AF514" s="527"/>
      <c r="AG514" s="527" t="s">
        <v>1607</v>
      </c>
      <c r="AH514" s="527"/>
      <c r="AI514" s="527"/>
      <c r="AJ514" s="527"/>
      <c r="AK514" s="527"/>
      <c r="AL514" s="527"/>
      <c r="AM514" s="527"/>
      <c r="AN514" s="527"/>
      <c r="AO514" s="527"/>
      <c r="AP514" s="527"/>
      <c r="AQ514" s="527"/>
      <c r="AR514" s="527"/>
      <c r="AS514" s="527"/>
      <c r="AT514" s="527"/>
      <c r="AU514" s="527"/>
      <c r="AV514" s="527"/>
      <c r="AW514" s="527"/>
      <c r="AX514" s="527"/>
      <c r="AY514" s="527"/>
      <c r="AZ514" s="527"/>
      <c r="BA514" s="527"/>
      <c r="BB514" s="527"/>
      <c r="BC514" s="527"/>
      <c r="BD514" s="527"/>
      <c r="BE514" s="527"/>
      <c r="BF514" s="527"/>
      <c r="BG514" s="527"/>
      <c r="BH514" s="527"/>
    </row>
    <row r="515" spans="1:60" outlineLevel="2">
      <c r="A515" s="528"/>
      <c r="B515" s="529"/>
      <c r="C515" s="530" t="s">
        <v>2457</v>
      </c>
      <c r="D515" s="531"/>
      <c r="E515" s="532">
        <v>35.200000000000003</v>
      </c>
      <c r="F515" s="526"/>
      <c r="G515" s="526"/>
      <c r="H515" s="526"/>
      <c r="I515" s="526"/>
      <c r="J515" s="526"/>
      <c r="K515" s="526"/>
      <c r="L515" s="526"/>
      <c r="M515" s="526"/>
      <c r="N515" s="533"/>
      <c r="O515" s="533"/>
      <c r="P515" s="533"/>
      <c r="Q515" s="533"/>
      <c r="R515" s="526"/>
      <c r="S515" s="526"/>
      <c r="T515" s="526"/>
      <c r="U515" s="526"/>
      <c r="V515" s="526"/>
      <c r="W515" s="526"/>
      <c r="X515" s="526"/>
      <c r="Y515" s="526"/>
      <c r="Z515" s="527"/>
      <c r="AA515" s="527"/>
      <c r="AB515" s="527"/>
      <c r="AC515" s="527"/>
      <c r="AD515" s="527"/>
      <c r="AE515" s="527"/>
      <c r="AF515" s="527"/>
      <c r="AG515" s="527" t="s">
        <v>814</v>
      </c>
      <c r="AH515" s="527">
        <v>0</v>
      </c>
      <c r="AI515" s="527"/>
      <c r="AJ515" s="527"/>
      <c r="AK515" s="527"/>
      <c r="AL515" s="527"/>
      <c r="AM515" s="527"/>
      <c r="AN515" s="527"/>
      <c r="AO515" s="527"/>
      <c r="AP515" s="527"/>
      <c r="AQ515" s="527"/>
      <c r="AR515" s="527"/>
      <c r="AS515" s="527"/>
      <c r="AT515" s="527"/>
      <c r="AU515" s="527"/>
      <c r="AV515" s="527"/>
      <c r="AW515" s="527"/>
      <c r="AX515" s="527"/>
      <c r="AY515" s="527"/>
      <c r="AZ515" s="527"/>
      <c r="BA515" s="527"/>
      <c r="BB515" s="527"/>
      <c r="BC515" s="527"/>
      <c r="BD515" s="527"/>
      <c r="BE515" s="527"/>
      <c r="BF515" s="527"/>
      <c r="BG515" s="527"/>
      <c r="BH515" s="527"/>
    </row>
    <row r="516" spans="1:60" outlineLevel="3">
      <c r="A516" s="528"/>
      <c r="B516" s="529"/>
      <c r="C516" s="530" t="s">
        <v>2458</v>
      </c>
      <c r="D516" s="531"/>
      <c r="E516" s="532">
        <v>11.2</v>
      </c>
      <c r="F516" s="526"/>
      <c r="G516" s="526"/>
      <c r="H516" s="526"/>
      <c r="I516" s="526"/>
      <c r="J516" s="526"/>
      <c r="K516" s="526"/>
      <c r="L516" s="526"/>
      <c r="M516" s="526"/>
      <c r="N516" s="533"/>
      <c r="O516" s="533"/>
      <c r="P516" s="533"/>
      <c r="Q516" s="533"/>
      <c r="R516" s="526"/>
      <c r="S516" s="526"/>
      <c r="T516" s="526"/>
      <c r="U516" s="526"/>
      <c r="V516" s="526"/>
      <c r="W516" s="526"/>
      <c r="X516" s="526"/>
      <c r="Y516" s="526"/>
      <c r="Z516" s="527"/>
      <c r="AA516" s="527"/>
      <c r="AB516" s="527"/>
      <c r="AC516" s="527"/>
      <c r="AD516" s="527"/>
      <c r="AE516" s="527"/>
      <c r="AF516" s="527"/>
      <c r="AG516" s="527" t="s">
        <v>814</v>
      </c>
      <c r="AH516" s="527">
        <v>0</v>
      </c>
      <c r="AI516" s="527"/>
      <c r="AJ516" s="527"/>
      <c r="AK516" s="527"/>
      <c r="AL516" s="527"/>
      <c r="AM516" s="527"/>
      <c r="AN516" s="527"/>
      <c r="AO516" s="527"/>
      <c r="AP516" s="527"/>
      <c r="AQ516" s="527"/>
      <c r="AR516" s="527"/>
      <c r="AS516" s="527"/>
      <c r="AT516" s="527"/>
      <c r="AU516" s="527"/>
      <c r="AV516" s="527"/>
      <c r="AW516" s="527"/>
      <c r="AX516" s="527"/>
      <c r="AY516" s="527"/>
      <c r="AZ516" s="527"/>
      <c r="BA516" s="527"/>
      <c r="BB516" s="527"/>
      <c r="BC516" s="527"/>
      <c r="BD516" s="527"/>
      <c r="BE516" s="527"/>
      <c r="BF516" s="527"/>
      <c r="BG516" s="527"/>
      <c r="BH516" s="527"/>
    </row>
    <row r="517" spans="1:60" ht="33.75" outlineLevel="1">
      <c r="A517" s="518">
        <v>126</v>
      </c>
      <c r="B517" s="519" t="s">
        <v>2459</v>
      </c>
      <c r="C517" s="520" t="s">
        <v>2460</v>
      </c>
      <c r="D517" s="521" t="s">
        <v>180</v>
      </c>
      <c r="E517" s="522">
        <v>11.2</v>
      </c>
      <c r="F517" s="523"/>
      <c r="G517" s="524">
        <f>ROUND(E517*F517,2)</f>
        <v>0</v>
      </c>
      <c r="H517" s="523"/>
      <c r="I517" s="524">
        <f>ROUND(E517*H517,2)</f>
        <v>0</v>
      </c>
      <c r="J517" s="523"/>
      <c r="K517" s="524">
        <f>ROUND(E517*J517,2)</f>
        <v>0</v>
      </c>
      <c r="L517" s="524">
        <v>21</v>
      </c>
      <c r="M517" s="524">
        <f>G517*(1+L517/100)</f>
        <v>0</v>
      </c>
      <c r="N517" s="522">
        <v>4.4000000000000003E-3</v>
      </c>
      <c r="O517" s="522">
        <f>ROUND(E517*N517,2)</f>
        <v>0.05</v>
      </c>
      <c r="P517" s="522">
        <v>0</v>
      </c>
      <c r="Q517" s="522">
        <f>ROUND(E517*P517,2)</f>
        <v>0</v>
      </c>
      <c r="R517" s="524" t="s">
        <v>1731</v>
      </c>
      <c r="S517" s="524" t="s">
        <v>1605</v>
      </c>
      <c r="T517" s="525" t="s">
        <v>1605</v>
      </c>
      <c r="U517" s="526">
        <v>5.5E-2</v>
      </c>
      <c r="V517" s="526">
        <f>ROUND(E517*U517,2)</f>
        <v>0.62</v>
      </c>
      <c r="W517" s="526"/>
      <c r="X517" s="526" t="s">
        <v>1606</v>
      </c>
      <c r="Y517" s="526" t="s">
        <v>2857</v>
      </c>
      <c r="Z517" s="527"/>
      <c r="AA517" s="527"/>
      <c r="AB517" s="527"/>
      <c r="AC517" s="527"/>
      <c r="AD517" s="527"/>
      <c r="AE517" s="527"/>
      <c r="AF517" s="527"/>
      <c r="AG517" s="527" t="s">
        <v>1607</v>
      </c>
      <c r="AH517" s="527"/>
      <c r="AI517" s="527"/>
      <c r="AJ517" s="527"/>
      <c r="AK517" s="527"/>
      <c r="AL517" s="527"/>
      <c r="AM517" s="527"/>
      <c r="AN517" s="527"/>
      <c r="AO517" s="527"/>
      <c r="AP517" s="527"/>
      <c r="AQ517" s="527"/>
      <c r="AR517" s="527"/>
      <c r="AS517" s="527"/>
      <c r="AT517" s="527"/>
      <c r="AU517" s="527"/>
      <c r="AV517" s="527"/>
      <c r="AW517" s="527"/>
      <c r="AX517" s="527"/>
      <c r="AY517" s="527"/>
      <c r="AZ517" s="527"/>
      <c r="BA517" s="527"/>
      <c r="BB517" s="527"/>
      <c r="BC517" s="527"/>
      <c r="BD517" s="527"/>
      <c r="BE517" s="527"/>
      <c r="BF517" s="527"/>
      <c r="BG517" s="527"/>
      <c r="BH517" s="527"/>
    </row>
    <row r="518" spans="1:60" outlineLevel="2">
      <c r="A518" s="528"/>
      <c r="B518" s="529"/>
      <c r="C518" s="530" t="s">
        <v>2458</v>
      </c>
      <c r="D518" s="531"/>
      <c r="E518" s="532">
        <v>11.2</v>
      </c>
      <c r="F518" s="526"/>
      <c r="G518" s="526"/>
      <c r="H518" s="526"/>
      <c r="I518" s="526"/>
      <c r="J518" s="526"/>
      <c r="K518" s="526"/>
      <c r="L518" s="526"/>
      <c r="M518" s="526"/>
      <c r="N518" s="533"/>
      <c r="O518" s="533"/>
      <c r="P518" s="533"/>
      <c r="Q518" s="533"/>
      <c r="R518" s="526"/>
      <c r="S518" s="526"/>
      <c r="T518" s="526"/>
      <c r="U518" s="526"/>
      <c r="V518" s="526"/>
      <c r="W518" s="526"/>
      <c r="X518" s="526"/>
      <c r="Y518" s="526"/>
      <c r="Z518" s="527"/>
      <c r="AA518" s="527"/>
      <c r="AB518" s="527"/>
      <c r="AC518" s="527"/>
      <c r="AD518" s="527"/>
      <c r="AE518" s="527"/>
      <c r="AF518" s="527"/>
      <c r="AG518" s="527" t="s">
        <v>814</v>
      </c>
      <c r="AH518" s="527">
        <v>0</v>
      </c>
      <c r="AI518" s="527"/>
      <c r="AJ518" s="527"/>
      <c r="AK518" s="527"/>
      <c r="AL518" s="527"/>
      <c r="AM518" s="527"/>
      <c r="AN518" s="527"/>
      <c r="AO518" s="527"/>
      <c r="AP518" s="527"/>
      <c r="AQ518" s="527"/>
      <c r="AR518" s="527"/>
      <c r="AS518" s="527"/>
      <c r="AT518" s="527"/>
      <c r="AU518" s="527"/>
      <c r="AV518" s="527"/>
      <c r="AW518" s="527"/>
      <c r="AX518" s="527"/>
      <c r="AY518" s="527"/>
      <c r="AZ518" s="527"/>
      <c r="BA518" s="527"/>
      <c r="BB518" s="527"/>
      <c r="BC518" s="527"/>
      <c r="BD518" s="527"/>
      <c r="BE518" s="527"/>
      <c r="BF518" s="527"/>
      <c r="BG518" s="527"/>
      <c r="BH518" s="527"/>
    </row>
    <row r="519" spans="1:60" ht="22.5" outlineLevel="1">
      <c r="A519" s="518">
        <v>127</v>
      </c>
      <c r="B519" s="519" t="s">
        <v>2461</v>
      </c>
      <c r="C519" s="520" t="s">
        <v>2462</v>
      </c>
      <c r="D519" s="521" t="s">
        <v>162</v>
      </c>
      <c r="E519" s="522">
        <v>413.5</v>
      </c>
      <c r="F519" s="523"/>
      <c r="G519" s="524">
        <f>ROUND(E519*F519,2)</f>
        <v>0</v>
      </c>
      <c r="H519" s="523"/>
      <c r="I519" s="524">
        <f>ROUND(E519*H519,2)</f>
        <v>0</v>
      </c>
      <c r="J519" s="523"/>
      <c r="K519" s="524">
        <f>ROUND(E519*J519,2)</f>
        <v>0</v>
      </c>
      <c r="L519" s="524">
        <v>21</v>
      </c>
      <c r="M519" s="524">
        <f>G519*(1+L519/100)</f>
        <v>0</v>
      </c>
      <c r="N519" s="522">
        <v>0</v>
      </c>
      <c r="O519" s="522">
        <f>ROUND(E519*N519,2)</f>
        <v>0</v>
      </c>
      <c r="P519" s="522">
        <v>4.0000000000000001E-3</v>
      </c>
      <c r="Q519" s="522">
        <f>ROUND(E519*P519,2)</f>
        <v>1.65</v>
      </c>
      <c r="R519" s="524" t="s">
        <v>1731</v>
      </c>
      <c r="S519" s="524" t="s">
        <v>1605</v>
      </c>
      <c r="T519" s="525" t="s">
        <v>1605</v>
      </c>
      <c r="U519" s="526">
        <v>0.03</v>
      </c>
      <c r="V519" s="526">
        <f>ROUND(E519*U519,2)</f>
        <v>12.41</v>
      </c>
      <c r="W519" s="526"/>
      <c r="X519" s="526" t="s">
        <v>1606</v>
      </c>
      <c r="Y519" s="526" t="s">
        <v>2857</v>
      </c>
      <c r="Z519" s="527"/>
      <c r="AA519" s="527"/>
      <c r="AB519" s="527"/>
      <c r="AC519" s="527"/>
      <c r="AD519" s="527"/>
      <c r="AE519" s="527"/>
      <c r="AF519" s="527"/>
      <c r="AG519" s="527" t="s">
        <v>1607</v>
      </c>
      <c r="AH519" s="527"/>
      <c r="AI519" s="527"/>
      <c r="AJ519" s="527"/>
      <c r="AK519" s="527"/>
      <c r="AL519" s="527"/>
      <c r="AM519" s="527"/>
      <c r="AN519" s="527"/>
      <c r="AO519" s="527"/>
      <c r="AP519" s="527"/>
      <c r="AQ519" s="527"/>
      <c r="AR519" s="527"/>
      <c r="AS519" s="527"/>
      <c r="AT519" s="527"/>
      <c r="AU519" s="527"/>
      <c r="AV519" s="527"/>
      <c r="AW519" s="527"/>
      <c r="AX519" s="527"/>
      <c r="AY519" s="527"/>
      <c r="AZ519" s="527"/>
      <c r="BA519" s="527"/>
      <c r="BB519" s="527"/>
      <c r="BC519" s="527"/>
      <c r="BD519" s="527"/>
      <c r="BE519" s="527"/>
      <c r="BF519" s="527"/>
      <c r="BG519" s="527"/>
      <c r="BH519" s="527"/>
    </row>
    <row r="520" spans="1:60" outlineLevel="2">
      <c r="A520" s="528"/>
      <c r="B520" s="529"/>
      <c r="C520" s="530" t="s">
        <v>2463</v>
      </c>
      <c r="D520" s="531"/>
      <c r="E520" s="532">
        <v>238</v>
      </c>
      <c r="F520" s="526"/>
      <c r="G520" s="526"/>
      <c r="H520" s="526"/>
      <c r="I520" s="526"/>
      <c r="J520" s="526"/>
      <c r="K520" s="526"/>
      <c r="L520" s="526"/>
      <c r="M520" s="526"/>
      <c r="N520" s="533"/>
      <c r="O520" s="533"/>
      <c r="P520" s="533"/>
      <c r="Q520" s="533"/>
      <c r="R520" s="526"/>
      <c r="S520" s="526"/>
      <c r="T520" s="526"/>
      <c r="U520" s="526"/>
      <c r="V520" s="526"/>
      <c r="W520" s="526"/>
      <c r="X520" s="526"/>
      <c r="Y520" s="526"/>
      <c r="Z520" s="527"/>
      <c r="AA520" s="527"/>
      <c r="AB520" s="527"/>
      <c r="AC520" s="527"/>
      <c r="AD520" s="527"/>
      <c r="AE520" s="527"/>
      <c r="AF520" s="527"/>
      <c r="AG520" s="527" t="s">
        <v>814</v>
      </c>
      <c r="AH520" s="527">
        <v>0</v>
      </c>
      <c r="AI520" s="527"/>
      <c r="AJ520" s="527"/>
      <c r="AK520" s="527"/>
      <c r="AL520" s="527"/>
      <c r="AM520" s="527"/>
      <c r="AN520" s="527"/>
      <c r="AO520" s="527"/>
      <c r="AP520" s="527"/>
      <c r="AQ520" s="527"/>
      <c r="AR520" s="527"/>
      <c r="AS520" s="527"/>
      <c r="AT520" s="527"/>
      <c r="AU520" s="527"/>
      <c r="AV520" s="527"/>
      <c r="AW520" s="527"/>
      <c r="AX520" s="527"/>
      <c r="AY520" s="527"/>
      <c r="AZ520" s="527"/>
      <c r="BA520" s="527"/>
      <c r="BB520" s="527"/>
      <c r="BC520" s="527"/>
      <c r="BD520" s="527"/>
      <c r="BE520" s="527"/>
      <c r="BF520" s="527"/>
      <c r="BG520" s="527"/>
      <c r="BH520" s="527"/>
    </row>
    <row r="521" spans="1:60" outlineLevel="3">
      <c r="A521" s="528"/>
      <c r="B521" s="529"/>
      <c r="C521" s="530" t="s">
        <v>2464</v>
      </c>
      <c r="D521" s="531"/>
      <c r="E521" s="532">
        <v>104.8</v>
      </c>
      <c r="F521" s="526"/>
      <c r="G521" s="526"/>
      <c r="H521" s="526"/>
      <c r="I521" s="526"/>
      <c r="J521" s="526"/>
      <c r="K521" s="526"/>
      <c r="L521" s="526"/>
      <c r="M521" s="526"/>
      <c r="N521" s="533"/>
      <c r="O521" s="533"/>
      <c r="P521" s="533"/>
      <c r="Q521" s="533"/>
      <c r="R521" s="526"/>
      <c r="S521" s="526"/>
      <c r="T521" s="526"/>
      <c r="U521" s="526"/>
      <c r="V521" s="526"/>
      <c r="W521" s="526"/>
      <c r="X521" s="526"/>
      <c r="Y521" s="526"/>
      <c r="Z521" s="527"/>
      <c r="AA521" s="527"/>
      <c r="AB521" s="527"/>
      <c r="AC521" s="527"/>
      <c r="AD521" s="527"/>
      <c r="AE521" s="527"/>
      <c r="AF521" s="527"/>
      <c r="AG521" s="527" t="s">
        <v>814</v>
      </c>
      <c r="AH521" s="527">
        <v>0</v>
      </c>
      <c r="AI521" s="527"/>
      <c r="AJ521" s="527"/>
      <c r="AK521" s="527"/>
      <c r="AL521" s="527"/>
      <c r="AM521" s="527"/>
      <c r="AN521" s="527"/>
      <c r="AO521" s="527"/>
      <c r="AP521" s="527"/>
      <c r="AQ521" s="527"/>
      <c r="AR521" s="527"/>
      <c r="AS521" s="527"/>
      <c r="AT521" s="527"/>
      <c r="AU521" s="527"/>
      <c r="AV521" s="527"/>
      <c r="AW521" s="527"/>
      <c r="AX521" s="527"/>
      <c r="AY521" s="527"/>
      <c r="AZ521" s="527"/>
      <c r="BA521" s="527"/>
      <c r="BB521" s="527"/>
      <c r="BC521" s="527"/>
      <c r="BD521" s="527"/>
      <c r="BE521" s="527"/>
      <c r="BF521" s="527"/>
      <c r="BG521" s="527"/>
      <c r="BH521" s="527"/>
    </row>
    <row r="522" spans="1:60" outlineLevel="3">
      <c r="A522" s="528"/>
      <c r="B522" s="529"/>
      <c r="C522" s="530" t="s">
        <v>2465</v>
      </c>
      <c r="D522" s="531"/>
      <c r="E522" s="532">
        <v>70.7</v>
      </c>
      <c r="F522" s="526"/>
      <c r="G522" s="526"/>
      <c r="H522" s="526"/>
      <c r="I522" s="526"/>
      <c r="J522" s="526"/>
      <c r="K522" s="526"/>
      <c r="L522" s="526"/>
      <c r="M522" s="526"/>
      <c r="N522" s="533"/>
      <c r="O522" s="533"/>
      <c r="P522" s="533"/>
      <c r="Q522" s="533"/>
      <c r="R522" s="526"/>
      <c r="S522" s="526"/>
      <c r="T522" s="526"/>
      <c r="U522" s="526"/>
      <c r="V522" s="526"/>
      <c r="W522" s="526"/>
      <c r="X522" s="526"/>
      <c r="Y522" s="526"/>
      <c r="Z522" s="527"/>
      <c r="AA522" s="527"/>
      <c r="AB522" s="527"/>
      <c r="AC522" s="527"/>
      <c r="AD522" s="527"/>
      <c r="AE522" s="527"/>
      <c r="AF522" s="527"/>
      <c r="AG522" s="527" t="s">
        <v>814</v>
      </c>
      <c r="AH522" s="527">
        <v>0</v>
      </c>
      <c r="AI522" s="527"/>
      <c r="AJ522" s="527"/>
      <c r="AK522" s="527"/>
      <c r="AL522" s="527"/>
      <c r="AM522" s="527"/>
      <c r="AN522" s="527"/>
      <c r="AO522" s="527"/>
      <c r="AP522" s="527"/>
      <c r="AQ522" s="527"/>
      <c r="AR522" s="527"/>
      <c r="AS522" s="527"/>
      <c r="AT522" s="527"/>
      <c r="AU522" s="527"/>
      <c r="AV522" s="527"/>
      <c r="AW522" s="527"/>
      <c r="AX522" s="527"/>
      <c r="AY522" s="527"/>
      <c r="AZ522" s="527"/>
      <c r="BA522" s="527"/>
      <c r="BB522" s="527"/>
      <c r="BC522" s="527"/>
      <c r="BD522" s="527"/>
      <c r="BE522" s="527"/>
      <c r="BF522" s="527"/>
      <c r="BG522" s="527"/>
      <c r="BH522" s="527"/>
    </row>
    <row r="523" spans="1:60" ht="22.5" outlineLevel="1">
      <c r="A523" s="518">
        <v>128</v>
      </c>
      <c r="B523" s="519" t="s">
        <v>1759</v>
      </c>
      <c r="C523" s="520" t="s">
        <v>1760</v>
      </c>
      <c r="D523" s="521" t="s">
        <v>162</v>
      </c>
      <c r="E523" s="522">
        <v>965.42070000000001</v>
      </c>
      <c r="F523" s="523"/>
      <c r="G523" s="524">
        <f>ROUND(E523*F523,2)</f>
        <v>0</v>
      </c>
      <c r="H523" s="523"/>
      <c r="I523" s="524">
        <f>ROUND(E523*H523,2)</f>
        <v>0</v>
      </c>
      <c r="J523" s="523"/>
      <c r="K523" s="524">
        <f>ROUND(E523*J523,2)</f>
        <v>0</v>
      </c>
      <c r="L523" s="524">
        <v>21</v>
      </c>
      <c r="M523" s="524">
        <f>G523*(1+L523/100)</f>
        <v>0</v>
      </c>
      <c r="N523" s="522">
        <v>0</v>
      </c>
      <c r="O523" s="522">
        <f>ROUND(E523*N523,2)</f>
        <v>0</v>
      </c>
      <c r="P523" s="522">
        <v>0.01</v>
      </c>
      <c r="Q523" s="522">
        <f>ROUND(E523*P523,2)</f>
        <v>9.65</v>
      </c>
      <c r="R523" s="524" t="s">
        <v>1731</v>
      </c>
      <c r="S523" s="524" t="s">
        <v>1605</v>
      </c>
      <c r="T523" s="525" t="s">
        <v>1605</v>
      </c>
      <c r="U523" s="526">
        <v>0.08</v>
      </c>
      <c r="V523" s="526">
        <f>ROUND(E523*U523,2)</f>
        <v>77.23</v>
      </c>
      <c r="W523" s="526"/>
      <c r="X523" s="526" t="s">
        <v>1606</v>
      </c>
      <c r="Y523" s="526" t="s">
        <v>2857</v>
      </c>
      <c r="Z523" s="527"/>
      <c r="AA523" s="527"/>
      <c r="AB523" s="527"/>
      <c r="AC523" s="527"/>
      <c r="AD523" s="527"/>
      <c r="AE523" s="527"/>
      <c r="AF523" s="527"/>
      <c r="AG523" s="527" t="s">
        <v>1607</v>
      </c>
      <c r="AH523" s="527"/>
      <c r="AI523" s="527"/>
      <c r="AJ523" s="527"/>
      <c r="AK523" s="527"/>
      <c r="AL523" s="527"/>
      <c r="AM523" s="527"/>
      <c r="AN523" s="527"/>
      <c r="AO523" s="527"/>
      <c r="AP523" s="527"/>
      <c r="AQ523" s="527"/>
      <c r="AR523" s="527"/>
      <c r="AS523" s="527"/>
      <c r="AT523" s="527"/>
      <c r="AU523" s="527"/>
      <c r="AV523" s="527"/>
      <c r="AW523" s="527"/>
      <c r="AX523" s="527"/>
      <c r="AY523" s="527"/>
      <c r="AZ523" s="527"/>
      <c r="BA523" s="527"/>
      <c r="BB523" s="527"/>
      <c r="BC523" s="527"/>
      <c r="BD523" s="527"/>
      <c r="BE523" s="527"/>
      <c r="BF523" s="527"/>
      <c r="BG523" s="527"/>
      <c r="BH523" s="527"/>
    </row>
    <row r="524" spans="1:60" outlineLevel="2">
      <c r="A524" s="528"/>
      <c r="B524" s="529"/>
      <c r="C524" s="530" t="s">
        <v>2916</v>
      </c>
      <c r="D524" s="531"/>
      <c r="E524" s="532">
        <v>965.42070000000001</v>
      </c>
      <c r="F524" s="526"/>
      <c r="G524" s="526"/>
      <c r="H524" s="526"/>
      <c r="I524" s="526"/>
      <c r="J524" s="526"/>
      <c r="K524" s="526"/>
      <c r="L524" s="526"/>
      <c r="M524" s="526"/>
      <c r="N524" s="533"/>
      <c r="O524" s="533"/>
      <c r="P524" s="533"/>
      <c r="Q524" s="533"/>
      <c r="R524" s="526"/>
      <c r="S524" s="526"/>
      <c r="T524" s="526"/>
      <c r="U524" s="526"/>
      <c r="V524" s="526"/>
      <c r="W524" s="526"/>
      <c r="X524" s="526"/>
      <c r="Y524" s="526"/>
      <c r="Z524" s="527"/>
      <c r="AA524" s="527"/>
      <c r="AB524" s="527"/>
      <c r="AC524" s="527"/>
      <c r="AD524" s="527"/>
      <c r="AE524" s="527"/>
      <c r="AF524" s="527"/>
      <c r="AG524" s="527" t="s">
        <v>814</v>
      </c>
      <c r="AH524" s="527">
        <v>5</v>
      </c>
      <c r="AI524" s="527"/>
      <c r="AJ524" s="527"/>
      <c r="AK524" s="527"/>
      <c r="AL524" s="527"/>
      <c r="AM524" s="527"/>
      <c r="AN524" s="527"/>
      <c r="AO524" s="527"/>
      <c r="AP524" s="527"/>
      <c r="AQ524" s="527"/>
      <c r="AR524" s="527"/>
      <c r="AS524" s="527"/>
      <c r="AT524" s="527"/>
      <c r="AU524" s="527"/>
      <c r="AV524" s="527"/>
      <c r="AW524" s="527"/>
      <c r="AX524" s="527"/>
      <c r="AY524" s="527"/>
      <c r="AZ524" s="527"/>
      <c r="BA524" s="527"/>
      <c r="BB524" s="527"/>
      <c r="BC524" s="527"/>
      <c r="BD524" s="527"/>
      <c r="BE524" s="527"/>
      <c r="BF524" s="527"/>
      <c r="BG524" s="527"/>
      <c r="BH524" s="527"/>
    </row>
    <row r="525" spans="1:60" ht="22.5" outlineLevel="1">
      <c r="A525" s="518">
        <v>129</v>
      </c>
      <c r="B525" s="519" t="s">
        <v>2466</v>
      </c>
      <c r="C525" s="520" t="s">
        <v>2467</v>
      </c>
      <c r="D525" s="521" t="s">
        <v>162</v>
      </c>
      <c r="E525" s="522">
        <v>92.268000000000001</v>
      </c>
      <c r="F525" s="523"/>
      <c r="G525" s="524">
        <f>ROUND(E525*F525,2)</f>
        <v>0</v>
      </c>
      <c r="H525" s="523"/>
      <c r="I525" s="524">
        <f>ROUND(E525*H525,2)</f>
        <v>0</v>
      </c>
      <c r="J525" s="523"/>
      <c r="K525" s="524">
        <f>ROUND(E525*J525,2)</f>
        <v>0</v>
      </c>
      <c r="L525" s="524">
        <v>21</v>
      </c>
      <c r="M525" s="524">
        <f>G525*(1+L525/100)</f>
        <v>0</v>
      </c>
      <c r="N525" s="522">
        <v>0</v>
      </c>
      <c r="O525" s="522">
        <f>ROUND(E525*N525,2)</f>
        <v>0</v>
      </c>
      <c r="P525" s="522">
        <v>4.5999999999999999E-2</v>
      </c>
      <c r="Q525" s="522">
        <f>ROUND(E525*P525,2)</f>
        <v>4.24</v>
      </c>
      <c r="R525" s="524" t="s">
        <v>1731</v>
      </c>
      <c r="S525" s="524" t="s">
        <v>1605</v>
      </c>
      <c r="T525" s="525" t="s">
        <v>1605</v>
      </c>
      <c r="U525" s="526">
        <v>0.26</v>
      </c>
      <c r="V525" s="526">
        <f>ROUND(E525*U525,2)</f>
        <v>23.99</v>
      </c>
      <c r="W525" s="526"/>
      <c r="X525" s="526" t="s">
        <v>1606</v>
      </c>
      <c r="Y525" s="526" t="s">
        <v>2857</v>
      </c>
      <c r="Z525" s="527"/>
      <c r="AA525" s="527"/>
      <c r="AB525" s="527"/>
      <c r="AC525" s="527"/>
      <c r="AD525" s="527"/>
      <c r="AE525" s="527"/>
      <c r="AF525" s="527"/>
      <c r="AG525" s="527" t="s">
        <v>1607</v>
      </c>
      <c r="AH525" s="527"/>
      <c r="AI525" s="527"/>
      <c r="AJ525" s="527"/>
      <c r="AK525" s="527"/>
      <c r="AL525" s="527"/>
      <c r="AM525" s="527"/>
      <c r="AN525" s="527"/>
      <c r="AO525" s="527"/>
      <c r="AP525" s="527"/>
      <c r="AQ525" s="527"/>
      <c r="AR525" s="527"/>
      <c r="AS525" s="527"/>
      <c r="AT525" s="527"/>
      <c r="AU525" s="527"/>
      <c r="AV525" s="527"/>
      <c r="AW525" s="527"/>
      <c r="AX525" s="527"/>
      <c r="AY525" s="527"/>
      <c r="AZ525" s="527"/>
      <c r="BA525" s="527"/>
      <c r="BB525" s="527"/>
      <c r="BC525" s="527"/>
      <c r="BD525" s="527"/>
      <c r="BE525" s="527"/>
      <c r="BF525" s="527"/>
      <c r="BG525" s="527"/>
      <c r="BH525" s="527"/>
    </row>
    <row r="526" spans="1:60" outlineLevel="2">
      <c r="A526" s="528"/>
      <c r="B526" s="529"/>
      <c r="C526" s="530" t="s">
        <v>2257</v>
      </c>
      <c r="D526" s="531"/>
      <c r="E526" s="532">
        <v>92.268000000000001</v>
      </c>
      <c r="F526" s="526"/>
      <c r="G526" s="526"/>
      <c r="H526" s="526"/>
      <c r="I526" s="526"/>
      <c r="J526" s="526"/>
      <c r="K526" s="526"/>
      <c r="L526" s="526"/>
      <c r="M526" s="526"/>
      <c r="N526" s="533"/>
      <c r="O526" s="533"/>
      <c r="P526" s="533"/>
      <c r="Q526" s="533"/>
      <c r="R526" s="526"/>
      <c r="S526" s="526"/>
      <c r="T526" s="526"/>
      <c r="U526" s="526"/>
      <c r="V526" s="526"/>
      <c r="W526" s="526"/>
      <c r="X526" s="526"/>
      <c r="Y526" s="526"/>
      <c r="Z526" s="527"/>
      <c r="AA526" s="527"/>
      <c r="AB526" s="527"/>
      <c r="AC526" s="527"/>
      <c r="AD526" s="527"/>
      <c r="AE526" s="527"/>
      <c r="AF526" s="527"/>
      <c r="AG526" s="527" t="s">
        <v>814</v>
      </c>
      <c r="AH526" s="527">
        <v>0</v>
      </c>
      <c r="AI526" s="527"/>
      <c r="AJ526" s="527"/>
      <c r="AK526" s="527"/>
      <c r="AL526" s="527"/>
      <c r="AM526" s="527"/>
      <c r="AN526" s="527"/>
      <c r="AO526" s="527"/>
      <c r="AP526" s="527"/>
      <c r="AQ526" s="527"/>
      <c r="AR526" s="527"/>
      <c r="AS526" s="527"/>
      <c r="AT526" s="527"/>
      <c r="AU526" s="527"/>
      <c r="AV526" s="527"/>
      <c r="AW526" s="527"/>
      <c r="AX526" s="527"/>
      <c r="AY526" s="527"/>
      <c r="AZ526" s="527"/>
      <c r="BA526" s="527"/>
      <c r="BB526" s="527"/>
      <c r="BC526" s="527"/>
      <c r="BD526" s="527"/>
      <c r="BE526" s="527"/>
      <c r="BF526" s="527"/>
      <c r="BG526" s="527"/>
      <c r="BH526" s="527"/>
    </row>
    <row r="527" spans="1:60" ht="22.5" outlineLevel="1">
      <c r="A527" s="518">
        <v>130</v>
      </c>
      <c r="B527" s="519" t="s">
        <v>1762</v>
      </c>
      <c r="C527" s="520" t="s">
        <v>1763</v>
      </c>
      <c r="D527" s="521" t="s">
        <v>162</v>
      </c>
      <c r="E527" s="522">
        <v>1075.624</v>
      </c>
      <c r="F527" s="523"/>
      <c r="G527" s="524">
        <f>ROUND(E527*F527,2)</f>
        <v>0</v>
      </c>
      <c r="H527" s="523"/>
      <c r="I527" s="524">
        <f>ROUND(E527*H527,2)</f>
        <v>0</v>
      </c>
      <c r="J527" s="523"/>
      <c r="K527" s="524">
        <f>ROUND(E527*J527,2)</f>
        <v>0</v>
      </c>
      <c r="L527" s="524">
        <v>21</v>
      </c>
      <c r="M527" s="524">
        <f>G527*(1+L527/100)</f>
        <v>0</v>
      </c>
      <c r="N527" s="522">
        <v>0</v>
      </c>
      <c r="O527" s="522">
        <f>ROUND(E527*N527,2)</f>
        <v>0</v>
      </c>
      <c r="P527" s="522">
        <v>6.8000000000000005E-2</v>
      </c>
      <c r="Q527" s="522">
        <f>ROUND(E527*P527,2)</f>
        <v>73.14</v>
      </c>
      <c r="R527" s="524" t="s">
        <v>1731</v>
      </c>
      <c r="S527" s="524" t="s">
        <v>1605</v>
      </c>
      <c r="T527" s="525" t="s">
        <v>1605</v>
      </c>
      <c r="U527" s="526">
        <v>0.69</v>
      </c>
      <c r="V527" s="526">
        <f>ROUND(E527*U527,2)</f>
        <v>742.18</v>
      </c>
      <c r="W527" s="526"/>
      <c r="X527" s="526" t="s">
        <v>1606</v>
      </c>
      <c r="Y527" s="526" t="s">
        <v>2857</v>
      </c>
      <c r="Z527" s="527"/>
      <c r="AA527" s="527"/>
      <c r="AB527" s="527"/>
      <c r="AC527" s="527"/>
      <c r="AD527" s="527"/>
      <c r="AE527" s="527"/>
      <c r="AF527" s="527"/>
      <c r="AG527" s="527" t="s">
        <v>1697</v>
      </c>
      <c r="AH527" s="527"/>
      <c r="AI527" s="527"/>
      <c r="AJ527" s="527"/>
      <c r="AK527" s="527"/>
      <c r="AL527" s="527"/>
      <c r="AM527" s="527"/>
      <c r="AN527" s="527"/>
      <c r="AO527" s="527"/>
      <c r="AP527" s="527"/>
      <c r="AQ527" s="527"/>
      <c r="AR527" s="527"/>
      <c r="AS527" s="527"/>
      <c r="AT527" s="527"/>
      <c r="AU527" s="527"/>
      <c r="AV527" s="527"/>
      <c r="AW527" s="527"/>
      <c r="AX527" s="527"/>
      <c r="AY527" s="527"/>
      <c r="AZ527" s="527"/>
      <c r="BA527" s="527"/>
      <c r="BB527" s="527"/>
      <c r="BC527" s="527"/>
      <c r="BD527" s="527"/>
      <c r="BE527" s="527"/>
      <c r="BF527" s="527"/>
      <c r="BG527" s="527"/>
      <c r="BH527" s="527"/>
    </row>
    <row r="528" spans="1:60" outlineLevel="2">
      <c r="A528" s="528"/>
      <c r="B528" s="529"/>
      <c r="C528" s="976" t="s">
        <v>1764</v>
      </c>
      <c r="D528" s="977"/>
      <c r="E528" s="977"/>
      <c r="F528" s="977"/>
      <c r="G528" s="977"/>
      <c r="H528" s="526"/>
      <c r="I528" s="526"/>
      <c r="J528" s="526"/>
      <c r="K528" s="526"/>
      <c r="L528" s="526"/>
      <c r="M528" s="526"/>
      <c r="N528" s="533"/>
      <c r="O528" s="533"/>
      <c r="P528" s="533"/>
      <c r="Q528" s="533"/>
      <c r="R528" s="526"/>
      <c r="S528" s="526"/>
      <c r="T528" s="526"/>
      <c r="U528" s="526"/>
      <c r="V528" s="526"/>
      <c r="W528" s="526"/>
      <c r="X528" s="526"/>
      <c r="Y528" s="526"/>
      <c r="Z528" s="527"/>
      <c r="AA528" s="527"/>
      <c r="AB528" s="527"/>
      <c r="AC528" s="527"/>
      <c r="AD528" s="527"/>
      <c r="AE528" s="527"/>
      <c r="AF528" s="527"/>
      <c r="AG528" s="527" t="s">
        <v>1621</v>
      </c>
      <c r="AH528" s="527"/>
      <c r="AI528" s="527"/>
      <c r="AJ528" s="527"/>
      <c r="AK528" s="527"/>
      <c r="AL528" s="527"/>
      <c r="AM528" s="527"/>
      <c r="AN528" s="527"/>
      <c r="AO528" s="527"/>
      <c r="AP528" s="527"/>
      <c r="AQ528" s="527"/>
      <c r="AR528" s="527"/>
      <c r="AS528" s="527"/>
      <c r="AT528" s="527"/>
      <c r="AU528" s="527"/>
      <c r="AV528" s="527"/>
      <c r="AW528" s="527"/>
      <c r="AX528" s="527"/>
      <c r="AY528" s="527"/>
      <c r="AZ528" s="527"/>
      <c r="BA528" s="527"/>
      <c r="BB528" s="527"/>
      <c r="BC528" s="527"/>
      <c r="BD528" s="527"/>
      <c r="BE528" s="527"/>
      <c r="BF528" s="527"/>
      <c r="BG528" s="527"/>
      <c r="BH528" s="527"/>
    </row>
    <row r="529" spans="1:60" outlineLevel="2">
      <c r="A529" s="528"/>
      <c r="B529" s="529"/>
      <c r="C529" s="530" t="s">
        <v>2468</v>
      </c>
      <c r="D529" s="531"/>
      <c r="E529" s="532">
        <v>25.62</v>
      </c>
      <c r="F529" s="526"/>
      <c r="G529" s="526"/>
      <c r="H529" s="526"/>
      <c r="I529" s="526"/>
      <c r="J529" s="526"/>
      <c r="K529" s="526"/>
      <c r="L529" s="526"/>
      <c r="M529" s="526"/>
      <c r="N529" s="533"/>
      <c r="O529" s="533"/>
      <c r="P529" s="533"/>
      <c r="Q529" s="533"/>
      <c r="R529" s="526"/>
      <c r="S529" s="526"/>
      <c r="T529" s="526"/>
      <c r="U529" s="526"/>
      <c r="V529" s="526"/>
      <c r="W529" s="526"/>
      <c r="X529" s="526"/>
      <c r="Y529" s="526"/>
      <c r="Z529" s="527"/>
      <c r="AA529" s="527"/>
      <c r="AB529" s="527"/>
      <c r="AC529" s="527"/>
      <c r="AD529" s="527"/>
      <c r="AE529" s="527"/>
      <c r="AF529" s="527"/>
      <c r="AG529" s="527" t="s">
        <v>814</v>
      </c>
      <c r="AH529" s="527">
        <v>0</v>
      </c>
      <c r="AI529" s="527"/>
      <c r="AJ529" s="527"/>
      <c r="AK529" s="527"/>
      <c r="AL529" s="527"/>
      <c r="AM529" s="527"/>
      <c r="AN529" s="527"/>
      <c r="AO529" s="527"/>
      <c r="AP529" s="527"/>
      <c r="AQ529" s="527"/>
      <c r="AR529" s="527"/>
      <c r="AS529" s="527"/>
      <c r="AT529" s="527"/>
      <c r="AU529" s="527"/>
      <c r="AV529" s="527"/>
      <c r="AW529" s="527"/>
      <c r="AX529" s="527"/>
      <c r="AY529" s="527"/>
      <c r="AZ529" s="527"/>
      <c r="BA529" s="527"/>
      <c r="BB529" s="527"/>
      <c r="BC529" s="527"/>
      <c r="BD529" s="527"/>
      <c r="BE529" s="527"/>
      <c r="BF529" s="527"/>
      <c r="BG529" s="527"/>
      <c r="BH529" s="527"/>
    </row>
    <row r="530" spans="1:60" outlineLevel="3">
      <c r="A530" s="528"/>
      <c r="B530" s="529"/>
      <c r="C530" s="530" t="s">
        <v>2469</v>
      </c>
      <c r="D530" s="531"/>
      <c r="E530" s="532">
        <v>43</v>
      </c>
      <c r="F530" s="526"/>
      <c r="G530" s="526"/>
      <c r="H530" s="526"/>
      <c r="I530" s="526"/>
      <c r="J530" s="526"/>
      <c r="K530" s="526"/>
      <c r="L530" s="526"/>
      <c r="M530" s="526"/>
      <c r="N530" s="533"/>
      <c r="O530" s="533"/>
      <c r="P530" s="533"/>
      <c r="Q530" s="533"/>
      <c r="R530" s="526"/>
      <c r="S530" s="526"/>
      <c r="T530" s="526"/>
      <c r="U530" s="526"/>
      <c r="V530" s="526"/>
      <c r="W530" s="526"/>
      <c r="X530" s="526"/>
      <c r="Y530" s="526"/>
      <c r="Z530" s="527"/>
      <c r="AA530" s="527"/>
      <c r="AB530" s="527"/>
      <c r="AC530" s="527"/>
      <c r="AD530" s="527"/>
      <c r="AE530" s="527"/>
      <c r="AF530" s="527"/>
      <c r="AG530" s="527" t="s">
        <v>814</v>
      </c>
      <c r="AH530" s="527">
        <v>0</v>
      </c>
      <c r="AI530" s="527"/>
      <c r="AJ530" s="527"/>
      <c r="AK530" s="527"/>
      <c r="AL530" s="527"/>
      <c r="AM530" s="527"/>
      <c r="AN530" s="527"/>
      <c r="AO530" s="527"/>
      <c r="AP530" s="527"/>
      <c r="AQ530" s="527"/>
      <c r="AR530" s="527"/>
      <c r="AS530" s="527"/>
      <c r="AT530" s="527"/>
      <c r="AU530" s="527"/>
      <c r="AV530" s="527"/>
      <c r="AW530" s="527"/>
      <c r="AX530" s="527"/>
      <c r="AY530" s="527"/>
      <c r="AZ530" s="527"/>
      <c r="BA530" s="527"/>
      <c r="BB530" s="527"/>
      <c r="BC530" s="527"/>
      <c r="BD530" s="527"/>
      <c r="BE530" s="527"/>
      <c r="BF530" s="527"/>
      <c r="BG530" s="527"/>
      <c r="BH530" s="527"/>
    </row>
    <row r="531" spans="1:60" outlineLevel="3">
      <c r="A531" s="528"/>
      <c r="B531" s="529"/>
      <c r="C531" s="530" t="s">
        <v>2470</v>
      </c>
      <c r="D531" s="531"/>
      <c r="E531" s="532">
        <v>75.61</v>
      </c>
      <c r="F531" s="526"/>
      <c r="G531" s="526"/>
      <c r="H531" s="526"/>
      <c r="I531" s="526"/>
      <c r="J531" s="526"/>
      <c r="K531" s="526"/>
      <c r="L531" s="526"/>
      <c r="M531" s="526"/>
      <c r="N531" s="533"/>
      <c r="O531" s="533"/>
      <c r="P531" s="533"/>
      <c r="Q531" s="533"/>
      <c r="R531" s="526"/>
      <c r="S531" s="526"/>
      <c r="T531" s="526"/>
      <c r="U531" s="526"/>
      <c r="V531" s="526"/>
      <c r="W531" s="526"/>
      <c r="X531" s="526"/>
      <c r="Y531" s="526"/>
      <c r="Z531" s="527"/>
      <c r="AA531" s="527"/>
      <c r="AB531" s="527"/>
      <c r="AC531" s="527"/>
      <c r="AD531" s="527"/>
      <c r="AE531" s="527"/>
      <c r="AF531" s="527"/>
      <c r="AG531" s="527" t="s">
        <v>814</v>
      </c>
      <c r="AH531" s="527">
        <v>0</v>
      </c>
      <c r="AI531" s="527"/>
      <c r="AJ531" s="527"/>
      <c r="AK531" s="527"/>
      <c r="AL531" s="527"/>
      <c r="AM531" s="527"/>
      <c r="AN531" s="527"/>
      <c r="AO531" s="527"/>
      <c r="AP531" s="527"/>
      <c r="AQ531" s="527"/>
      <c r="AR531" s="527"/>
      <c r="AS531" s="527"/>
      <c r="AT531" s="527"/>
      <c r="AU531" s="527"/>
      <c r="AV531" s="527"/>
      <c r="AW531" s="527"/>
      <c r="AX531" s="527"/>
      <c r="AY531" s="527"/>
      <c r="AZ531" s="527"/>
      <c r="BA531" s="527"/>
      <c r="BB531" s="527"/>
      <c r="BC531" s="527"/>
      <c r="BD531" s="527"/>
      <c r="BE531" s="527"/>
      <c r="BF531" s="527"/>
      <c r="BG531" s="527"/>
      <c r="BH531" s="527"/>
    </row>
    <row r="532" spans="1:60" ht="22.5" outlineLevel="3">
      <c r="A532" s="528"/>
      <c r="B532" s="529"/>
      <c r="C532" s="530" t="s">
        <v>2471</v>
      </c>
      <c r="D532" s="531"/>
      <c r="E532" s="532">
        <v>263.94400000000002</v>
      </c>
      <c r="F532" s="526"/>
      <c r="G532" s="526"/>
      <c r="H532" s="526"/>
      <c r="I532" s="526"/>
      <c r="J532" s="526"/>
      <c r="K532" s="526"/>
      <c r="L532" s="526"/>
      <c r="M532" s="526"/>
      <c r="N532" s="533"/>
      <c r="O532" s="533"/>
      <c r="P532" s="533"/>
      <c r="Q532" s="533"/>
      <c r="R532" s="526"/>
      <c r="S532" s="526"/>
      <c r="T532" s="526"/>
      <c r="U532" s="526"/>
      <c r="V532" s="526"/>
      <c r="W532" s="526"/>
      <c r="X532" s="526"/>
      <c r="Y532" s="526"/>
      <c r="Z532" s="527"/>
      <c r="AA532" s="527"/>
      <c r="AB532" s="527"/>
      <c r="AC532" s="527"/>
      <c r="AD532" s="527"/>
      <c r="AE532" s="527"/>
      <c r="AF532" s="527"/>
      <c r="AG532" s="527" t="s">
        <v>814</v>
      </c>
      <c r="AH532" s="527">
        <v>0</v>
      </c>
      <c r="AI532" s="527"/>
      <c r="AJ532" s="527"/>
      <c r="AK532" s="527"/>
      <c r="AL532" s="527"/>
      <c r="AM532" s="527"/>
      <c r="AN532" s="527"/>
      <c r="AO532" s="527"/>
      <c r="AP532" s="527"/>
      <c r="AQ532" s="527"/>
      <c r="AR532" s="527"/>
      <c r="AS532" s="527"/>
      <c r="AT532" s="527"/>
      <c r="AU532" s="527"/>
      <c r="AV532" s="527"/>
      <c r="AW532" s="527"/>
      <c r="AX532" s="527"/>
      <c r="AY532" s="527"/>
      <c r="AZ532" s="527"/>
      <c r="BA532" s="527"/>
      <c r="BB532" s="527"/>
      <c r="BC532" s="527"/>
      <c r="BD532" s="527"/>
      <c r="BE532" s="527"/>
      <c r="BF532" s="527"/>
      <c r="BG532" s="527"/>
      <c r="BH532" s="527"/>
    </row>
    <row r="533" spans="1:60" outlineLevel="3">
      <c r="A533" s="528"/>
      <c r="B533" s="529"/>
      <c r="C533" s="530" t="s">
        <v>2472</v>
      </c>
      <c r="D533" s="531"/>
      <c r="E533" s="532">
        <v>126.908</v>
      </c>
      <c r="F533" s="526"/>
      <c r="G533" s="526"/>
      <c r="H533" s="526"/>
      <c r="I533" s="526"/>
      <c r="J533" s="526"/>
      <c r="K533" s="526"/>
      <c r="L533" s="526"/>
      <c r="M533" s="526"/>
      <c r="N533" s="533"/>
      <c r="O533" s="533"/>
      <c r="P533" s="533"/>
      <c r="Q533" s="533"/>
      <c r="R533" s="526"/>
      <c r="S533" s="526"/>
      <c r="T533" s="526"/>
      <c r="U533" s="526"/>
      <c r="V533" s="526"/>
      <c r="W533" s="526"/>
      <c r="X533" s="526"/>
      <c r="Y533" s="526"/>
      <c r="Z533" s="527"/>
      <c r="AA533" s="527"/>
      <c r="AB533" s="527"/>
      <c r="AC533" s="527"/>
      <c r="AD533" s="527"/>
      <c r="AE533" s="527"/>
      <c r="AF533" s="527"/>
      <c r="AG533" s="527" t="s">
        <v>814</v>
      </c>
      <c r="AH533" s="527">
        <v>0</v>
      </c>
      <c r="AI533" s="527"/>
      <c r="AJ533" s="527"/>
      <c r="AK533" s="527"/>
      <c r="AL533" s="527"/>
      <c r="AM533" s="527"/>
      <c r="AN533" s="527"/>
      <c r="AO533" s="527"/>
      <c r="AP533" s="527"/>
      <c r="AQ533" s="527"/>
      <c r="AR533" s="527"/>
      <c r="AS533" s="527"/>
      <c r="AT533" s="527"/>
      <c r="AU533" s="527"/>
      <c r="AV533" s="527"/>
      <c r="AW533" s="527"/>
      <c r="AX533" s="527"/>
      <c r="AY533" s="527"/>
      <c r="AZ533" s="527"/>
      <c r="BA533" s="527"/>
      <c r="BB533" s="527"/>
      <c r="BC533" s="527"/>
      <c r="BD533" s="527"/>
      <c r="BE533" s="527"/>
      <c r="BF533" s="527"/>
      <c r="BG533" s="527"/>
      <c r="BH533" s="527"/>
    </row>
    <row r="534" spans="1:60" outlineLevel="3">
      <c r="A534" s="528"/>
      <c r="B534" s="529"/>
      <c r="C534" s="530" t="s">
        <v>2473</v>
      </c>
      <c r="D534" s="531"/>
      <c r="E534" s="532">
        <v>236.27099999999999</v>
      </c>
      <c r="F534" s="526"/>
      <c r="G534" s="526"/>
      <c r="H534" s="526"/>
      <c r="I534" s="526"/>
      <c r="J534" s="526"/>
      <c r="K534" s="526"/>
      <c r="L534" s="526"/>
      <c r="M534" s="526"/>
      <c r="N534" s="533"/>
      <c r="O534" s="533"/>
      <c r="P534" s="533"/>
      <c r="Q534" s="533"/>
      <c r="R534" s="526"/>
      <c r="S534" s="526"/>
      <c r="T534" s="526"/>
      <c r="U534" s="526"/>
      <c r="V534" s="526"/>
      <c r="W534" s="526"/>
      <c r="X534" s="526"/>
      <c r="Y534" s="526"/>
      <c r="Z534" s="527"/>
      <c r="AA534" s="527"/>
      <c r="AB534" s="527"/>
      <c r="AC534" s="527"/>
      <c r="AD534" s="527"/>
      <c r="AE534" s="527"/>
      <c r="AF534" s="527"/>
      <c r="AG534" s="527" t="s">
        <v>814</v>
      </c>
      <c r="AH534" s="527">
        <v>0</v>
      </c>
      <c r="AI534" s="527"/>
      <c r="AJ534" s="527"/>
      <c r="AK534" s="527"/>
      <c r="AL534" s="527"/>
      <c r="AM534" s="527"/>
      <c r="AN534" s="527"/>
      <c r="AO534" s="527"/>
      <c r="AP534" s="527"/>
      <c r="AQ534" s="527"/>
      <c r="AR534" s="527"/>
      <c r="AS534" s="527"/>
      <c r="AT534" s="527"/>
      <c r="AU534" s="527"/>
      <c r="AV534" s="527"/>
      <c r="AW534" s="527"/>
      <c r="AX534" s="527"/>
      <c r="AY534" s="527"/>
      <c r="AZ534" s="527"/>
      <c r="BA534" s="527"/>
      <c r="BB534" s="527"/>
      <c r="BC534" s="527"/>
      <c r="BD534" s="527"/>
      <c r="BE534" s="527"/>
      <c r="BF534" s="527"/>
      <c r="BG534" s="527"/>
      <c r="BH534" s="527"/>
    </row>
    <row r="535" spans="1:60" outlineLevel="3">
      <c r="A535" s="528"/>
      <c r="B535" s="529"/>
      <c r="C535" s="530" t="s">
        <v>2474</v>
      </c>
      <c r="D535" s="531"/>
      <c r="E535" s="532">
        <v>-26.56</v>
      </c>
      <c r="F535" s="526"/>
      <c r="G535" s="526"/>
      <c r="H535" s="526"/>
      <c r="I535" s="526"/>
      <c r="J535" s="526"/>
      <c r="K535" s="526"/>
      <c r="L535" s="526"/>
      <c r="M535" s="526"/>
      <c r="N535" s="533"/>
      <c r="O535" s="533"/>
      <c r="P535" s="533"/>
      <c r="Q535" s="533"/>
      <c r="R535" s="526"/>
      <c r="S535" s="526"/>
      <c r="T535" s="526"/>
      <c r="U535" s="526"/>
      <c r="V535" s="526"/>
      <c r="W535" s="526"/>
      <c r="X535" s="526"/>
      <c r="Y535" s="526"/>
      <c r="Z535" s="527"/>
      <c r="AA535" s="527"/>
      <c r="AB535" s="527"/>
      <c r="AC535" s="527"/>
      <c r="AD535" s="527"/>
      <c r="AE535" s="527"/>
      <c r="AF535" s="527"/>
      <c r="AG535" s="527" t="s">
        <v>814</v>
      </c>
      <c r="AH535" s="527">
        <v>0</v>
      </c>
      <c r="AI535" s="527"/>
      <c r="AJ535" s="527"/>
      <c r="AK535" s="527"/>
      <c r="AL535" s="527"/>
      <c r="AM535" s="527"/>
      <c r="AN535" s="527"/>
      <c r="AO535" s="527"/>
      <c r="AP535" s="527"/>
      <c r="AQ535" s="527"/>
      <c r="AR535" s="527"/>
      <c r="AS535" s="527"/>
      <c r="AT535" s="527"/>
      <c r="AU535" s="527"/>
      <c r="AV535" s="527"/>
      <c r="AW535" s="527"/>
      <c r="AX535" s="527"/>
      <c r="AY535" s="527"/>
      <c r="AZ535" s="527"/>
      <c r="BA535" s="527"/>
      <c r="BB535" s="527"/>
      <c r="BC535" s="527"/>
      <c r="BD535" s="527"/>
      <c r="BE535" s="527"/>
      <c r="BF535" s="527"/>
      <c r="BG535" s="527"/>
      <c r="BH535" s="527"/>
    </row>
    <row r="536" spans="1:60" ht="22.5" outlineLevel="3">
      <c r="A536" s="528"/>
      <c r="B536" s="529"/>
      <c r="C536" s="530" t="s">
        <v>2475</v>
      </c>
      <c r="D536" s="531"/>
      <c r="E536" s="532">
        <v>288.53100000000001</v>
      </c>
      <c r="F536" s="526"/>
      <c r="G536" s="526"/>
      <c r="H536" s="526"/>
      <c r="I536" s="526"/>
      <c r="J536" s="526"/>
      <c r="K536" s="526"/>
      <c r="L536" s="526"/>
      <c r="M536" s="526"/>
      <c r="N536" s="533"/>
      <c r="O536" s="533"/>
      <c r="P536" s="533"/>
      <c r="Q536" s="533"/>
      <c r="R536" s="526"/>
      <c r="S536" s="526"/>
      <c r="T536" s="526"/>
      <c r="U536" s="526"/>
      <c r="V536" s="526"/>
      <c r="W536" s="526"/>
      <c r="X536" s="526"/>
      <c r="Y536" s="526"/>
      <c r="Z536" s="527"/>
      <c r="AA536" s="527"/>
      <c r="AB536" s="527"/>
      <c r="AC536" s="527"/>
      <c r="AD536" s="527"/>
      <c r="AE536" s="527"/>
      <c r="AF536" s="527"/>
      <c r="AG536" s="527" t="s">
        <v>814</v>
      </c>
      <c r="AH536" s="527">
        <v>0</v>
      </c>
      <c r="AI536" s="527"/>
      <c r="AJ536" s="527"/>
      <c r="AK536" s="527"/>
      <c r="AL536" s="527"/>
      <c r="AM536" s="527"/>
      <c r="AN536" s="527"/>
      <c r="AO536" s="527"/>
      <c r="AP536" s="527"/>
      <c r="AQ536" s="527"/>
      <c r="AR536" s="527"/>
      <c r="AS536" s="527"/>
      <c r="AT536" s="527"/>
      <c r="AU536" s="527"/>
      <c r="AV536" s="527"/>
      <c r="AW536" s="527"/>
      <c r="AX536" s="527"/>
      <c r="AY536" s="527"/>
      <c r="AZ536" s="527"/>
      <c r="BA536" s="527"/>
      <c r="BB536" s="527"/>
      <c r="BC536" s="527"/>
      <c r="BD536" s="527"/>
      <c r="BE536" s="527"/>
      <c r="BF536" s="527"/>
      <c r="BG536" s="527"/>
      <c r="BH536" s="527"/>
    </row>
    <row r="537" spans="1:60" outlineLevel="3">
      <c r="A537" s="528"/>
      <c r="B537" s="529"/>
      <c r="C537" s="530" t="s">
        <v>2476</v>
      </c>
      <c r="D537" s="531"/>
      <c r="E537" s="532">
        <v>42.3</v>
      </c>
      <c r="F537" s="526"/>
      <c r="G537" s="526"/>
      <c r="H537" s="526"/>
      <c r="I537" s="526"/>
      <c r="J537" s="526"/>
      <c r="K537" s="526"/>
      <c r="L537" s="526"/>
      <c r="M537" s="526"/>
      <c r="N537" s="533"/>
      <c r="O537" s="533"/>
      <c r="P537" s="533"/>
      <c r="Q537" s="533"/>
      <c r="R537" s="526"/>
      <c r="S537" s="526"/>
      <c r="T537" s="526"/>
      <c r="U537" s="526"/>
      <c r="V537" s="526"/>
      <c r="W537" s="526"/>
      <c r="X537" s="526"/>
      <c r="Y537" s="526"/>
      <c r="Z537" s="527"/>
      <c r="AA537" s="527"/>
      <c r="AB537" s="527"/>
      <c r="AC537" s="527"/>
      <c r="AD537" s="527"/>
      <c r="AE537" s="527"/>
      <c r="AF537" s="527"/>
      <c r="AG537" s="527" t="s">
        <v>814</v>
      </c>
      <c r="AH537" s="527">
        <v>0</v>
      </c>
      <c r="AI537" s="527"/>
      <c r="AJ537" s="527"/>
      <c r="AK537" s="527"/>
      <c r="AL537" s="527"/>
      <c r="AM537" s="527"/>
      <c r="AN537" s="527"/>
      <c r="AO537" s="527"/>
      <c r="AP537" s="527"/>
      <c r="AQ537" s="527"/>
      <c r="AR537" s="527"/>
      <c r="AS537" s="527"/>
      <c r="AT537" s="527"/>
      <c r="AU537" s="527"/>
      <c r="AV537" s="527"/>
      <c r="AW537" s="527"/>
      <c r="AX537" s="527"/>
      <c r="AY537" s="527"/>
      <c r="AZ537" s="527"/>
      <c r="BA537" s="527"/>
      <c r="BB537" s="527"/>
      <c r="BC537" s="527"/>
      <c r="BD537" s="527"/>
      <c r="BE537" s="527"/>
      <c r="BF537" s="527"/>
      <c r="BG537" s="527"/>
      <c r="BH537" s="527"/>
    </row>
    <row r="538" spans="1:60">
      <c r="A538" s="510" t="s">
        <v>1600</v>
      </c>
      <c r="B538" s="511" t="s">
        <v>499</v>
      </c>
      <c r="C538" s="512" t="s">
        <v>1766</v>
      </c>
      <c r="D538" s="513"/>
      <c r="E538" s="514"/>
      <c r="F538" s="515"/>
      <c r="G538" s="515">
        <f>SUMIF(AG539:AG540,"&lt;&gt;NOR",G539:G540)</f>
        <v>0</v>
      </c>
      <c r="H538" s="515"/>
      <c r="I538" s="515">
        <f>SUM(I539:I540)</f>
        <v>0</v>
      </c>
      <c r="J538" s="515"/>
      <c r="K538" s="515">
        <f>SUM(K539:K540)</f>
        <v>0</v>
      </c>
      <c r="L538" s="515"/>
      <c r="M538" s="515">
        <f>SUM(M539:M540)</f>
        <v>0</v>
      </c>
      <c r="N538" s="514"/>
      <c r="O538" s="514">
        <f>SUM(O539:O540)</f>
        <v>0</v>
      </c>
      <c r="P538" s="514"/>
      <c r="Q538" s="514">
        <f>SUM(Q539:Q540)</f>
        <v>0</v>
      </c>
      <c r="R538" s="515"/>
      <c r="S538" s="515"/>
      <c r="T538" s="516"/>
      <c r="U538" s="517"/>
      <c r="V538" s="517">
        <f>SUM(V539:V540)</f>
        <v>2674.11</v>
      </c>
      <c r="W538" s="517"/>
      <c r="X538" s="517"/>
      <c r="Y538" s="517"/>
      <c r="AG538" s="493" t="s">
        <v>1601</v>
      </c>
    </row>
    <row r="539" spans="1:60" ht="22.5" outlineLevel="1">
      <c r="A539" s="518">
        <v>131</v>
      </c>
      <c r="B539" s="519" t="s">
        <v>2477</v>
      </c>
      <c r="C539" s="520" t="s">
        <v>2935</v>
      </c>
      <c r="D539" s="521" t="s">
        <v>898</v>
      </c>
      <c r="E539" s="522">
        <v>486.20146</v>
      </c>
      <c r="F539" s="523"/>
      <c r="G539" s="524">
        <f>ROUND(E539*F539,2)</f>
        <v>0</v>
      </c>
      <c r="H539" s="523"/>
      <c r="I539" s="524">
        <f>ROUND(E539*H539,2)</f>
        <v>0</v>
      </c>
      <c r="J539" s="523"/>
      <c r="K539" s="524">
        <f>ROUND(E539*J539,2)</f>
        <v>0</v>
      </c>
      <c r="L539" s="524">
        <v>21</v>
      </c>
      <c r="M539" s="524">
        <f>G539*(1+L539/100)</f>
        <v>0</v>
      </c>
      <c r="N539" s="522">
        <v>0</v>
      </c>
      <c r="O539" s="522">
        <f>ROUND(E539*N539,2)</f>
        <v>0</v>
      </c>
      <c r="P539" s="522">
        <v>0</v>
      </c>
      <c r="Q539" s="522">
        <f>ROUND(E539*P539,2)</f>
        <v>0</v>
      </c>
      <c r="R539" s="524" t="s">
        <v>1614</v>
      </c>
      <c r="S539" s="524" t="s">
        <v>1605</v>
      </c>
      <c r="T539" s="525" t="s">
        <v>1605</v>
      </c>
      <c r="U539" s="526">
        <v>5.5</v>
      </c>
      <c r="V539" s="526">
        <f>ROUND(E539*U539,2)</f>
        <v>2674.11</v>
      </c>
      <c r="W539" s="526"/>
      <c r="X539" s="526" t="s">
        <v>1243</v>
      </c>
      <c r="Y539" s="526" t="s">
        <v>2857</v>
      </c>
      <c r="Z539" s="527"/>
      <c r="AA539" s="527"/>
      <c r="AB539" s="527"/>
      <c r="AC539" s="527"/>
      <c r="AD539" s="527"/>
      <c r="AE539" s="527"/>
      <c r="AF539" s="527"/>
      <c r="AG539" s="527" t="s">
        <v>1769</v>
      </c>
      <c r="AH539" s="527"/>
      <c r="AI539" s="527"/>
      <c r="AJ539" s="527"/>
      <c r="AK539" s="527"/>
      <c r="AL539" s="527"/>
      <c r="AM539" s="527"/>
      <c r="AN539" s="527"/>
      <c r="AO539" s="527"/>
      <c r="AP539" s="527"/>
      <c r="AQ539" s="527"/>
      <c r="AR539" s="527"/>
      <c r="AS539" s="527"/>
      <c r="AT539" s="527"/>
      <c r="AU539" s="527"/>
      <c r="AV539" s="527"/>
      <c r="AW539" s="527"/>
      <c r="AX539" s="527"/>
      <c r="AY539" s="527"/>
      <c r="AZ539" s="527"/>
      <c r="BA539" s="527"/>
      <c r="BB539" s="527"/>
      <c r="BC539" s="527"/>
      <c r="BD539" s="527"/>
      <c r="BE539" s="527"/>
      <c r="BF539" s="527"/>
      <c r="BG539" s="527"/>
      <c r="BH539" s="527"/>
    </row>
    <row r="540" spans="1:60" outlineLevel="2">
      <c r="A540" s="528"/>
      <c r="B540" s="529"/>
      <c r="C540" s="976" t="s">
        <v>1770</v>
      </c>
      <c r="D540" s="977"/>
      <c r="E540" s="977"/>
      <c r="F540" s="977"/>
      <c r="G540" s="977"/>
      <c r="H540" s="526"/>
      <c r="I540" s="526"/>
      <c r="J540" s="526"/>
      <c r="K540" s="526"/>
      <c r="L540" s="526"/>
      <c r="M540" s="526"/>
      <c r="N540" s="533"/>
      <c r="O540" s="533"/>
      <c r="P540" s="533"/>
      <c r="Q540" s="533"/>
      <c r="R540" s="526"/>
      <c r="S540" s="526"/>
      <c r="T540" s="526"/>
      <c r="U540" s="526"/>
      <c r="V540" s="526"/>
      <c r="W540" s="526"/>
      <c r="X540" s="526"/>
      <c r="Y540" s="526"/>
      <c r="Z540" s="527"/>
      <c r="AA540" s="527"/>
      <c r="AB540" s="527"/>
      <c r="AC540" s="527"/>
      <c r="AD540" s="527"/>
      <c r="AE540" s="527"/>
      <c r="AF540" s="527"/>
      <c r="AG540" s="527" t="s">
        <v>1621</v>
      </c>
      <c r="AH540" s="527"/>
      <c r="AI540" s="527"/>
      <c r="AJ540" s="527"/>
      <c r="AK540" s="527"/>
      <c r="AL540" s="527"/>
      <c r="AM540" s="527"/>
      <c r="AN540" s="527"/>
      <c r="AO540" s="527"/>
      <c r="AP540" s="527"/>
      <c r="AQ540" s="527"/>
      <c r="AR540" s="527"/>
      <c r="AS540" s="527"/>
      <c r="AT540" s="527"/>
      <c r="AU540" s="527"/>
      <c r="AV540" s="527"/>
      <c r="AW540" s="527"/>
      <c r="AX540" s="527"/>
      <c r="AY540" s="527"/>
      <c r="AZ540" s="527"/>
      <c r="BA540" s="527"/>
      <c r="BB540" s="527"/>
      <c r="BC540" s="527"/>
      <c r="BD540" s="527"/>
      <c r="BE540" s="527"/>
      <c r="BF540" s="527"/>
      <c r="BG540" s="527"/>
      <c r="BH540" s="527"/>
    </row>
    <row r="541" spans="1:60">
      <c r="A541" s="510" t="s">
        <v>1600</v>
      </c>
      <c r="B541" s="511" t="s">
        <v>1247</v>
      </c>
      <c r="C541" s="512" t="s">
        <v>1771</v>
      </c>
      <c r="D541" s="513"/>
      <c r="E541" s="514"/>
      <c r="F541" s="515"/>
      <c r="G541" s="515">
        <f>SUMIF(AG542:AG585,"&lt;&gt;NOR",G542:G585)</f>
        <v>0</v>
      </c>
      <c r="H541" s="515"/>
      <c r="I541" s="515">
        <f>SUM(I542:I585)</f>
        <v>0</v>
      </c>
      <c r="J541" s="515"/>
      <c r="K541" s="515">
        <f>SUM(K542:K585)</f>
        <v>0</v>
      </c>
      <c r="L541" s="515"/>
      <c r="M541" s="515">
        <f>SUM(M542:M585)</f>
        <v>0</v>
      </c>
      <c r="N541" s="514"/>
      <c r="O541" s="514">
        <f>SUM(O542:O585)</f>
        <v>2.5099999999999998</v>
      </c>
      <c r="P541" s="514"/>
      <c r="Q541" s="514">
        <f>SUM(Q542:Q585)</f>
        <v>1.79</v>
      </c>
      <c r="R541" s="515"/>
      <c r="S541" s="515"/>
      <c r="T541" s="516"/>
      <c r="U541" s="517"/>
      <c r="V541" s="517">
        <f>SUM(V542:V585)</f>
        <v>595.09</v>
      </c>
      <c r="W541" s="517"/>
      <c r="X541" s="517"/>
      <c r="Y541" s="517"/>
      <c r="AG541" s="493" t="s">
        <v>1601</v>
      </c>
    </row>
    <row r="542" spans="1:60" ht="45" outlineLevel="1">
      <c r="A542" s="518">
        <v>132</v>
      </c>
      <c r="B542" s="519" t="s">
        <v>2478</v>
      </c>
      <c r="C542" s="520" t="s">
        <v>2936</v>
      </c>
      <c r="D542" s="521" t="s">
        <v>162</v>
      </c>
      <c r="E542" s="522">
        <v>58.29</v>
      </c>
      <c r="F542" s="523"/>
      <c r="G542" s="524">
        <f>ROUND(E542*F542,2)</f>
        <v>0</v>
      </c>
      <c r="H542" s="523"/>
      <c r="I542" s="524">
        <f>ROUND(E542*H542,2)</f>
        <v>0</v>
      </c>
      <c r="J542" s="523"/>
      <c r="K542" s="524">
        <f>ROUND(E542*J542,2)</f>
        <v>0</v>
      </c>
      <c r="L542" s="524">
        <v>21</v>
      </c>
      <c r="M542" s="524">
        <f>G542*(1+L542/100)</f>
        <v>0</v>
      </c>
      <c r="N542" s="522">
        <v>3.3E-4</v>
      </c>
      <c r="O542" s="522">
        <f>ROUND(E542*N542,2)</f>
        <v>0.02</v>
      </c>
      <c r="P542" s="522">
        <v>0</v>
      </c>
      <c r="Q542" s="522">
        <f>ROUND(E542*P542,2)</f>
        <v>0</v>
      </c>
      <c r="R542" s="524" t="s">
        <v>1774</v>
      </c>
      <c r="S542" s="524" t="s">
        <v>1605</v>
      </c>
      <c r="T542" s="525" t="s">
        <v>1605</v>
      </c>
      <c r="U542" s="526">
        <v>2.75E-2</v>
      </c>
      <c r="V542" s="526">
        <f>ROUND(E542*U542,2)</f>
        <v>1.6</v>
      </c>
      <c r="W542" s="526"/>
      <c r="X542" s="526" t="s">
        <v>1606</v>
      </c>
      <c r="Y542" s="526" t="s">
        <v>2857</v>
      </c>
      <c r="Z542" s="527"/>
      <c r="AA542" s="527"/>
      <c r="AB542" s="527"/>
      <c r="AC542" s="527"/>
      <c r="AD542" s="527"/>
      <c r="AE542" s="527"/>
      <c r="AF542" s="527"/>
      <c r="AG542" s="527" t="s">
        <v>1607</v>
      </c>
      <c r="AH542" s="527"/>
      <c r="AI542" s="527"/>
      <c r="AJ542" s="527"/>
      <c r="AK542" s="527"/>
      <c r="AL542" s="527"/>
      <c r="AM542" s="527"/>
      <c r="AN542" s="527"/>
      <c r="AO542" s="527"/>
      <c r="AP542" s="527"/>
      <c r="AQ542" s="527"/>
      <c r="AR542" s="527"/>
      <c r="AS542" s="527"/>
      <c r="AT542" s="527"/>
      <c r="AU542" s="527"/>
      <c r="AV542" s="527"/>
      <c r="AW542" s="527"/>
      <c r="AX542" s="527"/>
      <c r="AY542" s="527"/>
      <c r="AZ542" s="527"/>
      <c r="BA542" s="527"/>
      <c r="BB542" s="527"/>
      <c r="BC542" s="527"/>
      <c r="BD542" s="527"/>
      <c r="BE542" s="527"/>
      <c r="BF542" s="527"/>
      <c r="BG542" s="527"/>
      <c r="BH542" s="527"/>
    </row>
    <row r="543" spans="1:60" outlineLevel="2">
      <c r="A543" s="528"/>
      <c r="B543" s="529"/>
      <c r="C543" s="530" t="s">
        <v>2479</v>
      </c>
      <c r="D543" s="531"/>
      <c r="E543" s="532">
        <v>23.59</v>
      </c>
      <c r="F543" s="526"/>
      <c r="G543" s="526"/>
      <c r="H543" s="526"/>
      <c r="I543" s="526"/>
      <c r="J543" s="526"/>
      <c r="K543" s="526"/>
      <c r="L543" s="526"/>
      <c r="M543" s="526"/>
      <c r="N543" s="533"/>
      <c r="O543" s="533"/>
      <c r="P543" s="533"/>
      <c r="Q543" s="533"/>
      <c r="R543" s="526"/>
      <c r="S543" s="526"/>
      <c r="T543" s="526"/>
      <c r="U543" s="526"/>
      <c r="V543" s="526"/>
      <c r="W543" s="526"/>
      <c r="X543" s="526"/>
      <c r="Y543" s="526"/>
      <c r="Z543" s="527"/>
      <c r="AA543" s="527"/>
      <c r="AB543" s="527"/>
      <c r="AC543" s="527"/>
      <c r="AD543" s="527"/>
      <c r="AE543" s="527"/>
      <c r="AF543" s="527"/>
      <c r="AG543" s="527" t="s">
        <v>814</v>
      </c>
      <c r="AH543" s="527">
        <v>0</v>
      </c>
      <c r="AI543" s="527"/>
      <c r="AJ543" s="527"/>
      <c r="AK543" s="527"/>
      <c r="AL543" s="527"/>
      <c r="AM543" s="527"/>
      <c r="AN543" s="527"/>
      <c r="AO543" s="527"/>
      <c r="AP543" s="527"/>
      <c r="AQ543" s="527"/>
      <c r="AR543" s="527"/>
      <c r="AS543" s="527"/>
      <c r="AT543" s="527"/>
      <c r="AU543" s="527"/>
      <c r="AV543" s="527"/>
      <c r="AW543" s="527"/>
      <c r="AX543" s="527"/>
      <c r="AY543" s="527"/>
      <c r="AZ543" s="527"/>
      <c r="BA543" s="527"/>
      <c r="BB543" s="527"/>
      <c r="BC543" s="527"/>
      <c r="BD543" s="527"/>
      <c r="BE543" s="527"/>
      <c r="BF543" s="527"/>
      <c r="BG543" s="527"/>
      <c r="BH543" s="527"/>
    </row>
    <row r="544" spans="1:60" outlineLevel="3">
      <c r="A544" s="528"/>
      <c r="B544" s="529"/>
      <c r="C544" s="530" t="s">
        <v>2305</v>
      </c>
      <c r="D544" s="531"/>
      <c r="E544" s="532">
        <v>34.700000000000003</v>
      </c>
      <c r="F544" s="526"/>
      <c r="G544" s="526"/>
      <c r="H544" s="526"/>
      <c r="I544" s="526"/>
      <c r="J544" s="526"/>
      <c r="K544" s="526"/>
      <c r="L544" s="526"/>
      <c r="M544" s="526"/>
      <c r="N544" s="533"/>
      <c r="O544" s="533"/>
      <c r="P544" s="533"/>
      <c r="Q544" s="533"/>
      <c r="R544" s="526"/>
      <c r="S544" s="526"/>
      <c r="T544" s="526"/>
      <c r="U544" s="526"/>
      <c r="V544" s="526"/>
      <c r="W544" s="526"/>
      <c r="X544" s="526"/>
      <c r="Y544" s="526"/>
      <c r="Z544" s="527"/>
      <c r="AA544" s="527"/>
      <c r="AB544" s="527"/>
      <c r="AC544" s="527"/>
      <c r="AD544" s="527"/>
      <c r="AE544" s="527"/>
      <c r="AF544" s="527"/>
      <c r="AG544" s="527" t="s">
        <v>814</v>
      </c>
      <c r="AH544" s="527">
        <v>0</v>
      </c>
      <c r="AI544" s="527"/>
      <c r="AJ544" s="527"/>
      <c r="AK544" s="527"/>
      <c r="AL544" s="527"/>
      <c r="AM544" s="527"/>
      <c r="AN544" s="527"/>
      <c r="AO544" s="527"/>
      <c r="AP544" s="527"/>
      <c r="AQ544" s="527"/>
      <c r="AR544" s="527"/>
      <c r="AS544" s="527"/>
      <c r="AT544" s="527"/>
      <c r="AU544" s="527"/>
      <c r="AV544" s="527"/>
      <c r="AW544" s="527"/>
      <c r="AX544" s="527"/>
      <c r="AY544" s="527"/>
      <c r="AZ544" s="527"/>
      <c r="BA544" s="527"/>
      <c r="BB544" s="527"/>
      <c r="BC544" s="527"/>
      <c r="BD544" s="527"/>
      <c r="BE544" s="527"/>
      <c r="BF544" s="527"/>
      <c r="BG544" s="527"/>
      <c r="BH544" s="527"/>
    </row>
    <row r="545" spans="1:60" ht="56.25" outlineLevel="1">
      <c r="A545" s="518">
        <v>133</v>
      </c>
      <c r="B545" s="519" t="s">
        <v>2480</v>
      </c>
      <c r="C545" s="520" t="s">
        <v>2937</v>
      </c>
      <c r="D545" s="521" t="s">
        <v>162</v>
      </c>
      <c r="E545" s="522">
        <v>7.44</v>
      </c>
      <c r="F545" s="523"/>
      <c r="G545" s="524">
        <f>ROUND(E545*F545,2)</f>
        <v>0</v>
      </c>
      <c r="H545" s="523"/>
      <c r="I545" s="524">
        <f>ROUND(E545*H545,2)</f>
        <v>0</v>
      </c>
      <c r="J545" s="523"/>
      <c r="K545" s="524">
        <f>ROUND(E545*J545,2)</f>
        <v>0</v>
      </c>
      <c r="L545" s="524">
        <v>21</v>
      </c>
      <c r="M545" s="524">
        <f>G545*(1+L545/100)</f>
        <v>0</v>
      </c>
      <c r="N545" s="522">
        <v>5.1999999999999995E-4</v>
      </c>
      <c r="O545" s="522">
        <f>ROUND(E545*N545,2)</f>
        <v>0</v>
      </c>
      <c r="P545" s="522">
        <v>0</v>
      </c>
      <c r="Q545" s="522">
        <f>ROUND(E545*P545,2)</f>
        <v>0</v>
      </c>
      <c r="R545" s="524" t="s">
        <v>1774</v>
      </c>
      <c r="S545" s="524" t="s">
        <v>1605</v>
      </c>
      <c r="T545" s="525" t="s">
        <v>1605</v>
      </c>
      <c r="U545" s="526">
        <v>4.9000000000000002E-2</v>
      </c>
      <c r="V545" s="526">
        <f>ROUND(E545*U545,2)</f>
        <v>0.36</v>
      </c>
      <c r="W545" s="526"/>
      <c r="X545" s="526" t="s">
        <v>1606</v>
      </c>
      <c r="Y545" s="526" t="s">
        <v>2857</v>
      </c>
      <c r="Z545" s="527"/>
      <c r="AA545" s="527"/>
      <c r="AB545" s="527"/>
      <c r="AC545" s="527"/>
      <c r="AD545" s="527"/>
      <c r="AE545" s="527"/>
      <c r="AF545" s="527"/>
      <c r="AG545" s="527" t="s">
        <v>1607</v>
      </c>
      <c r="AH545" s="527"/>
      <c r="AI545" s="527"/>
      <c r="AJ545" s="527"/>
      <c r="AK545" s="527"/>
      <c r="AL545" s="527"/>
      <c r="AM545" s="527"/>
      <c r="AN545" s="527"/>
      <c r="AO545" s="527"/>
      <c r="AP545" s="527"/>
      <c r="AQ545" s="527"/>
      <c r="AR545" s="527"/>
      <c r="AS545" s="527"/>
      <c r="AT545" s="527"/>
      <c r="AU545" s="527"/>
      <c r="AV545" s="527"/>
      <c r="AW545" s="527"/>
      <c r="AX545" s="527"/>
      <c r="AY545" s="527"/>
      <c r="AZ545" s="527"/>
      <c r="BA545" s="527"/>
      <c r="BB545" s="527"/>
      <c r="BC545" s="527"/>
      <c r="BD545" s="527"/>
      <c r="BE545" s="527"/>
      <c r="BF545" s="527"/>
      <c r="BG545" s="527"/>
      <c r="BH545" s="527"/>
    </row>
    <row r="546" spans="1:60" outlineLevel="2">
      <c r="A546" s="528"/>
      <c r="B546" s="529"/>
      <c r="C546" s="530" t="s">
        <v>2481</v>
      </c>
      <c r="D546" s="531"/>
      <c r="E546" s="532">
        <v>7.44</v>
      </c>
      <c r="F546" s="526"/>
      <c r="G546" s="526"/>
      <c r="H546" s="526"/>
      <c r="I546" s="526"/>
      <c r="J546" s="526"/>
      <c r="K546" s="526"/>
      <c r="L546" s="526"/>
      <c r="M546" s="526"/>
      <c r="N546" s="533"/>
      <c r="O546" s="533"/>
      <c r="P546" s="533"/>
      <c r="Q546" s="533"/>
      <c r="R546" s="526"/>
      <c r="S546" s="526"/>
      <c r="T546" s="526"/>
      <c r="U546" s="526"/>
      <c r="V546" s="526"/>
      <c r="W546" s="526"/>
      <c r="X546" s="526"/>
      <c r="Y546" s="526"/>
      <c r="Z546" s="527"/>
      <c r="AA546" s="527"/>
      <c r="AB546" s="527"/>
      <c r="AC546" s="527"/>
      <c r="AD546" s="527"/>
      <c r="AE546" s="527"/>
      <c r="AF546" s="527"/>
      <c r="AG546" s="527" t="s">
        <v>814</v>
      </c>
      <c r="AH546" s="527">
        <v>0</v>
      </c>
      <c r="AI546" s="527"/>
      <c r="AJ546" s="527"/>
      <c r="AK546" s="527"/>
      <c r="AL546" s="527"/>
      <c r="AM546" s="527"/>
      <c r="AN546" s="527"/>
      <c r="AO546" s="527"/>
      <c r="AP546" s="527"/>
      <c r="AQ546" s="527"/>
      <c r="AR546" s="527"/>
      <c r="AS546" s="527"/>
      <c r="AT546" s="527"/>
      <c r="AU546" s="527"/>
      <c r="AV546" s="527"/>
      <c r="AW546" s="527"/>
      <c r="AX546" s="527"/>
      <c r="AY546" s="527"/>
      <c r="AZ546" s="527"/>
      <c r="BA546" s="527"/>
      <c r="BB546" s="527"/>
      <c r="BC546" s="527"/>
      <c r="BD546" s="527"/>
      <c r="BE546" s="527"/>
      <c r="BF546" s="527"/>
      <c r="BG546" s="527"/>
      <c r="BH546" s="527"/>
    </row>
    <row r="547" spans="1:60" outlineLevel="1">
      <c r="A547" s="518">
        <v>134</v>
      </c>
      <c r="B547" s="519" t="s">
        <v>1772</v>
      </c>
      <c r="C547" s="520" t="s">
        <v>1773</v>
      </c>
      <c r="D547" s="521" t="s">
        <v>162</v>
      </c>
      <c r="E547" s="522">
        <v>297</v>
      </c>
      <c r="F547" s="523"/>
      <c r="G547" s="524">
        <f>ROUND(E547*F547,2)</f>
        <v>0</v>
      </c>
      <c r="H547" s="523"/>
      <c r="I547" s="524">
        <f>ROUND(E547*H547,2)</f>
        <v>0</v>
      </c>
      <c r="J547" s="523"/>
      <c r="K547" s="524">
        <f>ROUND(E547*J547,2)</f>
        <v>0</v>
      </c>
      <c r="L547" s="524">
        <v>21</v>
      </c>
      <c r="M547" s="524">
        <f>G547*(1+L547/100)</f>
        <v>0</v>
      </c>
      <c r="N547" s="522">
        <v>0</v>
      </c>
      <c r="O547" s="522">
        <f>ROUND(E547*N547,2)</f>
        <v>0</v>
      </c>
      <c r="P547" s="522">
        <v>1.15E-3</v>
      </c>
      <c r="Q547" s="522">
        <f>ROUND(E547*P547,2)</f>
        <v>0.34</v>
      </c>
      <c r="R547" s="524" t="s">
        <v>1774</v>
      </c>
      <c r="S547" s="524" t="s">
        <v>1605</v>
      </c>
      <c r="T547" s="525" t="s">
        <v>1605</v>
      </c>
      <c r="U547" s="526">
        <v>3.5000000000000003E-2</v>
      </c>
      <c r="V547" s="526">
        <f>ROUND(E547*U547,2)</f>
        <v>10.4</v>
      </c>
      <c r="W547" s="526"/>
      <c r="X547" s="526" t="s">
        <v>1606</v>
      </c>
      <c r="Y547" s="526" t="s">
        <v>2857</v>
      </c>
      <c r="Z547" s="527"/>
      <c r="AA547" s="527"/>
      <c r="AB547" s="527"/>
      <c r="AC547" s="527"/>
      <c r="AD547" s="527"/>
      <c r="AE547" s="527"/>
      <c r="AF547" s="527"/>
      <c r="AG547" s="527" t="s">
        <v>1607</v>
      </c>
      <c r="AH547" s="527"/>
      <c r="AI547" s="527"/>
      <c r="AJ547" s="527"/>
      <c r="AK547" s="527"/>
      <c r="AL547" s="527"/>
      <c r="AM547" s="527"/>
      <c r="AN547" s="527"/>
      <c r="AO547" s="527"/>
      <c r="AP547" s="527"/>
      <c r="AQ547" s="527"/>
      <c r="AR547" s="527"/>
      <c r="AS547" s="527"/>
      <c r="AT547" s="527"/>
      <c r="AU547" s="527"/>
      <c r="AV547" s="527"/>
      <c r="AW547" s="527"/>
      <c r="AX547" s="527"/>
      <c r="AY547" s="527"/>
      <c r="AZ547" s="527"/>
      <c r="BA547" s="527"/>
      <c r="BB547" s="527"/>
      <c r="BC547" s="527"/>
      <c r="BD547" s="527"/>
      <c r="BE547" s="527"/>
      <c r="BF547" s="527"/>
      <c r="BG547" s="527"/>
      <c r="BH547" s="527"/>
    </row>
    <row r="548" spans="1:60" outlineLevel="2">
      <c r="A548" s="528"/>
      <c r="B548" s="529"/>
      <c r="C548" s="530" t="s">
        <v>2482</v>
      </c>
      <c r="D548" s="531"/>
      <c r="E548" s="532">
        <v>280.10000000000002</v>
      </c>
      <c r="F548" s="526"/>
      <c r="G548" s="526"/>
      <c r="H548" s="526"/>
      <c r="I548" s="526"/>
      <c r="J548" s="526"/>
      <c r="K548" s="526"/>
      <c r="L548" s="526"/>
      <c r="M548" s="526"/>
      <c r="N548" s="533"/>
      <c r="O548" s="533"/>
      <c r="P548" s="533"/>
      <c r="Q548" s="533"/>
      <c r="R548" s="526"/>
      <c r="S548" s="526"/>
      <c r="T548" s="526"/>
      <c r="U548" s="526"/>
      <c r="V548" s="526"/>
      <c r="W548" s="526"/>
      <c r="X548" s="526"/>
      <c r="Y548" s="526"/>
      <c r="Z548" s="527"/>
      <c r="AA548" s="527"/>
      <c r="AB548" s="527"/>
      <c r="AC548" s="527"/>
      <c r="AD548" s="527"/>
      <c r="AE548" s="527"/>
      <c r="AF548" s="527"/>
      <c r="AG548" s="527" t="s">
        <v>814</v>
      </c>
      <c r="AH548" s="527">
        <v>0</v>
      </c>
      <c r="AI548" s="527"/>
      <c r="AJ548" s="527"/>
      <c r="AK548" s="527"/>
      <c r="AL548" s="527"/>
      <c r="AM548" s="527"/>
      <c r="AN548" s="527"/>
      <c r="AO548" s="527"/>
      <c r="AP548" s="527"/>
      <c r="AQ548" s="527"/>
      <c r="AR548" s="527"/>
      <c r="AS548" s="527"/>
      <c r="AT548" s="527"/>
      <c r="AU548" s="527"/>
      <c r="AV548" s="527"/>
      <c r="AW548" s="527"/>
      <c r="AX548" s="527"/>
      <c r="AY548" s="527"/>
      <c r="AZ548" s="527"/>
      <c r="BA548" s="527"/>
      <c r="BB548" s="527"/>
      <c r="BC548" s="527"/>
      <c r="BD548" s="527"/>
      <c r="BE548" s="527"/>
      <c r="BF548" s="527"/>
      <c r="BG548" s="527"/>
      <c r="BH548" s="527"/>
    </row>
    <row r="549" spans="1:60" outlineLevel="3">
      <c r="A549" s="528"/>
      <c r="B549" s="529"/>
      <c r="C549" s="530" t="s">
        <v>2403</v>
      </c>
      <c r="D549" s="531"/>
      <c r="E549" s="532">
        <v>16.899999999999999</v>
      </c>
      <c r="F549" s="526"/>
      <c r="G549" s="526"/>
      <c r="H549" s="526"/>
      <c r="I549" s="526"/>
      <c r="J549" s="526"/>
      <c r="K549" s="526"/>
      <c r="L549" s="526"/>
      <c r="M549" s="526"/>
      <c r="N549" s="533"/>
      <c r="O549" s="533"/>
      <c r="P549" s="533"/>
      <c r="Q549" s="533"/>
      <c r="R549" s="526"/>
      <c r="S549" s="526"/>
      <c r="T549" s="526"/>
      <c r="U549" s="526"/>
      <c r="V549" s="526"/>
      <c r="W549" s="526"/>
      <c r="X549" s="526"/>
      <c r="Y549" s="526"/>
      <c r="Z549" s="527"/>
      <c r="AA549" s="527"/>
      <c r="AB549" s="527"/>
      <c r="AC549" s="527"/>
      <c r="AD549" s="527"/>
      <c r="AE549" s="527"/>
      <c r="AF549" s="527"/>
      <c r="AG549" s="527" t="s">
        <v>814</v>
      </c>
      <c r="AH549" s="527">
        <v>0</v>
      </c>
      <c r="AI549" s="527"/>
      <c r="AJ549" s="527"/>
      <c r="AK549" s="527"/>
      <c r="AL549" s="527"/>
      <c r="AM549" s="527"/>
      <c r="AN549" s="527"/>
      <c r="AO549" s="527"/>
      <c r="AP549" s="527"/>
      <c r="AQ549" s="527"/>
      <c r="AR549" s="527"/>
      <c r="AS549" s="527"/>
      <c r="AT549" s="527"/>
      <c r="AU549" s="527"/>
      <c r="AV549" s="527"/>
      <c r="AW549" s="527"/>
      <c r="AX549" s="527"/>
      <c r="AY549" s="527"/>
      <c r="AZ549" s="527"/>
      <c r="BA549" s="527"/>
      <c r="BB549" s="527"/>
      <c r="BC549" s="527"/>
      <c r="BD549" s="527"/>
      <c r="BE549" s="527"/>
      <c r="BF549" s="527"/>
      <c r="BG549" s="527"/>
      <c r="BH549" s="527"/>
    </row>
    <row r="550" spans="1:60" outlineLevel="1">
      <c r="A550" s="518">
        <v>135</v>
      </c>
      <c r="B550" s="519" t="s">
        <v>2483</v>
      </c>
      <c r="C550" s="520" t="s">
        <v>2484</v>
      </c>
      <c r="D550" s="521" t="s">
        <v>162</v>
      </c>
      <c r="E550" s="522">
        <v>631.5</v>
      </c>
      <c r="F550" s="523"/>
      <c r="G550" s="524">
        <f>ROUND(E550*F550,2)</f>
        <v>0</v>
      </c>
      <c r="H550" s="523"/>
      <c r="I550" s="524">
        <f>ROUND(E550*H550,2)</f>
        <v>0</v>
      </c>
      <c r="J550" s="523"/>
      <c r="K550" s="524">
        <f>ROUND(E550*J550,2)</f>
        <v>0</v>
      </c>
      <c r="L550" s="524">
        <v>21</v>
      </c>
      <c r="M550" s="524">
        <f>G550*(1+L550/100)</f>
        <v>0</v>
      </c>
      <c r="N550" s="522">
        <v>0</v>
      </c>
      <c r="O550" s="522">
        <f>ROUND(E550*N550,2)</f>
        <v>0</v>
      </c>
      <c r="P550" s="522">
        <v>2.3E-3</v>
      </c>
      <c r="Q550" s="522">
        <f>ROUND(E550*P550,2)</f>
        <v>1.45</v>
      </c>
      <c r="R550" s="524" t="s">
        <v>1774</v>
      </c>
      <c r="S550" s="524" t="s">
        <v>1605</v>
      </c>
      <c r="T550" s="525" t="s">
        <v>1605</v>
      </c>
      <c r="U550" s="526">
        <v>3.7999999999999999E-2</v>
      </c>
      <c r="V550" s="526">
        <f>ROUND(E550*U550,2)</f>
        <v>24</v>
      </c>
      <c r="W550" s="526"/>
      <c r="X550" s="526" t="s">
        <v>1606</v>
      </c>
      <c r="Y550" s="526" t="s">
        <v>2857</v>
      </c>
      <c r="Z550" s="527"/>
      <c r="AA550" s="527"/>
      <c r="AB550" s="527"/>
      <c r="AC550" s="527"/>
      <c r="AD550" s="527"/>
      <c r="AE550" s="527"/>
      <c r="AF550" s="527"/>
      <c r="AG550" s="527" t="s">
        <v>1607</v>
      </c>
      <c r="AH550" s="527"/>
      <c r="AI550" s="527"/>
      <c r="AJ550" s="527"/>
      <c r="AK550" s="527"/>
      <c r="AL550" s="527"/>
      <c r="AM550" s="527"/>
      <c r="AN550" s="527"/>
      <c r="AO550" s="527"/>
      <c r="AP550" s="527"/>
      <c r="AQ550" s="527"/>
      <c r="AR550" s="527"/>
      <c r="AS550" s="527"/>
      <c r="AT550" s="527"/>
      <c r="AU550" s="527"/>
      <c r="AV550" s="527"/>
      <c r="AW550" s="527"/>
      <c r="AX550" s="527"/>
      <c r="AY550" s="527"/>
      <c r="AZ550" s="527"/>
      <c r="BA550" s="527"/>
      <c r="BB550" s="527"/>
      <c r="BC550" s="527"/>
      <c r="BD550" s="527"/>
      <c r="BE550" s="527"/>
      <c r="BF550" s="527"/>
      <c r="BG550" s="527"/>
      <c r="BH550" s="527"/>
    </row>
    <row r="551" spans="1:60" outlineLevel="2">
      <c r="A551" s="528"/>
      <c r="B551" s="529"/>
      <c r="C551" s="530" t="s">
        <v>2485</v>
      </c>
      <c r="D551" s="531"/>
      <c r="E551" s="532">
        <v>609.6</v>
      </c>
      <c r="F551" s="526"/>
      <c r="G551" s="526"/>
      <c r="H551" s="526"/>
      <c r="I551" s="526"/>
      <c r="J551" s="526"/>
      <c r="K551" s="526"/>
      <c r="L551" s="526"/>
      <c r="M551" s="526"/>
      <c r="N551" s="533"/>
      <c r="O551" s="533"/>
      <c r="P551" s="533"/>
      <c r="Q551" s="533"/>
      <c r="R551" s="526"/>
      <c r="S551" s="526"/>
      <c r="T551" s="526"/>
      <c r="U551" s="526"/>
      <c r="V551" s="526"/>
      <c r="W551" s="526"/>
      <c r="X551" s="526"/>
      <c r="Y551" s="526"/>
      <c r="Z551" s="527"/>
      <c r="AA551" s="527"/>
      <c r="AB551" s="527"/>
      <c r="AC551" s="527"/>
      <c r="AD551" s="527"/>
      <c r="AE551" s="527"/>
      <c r="AF551" s="527"/>
      <c r="AG551" s="527" t="s">
        <v>814</v>
      </c>
      <c r="AH551" s="527">
        <v>0</v>
      </c>
      <c r="AI551" s="527"/>
      <c r="AJ551" s="527"/>
      <c r="AK551" s="527"/>
      <c r="AL551" s="527"/>
      <c r="AM551" s="527"/>
      <c r="AN551" s="527"/>
      <c r="AO551" s="527"/>
      <c r="AP551" s="527"/>
      <c r="AQ551" s="527"/>
      <c r="AR551" s="527"/>
      <c r="AS551" s="527"/>
      <c r="AT551" s="527"/>
      <c r="AU551" s="527"/>
      <c r="AV551" s="527"/>
      <c r="AW551" s="527"/>
      <c r="AX551" s="527"/>
      <c r="AY551" s="527"/>
      <c r="AZ551" s="527"/>
      <c r="BA551" s="527"/>
      <c r="BB551" s="527"/>
      <c r="BC551" s="527"/>
      <c r="BD551" s="527"/>
      <c r="BE551" s="527"/>
      <c r="BF551" s="527"/>
      <c r="BG551" s="527"/>
      <c r="BH551" s="527"/>
    </row>
    <row r="552" spans="1:60" outlineLevel="3">
      <c r="A552" s="528"/>
      <c r="B552" s="529"/>
      <c r="C552" s="530" t="s">
        <v>2486</v>
      </c>
      <c r="D552" s="531"/>
      <c r="E552" s="532">
        <v>21.9</v>
      </c>
      <c r="F552" s="526"/>
      <c r="G552" s="526"/>
      <c r="H552" s="526"/>
      <c r="I552" s="526"/>
      <c r="J552" s="526"/>
      <c r="K552" s="526"/>
      <c r="L552" s="526"/>
      <c r="M552" s="526"/>
      <c r="N552" s="533"/>
      <c r="O552" s="533"/>
      <c r="P552" s="533"/>
      <c r="Q552" s="533"/>
      <c r="R552" s="526"/>
      <c r="S552" s="526"/>
      <c r="T552" s="526"/>
      <c r="U552" s="526"/>
      <c r="V552" s="526"/>
      <c r="W552" s="526"/>
      <c r="X552" s="526"/>
      <c r="Y552" s="526"/>
      <c r="Z552" s="527"/>
      <c r="AA552" s="527"/>
      <c r="AB552" s="527"/>
      <c r="AC552" s="527"/>
      <c r="AD552" s="527"/>
      <c r="AE552" s="527"/>
      <c r="AF552" s="527"/>
      <c r="AG552" s="527" t="s">
        <v>814</v>
      </c>
      <c r="AH552" s="527">
        <v>0</v>
      </c>
      <c r="AI552" s="527"/>
      <c r="AJ552" s="527"/>
      <c r="AK552" s="527"/>
      <c r="AL552" s="527"/>
      <c r="AM552" s="527"/>
      <c r="AN552" s="527"/>
      <c r="AO552" s="527"/>
      <c r="AP552" s="527"/>
      <c r="AQ552" s="527"/>
      <c r="AR552" s="527"/>
      <c r="AS552" s="527"/>
      <c r="AT552" s="527"/>
      <c r="AU552" s="527"/>
      <c r="AV552" s="527"/>
      <c r="AW552" s="527"/>
      <c r="AX552" s="527"/>
      <c r="AY552" s="527"/>
      <c r="AZ552" s="527"/>
      <c r="BA552" s="527"/>
      <c r="BB552" s="527"/>
      <c r="BC552" s="527"/>
      <c r="BD552" s="527"/>
      <c r="BE552" s="527"/>
      <c r="BF552" s="527"/>
      <c r="BG552" s="527"/>
      <c r="BH552" s="527"/>
    </row>
    <row r="553" spans="1:60" ht="22.5" outlineLevel="1">
      <c r="A553" s="518">
        <v>136</v>
      </c>
      <c r="B553" s="519" t="s">
        <v>2487</v>
      </c>
      <c r="C553" s="520" t="s">
        <v>2488</v>
      </c>
      <c r="D553" s="521" t="s">
        <v>162</v>
      </c>
      <c r="E553" s="522">
        <v>25.949000000000002</v>
      </c>
      <c r="F553" s="523"/>
      <c r="G553" s="524">
        <f>ROUND(E553*F553,2)</f>
        <v>0</v>
      </c>
      <c r="H553" s="523"/>
      <c r="I553" s="524">
        <f>ROUND(E553*H553,2)</f>
        <v>0</v>
      </c>
      <c r="J553" s="523"/>
      <c r="K553" s="524">
        <f>ROUND(E553*J553,2)</f>
        <v>0</v>
      </c>
      <c r="L553" s="524">
        <v>21</v>
      </c>
      <c r="M553" s="524">
        <f>G553*(1+L553/100)</f>
        <v>0</v>
      </c>
      <c r="N553" s="522">
        <v>5.5900000000000004E-3</v>
      </c>
      <c r="O553" s="522">
        <f>ROUND(E553*N553,2)</f>
        <v>0.15</v>
      </c>
      <c r="P553" s="522">
        <v>0</v>
      </c>
      <c r="Q553" s="522">
        <f>ROUND(E553*P553,2)</f>
        <v>0</v>
      </c>
      <c r="R553" s="524" t="s">
        <v>1774</v>
      </c>
      <c r="S553" s="524" t="s">
        <v>1605</v>
      </c>
      <c r="T553" s="525" t="s">
        <v>1605</v>
      </c>
      <c r="U553" s="526">
        <v>0.22991</v>
      </c>
      <c r="V553" s="526">
        <f>ROUND(E553*U553,2)</f>
        <v>5.97</v>
      </c>
      <c r="W553" s="526"/>
      <c r="X553" s="526" t="s">
        <v>1606</v>
      </c>
      <c r="Y553" s="526" t="s">
        <v>2857</v>
      </c>
      <c r="Z553" s="527"/>
      <c r="AA553" s="527"/>
      <c r="AB553" s="527"/>
      <c r="AC553" s="527"/>
      <c r="AD553" s="527"/>
      <c r="AE553" s="527"/>
      <c r="AF553" s="527"/>
      <c r="AG553" s="527" t="s">
        <v>1607</v>
      </c>
      <c r="AH553" s="527"/>
      <c r="AI553" s="527"/>
      <c r="AJ553" s="527"/>
      <c r="AK553" s="527"/>
      <c r="AL553" s="527"/>
      <c r="AM553" s="527"/>
      <c r="AN553" s="527"/>
      <c r="AO553" s="527"/>
      <c r="AP553" s="527"/>
      <c r="AQ553" s="527"/>
      <c r="AR553" s="527"/>
      <c r="AS553" s="527"/>
      <c r="AT553" s="527"/>
      <c r="AU553" s="527"/>
      <c r="AV553" s="527"/>
      <c r="AW553" s="527"/>
      <c r="AX553" s="527"/>
      <c r="AY553" s="527"/>
      <c r="AZ553" s="527"/>
      <c r="BA553" s="527"/>
      <c r="BB553" s="527"/>
      <c r="BC553" s="527"/>
      <c r="BD553" s="527"/>
      <c r="BE553" s="527"/>
      <c r="BF553" s="527"/>
      <c r="BG553" s="527"/>
      <c r="BH553" s="527"/>
    </row>
    <row r="554" spans="1:60" outlineLevel="2">
      <c r="A554" s="528"/>
      <c r="B554" s="529"/>
      <c r="C554" s="974" t="s">
        <v>2489</v>
      </c>
      <c r="D554" s="975"/>
      <c r="E554" s="975"/>
      <c r="F554" s="975"/>
      <c r="G554" s="975"/>
      <c r="H554" s="526"/>
      <c r="I554" s="526"/>
      <c r="J554" s="526"/>
      <c r="K554" s="526"/>
      <c r="L554" s="526"/>
      <c r="M554" s="526"/>
      <c r="N554" s="533"/>
      <c r="O554" s="533"/>
      <c r="P554" s="533"/>
      <c r="Q554" s="533"/>
      <c r="R554" s="526"/>
      <c r="S554" s="526"/>
      <c r="T554" s="526"/>
      <c r="U554" s="526"/>
      <c r="V554" s="526"/>
      <c r="W554" s="526"/>
      <c r="X554" s="526"/>
      <c r="Y554" s="526"/>
      <c r="Z554" s="527"/>
      <c r="AA554" s="527"/>
      <c r="AB554" s="527"/>
      <c r="AC554" s="527"/>
      <c r="AD554" s="527"/>
      <c r="AE554" s="527"/>
      <c r="AF554" s="527"/>
      <c r="AG554" s="527" t="s">
        <v>1632</v>
      </c>
      <c r="AH554" s="527"/>
      <c r="AI554" s="527"/>
      <c r="AJ554" s="527"/>
      <c r="AK554" s="527"/>
      <c r="AL554" s="527"/>
      <c r="AM554" s="527"/>
      <c r="AN554" s="527"/>
      <c r="AO554" s="527"/>
      <c r="AP554" s="527"/>
      <c r="AQ554" s="527"/>
      <c r="AR554" s="527"/>
      <c r="AS554" s="527"/>
      <c r="AT554" s="527"/>
      <c r="AU554" s="527"/>
      <c r="AV554" s="527"/>
      <c r="AW554" s="527"/>
      <c r="AX554" s="527"/>
      <c r="AY554" s="527"/>
      <c r="AZ554" s="527"/>
      <c r="BA554" s="534" t="str">
        <f>C554</f>
        <v>Provedení očištění povrchu a natavení jedné vrstvy modifikovaného asfaltového pásu včetně dodávky materiálů.</v>
      </c>
      <c r="BB554" s="527"/>
      <c r="BC554" s="527"/>
      <c r="BD554" s="527"/>
      <c r="BE554" s="527"/>
      <c r="BF554" s="527"/>
      <c r="BG554" s="527"/>
      <c r="BH554" s="527"/>
    </row>
    <row r="555" spans="1:60" outlineLevel="2">
      <c r="A555" s="528"/>
      <c r="B555" s="529"/>
      <c r="C555" s="530" t="s">
        <v>2490</v>
      </c>
      <c r="D555" s="531"/>
      <c r="E555" s="532">
        <v>25.949000000000002</v>
      </c>
      <c r="F555" s="526"/>
      <c r="G555" s="526"/>
      <c r="H555" s="526"/>
      <c r="I555" s="526"/>
      <c r="J555" s="526"/>
      <c r="K555" s="526"/>
      <c r="L555" s="526"/>
      <c r="M555" s="526"/>
      <c r="N555" s="533"/>
      <c r="O555" s="533"/>
      <c r="P555" s="533"/>
      <c r="Q555" s="533"/>
      <c r="R555" s="526"/>
      <c r="S555" s="526"/>
      <c r="T555" s="526"/>
      <c r="U555" s="526"/>
      <c r="V555" s="526"/>
      <c r="W555" s="526"/>
      <c r="X555" s="526"/>
      <c r="Y555" s="526"/>
      <c r="Z555" s="527"/>
      <c r="AA555" s="527"/>
      <c r="AB555" s="527"/>
      <c r="AC555" s="527"/>
      <c r="AD555" s="527"/>
      <c r="AE555" s="527"/>
      <c r="AF555" s="527"/>
      <c r="AG555" s="527" t="s">
        <v>814</v>
      </c>
      <c r="AH555" s="527">
        <v>0</v>
      </c>
      <c r="AI555" s="527"/>
      <c r="AJ555" s="527"/>
      <c r="AK555" s="527"/>
      <c r="AL555" s="527"/>
      <c r="AM555" s="527"/>
      <c r="AN555" s="527"/>
      <c r="AO555" s="527"/>
      <c r="AP555" s="527"/>
      <c r="AQ555" s="527"/>
      <c r="AR555" s="527"/>
      <c r="AS555" s="527"/>
      <c r="AT555" s="527"/>
      <c r="AU555" s="527"/>
      <c r="AV555" s="527"/>
      <c r="AW555" s="527"/>
      <c r="AX555" s="527"/>
      <c r="AY555" s="527"/>
      <c r="AZ555" s="527"/>
      <c r="BA555" s="527"/>
      <c r="BB555" s="527"/>
      <c r="BC555" s="527"/>
      <c r="BD555" s="527"/>
      <c r="BE555" s="527"/>
      <c r="BF555" s="527"/>
      <c r="BG555" s="527"/>
      <c r="BH555" s="527"/>
    </row>
    <row r="556" spans="1:60" ht="22.5" outlineLevel="1">
      <c r="A556" s="518">
        <v>137</v>
      </c>
      <c r="B556" s="519" t="s">
        <v>2491</v>
      </c>
      <c r="C556" s="520" t="s">
        <v>2492</v>
      </c>
      <c r="D556" s="521" t="s">
        <v>162</v>
      </c>
      <c r="E556" s="522">
        <v>8.1839999999999993</v>
      </c>
      <c r="F556" s="523"/>
      <c r="G556" s="524">
        <f>ROUND(E556*F556,2)</f>
        <v>0</v>
      </c>
      <c r="H556" s="523"/>
      <c r="I556" s="524">
        <f>ROUND(E556*H556,2)</f>
        <v>0</v>
      </c>
      <c r="J556" s="523"/>
      <c r="K556" s="524">
        <f>ROUND(E556*J556,2)</f>
        <v>0</v>
      </c>
      <c r="L556" s="524">
        <v>21</v>
      </c>
      <c r="M556" s="524">
        <f>G556*(1+L556/100)</f>
        <v>0</v>
      </c>
      <c r="N556" s="522">
        <v>5.9800000000000001E-3</v>
      </c>
      <c r="O556" s="522">
        <f>ROUND(E556*N556,2)</f>
        <v>0.05</v>
      </c>
      <c r="P556" s="522">
        <v>0</v>
      </c>
      <c r="Q556" s="522">
        <f>ROUND(E556*P556,2)</f>
        <v>0</v>
      </c>
      <c r="R556" s="524" t="s">
        <v>1774</v>
      </c>
      <c r="S556" s="524" t="s">
        <v>1605</v>
      </c>
      <c r="T556" s="525" t="s">
        <v>1605</v>
      </c>
      <c r="U556" s="526">
        <v>0.26600000000000001</v>
      </c>
      <c r="V556" s="526">
        <f>ROUND(E556*U556,2)</f>
        <v>2.1800000000000002</v>
      </c>
      <c r="W556" s="526"/>
      <c r="X556" s="526" t="s">
        <v>1606</v>
      </c>
      <c r="Y556" s="526" t="s">
        <v>2857</v>
      </c>
      <c r="Z556" s="527"/>
      <c r="AA556" s="527"/>
      <c r="AB556" s="527"/>
      <c r="AC556" s="527"/>
      <c r="AD556" s="527"/>
      <c r="AE556" s="527"/>
      <c r="AF556" s="527"/>
      <c r="AG556" s="527" t="s">
        <v>1607</v>
      </c>
      <c r="AH556" s="527"/>
      <c r="AI556" s="527"/>
      <c r="AJ556" s="527"/>
      <c r="AK556" s="527"/>
      <c r="AL556" s="527"/>
      <c r="AM556" s="527"/>
      <c r="AN556" s="527"/>
      <c r="AO556" s="527"/>
      <c r="AP556" s="527"/>
      <c r="AQ556" s="527"/>
      <c r="AR556" s="527"/>
      <c r="AS556" s="527"/>
      <c r="AT556" s="527"/>
      <c r="AU556" s="527"/>
      <c r="AV556" s="527"/>
      <c r="AW556" s="527"/>
      <c r="AX556" s="527"/>
      <c r="AY556" s="527"/>
      <c r="AZ556" s="527"/>
      <c r="BA556" s="527"/>
      <c r="BB556" s="527"/>
      <c r="BC556" s="527"/>
      <c r="BD556" s="527"/>
      <c r="BE556" s="527"/>
      <c r="BF556" s="527"/>
      <c r="BG556" s="527"/>
      <c r="BH556" s="527"/>
    </row>
    <row r="557" spans="1:60" outlineLevel="2">
      <c r="A557" s="528"/>
      <c r="B557" s="529"/>
      <c r="C557" s="530" t="s">
        <v>2493</v>
      </c>
      <c r="D557" s="531"/>
      <c r="E557" s="532">
        <v>8.1839999999999993</v>
      </c>
      <c r="F557" s="526"/>
      <c r="G557" s="526"/>
      <c r="H557" s="526"/>
      <c r="I557" s="526"/>
      <c r="J557" s="526"/>
      <c r="K557" s="526"/>
      <c r="L557" s="526"/>
      <c r="M557" s="526"/>
      <c r="N557" s="533"/>
      <c r="O557" s="533"/>
      <c r="P557" s="533"/>
      <c r="Q557" s="533"/>
      <c r="R557" s="526"/>
      <c r="S557" s="526"/>
      <c r="T557" s="526"/>
      <c r="U557" s="526"/>
      <c r="V557" s="526"/>
      <c r="W557" s="526"/>
      <c r="X557" s="526"/>
      <c r="Y557" s="526"/>
      <c r="Z557" s="527"/>
      <c r="AA557" s="527"/>
      <c r="AB557" s="527"/>
      <c r="AC557" s="527"/>
      <c r="AD557" s="527"/>
      <c r="AE557" s="527"/>
      <c r="AF557" s="527"/>
      <c r="AG557" s="527" t="s">
        <v>814</v>
      </c>
      <c r="AH557" s="527">
        <v>0</v>
      </c>
      <c r="AI557" s="527"/>
      <c r="AJ557" s="527"/>
      <c r="AK557" s="527"/>
      <c r="AL557" s="527"/>
      <c r="AM557" s="527"/>
      <c r="AN557" s="527"/>
      <c r="AO557" s="527"/>
      <c r="AP557" s="527"/>
      <c r="AQ557" s="527"/>
      <c r="AR557" s="527"/>
      <c r="AS557" s="527"/>
      <c r="AT557" s="527"/>
      <c r="AU557" s="527"/>
      <c r="AV557" s="527"/>
      <c r="AW557" s="527"/>
      <c r="AX557" s="527"/>
      <c r="AY557" s="527"/>
      <c r="AZ557" s="527"/>
      <c r="BA557" s="527"/>
      <c r="BB557" s="527"/>
      <c r="BC557" s="527"/>
      <c r="BD557" s="527"/>
      <c r="BE557" s="527"/>
      <c r="BF557" s="527"/>
      <c r="BG557" s="527"/>
      <c r="BH557" s="527"/>
    </row>
    <row r="558" spans="1:60" outlineLevel="1">
      <c r="A558" s="518">
        <v>138</v>
      </c>
      <c r="B558" s="519" t="s">
        <v>1775</v>
      </c>
      <c r="C558" s="520" t="s">
        <v>1776</v>
      </c>
      <c r="D558" s="521" t="s">
        <v>162</v>
      </c>
      <c r="E558" s="522">
        <v>1265.9910500000001</v>
      </c>
      <c r="F558" s="523"/>
      <c r="G558" s="524">
        <f>ROUND(E558*F558,2)</f>
        <v>0</v>
      </c>
      <c r="H558" s="523"/>
      <c r="I558" s="524">
        <f>ROUND(E558*H558,2)</f>
        <v>0</v>
      </c>
      <c r="J558" s="523"/>
      <c r="K558" s="524">
        <f>ROUND(E558*J558,2)</f>
        <v>0</v>
      </c>
      <c r="L558" s="524">
        <v>21</v>
      </c>
      <c r="M558" s="524">
        <f>G558*(1+L558/100)</f>
        <v>0</v>
      </c>
      <c r="N558" s="522">
        <v>0</v>
      </c>
      <c r="O558" s="522">
        <f>ROUND(E558*N558,2)</f>
        <v>0</v>
      </c>
      <c r="P558" s="522">
        <v>0</v>
      </c>
      <c r="Q558" s="522">
        <f>ROUND(E558*P558,2)</f>
        <v>0</v>
      </c>
      <c r="R558" s="524" t="s">
        <v>1774</v>
      </c>
      <c r="S558" s="524" t="s">
        <v>1605</v>
      </c>
      <c r="T558" s="525" t="s">
        <v>1605</v>
      </c>
      <c r="U558" s="526">
        <v>9.5000000000000001E-2</v>
      </c>
      <c r="V558" s="526">
        <f>ROUND(E558*U558,2)</f>
        <v>120.27</v>
      </c>
      <c r="W558" s="526"/>
      <c r="X558" s="526" t="s">
        <v>1606</v>
      </c>
      <c r="Y558" s="526" t="s">
        <v>2857</v>
      </c>
      <c r="Z558" s="527"/>
      <c r="AA558" s="527"/>
      <c r="AB558" s="527"/>
      <c r="AC558" s="527"/>
      <c r="AD558" s="527"/>
      <c r="AE558" s="527"/>
      <c r="AF558" s="527"/>
      <c r="AG558" s="527" t="s">
        <v>1777</v>
      </c>
      <c r="AH558" s="527"/>
      <c r="AI558" s="527"/>
      <c r="AJ558" s="527"/>
      <c r="AK558" s="527"/>
      <c r="AL558" s="527"/>
      <c r="AM558" s="527"/>
      <c r="AN558" s="527"/>
      <c r="AO558" s="527"/>
      <c r="AP558" s="527"/>
      <c r="AQ558" s="527"/>
      <c r="AR558" s="527"/>
      <c r="AS558" s="527"/>
      <c r="AT558" s="527"/>
      <c r="AU558" s="527"/>
      <c r="AV558" s="527"/>
      <c r="AW558" s="527"/>
      <c r="AX558" s="527"/>
      <c r="AY558" s="527"/>
      <c r="AZ558" s="527"/>
      <c r="BA558" s="527"/>
      <c r="BB558" s="527"/>
      <c r="BC558" s="527"/>
      <c r="BD558" s="527"/>
      <c r="BE558" s="527"/>
      <c r="BF558" s="527"/>
      <c r="BG558" s="527"/>
      <c r="BH558" s="527"/>
    </row>
    <row r="559" spans="1:60" outlineLevel="2">
      <c r="A559" s="528"/>
      <c r="B559" s="529"/>
      <c r="C559" s="530" t="s">
        <v>2938</v>
      </c>
      <c r="D559" s="531"/>
      <c r="E559" s="532">
        <v>1265.9910500000001</v>
      </c>
      <c r="F559" s="526"/>
      <c r="G559" s="526"/>
      <c r="H559" s="526"/>
      <c r="I559" s="526"/>
      <c r="J559" s="526"/>
      <c r="K559" s="526"/>
      <c r="L559" s="526"/>
      <c r="M559" s="526"/>
      <c r="N559" s="533"/>
      <c r="O559" s="533"/>
      <c r="P559" s="533"/>
      <c r="Q559" s="533"/>
      <c r="R559" s="526"/>
      <c r="S559" s="526"/>
      <c r="T559" s="526"/>
      <c r="U559" s="526"/>
      <c r="V559" s="526"/>
      <c r="W559" s="526"/>
      <c r="X559" s="526"/>
      <c r="Y559" s="526"/>
      <c r="Z559" s="527"/>
      <c r="AA559" s="527"/>
      <c r="AB559" s="527"/>
      <c r="AC559" s="527"/>
      <c r="AD559" s="527"/>
      <c r="AE559" s="527"/>
      <c r="AF559" s="527"/>
      <c r="AG559" s="527" t="s">
        <v>814</v>
      </c>
      <c r="AH559" s="527">
        <v>5</v>
      </c>
      <c r="AI559" s="527"/>
      <c r="AJ559" s="527"/>
      <c r="AK559" s="527"/>
      <c r="AL559" s="527"/>
      <c r="AM559" s="527"/>
      <c r="AN559" s="527"/>
      <c r="AO559" s="527"/>
      <c r="AP559" s="527"/>
      <c r="AQ559" s="527"/>
      <c r="AR559" s="527"/>
      <c r="AS559" s="527"/>
      <c r="AT559" s="527"/>
      <c r="AU559" s="527"/>
      <c r="AV559" s="527"/>
      <c r="AW559" s="527"/>
      <c r="AX559" s="527"/>
      <c r="AY559" s="527"/>
      <c r="AZ559" s="527"/>
      <c r="BA559" s="527"/>
      <c r="BB559" s="527"/>
      <c r="BC559" s="527"/>
      <c r="BD559" s="527"/>
      <c r="BE559" s="527"/>
      <c r="BF559" s="527"/>
      <c r="BG559" s="527"/>
      <c r="BH559" s="527"/>
    </row>
    <row r="560" spans="1:60" outlineLevel="1">
      <c r="A560" s="518">
        <v>139</v>
      </c>
      <c r="B560" s="519" t="s">
        <v>1779</v>
      </c>
      <c r="C560" s="520" t="s">
        <v>1780</v>
      </c>
      <c r="D560" s="521" t="s">
        <v>162</v>
      </c>
      <c r="E560" s="522">
        <v>1265.9910500000001</v>
      </c>
      <c r="F560" s="523"/>
      <c r="G560" s="524">
        <f>ROUND(E560*F560,2)</f>
        <v>0</v>
      </c>
      <c r="H560" s="523"/>
      <c r="I560" s="524">
        <f>ROUND(E560*H560,2)</f>
        <v>0</v>
      </c>
      <c r="J560" s="523"/>
      <c r="K560" s="524">
        <f>ROUND(E560*J560,2)</f>
        <v>0</v>
      </c>
      <c r="L560" s="524">
        <v>21</v>
      </c>
      <c r="M560" s="524">
        <f>G560*(1+L560/100)</f>
        <v>0</v>
      </c>
      <c r="N560" s="522">
        <v>1.58E-3</v>
      </c>
      <c r="O560" s="522">
        <f>ROUND(E560*N560,2)</f>
        <v>2</v>
      </c>
      <c r="P560" s="522">
        <v>0</v>
      </c>
      <c r="Q560" s="522">
        <f>ROUND(E560*P560,2)</f>
        <v>0</v>
      </c>
      <c r="R560" s="524" t="s">
        <v>1774</v>
      </c>
      <c r="S560" s="524" t="s">
        <v>1605</v>
      </c>
      <c r="T560" s="525" t="s">
        <v>1605</v>
      </c>
      <c r="U560" s="526">
        <v>0.26</v>
      </c>
      <c r="V560" s="526">
        <f>ROUND(E560*U560,2)</f>
        <v>329.16</v>
      </c>
      <c r="W560" s="526"/>
      <c r="X560" s="526" t="s">
        <v>1606</v>
      </c>
      <c r="Y560" s="526" t="s">
        <v>2857</v>
      </c>
      <c r="Z560" s="527"/>
      <c r="AA560" s="527"/>
      <c r="AB560" s="527"/>
      <c r="AC560" s="527"/>
      <c r="AD560" s="527"/>
      <c r="AE560" s="527"/>
      <c r="AF560" s="527"/>
      <c r="AG560" s="527" t="s">
        <v>1777</v>
      </c>
      <c r="AH560" s="527"/>
      <c r="AI560" s="527"/>
      <c r="AJ560" s="527"/>
      <c r="AK560" s="527"/>
      <c r="AL560" s="527"/>
      <c r="AM560" s="527"/>
      <c r="AN560" s="527"/>
      <c r="AO560" s="527"/>
      <c r="AP560" s="527"/>
      <c r="AQ560" s="527"/>
      <c r="AR560" s="527"/>
      <c r="AS560" s="527"/>
      <c r="AT560" s="527"/>
      <c r="AU560" s="527"/>
      <c r="AV560" s="527"/>
      <c r="AW560" s="527"/>
      <c r="AX560" s="527"/>
      <c r="AY560" s="527"/>
      <c r="AZ560" s="527"/>
      <c r="BA560" s="527"/>
      <c r="BB560" s="527"/>
      <c r="BC560" s="527"/>
      <c r="BD560" s="527"/>
      <c r="BE560" s="527"/>
      <c r="BF560" s="527"/>
      <c r="BG560" s="527"/>
      <c r="BH560" s="527"/>
    </row>
    <row r="561" spans="1:60" outlineLevel="2">
      <c r="A561" s="528"/>
      <c r="B561" s="529"/>
      <c r="C561" s="974" t="s">
        <v>1781</v>
      </c>
      <c r="D561" s="975"/>
      <c r="E561" s="975"/>
      <c r="F561" s="975"/>
      <c r="G561" s="975"/>
      <c r="H561" s="526"/>
      <c r="I561" s="526"/>
      <c r="J561" s="526"/>
      <c r="K561" s="526"/>
      <c r="L561" s="526"/>
      <c r="M561" s="526"/>
      <c r="N561" s="533"/>
      <c r="O561" s="533"/>
      <c r="P561" s="533"/>
      <c r="Q561" s="533"/>
      <c r="R561" s="526"/>
      <c r="S561" s="526"/>
      <c r="T561" s="526"/>
      <c r="U561" s="526"/>
      <c r="V561" s="526"/>
      <c r="W561" s="526"/>
      <c r="X561" s="526"/>
      <c r="Y561" s="526"/>
      <c r="Z561" s="527"/>
      <c r="AA561" s="527"/>
      <c r="AB561" s="527"/>
      <c r="AC561" s="527"/>
      <c r="AD561" s="527"/>
      <c r="AE561" s="527"/>
      <c r="AF561" s="527"/>
      <c r="AG561" s="527" t="s">
        <v>1632</v>
      </c>
      <c r="AH561" s="527"/>
      <c r="AI561" s="527"/>
      <c r="AJ561" s="527"/>
      <c r="AK561" s="527"/>
      <c r="AL561" s="527"/>
      <c r="AM561" s="527"/>
      <c r="AN561" s="527"/>
      <c r="AO561" s="527"/>
      <c r="AP561" s="527"/>
      <c r="AQ561" s="527"/>
      <c r="AR561" s="527"/>
      <c r="AS561" s="527"/>
      <c r="AT561" s="527"/>
      <c r="AU561" s="527"/>
      <c r="AV561" s="527"/>
      <c r="AW561" s="527"/>
      <c r="AX561" s="527"/>
      <c r="AY561" s="527"/>
      <c r="AZ561" s="527"/>
      <c r="BA561" s="527"/>
      <c r="BB561" s="527"/>
      <c r="BC561" s="527"/>
      <c r="BD561" s="527"/>
      <c r="BE561" s="527"/>
      <c r="BF561" s="527"/>
      <c r="BG561" s="527"/>
      <c r="BH561" s="527"/>
    </row>
    <row r="562" spans="1:60" outlineLevel="2">
      <c r="A562" s="528"/>
      <c r="B562" s="529"/>
      <c r="C562" s="530" t="s">
        <v>2316</v>
      </c>
      <c r="D562" s="531"/>
      <c r="E562" s="532">
        <v>465.2</v>
      </c>
      <c r="F562" s="526"/>
      <c r="G562" s="526"/>
      <c r="H562" s="526"/>
      <c r="I562" s="526"/>
      <c r="J562" s="526"/>
      <c r="K562" s="526"/>
      <c r="L562" s="526"/>
      <c r="M562" s="526"/>
      <c r="N562" s="533"/>
      <c r="O562" s="533"/>
      <c r="P562" s="533"/>
      <c r="Q562" s="533"/>
      <c r="R562" s="526"/>
      <c r="S562" s="526"/>
      <c r="T562" s="526"/>
      <c r="U562" s="526"/>
      <c r="V562" s="526"/>
      <c r="W562" s="526"/>
      <c r="X562" s="526"/>
      <c r="Y562" s="526"/>
      <c r="Z562" s="527"/>
      <c r="AA562" s="527"/>
      <c r="AB562" s="527"/>
      <c r="AC562" s="527"/>
      <c r="AD562" s="527"/>
      <c r="AE562" s="527"/>
      <c r="AF562" s="527"/>
      <c r="AG562" s="527" t="s">
        <v>814</v>
      </c>
      <c r="AH562" s="527">
        <v>0</v>
      </c>
      <c r="AI562" s="527"/>
      <c r="AJ562" s="527"/>
      <c r="AK562" s="527"/>
      <c r="AL562" s="527"/>
      <c r="AM562" s="527"/>
      <c r="AN562" s="527"/>
      <c r="AO562" s="527"/>
      <c r="AP562" s="527"/>
      <c r="AQ562" s="527"/>
      <c r="AR562" s="527"/>
      <c r="AS562" s="527"/>
      <c r="AT562" s="527"/>
      <c r="AU562" s="527"/>
      <c r="AV562" s="527"/>
      <c r="AW562" s="527"/>
      <c r="AX562" s="527"/>
      <c r="AY562" s="527"/>
      <c r="AZ562" s="527"/>
      <c r="BA562" s="527"/>
      <c r="BB562" s="527"/>
      <c r="BC562" s="527"/>
      <c r="BD562" s="527"/>
      <c r="BE562" s="527"/>
      <c r="BF562" s="527"/>
      <c r="BG562" s="527"/>
      <c r="BH562" s="527"/>
    </row>
    <row r="563" spans="1:60" outlineLevel="3">
      <c r="A563" s="528"/>
      <c r="B563" s="529"/>
      <c r="C563" s="530" t="s">
        <v>2317</v>
      </c>
      <c r="D563" s="531"/>
      <c r="E563" s="532">
        <v>326.10000000000002</v>
      </c>
      <c r="F563" s="526"/>
      <c r="G563" s="526"/>
      <c r="H563" s="526"/>
      <c r="I563" s="526"/>
      <c r="J563" s="526"/>
      <c r="K563" s="526"/>
      <c r="L563" s="526"/>
      <c r="M563" s="526"/>
      <c r="N563" s="533"/>
      <c r="O563" s="533"/>
      <c r="P563" s="533"/>
      <c r="Q563" s="533"/>
      <c r="R563" s="526"/>
      <c r="S563" s="526"/>
      <c r="T563" s="526"/>
      <c r="U563" s="526"/>
      <c r="V563" s="526"/>
      <c r="W563" s="526"/>
      <c r="X563" s="526"/>
      <c r="Y563" s="526"/>
      <c r="Z563" s="527"/>
      <c r="AA563" s="527"/>
      <c r="AB563" s="527"/>
      <c r="AC563" s="527"/>
      <c r="AD563" s="527"/>
      <c r="AE563" s="527"/>
      <c r="AF563" s="527"/>
      <c r="AG563" s="527" t="s">
        <v>814</v>
      </c>
      <c r="AH563" s="527">
        <v>0</v>
      </c>
      <c r="AI563" s="527"/>
      <c r="AJ563" s="527"/>
      <c r="AK563" s="527"/>
      <c r="AL563" s="527"/>
      <c r="AM563" s="527"/>
      <c r="AN563" s="527"/>
      <c r="AO563" s="527"/>
      <c r="AP563" s="527"/>
      <c r="AQ563" s="527"/>
      <c r="AR563" s="527"/>
      <c r="AS563" s="527"/>
      <c r="AT563" s="527"/>
      <c r="AU563" s="527"/>
      <c r="AV563" s="527"/>
      <c r="AW563" s="527"/>
      <c r="AX563" s="527"/>
      <c r="AY563" s="527"/>
      <c r="AZ563" s="527"/>
      <c r="BA563" s="527"/>
      <c r="BB563" s="527"/>
      <c r="BC563" s="527"/>
      <c r="BD563" s="527"/>
      <c r="BE563" s="527"/>
      <c r="BF563" s="527"/>
      <c r="BG563" s="527"/>
      <c r="BH563" s="527"/>
    </row>
    <row r="564" spans="1:60" outlineLevel="3">
      <c r="A564" s="528"/>
      <c r="B564" s="529"/>
      <c r="C564" s="530" t="s">
        <v>2318</v>
      </c>
      <c r="D564" s="531"/>
      <c r="E564" s="532">
        <v>33.9</v>
      </c>
      <c r="F564" s="526"/>
      <c r="G564" s="526"/>
      <c r="H564" s="526"/>
      <c r="I564" s="526"/>
      <c r="J564" s="526"/>
      <c r="K564" s="526"/>
      <c r="L564" s="526"/>
      <c r="M564" s="526"/>
      <c r="N564" s="533"/>
      <c r="O564" s="533"/>
      <c r="P564" s="533"/>
      <c r="Q564" s="533"/>
      <c r="R564" s="526"/>
      <c r="S564" s="526"/>
      <c r="T564" s="526"/>
      <c r="U564" s="526"/>
      <c r="V564" s="526"/>
      <c r="W564" s="526"/>
      <c r="X564" s="526"/>
      <c r="Y564" s="526"/>
      <c r="Z564" s="527"/>
      <c r="AA564" s="527"/>
      <c r="AB564" s="527"/>
      <c r="AC564" s="527"/>
      <c r="AD564" s="527"/>
      <c r="AE564" s="527"/>
      <c r="AF564" s="527"/>
      <c r="AG564" s="527" t="s">
        <v>814</v>
      </c>
      <c r="AH564" s="527">
        <v>0</v>
      </c>
      <c r="AI564" s="527"/>
      <c r="AJ564" s="527"/>
      <c r="AK564" s="527"/>
      <c r="AL564" s="527"/>
      <c r="AM564" s="527"/>
      <c r="AN564" s="527"/>
      <c r="AO564" s="527"/>
      <c r="AP564" s="527"/>
      <c r="AQ564" s="527"/>
      <c r="AR564" s="527"/>
      <c r="AS564" s="527"/>
      <c r="AT564" s="527"/>
      <c r="AU564" s="527"/>
      <c r="AV564" s="527"/>
      <c r="AW564" s="527"/>
      <c r="AX564" s="527"/>
      <c r="AY564" s="527"/>
      <c r="AZ564" s="527"/>
      <c r="BA564" s="527"/>
      <c r="BB564" s="527"/>
      <c r="BC564" s="527"/>
      <c r="BD564" s="527"/>
      <c r="BE564" s="527"/>
      <c r="BF564" s="527"/>
      <c r="BG564" s="527"/>
      <c r="BH564" s="527"/>
    </row>
    <row r="565" spans="1:60" outlineLevel="3">
      <c r="A565" s="528"/>
      <c r="B565" s="529"/>
      <c r="C565" s="530" t="s">
        <v>2304</v>
      </c>
      <c r="D565" s="531"/>
      <c r="E565" s="532">
        <v>35.1</v>
      </c>
      <c r="F565" s="526"/>
      <c r="G565" s="526"/>
      <c r="H565" s="526"/>
      <c r="I565" s="526"/>
      <c r="J565" s="526"/>
      <c r="K565" s="526"/>
      <c r="L565" s="526"/>
      <c r="M565" s="526"/>
      <c r="N565" s="533"/>
      <c r="O565" s="533"/>
      <c r="P565" s="533"/>
      <c r="Q565" s="533"/>
      <c r="R565" s="526"/>
      <c r="S565" s="526"/>
      <c r="T565" s="526"/>
      <c r="U565" s="526"/>
      <c r="V565" s="526"/>
      <c r="W565" s="526"/>
      <c r="X565" s="526"/>
      <c r="Y565" s="526"/>
      <c r="Z565" s="527"/>
      <c r="AA565" s="527"/>
      <c r="AB565" s="527"/>
      <c r="AC565" s="527"/>
      <c r="AD565" s="527"/>
      <c r="AE565" s="527"/>
      <c r="AF565" s="527"/>
      <c r="AG565" s="527" t="s">
        <v>814</v>
      </c>
      <c r="AH565" s="527">
        <v>0</v>
      </c>
      <c r="AI565" s="527"/>
      <c r="AJ565" s="527"/>
      <c r="AK565" s="527"/>
      <c r="AL565" s="527"/>
      <c r="AM565" s="527"/>
      <c r="AN565" s="527"/>
      <c r="AO565" s="527"/>
      <c r="AP565" s="527"/>
      <c r="AQ565" s="527"/>
      <c r="AR565" s="527"/>
      <c r="AS565" s="527"/>
      <c r="AT565" s="527"/>
      <c r="AU565" s="527"/>
      <c r="AV565" s="527"/>
      <c r="AW565" s="527"/>
      <c r="AX565" s="527"/>
      <c r="AY565" s="527"/>
      <c r="AZ565" s="527"/>
      <c r="BA565" s="527"/>
      <c r="BB565" s="527"/>
      <c r="BC565" s="527"/>
      <c r="BD565" s="527"/>
      <c r="BE565" s="527"/>
      <c r="BF565" s="527"/>
      <c r="BG565" s="527"/>
      <c r="BH565" s="527"/>
    </row>
    <row r="566" spans="1:60" outlineLevel="3">
      <c r="A566" s="528"/>
      <c r="B566" s="529"/>
      <c r="C566" s="530" t="s">
        <v>2310</v>
      </c>
      <c r="D566" s="531"/>
      <c r="E566" s="532">
        <v>2.16</v>
      </c>
      <c r="F566" s="526"/>
      <c r="G566" s="526"/>
      <c r="H566" s="526"/>
      <c r="I566" s="526"/>
      <c r="J566" s="526"/>
      <c r="K566" s="526"/>
      <c r="L566" s="526"/>
      <c r="M566" s="526"/>
      <c r="N566" s="533"/>
      <c r="O566" s="533"/>
      <c r="P566" s="533"/>
      <c r="Q566" s="533"/>
      <c r="R566" s="526"/>
      <c r="S566" s="526"/>
      <c r="T566" s="526"/>
      <c r="U566" s="526"/>
      <c r="V566" s="526"/>
      <c r="W566" s="526"/>
      <c r="X566" s="526"/>
      <c r="Y566" s="526"/>
      <c r="Z566" s="527"/>
      <c r="AA566" s="527"/>
      <c r="AB566" s="527"/>
      <c r="AC566" s="527"/>
      <c r="AD566" s="527"/>
      <c r="AE566" s="527"/>
      <c r="AF566" s="527"/>
      <c r="AG566" s="527" t="s">
        <v>814</v>
      </c>
      <c r="AH566" s="527">
        <v>0</v>
      </c>
      <c r="AI566" s="527"/>
      <c r="AJ566" s="527"/>
      <c r="AK566" s="527"/>
      <c r="AL566" s="527"/>
      <c r="AM566" s="527"/>
      <c r="AN566" s="527"/>
      <c r="AO566" s="527"/>
      <c r="AP566" s="527"/>
      <c r="AQ566" s="527"/>
      <c r="AR566" s="527"/>
      <c r="AS566" s="527"/>
      <c r="AT566" s="527"/>
      <c r="AU566" s="527"/>
      <c r="AV566" s="527"/>
      <c r="AW566" s="527"/>
      <c r="AX566" s="527"/>
      <c r="AY566" s="527"/>
      <c r="AZ566" s="527"/>
      <c r="BA566" s="527"/>
      <c r="BB566" s="527"/>
      <c r="BC566" s="527"/>
      <c r="BD566" s="527"/>
      <c r="BE566" s="527"/>
      <c r="BF566" s="527"/>
      <c r="BG566" s="527"/>
      <c r="BH566" s="527"/>
    </row>
    <row r="567" spans="1:60" outlineLevel="3">
      <c r="A567" s="528"/>
      <c r="B567" s="529"/>
      <c r="C567" s="530" t="s">
        <v>2309</v>
      </c>
      <c r="D567" s="531"/>
      <c r="E567" s="532">
        <v>41.8</v>
      </c>
      <c r="F567" s="526"/>
      <c r="G567" s="526"/>
      <c r="H567" s="526"/>
      <c r="I567" s="526"/>
      <c r="J567" s="526"/>
      <c r="K567" s="526"/>
      <c r="L567" s="526"/>
      <c r="M567" s="526"/>
      <c r="N567" s="533"/>
      <c r="O567" s="533"/>
      <c r="P567" s="533"/>
      <c r="Q567" s="533"/>
      <c r="R567" s="526"/>
      <c r="S567" s="526"/>
      <c r="T567" s="526"/>
      <c r="U567" s="526"/>
      <c r="V567" s="526"/>
      <c r="W567" s="526"/>
      <c r="X567" s="526"/>
      <c r="Y567" s="526"/>
      <c r="Z567" s="527"/>
      <c r="AA567" s="527"/>
      <c r="AB567" s="527"/>
      <c r="AC567" s="527"/>
      <c r="AD567" s="527"/>
      <c r="AE567" s="527"/>
      <c r="AF567" s="527"/>
      <c r="AG567" s="527" t="s">
        <v>814</v>
      </c>
      <c r="AH567" s="527">
        <v>0</v>
      </c>
      <c r="AI567" s="527"/>
      <c r="AJ567" s="527"/>
      <c r="AK567" s="527"/>
      <c r="AL567" s="527"/>
      <c r="AM567" s="527"/>
      <c r="AN567" s="527"/>
      <c r="AO567" s="527"/>
      <c r="AP567" s="527"/>
      <c r="AQ567" s="527"/>
      <c r="AR567" s="527"/>
      <c r="AS567" s="527"/>
      <c r="AT567" s="527"/>
      <c r="AU567" s="527"/>
      <c r="AV567" s="527"/>
      <c r="AW567" s="527"/>
      <c r="AX567" s="527"/>
      <c r="AY567" s="527"/>
      <c r="AZ567" s="527"/>
      <c r="BA567" s="527"/>
      <c r="BB567" s="527"/>
      <c r="BC567" s="527"/>
      <c r="BD567" s="527"/>
      <c r="BE567" s="527"/>
      <c r="BF567" s="527"/>
      <c r="BG567" s="527"/>
      <c r="BH567" s="527"/>
    </row>
    <row r="568" spans="1:60" outlineLevel="3">
      <c r="A568" s="528"/>
      <c r="B568" s="529"/>
      <c r="C568" s="530" t="s">
        <v>2494</v>
      </c>
      <c r="D568" s="531"/>
      <c r="E568" s="532">
        <v>21.074999999999999</v>
      </c>
      <c r="F568" s="526"/>
      <c r="G568" s="526"/>
      <c r="H568" s="526"/>
      <c r="I568" s="526"/>
      <c r="J568" s="526"/>
      <c r="K568" s="526"/>
      <c r="L568" s="526"/>
      <c r="M568" s="526"/>
      <c r="N568" s="533"/>
      <c r="O568" s="533"/>
      <c r="P568" s="533"/>
      <c r="Q568" s="533"/>
      <c r="R568" s="526"/>
      <c r="S568" s="526"/>
      <c r="T568" s="526"/>
      <c r="U568" s="526"/>
      <c r="V568" s="526"/>
      <c r="W568" s="526"/>
      <c r="X568" s="526"/>
      <c r="Y568" s="526"/>
      <c r="Z568" s="527"/>
      <c r="AA568" s="527"/>
      <c r="AB568" s="527"/>
      <c r="AC568" s="527"/>
      <c r="AD568" s="527"/>
      <c r="AE568" s="527"/>
      <c r="AF568" s="527"/>
      <c r="AG568" s="527" t="s">
        <v>814</v>
      </c>
      <c r="AH568" s="527">
        <v>0</v>
      </c>
      <c r="AI568" s="527"/>
      <c r="AJ568" s="527"/>
      <c r="AK568" s="527"/>
      <c r="AL568" s="527"/>
      <c r="AM568" s="527"/>
      <c r="AN568" s="527"/>
      <c r="AO568" s="527"/>
      <c r="AP568" s="527"/>
      <c r="AQ568" s="527"/>
      <c r="AR568" s="527"/>
      <c r="AS568" s="527"/>
      <c r="AT568" s="527"/>
      <c r="AU568" s="527"/>
      <c r="AV568" s="527"/>
      <c r="AW568" s="527"/>
      <c r="AX568" s="527"/>
      <c r="AY568" s="527"/>
      <c r="AZ568" s="527"/>
      <c r="BA568" s="527"/>
      <c r="BB568" s="527"/>
      <c r="BC568" s="527"/>
      <c r="BD568" s="527"/>
      <c r="BE568" s="527"/>
      <c r="BF568" s="527"/>
      <c r="BG568" s="527"/>
      <c r="BH568" s="527"/>
    </row>
    <row r="569" spans="1:60" ht="33.75" outlineLevel="3">
      <c r="A569" s="528"/>
      <c r="B569" s="529"/>
      <c r="C569" s="530" t="s">
        <v>2495</v>
      </c>
      <c r="D569" s="531"/>
      <c r="E569" s="532">
        <v>65.616</v>
      </c>
      <c r="F569" s="526"/>
      <c r="G569" s="526"/>
      <c r="H569" s="526"/>
      <c r="I569" s="526"/>
      <c r="J569" s="526"/>
      <c r="K569" s="526"/>
      <c r="L569" s="526"/>
      <c r="M569" s="526"/>
      <c r="N569" s="533"/>
      <c r="O569" s="533"/>
      <c r="P569" s="533"/>
      <c r="Q569" s="533"/>
      <c r="R569" s="526"/>
      <c r="S569" s="526"/>
      <c r="T569" s="526"/>
      <c r="U569" s="526"/>
      <c r="V569" s="526"/>
      <c r="W569" s="526"/>
      <c r="X569" s="526"/>
      <c r="Y569" s="526"/>
      <c r="Z569" s="527"/>
      <c r="AA569" s="527"/>
      <c r="AB569" s="527"/>
      <c r="AC569" s="527"/>
      <c r="AD569" s="527"/>
      <c r="AE569" s="527"/>
      <c r="AF569" s="527"/>
      <c r="AG569" s="527" t="s">
        <v>814</v>
      </c>
      <c r="AH569" s="527">
        <v>0</v>
      </c>
      <c r="AI569" s="527"/>
      <c r="AJ569" s="527"/>
      <c r="AK569" s="527"/>
      <c r="AL569" s="527"/>
      <c r="AM569" s="527"/>
      <c r="AN569" s="527"/>
      <c r="AO569" s="527"/>
      <c r="AP569" s="527"/>
      <c r="AQ569" s="527"/>
      <c r="AR569" s="527"/>
      <c r="AS569" s="527"/>
      <c r="AT569" s="527"/>
      <c r="AU569" s="527"/>
      <c r="AV569" s="527"/>
      <c r="AW569" s="527"/>
      <c r="AX569" s="527"/>
      <c r="AY569" s="527"/>
      <c r="AZ569" s="527"/>
      <c r="BA569" s="527"/>
      <c r="BB569" s="527"/>
      <c r="BC569" s="527"/>
      <c r="BD569" s="527"/>
      <c r="BE569" s="527"/>
      <c r="BF569" s="527"/>
      <c r="BG569" s="527"/>
      <c r="BH569" s="527"/>
    </row>
    <row r="570" spans="1:60" ht="33.75" outlineLevel="3">
      <c r="A570" s="528"/>
      <c r="B570" s="529"/>
      <c r="C570" s="530" t="s">
        <v>2496</v>
      </c>
      <c r="D570" s="531"/>
      <c r="E570" s="532">
        <v>74.131500000000003</v>
      </c>
      <c r="F570" s="526"/>
      <c r="G570" s="526"/>
      <c r="H570" s="526"/>
      <c r="I570" s="526"/>
      <c r="J570" s="526"/>
      <c r="K570" s="526"/>
      <c r="L570" s="526"/>
      <c r="M570" s="526"/>
      <c r="N570" s="533"/>
      <c r="O570" s="533"/>
      <c r="P570" s="533"/>
      <c r="Q570" s="533"/>
      <c r="R570" s="526"/>
      <c r="S570" s="526"/>
      <c r="T570" s="526"/>
      <c r="U570" s="526"/>
      <c r="V570" s="526"/>
      <c r="W570" s="526"/>
      <c r="X570" s="526"/>
      <c r="Y570" s="526"/>
      <c r="Z570" s="527"/>
      <c r="AA570" s="527"/>
      <c r="AB570" s="527"/>
      <c r="AC570" s="527"/>
      <c r="AD570" s="527"/>
      <c r="AE570" s="527"/>
      <c r="AF570" s="527"/>
      <c r="AG570" s="527" t="s">
        <v>814</v>
      </c>
      <c r="AH570" s="527">
        <v>0</v>
      </c>
      <c r="AI570" s="527"/>
      <c r="AJ570" s="527"/>
      <c r="AK570" s="527"/>
      <c r="AL570" s="527"/>
      <c r="AM570" s="527"/>
      <c r="AN570" s="527"/>
      <c r="AO570" s="527"/>
      <c r="AP570" s="527"/>
      <c r="AQ570" s="527"/>
      <c r="AR570" s="527"/>
      <c r="AS570" s="527"/>
      <c r="AT570" s="527"/>
      <c r="AU570" s="527"/>
      <c r="AV570" s="527"/>
      <c r="AW570" s="527"/>
      <c r="AX570" s="527"/>
      <c r="AY570" s="527"/>
      <c r="AZ570" s="527"/>
      <c r="BA570" s="527"/>
      <c r="BB570" s="527"/>
      <c r="BC570" s="527"/>
      <c r="BD570" s="527"/>
      <c r="BE570" s="527"/>
      <c r="BF570" s="527"/>
      <c r="BG570" s="527"/>
      <c r="BH570" s="527"/>
    </row>
    <row r="571" spans="1:60" ht="56.25" outlineLevel="3">
      <c r="A571" s="528"/>
      <c r="B571" s="529"/>
      <c r="C571" s="530" t="s">
        <v>2939</v>
      </c>
      <c r="D571" s="531"/>
      <c r="E571" s="532">
        <v>33.786299999999997</v>
      </c>
      <c r="F571" s="526"/>
      <c r="G571" s="526"/>
      <c r="H571" s="526"/>
      <c r="I571" s="526"/>
      <c r="J571" s="526"/>
      <c r="K571" s="526"/>
      <c r="L571" s="526"/>
      <c r="M571" s="526"/>
      <c r="N571" s="533"/>
      <c r="O571" s="533"/>
      <c r="P571" s="533"/>
      <c r="Q571" s="533"/>
      <c r="R571" s="526"/>
      <c r="S571" s="526"/>
      <c r="T571" s="526"/>
      <c r="U571" s="526"/>
      <c r="V571" s="526"/>
      <c r="W571" s="526"/>
      <c r="X571" s="526"/>
      <c r="Y571" s="526"/>
      <c r="Z571" s="527"/>
      <c r="AA571" s="527"/>
      <c r="AB571" s="527"/>
      <c r="AC571" s="527"/>
      <c r="AD571" s="527"/>
      <c r="AE571" s="527"/>
      <c r="AF571" s="527"/>
      <c r="AG571" s="527" t="s">
        <v>814</v>
      </c>
      <c r="AH571" s="527">
        <v>0</v>
      </c>
      <c r="AI571" s="527"/>
      <c r="AJ571" s="527"/>
      <c r="AK571" s="527"/>
      <c r="AL571" s="527"/>
      <c r="AM571" s="527"/>
      <c r="AN571" s="527"/>
      <c r="AO571" s="527"/>
      <c r="AP571" s="527"/>
      <c r="AQ571" s="527"/>
      <c r="AR571" s="527"/>
      <c r="AS571" s="527"/>
      <c r="AT571" s="527"/>
      <c r="AU571" s="527"/>
      <c r="AV571" s="527"/>
      <c r="AW571" s="527"/>
      <c r="AX571" s="527"/>
      <c r="AY571" s="527"/>
      <c r="AZ571" s="527"/>
      <c r="BA571" s="527"/>
      <c r="BB571" s="527"/>
      <c r="BC571" s="527"/>
      <c r="BD571" s="527"/>
      <c r="BE571" s="527"/>
      <c r="BF571" s="527"/>
      <c r="BG571" s="527"/>
      <c r="BH571" s="527"/>
    </row>
    <row r="572" spans="1:60" outlineLevel="3">
      <c r="A572" s="528"/>
      <c r="B572" s="529"/>
      <c r="C572" s="530" t="s">
        <v>2940</v>
      </c>
      <c r="D572" s="531"/>
      <c r="E572" s="532">
        <v>7.6972500000000004</v>
      </c>
      <c r="F572" s="526"/>
      <c r="G572" s="526"/>
      <c r="H572" s="526"/>
      <c r="I572" s="526"/>
      <c r="J572" s="526"/>
      <c r="K572" s="526"/>
      <c r="L572" s="526"/>
      <c r="M572" s="526"/>
      <c r="N572" s="533"/>
      <c r="O572" s="533"/>
      <c r="P572" s="533"/>
      <c r="Q572" s="533"/>
      <c r="R572" s="526"/>
      <c r="S572" s="526"/>
      <c r="T572" s="526"/>
      <c r="U572" s="526"/>
      <c r="V572" s="526"/>
      <c r="W572" s="526"/>
      <c r="X572" s="526"/>
      <c r="Y572" s="526"/>
      <c r="Z572" s="527"/>
      <c r="AA572" s="527"/>
      <c r="AB572" s="527"/>
      <c r="AC572" s="527"/>
      <c r="AD572" s="527"/>
      <c r="AE572" s="527"/>
      <c r="AF572" s="527"/>
      <c r="AG572" s="527" t="s">
        <v>814</v>
      </c>
      <c r="AH572" s="527">
        <v>0</v>
      </c>
      <c r="AI572" s="527"/>
      <c r="AJ572" s="527"/>
      <c r="AK572" s="527"/>
      <c r="AL572" s="527"/>
      <c r="AM572" s="527"/>
      <c r="AN572" s="527"/>
      <c r="AO572" s="527"/>
      <c r="AP572" s="527"/>
      <c r="AQ572" s="527"/>
      <c r="AR572" s="527"/>
      <c r="AS572" s="527"/>
      <c r="AT572" s="527"/>
      <c r="AU572" s="527"/>
      <c r="AV572" s="527"/>
      <c r="AW572" s="527"/>
      <c r="AX572" s="527"/>
      <c r="AY572" s="527"/>
      <c r="AZ572" s="527"/>
      <c r="BA572" s="527"/>
      <c r="BB572" s="527"/>
      <c r="BC572" s="527"/>
      <c r="BD572" s="527"/>
      <c r="BE572" s="527"/>
      <c r="BF572" s="527"/>
      <c r="BG572" s="527"/>
      <c r="BH572" s="527"/>
    </row>
    <row r="573" spans="1:60" outlineLevel="3">
      <c r="A573" s="528"/>
      <c r="B573" s="529"/>
      <c r="C573" s="530" t="s">
        <v>2497</v>
      </c>
      <c r="D573" s="531"/>
      <c r="E573" s="532">
        <v>122.4375</v>
      </c>
      <c r="F573" s="526"/>
      <c r="G573" s="526"/>
      <c r="H573" s="526"/>
      <c r="I573" s="526"/>
      <c r="J573" s="526"/>
      <c r="K573" s="526"/>
      <c r="L573" s="526"/>
      <c r="M573" s="526"/>
      <c r="N573" s="533"/>
      <c r="O573" s="533"/>
      <c r="P573" s="533"/>
      <c r="Q573" s="533"/>
      <c r="R573" s="526"/>
      <c r="S573" s="526"/>
      <c r="T573" s="526"/>
      <c r="U573" s="526"/>
      <c r="V573" s="526"/>
      <c r="W573" s="526"/>
      <c r="X573" s="526"/>
      <c r="Y573" s="526"/>
      <c r="Z573" s="527"/>
      <c r="AA573" s="527"/>
      <c r="AB573" s="527"/>
      <c r="AC573" s="527"/>
      <c r="AD573" s="527"/>
      <c r="AE573" s="527"/>
      <c r="AF573" s="527"/>
      <c r="AG573" s="527" t="s">
        <v>814</v>
      </c>
      <c r="AH573" s="527">
        <v>0</v>
      </c>
      <c r="AI573" s="527"/>
      <c r="AJ573" s="527"/>
      <c r="AK573" s="527"/>
      <c r="AL573" s="527"/>
      <c r="AM573" s="527"/>
      <c r="AN573" s="527"/>
      <c r="AO573" s="527"/>
      <c r="AP573" s="527"/>
      <c r="AQ573" s="527"/>
      <c r="AR573" s="527"/>
      <c r="AS573" s="527"/>
      <c r="AT573" s="527"/>
      <c r="AU573" s="527"/>
      <c r="AV573" s="527"/>
      <c r="AW573" s="527"/>
      <c r="AX573" s="527"/>
      <c r="AY573" s="527"/>
      <c r="AZ573" s="527"/>
      <c r="BA573" s="527"/>
      <c r="BB573" s="527"/>
      <c r="BC573" s="527"/>
      <c r="BD573" s="527"/>
      <c r="BE573" s="527"/>
      <c r="BF573" s="527"/>
      <c r="BG573" s="527"/>
      <c r="BH573" s="527"/>
    </row>
    <row r="574" spans="1:60" outlineLevel="3">
      <c r="A574" s="528"/>
      <c r="B574" s="529"/>
      <c r="C574" s="530" t="s">
        <v>2498</v>
      </c>
      <c r="D574" s="531"/>
      <c r="E574" s="532">
        <v>36.987499999999997</v>
      </c>
      <c r="F574" s="526"/>
      <c r="G574" s="526"/>
      <c r="H574" s="526"/>
      <c r="I574" s="526"/>
      <c r="J574" s="526"/>
      <c r="K574" s="526"/>
      <c r="L574" s="526"/>
      <c r="M574" s="526"/>
      <c r="N574" s="533"/>
      <c r="O574" s="533"/>
      <c r="P574" s="533"/>
      <c r="Q574" s="533"/>
      <c r="R574" s="526"/>
      <c r="S574" s="526"/>
      <c r="T574" s="526"/>
      <c r="U574" s="526"/>
      <c r="V574" s="526"/>
      <c r="W574" s="526"/>
      <c r="X574" s="526"/>
      <c r="Y574" s="526"/>
      <c r="Z574" s="527"/>
      <c r="AA574" s="527"/>
      <c r="AB574" s="527"/>
      <c r="AC574" s="527"/>
      <c r="AD574" s="527"/>
      <c r="AE574" s="527"/>
      <c r="AF574" s="527"/>
      <c r="AG574" s="527" t="s">
        <v>814</v>
      </c>
      <c r="AH574" s="527">
        <v>0</v>
      </c>
      <c r="AI574" s="527"/>
      <c r="AJ574" s="527"/>
      <c r="AK574" s="527"/>
      <c r="AL574" s="527"/>
      <c r="AM574" s="527"/>
      <c r="AN574" s="527"/>
      <c r="AO574" s="527"/>
      <c r="AP574" s="527"/>
      <c r="AQ574" s="527"/>
      <c r="AR574" s="527"/>
      <c r="AS574" s="527"/>
      <c r="AT574" s="527"/>
      <c r="AU574" s="527"/>
      <c r="AV574" s="527"/>
      <c r="AW574" s="527"/>
      <c r="AX574" s="527"/>
      <c r="AY574" s="527"/>
      <c r="AZ574" s="527"/>
      <c r="BA574" s="527"/>
      <c r="BB574" s="527"/>
      <c r="BC574" s="527"/>
      <c r="BD574" s="527"/>
      <c r="BE574" s="527"/>
      <c r="BF574" s="527"/>
      <c r="BG574" s="527"/>
      <c r="BH574" s="527"/>
    </row>
    <row r="575" spans="1:60" outlineLevel="1">
      <c r="A575" s="518">
        <v>140</v>
      </c>
      <c r="B575" s="519" t="s">
        <v>1785</v>
      </c>
      <c r="C575" s="520" t="s">
        <v>1786</v>
      </c>
      <c r="D575" s="521" t="s">
        <v>180</v>
      </c>
      <c r="E575" s="522">
        <v>919.53200000000004</v>
      </c>
      <c r="F575" s="523"/>
      <c r="G575" s="524">
        <f>ROUND(E575*F575,2)</f>
        <v>0</v>
      </c>
      <c r="H575" s="523"/>
      <c r="I575" s="524">
        <f>ROUND(E575*H575,2)</f>
        <v>0</v>
      </c>
      <c r="J575" s="523"/>
      <c r="K575" s="524">
        <f>ROUND(E575*J575,2)</f>
        <v>0</v>
      </c>
      <c r="L575" s="524">
        <v>21</v>
      </c>
      <c r="M575" s="524">
        <f>G575*(1+L575/100)</f>
        <v>0</v>
      </c>
      <c r="N575" s="522">
        <v>3.2000000000000003E-4</v>
      </c>
      <c r="O575" s="522">
        <f>ROUND(E575*N575,2)</f>
        <v>0.28999999999999998</v>
      </c>
      <c r="P575" s="522">
        <v>0</v>
      </c>
      <c r="Q575" s="522">
        <f>ROUND(E575*P575,2)</f>
        <v>0</v>
      </c>
      <c r="R575" s="524" t="s">
        <v>1774</v>
      </c>
      <c r="S575" s="524" t="s">
        <v>1605</v>
      </c>
      <c r="T575" s="525" t="s">
        <v>1605</v>
      </c>
      <c r="U575" s="526">
        <v>0.11</v>
      </c>
      <c r="V575" s="526">
        <f>ROUND(E575*U575,2)</f>
        <v>101.15</v>
      </c>
      <c r="W575" s="526"/>
      <c r="X575" s="526" t="s">
        <v>1606</v>
      </c>
      <c r="Y575" s="526" t="s">
        <v>2857</v>
      </c>
      <c r="Z575" s="527"/>
      <c r="AA575" s="527"/>
      <c r="AB575" s="527"/>
      <c r="AC575" s="527"/>
      <c r="AD575" s="527"/>
      <c r="AE575" s="527"/>
      <c r="AF575" s="527"/>
      <c r="AG575" s="527" t="s">
        <v>1607</v>
      </c>
      <c r="AH575" s="527"/>
      <c r="AI575" s="527"/>
      <c r="AJ575" s="527"/>
      <c r="AK575" s="527"/>
      <c r="AL575" s="527"/>
      <c r="AM575" s="527"/>
      <c r="AN575" s="527"/>
      <c r="AO575" s="527"/>
      <c r="AP575" s="527"/>
      <c r="AQ575" s="527"/>
      <c r="AR575" s="527"/>
      <c r="AS575" s="527"/>
      <c r="AT575" s="527"/>
      <c r="AU575" s="527"/>
      <c r="AV575" s="527"/>
      <c r="AW575" s="527"/>
      <c r="AX575" s="527"/>
      <c r="AY575" s="527"/>
      <c r="AZ575" s="527"/>
      <c r="BA575" s="527"/>
      <c r="BB575" s="527"/>
      <c r="BC575" s="527"/>
      <c r="BD575" s="527"/>
      <c r="BE575" s="527"/>
      <c r="BF575" s="527"/>
      <c r="BG575" s="527"/>
      <c r="BH575" s="527"/>
    </row>
    <row r="576" spans="1:60" outlineLevel="2">
      <c r="A576" s="528"/>
      <c r="B576" s="529"/>
      <c r="C576" s="530" t="s">
        <v>2499</v>
      </c>
      <c r="D576" s="531"/>
      <c r="E576" s="532">
        <v>70.25</v>
      </c>
      <c r="F576" s="526"/>
      <c r="G576" s="526"/>
      <c r="H576" s="526"/>
      <c r="I576" s="526"/>
      <c r="J576" s="526"/>
      <c r="K576" s="526"/>
      <c r="L576" s="526"/>
      <c r="M576" s="526"/>
      <c r="N576" s="533"/>
      <c r="O576" s="533"/>
      <c r="P576" s="533"/>
      <c r="Q576" s="533"/>
      <c r="R576" s="526"/>
      <c r="S576" s="526"/>
      <c r="T576" s="526"/>
      <c r="U576" s="526"/>
      <c r="V576" s="526"/>
      <c r="W576" s="526"/>
      <c r="X576" s="526"/>
      <c r="Y576" s="526"/>
      <c r="Z576" s="527"/>
      <c r="AA576" s="527"/>
      <c r="AB576" s="527"/>
      <c r="AC576" s="527"/>
      <c r="AD576" s="527"/>
      <c r="AE576" s="527"/>
      <c r="AF576" s="527"/>
      <c r="AG576" s="527" t="s">
        <v>814</v>
      </c>
      <c r="AH576" s="527">
        <v>0</v>
      </c>
      <c r="AI576" s="527"/>
      <c r="AJ576" s="527"/>
      <c r="AK576" s="527"/>
      <c r="AL576" s="527"/>
      <c r="AM576" s="527"/>
      <c r="AN576" s="527"/>
      <c r="AO576" s="527"/>
      <c r="AP576" s="527"/>
      <c r="AQ576" s="527"/>
      <c r="AR576" s="527"/>
      <c r="AS576" s="527"/>
      <c r="AT576" s="527"/>
      <c r="AU576" s="527"/>
      <c r="AV576" s="527"/>
      <c r="AW576" s="527"/>
      <c r="AX576" s="527"/>
      <c r="AY576" s="527"/>
      <c r="AZ576" s="527"/>
      <c r="BA576" s="527"/>
      <c r="BB576" s="527"/>
      <c r="BC576" s="527"/>
      <c r="BD576" s="527"/>
      <c r="BE576" s="527"/>
      <c r="BF576" s="527"/>
      <c r="BG576" s="527"/>
      <c r="BH576" s="527"/>
    </row>
    <row r="577" spans="1:60" ht="33.75" outlineLevel="3">
      <c r="A577" s="528"/>
      <c r="B577" s="529"/>
      <c r="C577" s="530" t="s">
        <v>2500</v>
      </c>
      <c r="D577" s="531"/>
      <c r="E577" s="532">
        <v>218.72</v>
      </c>
      <c r="F577" s="526"/>
      <c r="G577" s="526"/>
      <c r="H577" s="526"/>
      <c r="I577" s="526"/>
      <c r="J577" s="526"/>
      <c r="K577" s="526"/>
      <c r="L577" s="526"/>
      <c r="M577" s="526"/>
      <c r="N577" s="533"/>
      <c r="O577" s="533"/>
      <c r="P577" s="533"/>
      <c r="Q577" s="533"/>
      <c r="R577" s="526"/>
      <c r="S577" s="526"/>
      <c r="T577" s="526"/>
      <c r="U577" s="526"/>
      <c r="V577" s="526"/>
      <c r="W577" s="526"/>
      <c r="X577" s="526"/>
      <c r="Y577" s="526"/>
      <c r="Z577" s="527"/>
      <c r="AA577" s="527"/>
      <c r="AB577" s="527"/>
      <c r="AC577" s="527"/>
      <c r="AD577" s="527"/>
      <c r="AE577" s="527"/>
      <c r="AF577" s="527"/>
      <c r="AG577" s="527" t="s">
        <v>814</v>
      </c>
      <c r="AH577" s="527">
        <v>0</v>
      </c>
      <c r="AI577" s="527"/>
      <c r="AJ577" s="527"/>
      <c r="AK577" s="527"/>
      <c r="AL577" s="527"/>
      <c r="AM577" s="527"/>
      <c r="AN577" s="527"/>
      <c r="AO577" s="527"/>
      <c r="AP577" s="527"/>
      <c r="AQ577" s="527"/>
      <c r="AR577" s="527"/>
      <c r="AS577" s="527"/>
      <c r="AT577" s="527"/>
      <c r="AU577" s="527"/>
      <c r="AV577" s="527"/>
      <c r="AW577" s="527"/>
      <c r="AX577" s="527"/>
      <c r="AY577" s="527"/>
      <c r="AZ577" s="527"/>
      <c r="BA577" s="527"/>
      <c r="BB577" s="527"/>
      <c r="BC577" s="527"/>
      <c r="BD577" s="527"/>
      <c r="BE577" s="527"/>
      <c r="BF577" s="527"/>
      <c r="BG577" s="527"/>
      <c r="BH577" s="527"/>
    </row>
    <row r="578" spans="1:60" ht="33.75" outlineLevel="3">
      <c r="A578" s="528"/>
      <c r="B578" s="529"/>
      <c r="C578" s="530" t="s">
        <v>2501</v>
      </c>
      <c r="D578" s="531"/>
      <c r="E578" s="532">
        <v>247.10499999999999</v>
      </c>
      <c r="F578" s="526"/>
      <c r="G578" s="526"/>
      <c r="H578" s="526"/>
      <c r="I578" s="526"/>
      <c r="J578" s="526"/>
      <c r="K578" s="526"/>
      <c r="L578" s="526"/>
      <c r="M578" s="526"/>
      <c r="N578" s="533"/>
      <c r="O578" s="533"/>
      <c r="P578" s="533"/>
      <c r="Q578" s="533"/>
      <c r="R578" s="526"/>
      <c r="S578" s="526"/>
      <c r="T578" s="526"/>
      <c r="U578" s="526"/>
      <c r="V578" s="526"/>
      <c r="W578" s="526"/>
      <c r="X578" s="526"/>
      <c r="Y578" s="526"/>
      <c r="Z578" s="527"/>
      <c r="AA578" s="527"/>
      <c r="AB578" s="527"/>
      <c r="AC578" s="527"/>
      <c r="AD578" s="527"/>
      <c r="AE578" s="527"/>
      <c r="AF578" s="527"/>
      <c r="AG578" s="527" t="s">
        <v>814</v>
      </c>
      <c r="AH578" s="527">
        <v>0</v>
      </c>
      <c r="AI578" s="527"/>
      <c r="AJ578" s="527"/>
      <c r="AK578" s="527"/>
      <c r="AL578" s="527"/>
      <c r="AM578" s="527"/>
      <c r="AN578" s="527"/>
      <c r="AO578" s="527"/>
      <c r="AP578" s="527"/>
      <c r="AQ578" s="527"/>
      <c r="AR578" s="527"/>
      <c r="AS578" s="527"/>
      <c r="AT578" s="527"/>
      <c r="AU578" s="527"/>
      <c r="AV578" s="527"/>
      <c r="AW578" s="527"/>
      <c r="AX578" s="527"/>
      <c r="AY578" s="527"/>
      <c r="AZ578" s="527"/>
      <c r="BA578" s="527"/>
      <c r="BB578" s="527"/>
      <c r="BC578" s="527"/>
      <c r="BD578" s="527"/>
      <c r="BE578" s="527"/>
      <c r="BF578" s="527"/>
      <c r="BG578" s="527"/>
      <c r="BH578" s="527"/>
    </row>
    <row r="579" spans="1:60" outlineLevel="3">
      <c r="A579" s="528"/>
      <c r="B579" s="529"/>
      <c r="C579" s="530" t="s">
        <v>2502</v>
      </c>
      <c r="D579" s="531"/>
      <c r="E579" s="532">
        <v>71.5</v>
      </c>
      <c r="F579" s="526"/>
      <c r="G579" s="526"/>
      <c r="H579" s="526"/>
      <c r="I579" s="526"/>
      <c r="J579" s="526"/>
      <c r="K579" s="526"/>
      <c r="L579" s="526"/>
      <c r="M579" s="526"/>
      <c r="N579" s="533"/>
      <c r="O579" s="533"/>
      <c r="P579" s="533"/>
      <c r="Q579" s="533"/>
      <c r="R579" s="526"/>
      <c r="S579" s="526"/>
      <c r="T579" s="526"/>
      <c r="U579" s="526"/>
      <c r="V579" s="526"/>
      <c r="W579" s="526"/>
      <c r="X579" s="526"/>
      <c r="Y579" s="526"/>
      <c r="Z579" s="527"/>
      <c r="AA579" s="527"/>
      <c r="AB579" s="527"/>
      <c r="AC579" s="527"/>
      <c r="AD579" s="527"/>
      <c r="AE579" s="527"/>
      <c r="AF579" s="527"/>
      <c r="AG579" s="527" t="s">
        <v>814</v>
      </c>
      <c r="AH579" s="527">
        <v>0</v>
      </c>
      <c r="AI579" s="527"/>
      <c r="AJ579" s="527"/>
      <c r="AK579" s="527"/>
      <c r="AL579" s="527"/>
      <c r="AM579" s="527"/>
      <c r="AN579" s="527"/>
      <c r="AO579" s="527"/>
      <c r="AP579" s="527"/>
      <c r="AQ579" s="527"/>
      <c r="AR579" s="527"/>
      <c r="AS579" s="527"/>
      <c r="AT579" s="527"/>
      <c r="AU579" s="527"/>
      <c r="AV579" s="527"/>
      <c r="AW579" s="527"/>
      <c r="AX579" s="527"/>
      <c r="AY579" s="527"/>
      <c r="AZ579" s="527"/>
      <c r="BA579" s="527"/>
      <c r="BB579" s="527"/>
      <c r="BC579" s="527"/>
      <c r="BD579" s="527"/>
      <c r="BE579" s="527"/>
      <c r="BF579" s="527"/>
      <c r="BG579" s="527"/>
      <c r="BH579" s="527"/>
    </row>
    <row r="580" spans="1:60" outlineLevel="3">
      <c r="A580" s="528"/>
      <c r="B580" s="529"/>
      <c r="C580" s="530" t="s">
        <v>2503</v>
      </c>
      <c r="D580" s="531"/>
      <c r="E580" s="532">
        <v>18</v>
      </c>
      <c r="F580" s="526"/>
      <c r="G580" s="526"/>
      <c r="H580" s="526"/>
      <c r="I580" s="526"/>
      <c r="J580" s="526"/>
      <c r="K580" s="526"/>
      <c r="L580" s="526"/>
      <c r="M580" s="526"/>
      <c r="N580" s="533"/>
      <c r="O580" s="533"/>
      <c r="P580" s="533"/>
      <c r="Q580" s="533"/>
      <c r="R580" s="526"/>
      <c r="S580" s="526"/>
      <c r="T580" s="526"/>
      <c r="U580" s="526"/>
      <c r="V580" s="526"/>
      <c r="W580" s="526"/>
      <c r="X580" s="526"/>
      <c r="Y580" s="526"/>
      <c r="Z580" s="527"/>
      <c r="AA580" s="527"/>
      <c r="AB580" s="527"/>
      <c r="AC580" s="527"/>
      <c r="AD580" s="527"/>
      <c r="AE580" s="527"/>
      <c r="AF580" s="527"/>
      <c r="AG580" s="527" t="s">
        <v>814</v>
      </c>
      <c r="AH580" s="527">
        <v>0</v>
      </c>
      <c r="AI580" s="527"/>
      <c r="AJ580" s="527"/>
      <c r="AK580" s="527"/>
      <c r="AL580" s="527"/>
      <c r="AM580" s="527"/>
      <c r="AN580" s="527"/>
      <c r="AO580" s="527"/>
      <c r="AP580" s="527"/>
      <c r="AQ580" s="527"/>
      <c r="AR580" s="527"/>
      <c r="AS580" s="527"/>
      <c r="AT580" s="527"/>
      <c r="AU580" s="527"/>
      <c r="AV580" s="527"/>
      <c r="AW580" s="527"/>
      <c r="AX580" s="527"/>
      <c r="AY580" s="527"/>
      <c r="AZ580" s="527"/>
      <c r="BA580" s="527"/>
      <c r="BB580" s="527"/>
      <c r="BC580" s="527"/>
      <c r="BD580" s="527"/>
      <c r="BE580" s="527"/>
      <c r="BF580" s="527"/>
      <c r="BG580" s="527"/>
      <c r="BH580" s="527"/>
    </row>
    <row r="581" spans="1:60" ht="45" outlineLevel="3">
      <c r="A581" s="528"/>
      <c r="B581" s="529"/>
      <c r="C581" s="530" t="s">
        <v>2941</v>
      </c>
      <c r="D581" s="531"/>
      <c r="E581" s="532">
        <v>225.24199999999999</v>
      </c>
      <c r="F581" s="526"/>
      <c r="G581" s="526"/>
      <c r="H581" s="526"/>
      <c r="I581" s="526"/>
      <c r="J581" s="526"/>
      <c r="K581" s="526"/>
      <c r="L581" s="526"/>
      <c r="M581" s="526"/>
      <c r="N581" s="533"/>
      <c r="O581" s="533"/>
      <c r="P581" s="533"/>
      <c r="Q581" s="533"/>
      <c r="R581" s="526"/>
      <c r="S581" s="526"/>
      <c r="T581" s="526"/>
      <c r="U581" s="526"/>
      <c r="V581" s="526"/>
      <c r="W581" s="526"/>
      <c r="X581" s="526"/>
      <c r="Y581" s="526"/>
      <c r="Z581" s="527"/>
      <c r="AA581" s="527"/>
      <c r="AB581" s="527"/>
      <c r="AC581" s="527"/>
      <c r="AD581" s="527"/>
      <c r="AE581" s="527"/>
      <c r="AF581" s="527"/>
      <c r="AG581" s="527" t="s">
        <v>814</v>
      </c>
      <c r="AH581" s="527">
        <v>0</v>
      </c>
      <c r="AI581" s="527"/>
      <c r="AJ581" s="527"/>
      <c r="AK581" s="527"/>
      <c r="AL581" s="527"/>
      <c r="AM581" s="527"/>
      <c r="AN581" s="527"/>
      <c r="AO581" s="527"/>
      <c r="AP581" s="527"/>
      <c r="AQ581" s="527"/>
      <c r="AR581" s="527"/>
      <c r="AS581" s="527"/>
      <c r="AT581" s="527"/>
      <c r="AU581" s="527"/>
      <c r="AV581" s="527"/>
      <c r="AW581" s="527"/>
      <c r="AX581" s="527"/>
      <c r="AY581" s="527"/>
      <c r="AZ581" s="527"/>
      <c r="BA581" s="527"/>
      <c r="BB581" s="527"/>
      <c r="BC581" s="527"/>
      <c r="BD581" s="527"/>
      <c r="BE581" s="527"/>
      <c r="BF581" s="527"/>
      <c r="BG581" s="527"/>
      <c r="BH581" s="527"/>
    </row>
    <row r="582" spans="1:60" outlineLevel="3">
      <c r="A582" s="528"/>
      <c r="B582" s="529"/>
      <c r="C582" s="530" t="s">
        <v>2942</v>
      </c>
      <c r="D582" s="531"/>
      <c r="E582" s="532">
        <v>51.314999999999998</v>
      </c>
      <c r="F582" s="526"/>
      <c r="G582" s="526"/>
      <c r="H582" s="526"/>
      <c r="I582" s="526"/>
      <c r="J582" s="526"/>
      <c r="K582" s="526"/>
      <c r="L582" s="526"/>
      <c r="M582" s="526"/>
      <c r="N582" s="533"/>
      <c r="O582" s="533"/>
      <c r="P582" s="533"/>
      <c r="Q582" s="533"/>
      <c r="R582" s="526"/>
      <c r="S582" s="526"/>
      <c r="T582" s="526"/>
      <c r="U582" s="526"/>
      <c r="V582" s="526"/>
      <c r="W582" s="526"/>
      <c r="X582" s="526"/>
      <c r="Y582" s="526"/>
      <c r="Z582" s="527"/>
      <c r="AA582" s="527"/>
      <c r="AB582" s="527"/>
      <c r="AC582" s="527"/>
      <c r="AD582" s="527"/>
      <c r="AE582" s="527"/>
      <c r="AF582" s="527"/>
      <c r="AG582" s="527" t="s">
        <v>814</v>
      </c>
      <c r="AH582" s="527">
        <v>0</v>
      </c>
      <c r="AI582" s="527"/>
      <c r="AJ582" s="527"/>
      <c r="AK582" s="527"/>
      <c r="AL582" s="527"/>
      <c r="AM582" s="527"/>
      <c r="AN582" s="527"/>
      <c r="AO582" s="527"/>
      <c r="AP582" s="527"/>
      <c r="AQ582" s="527"/>
      <c r="AR582" s="527"/>
      <c r="AS582" s="527"/>
      <c r="AT582" s="527"/>
      <c r="AU582" s="527"/>
      <c r="AV582" s="527"/>
      <c r="AW582" s="527"/>
      <c r="AX582" s="527"/>
      <c r="AY582" s="527"/>
      <c r="AZ582" s="527"/>
      <c r="BA582" s="527"/>
      <c r="BB582" s="527"/>
      <c r="BC582" s="527"/>
      <c r="BD582" s="527"/>
      <c r="BE582" s="527"/>
      <c r="BF582" s="527"/>
      <c r="BG582" s="527"/>
      <c r="BH582" s="527"/>
    </row>
    <row r="583" spans="1:60" outlineLevel="3">
      <c r="A583" s="528"/>
      <c r="B583" s="529"/>
      <c r="C583" s="530" t="s">
        <v>2943</v>
      </c>
      <c r="D583" s="531"/>
      <c r="E583" s="532">
        <v>17.399999999999999</v>
      </c>
      <c r="F583" s="526"/>
      <c r="G583" s="526"/>
      <c r="H583" s="526"/>
      <c r="I583" s="526"/>
      <c r="J583" s="526"/>
      <c r="K583" s="526"/>
      <c r="L583" s="526"/>
      <c r="M583" s="526"/>
      <c r="N583" s="533"/>
      <c r="O583" s="533"/>
      <c r="P583" s="533"/>
      <c r="Q583" s="533"/>
      <c r="R583" s="526"/>
      <c r="S583" s="526"/>
      <c r="T583" s="526"/>
      <c r="U583" s="526"/>
      <c r="V583" s="526"/>
      <c r="W583" s="526"/>
      <c r="X583" s="526"/>
      <c r="Y583" s="526"/>
      <c r="Z583" s="527"/>
      <c r="AA583" s="527"/>
      <c r="AB583" s="527"/>
      <c r="AC583" s="527"/>
      <c r="AD583" s="527"/>
      <c r="AE583" s="527"/>
      <c r="AF583" s="527"/>
      <c r="AG583" s="527" t="s">
        <v>814</v>
      </c>
      <c r="AH583" s="527">
        <v>0</v>
      </c>
      <c r="AI583" s="527"/>
      <c r="AJ583" s="527"/>
      <c r="AK583" s="527"/>
      <c r="AL583" s="527"/>
      <c r="AM583" s="527"/>
      <c r="AN583" s="527"/>
      <c r="AO583" s="527"/>
      <c r="AP583" s="527"/>
      <c r="AQ583" s="527"/>
      <c r="AR583" s="527"/>
      <c r="AS583" s="527"/>
      <c r="AT583" s="527"/>
      <c r="AU583" s="527"/>
      <c r="AV583" s="527"/>
      <c r="AW583" s="527"/>
      <c r="AX583" s="527"/>
      <c r="AY583" s="527"/>
      <c r="AZ583" s="527"/>
      <c r="BA583" s="527"/>
      <c r="BB583" s="527"/>
      <c r="BC583" s="527"/>
      <c r="BD583" s="527"/>
      <c r="BE583" s="527"/>
      <c r="BF583" s="527"/>
      <c r="BG583" s="527"/>
      <c r="BH583" s="527"/>
    </row>
    <row r="584" spans="1:60" outlineLevel="1">
      <c r="A584" s="528">
        <v>141</v>
      </c>
      <c r="B584" s="529" t="s">
        <v>2504</v>
      </c>
      <c r="C584" s="543" t="s">
        <v>2505</v>
      </c>
      <c r="D584" s="544" t="s">
        <v>255</v>
      </c>
      <c r="E584" s="545"/>
      <c r="F584" s="546"/>
      <c r="G584" s="526">
        <f>ROUND(E584*F584,2)</f>
        <v>0</v>
      </c>
      <c r="H584" s="546"/>
      <c r="I584" s="526">
        <f>ROUND(E584*H584,2)</f>
        <v>0</v>
      </c>
      <c r="J584" s="546"/>
      <c r="K584" s="526">
        <f>ROUND(E584*J584,2)</f>
        <v>0</v>
      </c>
      <c r="L584" s="526">
        <v>21</v>
      </c>
      <c r="M584" s="526">
        <f>G584*(1+L584/100)</f>
        <v>0</v>
      </c>
      <c r="N584" s="533">
        <v>0</v>
      </c>
      <c r="O584" s="533">
        <f>ROUND(E584*N584,2)</f>
        <v>0</v>
      </c>
      <c r="P584" s="533">
        <v>0</v>
      </c>
      <c r="Q584" s="533">
        <f>ROUND(E584*P584,2)</f>
        <v>0</v>
      </c>
      <c r="R584" s="526" t="s">
        <v>1774</v>
      </c>
      <c r="S584" s="526" t="s">
        <v>1605</v>
      </c>
      <c r="T584" s="526" t="s">
        <v>1605</v>
      </c>
      <c r="U584" s="526">
        <v>0</v>
      </c>
      <c r="V584" s="526">
        <f>ROUND(E584*U584,2)</f>
        <v>0</v>
      </c>
      <c r="W584" s="526"/>
      <c r="X584" s="526" t="s">
        <v>1243</v>
      </c>
      <c r="Y584" s="526" t="s">
        <v>2857</v>
      </c>
      <c r="Z584" s="527"/>
      <c r="AA584" s="527"/>
      <c r="AB584" s="527"/>
      <c r="AC584" s="527"/>
      <c r="AD584" s="527"/>
      <c r="AE584" s="527"/>
      <c r="AF584" s="527"/>
      <c r="AG584" s="527" t="s">
        <v>1769</v>
      </c>
      <c r="AH584" s="527"/>
      <c r="AI584" s="527"/>
      <c r="AJ584" s="527"/>
      <c r="AK584" s="527"/>
      <c r="AL584" s="527"/>
      <c r="AM584" s="527"/>
      <c r="AN584" s="527"/>
      <c r="AO584" s="527"/>
      <c r="AP584" s="527"/>
      <c r="AQ584" s="527"/>
      <c r="AR584" s="527"/>
      <c r="AS584" s="527"/>
      <c r="AT584" s="527"/>
      <c r="AU584" s="527"/>
      <c r="AV584" s="527"/>
      <c r="AW584" s="527"/>
      <c r="AX584" s="527"/>
      <c r="AY584" s="527"/>
      <c r="AZ584" s="527"/>
      <c r="BA584" s="527"/>
      <c r="BB584" s="527"/>
      <c r="BC584" s="527"/>
      <c r="BD584" s="527"/>
      <c r="BE584" s="527"/>
      <c r="BF584" s="527"/>
      <c r="BG584" s="527"/>
      <c r="BH584" s="527"/>
    </row>
    <row r="585" spans="1:60" outlineLevel="2">
      <c r="A585" s="528"/>
      <c r="B585" s="529"/>
      <c r="C585" s="980" t="s">
        <v>1791</v>
      </c>
      <c r="D585" s="981"/>
      <c r="E585" s="981"/>
      <c r="F585" s="981"/>
      <c r="G585" s="981"/>
      <c r="H585" s="526"/>
      <c r="I585" s="526"/>
      <c r="J585" s="526"/>
      <c r="K585" s="526"/>
      <c r="L585" s="526"/>
      <c r="M585" s="526"/>
      <c r="N585" s="533"/>
      <c r="O585" s="533"/>
      <c r="P585" s="533"/>
      <c r="Q585" s="533"/>
      <c r="R585" s="526"/>
      <c r="S585" s="526"/>
      <c r="T585" s="526"/>
      <c r="U585" s="526"/>
      <c r="V585" s="526"/>
      <c r="W585" s="526"/>
      <c r="X585" s="526"/>
      <c r="Y585" s="526"/>
      <c r="Z585" s="527"/>
      <c r="AA585" s="527"/>
      <c r="AB585" s="527"/>
      <c r="AC585" s="527"/>
      <c r="AD585" s="527"/>
      <c r="AE585" s="527"/>
      <c r="AF585" s="527"/>
      <c r="AG585" s="527" t="s">
        <v>1621</v>
      </c>
      <c r="AH585" s="527"/>
      <c r="AI585" s="527"/>
      <c r="AJ585" s="527"/>
      <c r="AK585" s="527"/>
      <c r="AL585" s="527"/>
      <c r="AM585" s="527"/>
      <c r="AN585" s="527"/>
      <c r="AO585" s="527"/>
      <c r="AP585" s="527"/>
      <c r="AQ585" s="527"/>
      <c r="AR585" s="527"/>
      <c r="AS585" s="527"/>
      <c r="AT585" s="527"/>
      <c r="AU585" s="527"/>
      <c r="AV585" s="527"/>
      <c r="AW585" s="527"/>
      <c r="AX585" s="527"/>
      <c r="AY585" s="527"/>
      <c r="AZ585" s="527"/>
      <c r="BA585" s="527"/>
      <c r="BB585" s="527"/>
      <c r="BC585" s="527"/>
      <c r="BD585" s="527"/>
      <c r="BE585" s="527"/>
      <c r="BF585" s="527"/>
      <c r="BG585" s="527"/>
      <c r="BH585" s="527"/>
    </row>
    <row r="586" spans="1:60">
      <c r="A586" s="510" t="s">
        <v>1600</v>
      </c>
      <c r="B586" s="511" t="s">
        <v>2506</v>
      </c>
      <c r="C586" s="512" t="s">
        <v>2507</v>
      </c>
      <c r="D586" s="513"/>
      <c r="E586" s="514"/>
      <c r="F586" s="515"/>
      <c r="G586" s="515">
        <f>SUMIF(AG587:AG597,"&lt;&gt;NOR",G587:G597)</f>
        <v>0</v>
      </c>
      <c r="H586" s="515"/>
      <c r="I586" s="515">
        <f>SUM(I587:I597)</f>
        <v>0</v>
      </c>
      <c r="J586" s="515"/>
      <c r="K586" s="515">
        <f>SUM(K587:K597)</f>
        <v>0</v>
      </c>
      <c r="L586" s="515"/>
      <c r="M586" s="515">
        <f>SUM(M587:M597)</f>
        <v>0</v>
      </c>
      <c r="N586" s="514"/>
      <c r="O586" s="514">
        <f>SUM(O587:O597)</f>
        <v>0.06</v>
      </c>
      <c r="P586" s="514"/>
      <c r="Q586" s="514">
        <f>SUM(Q587:Q597)</f>
        <v>0</v>
      </c>
      <c r="R586" s="515"/>
      <c r="S586" s="515"/>
      <c r="T586" s="516"/>
      <c r="U586" s="517"/>
      <c r="V586" s="517">
        <f>SUM(V587:V597)</f>
        <v>2.76</v>
      </c>
      <c r="W586" s="517"/>
      <c r="X586" s="517"/>
      <c r="Y586" s="517"/>
      <c r="AG586" s="493" t="s">
        <v>1601</v>
      </c>
    </row>
    <row r="587" spans="1:60" ht="33.75" outlineLevel="1">
      <c r="A587" s="518">
        <v>142</v>
      </c>
      <c r="B587" s="519" t="s">
        <v>2508</v>
      </c>
      <c r="C587" s="520" t="s">
        <v>2509</v>
      </c>
      <c r="D587" s="521" t="s">
        <v>162</v>
      </c>
      <c r="E587" s="522">
        <v>3</v>
      </c>
      <c r="F587" s="523"/>
      <c r="G587" s="524">
        <f>ROUND(E587*F587,2)</f>
        <v>0</v>
      </c>
      <c r="H587" s="523"/>
      <c r="I587" s="524">
        <f>ROUND(E587*H587,2)</f>
        <v>0</v>
      </c>
      <c r="J587" s="523"/>
      <c r="K587" s="524">
        <f>ROUND(E587*J587,2)</f>
        <v>0</v>
      </c>
      <c r="L587" s="524">
        <v>21</v>
      </c>
      <c r="M587" s="524">
        <f>G587*(1+L587/100)</f>
        <v>0</v>
      </c>
      <c r="N587" s="522">
        <v>3.3E-4</v>
      </c>
      <c r="O587" s="522">
        <f>ROUND(E587*N587,2)</f>
        <v>0</v>
      </c>
      <c r="P587" s="522">
        <v>0</v>
      </c>
      <c r="Q587" s="522">
        <f>ROUND(E587*P587,2)</f>
        <v>0</v>
      </c>
      <c r="R587" s="524" t="s">
        <v>1774</v>
      </c>
      <c r="S587" s="524" t="s">
        <v>1605</v>
      </c>
      <c r="T587" s="525" t="s">
        <v>1605</v>
      </c>
      <c r="U587" s="526">
        <v>2.75E-2</v>
      </c>
      <c r="V587" s="526">
        <f>ROUND(E587*U587,2)</f>
        <v>0.08</v>
      </c>
      <c r="W587" s="526"/>
      <c r="X587" s="526" t="s">
        <v>1606</v>
      </c>
      <c r="Y587" s="526" t="s">
        <v>2857</v>
      </c>
      <c r="Z587" s="527"/>
      <c r="AA587" s="527"/>
      <c r="AB587" s="527"/>
      <c r="AC587" s="527"/>
      <c r="AD587" s="527"/>
      <c r="AE587" s="527"/>
      <c r="AF587" s="527"/>
      <c r="AG587" s="527" t="s">
        <v>1607</v>
      </c>
      <c r="AH587" s="527"/>
      <c r="AI587" s="527"/>
      <c r="AJ587" s="527"/>
      <c r="AK587" s="527"/>
      <c r="AL587" s="527"/>
      <c r="AM587" s="527"/>
      <c r="AN587" s="527"/>
      <c r="AO587" s="527"/>
      <c r="AP587" s="527"/>
      <c r="AQ587" s="527"/>
      <c r="AR587" s="527"/>
      <c r="AS587" s="527"/>
      <c r="AT587" s="527"/>
      <c r="AU587" s="527"/>
      <c r="AV587" s="527"/>
      <c r="AW587" s="527"/>
      <c r="AX587" s="527"/>
      <c r="AY587" s="527"/>
      <c r="AZ587" s="527"/>
      <c r="BA587" s="527"/>
      <c r="BB587" s="527"/>
      <c r="BC587" s="527"/>
      <c r="BD587" s="527"/>
      <c r="BE587" s="527"/>
      <c r="BF587" s="527"/>
      <c r="BG587" s="527"/>
      <c r="BH587" s="527"/>
    </row>
    <row r="588" spans="1:60" outlineLevel="2">
      <c r="A588" s="528"/>
      <c r="B588" s="529"/>
      <c r="C588" s="530" t="s">
        <v>2510</v>
      </c>
      <c r="D588" s="531"/>
      <c r="E588" s="532">
        <v>3</v>
      </c>
      <c r="F588" s="526"/>
      <c r="G588" s="526"/>
      <c r="H588" s="526"/>
      <c r="I588" s="526"/>
      <c r="J588" s="526"/>
      <c r="K588" s="526"/>
      <c r="L588" s="526"/>
      <c r="M588" s="526"/>
      <c r="N588" s="533"/>
      <c r="O588" s="533"/>
      <c r="P588" s="533"/>
      <c r="Q588" s="533"/>
      <c r="R588" s="526"/>
      <c r="S588" s="526"/>
      <c r="T588" s="526"/>
      <c r="U588" s="526"/>
      <c r="V588" s="526"/>
      <c r="W588" s="526"/>
      <c r="X588" s="526"/>
      <c r="Y588" s="526"/>
      <c r="Z588" s="527"/>
      <c r="AA588" s="527"/>
      <c r="AB588" s="527"/>
      <c r="AC588" s="527"/>
      <c r="AD588" s="527"/>
      <c r="AE588" s="527"/>
      <c r="AF588" s="527"/>
      <c r="AG588" s="527" t="s">
        <v>814</v>
      </c>
      <c r="AH588" s="527">
        <v>0</v>
      </c>
      <c r="AI588" s="527"/>
      <c r="AJ588" s="527"/>
      <c r="AK588" s="527"/>
      <c r="AL588" s="527"/>
      <c r="AM588" s="527"/>
      <c r="AN588" s="527"/>
      <c r="AO588" s="527"/>
      <c r="AP588" s="527"/>
      <c r="AQ588" s="527"/>
      <c r="AR588" s="527"/>
      <c r="AS588" s="527"/>
      <c r="AT588" s="527"/>
      <c r="AU588" s="527"/>
      <c r="AV588" s="527"/>
      <c r="AW588" s="527"/>
      <c r="AX588" s="527"/>
      <c r="AY588" s="527"/>
      <c r="AZ588" s="527"/>
      <c r="BA588" s="527"/>
      <c r="BB588" s="527"/>
      <c r="BC588" s="527"/>
      <c r="BD588" s="527"/>
      <c r="BE588" s="527"/>
      <c r="BF588" s="527"/>
      <c r="BG588" s="527"/>
      <c r="BH588" s="527"/>
    </row>
    <row r="589" spans="1:60" ht="22.5" outlineLevel="1">
      <c r="A589" s="518">
        <v>143</v>
      </c>
      <c r="B589" s="519" t="s">
        <v>2511</v>
      </c>
      <c r="C589" s="520" t="s">
        <v>2512</v>
      </c>
      <c r="D589" s="521" t="s">
        <v>162</v>
      </c>
      <c r="E589" s="522">
        <v>5.07</v>
      </c>
      <c r="F589" s="523"/>
      <c r="G589" s="524">
        <f>ROUND(E589*F589,2)</f>
        <v>0</v>
      </c>
      <c r="H589" s="523"/>
      <c r="I589" s="524">
        <f>ROUND(E589*H589,2)</f>
        <v>0</v>
      </c>
      <c r="J589" s="523"/>
      <c r="K589" s="524">
        <f>ROUND(E589*J589,2)</f>
        <v>0</v>
      </c>
      <c r="L589" s="524">
        <v>21</v>
      </c>
      <c r="M589" s="524">
        <f>G589*(1+L589/100)</f>
        <v>0</v>
      </c>
      <c r="N589" s="522">
        <v>3.5E-4</v>
      </c>
      <c r="O589" s="522">
        <f>ROUND(E589*N589,2)</f>
        <v>0</v>
      </c>
      <c r="P589" s="522">
        <v>0</v>
      </c>
      <c r="Q589" s="522">
        <f>ROUND(E589*P589,2)</f>
        <v>0</v>
      </c>
      <c r="R589" s="524" t="s">
        <v>1774</v>
      </c>
      <c r="S589" s="524" t="s">
        <v>1605</v>
      </c>
      <c r="T589" s="525" t="s">
        <v>1605</v>
      </c>
      <c r="U589" s="526">
        <v>0.2</v>
      </c>
      <c r="V589" s="526">
        <f>ROUND(E589*U589,2)</f>
        <v>1.01</v>
      </c>
      <c r="W589" s="526"/>
      <c r="X589" s="526" t="s">
        <v>1606</v>
      </c>
      <c r="Y589" s="526" t="s">
        <v>2857</v>
      </c>
      <c r="Z589" s="527"/>
      <c r="AA589" s="527"/>
      <c r="AB589" s="527"/>
      <c r="AC589" s="527"/>
      <c r="AD589" s="527"/>
      <c r="AE589" s="527"/>
      <c r="AF589" s="527"/>
      <c r="AG589" s="527" t="s">
        <v>1607</v>
      </c>
      <c r="AH589" s="527"/>
      <c r="AI589" s="527"/>
      <c r="AJ589" s="527"/>
      <c r="AK589" s="527"/>
      <c r="AL589" s="527"/>
      <c r="AM589" s="527"/>
      <c r="AN589" s="527"/>
      <c r="AO589" s="527"/>
      <c r="AP589" s="527"/>
      <c r="AQ589" s="527"/>
      <c r="AR589" s="527"/>
      <c r="AS589" s="527"/>
      <c r="AT589" s="527"/>
      <c r="AU589" s="527"/>
      <c r="AV589" s="527"/>
      <c r="AW589" s="527"/>
      <c r="AX589" s="527"/>
      <c r="AY589" s="527"/>
      <c r="AZ589" s="527"/>
      <c r="BA589" s="527"/>
      <c r="BB589" s="527"/>
      <c r="BC589" s="527"/>
      <c r="BD589" s="527"/>
      <c r="BE589" s="527"/>
      <c r="BF589" s="527"/>
      <c r="BG589" s="527"/>
      <c r="BH589" s="527"/>
    </row>
    <row r="590" spans="1:60" outlineLevel="2">
      <c r="A590" s="528"/>
      <c r="B590" s="529"/>
      <c r="C590" s="530" t="s">
        <v>2513</v>
      </c>
      <c r="D590" s="531"/>
      <c r="E590" s="532">
        <v>5.07</v>
      </c>
      <c r="F590" s="526"/>
      <c r="G590" s="526"/>
      <c r="H590" s="526"/>
      <c r="I590" s="526"/>
      <c r="J590" s="526"/>
      <c r="K590" s="526"/>
      <c r="L590" s="526"/>
      <c r="M590" s="526"/>
      <c r="N590" s="533"/>
      <c r="O590" s="533"/>
      <c r="P590" s="533"/>
      <c r="Q590" s="533"/>
      <c r="R590" s="526"/>
      <c r="S590" s="526"/>
      <c r="T590" s="526"/>
      <c r="U590" s="526"/>
      <c r="V590" s="526"/>
      <c r="W590" s="526"/>
      <c r="X590" s="526"/>
      <c r="Y590" s="526"/>
      <c r="Z590" s="527"/>
      <c r="AA590" s="527"/>
      <c r="AB590" s="527"/>
      <c r="AC590" s="527"/>
      <c r="AD590" s="527"/>
      <c r="AE590" s="527"/>
      <c r="AF590" s="527"/>
      <c r="AG590" s="527" t="s">
        <v>814</v>
      </c>
      <c r="AH590" s="527">
        <v>0</v>
      </c>
      <c r="AI590" s="527"/>
      <c r="AJ590" s="527"/>
      <c r="AK590" s="527"/>
      <c r="AL590" s="527"/>
      <c r="AM590" s="527"/>
      <c r="AN590" s="527"/>
      <c r="AO590" s="527"/>
      <c r="AP590" s="527"/>
      <c r="AQ590" s="527"/>
      <c r="AR590" s="527"/>
      <c r="AS590" s="527"/>
      <c r="AT590" s="527"/>
      <c r="AU590" s="527"/>
      <c r="AV590" s="527"/>
      <c r="AW590" s="527"/>
      <c r="AX590" s="527"/>
      <c r="AY590" s="527"/>
      <c r="AZ590" s="527"/>
      <c r="BA590" s="527"/>
      <c r="BB590" s="527"/>
      <c r="BC590" s="527"/>
      <c r="BD590" s="527"/>
      <c r="BE590" s="527"/>
      <c r="BF590" s="527"/>
      <c r="BG590" s="527"/>
      <c r="BH590" s="527"/>
    </row>
    <row r="591" spans="1:60" ht="22.5" outlineLevel="1">
      <c r="A591" s="518">
        <v>144</v>
      </c>
      <c r="B591" s="519" t="s">
        <v>2514</v>
      </c>
      <c r="C591" s="520" t="s">
        <v>2515</v>
      </c>
      <c r="D591" s="521" t="s">
        <v>162</v>
      </c>
      <c r="E591" s="522">
        <v>8.07</v>
      </c>
      <c r="F591" s="523"/>
      <c r="G591" s="524">
        <f>ROUND(E591*F591,2)</f>
        <v>0</v>
      </c>
      <c r="H591" s="523"/>
      <c r="I591" s="524">
        <f>ROUND(E591*H591,2)</f>
        <v>0</v>
      </c>
      <c r="J591" s="523"/>
      <c r="K591" s="524">
        <f>ROUND(E591*J591,2)</f>
        <v>0</v>
      </c>
      <c r="L591" s="524">
        <v>21</v>
      </c>
      <c r="M591" s="524">
        <f>G591*(1+L591/100)</f>
        <v>0</v>
      </c>
      <c r="N591" s="522">
        <v>4.0299999999999997E-3</v>
      </c>
      <c r="O591" s="522">
        <f>ROUND(E591*N591,2)</f>
        <v>0.03</v>
      </c>
      <c r="P591" s="522">
        <v>0</v>
      </c>
      <c r="Q591" s="522">
        <f>ROUND(E591*P591,2)</f>
        <v>0</v>
      </c>
      <c r="R591" s="524" t="s">
        <v>1774</v>
      </c>
      <c r="S591" s="524" t="s">
        <v>1605</v>
      </c>
      <c r="T591" s="525" t="s">
        <v>1605</v>
      </c>
      <c r="U591" s="526">
        <v>0.20699999999999999</v>
      </c>
      <c r="V591" s="526">
        <f>ROUND(E591*U591,2)</f>
        <v>1.67</v>
      </c>
      <c r="W591" s="526"/>
      <c r="X591" s="526" t="s">
        <v>1606</v>
      </c>
      <c r="Y591" s="526" t="s">
        <v>2857</v>
      </c>
      <c r="Z591" s="527"/>
      <c r="AA591" s="527"/>
      <c r="AB591" s="527"/>
      <c r="AC591" s="527"/>
      <c r="AD591" s="527"/>
      <c r="AE591" s="527"/>
      <c r="AF591" s="527"/>
      <c r="AG591" s="527" t="s">
        <v>1607</v>
      </c>
      <c r="AH591" s="527"/>
      <c r="AI591" s="527"/>
      <c r="AJ591" s="527"/>
      <c r="AK591" s="527"/>
      <c r="AL591" s="527"/>
      <c r="AM591" s="527"/>
      <c r="AN591" s="527"/>
      <c r="AO591" s="527"/>
      <c r="AP591" s="527"/>
      <c r="AQ591" s="527"/>
      <c r="AR591" s="527"/>
      <c r="AS591" s="527"/>
      <c r="AT591" s="527"/>
      <c r="AU591" s="527"/>
      <c r="AV591" s="527"/>
      <c r="AW591" s="527"/>
      <c r="AX591" s="527"/>
      <c r="AY591" s="527"/>
      <c r="AZ591" s="527"/>
      <c r="BA591" s="527"/>
      <c r="BB591" s="527"/>
      <c r="BC591" s="527"/>
      <c r="BD591" s="527"/>
      <c r="BE591" s="527"/>
      <c r="BF591" s="527"/>
      <c r="BG591" s="527"/>
      <c r="BH591" s="527"/>
    </row>
    <row r="592" spans="1:60" outlineLevel="2">
      <c r="A592" s="528"/>
      <c r="B592" s="529"/>
      <c r="C592" s="530" t="s">
        <v>2510</v>
      </c>
      <c r="D592" s="531"/>
      <c r="E592" s="532">
        <v>3</v>
      </c>
      <c r="F592" s="526"/>
      <c r="G592" s="526"/>
      <c r="H592" s="526"/>
      <c r="I592" s="526"/>
      <c r="J592" s="526"/>
      <c r="K592" s="526"/>
      <c r="L592" s="526"/>
      <c r="M592" s="526"/>
      <c r="N592" s="533"/>
      <c r="O592" s="533"/>
      <c r="P592" s="533"/>
      <c r="Q592" s="533"/>
      <c r="R592" s="526"/>
      <c r="S592" s="526"/>
      <c r="T592" s="526"/>
      <c r="U592" s="526"/>
      <c r="V592" s="526"/>
      <c r="W592" s="526"/>
      <c r="X592" s="526"/>
      <c r="Y592" s="526"/>
      <c r="Z592" s="527"/>
      <c r="AA592" s="527"/>
      <c r="AB592" s="527"/>
      <c r="AC592" s="527"/>
      <c r="AD592" s="527"/>
      <c r="AE592" s="527"/>
      <c r="AF592" s="527"/>
      <c r="AG592" s="527" t="s">
        <v>814</v>
      </c>
      <c r="AH592" s="527">
        <v>0</v>
      </c>
      <c r="AI592" s="527"/>
      <c r="AJ592" s="527"/>
      <c r="AK592" s="527"/>
      <c r="AL592" s="527"/>
      <c r="AM592" s="527"/>
      <c r="AN592" s="527"/>
      <c r="AO592" s="527"/>
      <c r="AP592" s="527"/>
      <c r="AQ592" s="527"/>
      <c r="AR592" s="527"/>
      <c r="AS592" s="527"/>
      <c r="AT592" s="527"/>
      <c r="AU592" s="527"/>
      <c r="AV592" s="527"/>
      <c r="AW592" s="527"/>
      <c r="AX592" s="527"/>
      <c r="AY592" s="527"/>
      <c r="AZ592" s="527"/>
      <c r="BA592" s="527"/>
      <c r="BB592" s="527"/>
      <c r="BC592" s="527"/>
      <c r="BD592" s="527"/>
      <c r="BE592" s="527"/>
      <c r="BF592" s="527"/>
      <c r="BG592" s="527"/>
      <c r="BH592" s="527"/>
    </row>
    <row r="593" spans="1:60" outlineLevel="3">
      <c r="A593" s="528"/>
      <c r="B593" s="529"/>
      <c r="C593" s="530" t="s">
        <v>2516</v>
      </c>
      <c r="D593" s="531"/>
      <c r="E593" s="532">
        <v>5.07</v>
      </c>
      <c r="F593" s="526"/>
      <c r="G593" s="526"/>
      <c r="H593" s="526"/>
      <c r="I593" s="526"/>
      <c r="J593" s="526"/>
      <c r="K593" s="526"/>
      <c r="L593" s="526"/>
      <c r="M593" s="526"/>
      <c r="N593" s="533"/>
      <c r="O593" s="533"/>
      <c r="P593" s="533"/>
      <c r="Q593" s="533"/>
      <c r="R593" s="526"/>
      <c r="S593" s="526"/>
      <c r="T593" s="526"/>
      <c r="U593" s="526"/>
      <c r="V593" s="526"/>
      <c r="W593" s="526"/>
      <c r="X593" s="526"/>
      <c r="Y593" s="526"/>
      <c r="Z593" s="527"/>
      <c r="AA593" s="527"/>
      <c r="AB593" s="527"/>
      <c r="AC593" s="527"/>
      <c r="AD593" s="527"/>
      <c r="AE593" s="527"/>
      <c r="AF593" s="527"/>
      <c r="AG593" s="527" t="s">
        <v>814</v>
      </c>
      <c r="AH593" s="527">
        <v>0</v>
      </c>
      <c r="AI593" s="527"/>
      <c r="AJ593" s="527"/>
      <c r="AK593" s="527"/>
      <c r="AL593" s="527"/>
      <c r="AM593" s="527"/>
      <c r="AN593" s="527"/>
      <c r="AO593" s="527"/>
      <c r="AP593" s="527"/>
      <c r="AQ593" s="527"/>
      <c r="AR593" s="527"/>
      <c r="AS593" s="527"/>
      <c r="AT593" s="527"/>
      <c r="AU593" s="527"/>
      <c r="AV593" s="527"/>
      <c r="AW593" s="527"/>
      <c r="AX593" s="527"/>
      <c r="AY593" s="527"/>
      <c r="AZ593" s="527"/>
      <c r="BA593" s="527"/>
      <c r="BB593" s="527"/>
      <c r="BC593" s="527"/>
      <c r="BD593" s="527"/>
      <c r="BE593" s="527"/>
      <c r="BF593" s="527"/>
      <c r="BG593" s="527"/>
      <c r="BH593" s="527"/>
    </row>
    <row r="594" spans="1:60" ht="22.5" outlineLevel="1">
      <c r="A594" s="518">
        <v>145</v>
      </c>
      <c r="B594" s="519" t="s">
        <v>2517</v>
      </c>
      <c r="C594" s="520" t="s">
        <v>2944</v>
      </c>
      <c r="D594" s="521" t="s">
        <v>162</v>
      </c>
      <c r="E594" s="522">
        <v>5.3235000000000001</v>
      </c>
      <c r="F594" s="523"/>
      <c r="G594" s="524">
        <f>ROUND(E594*F594,2)</f>
        <v>0</v>
      </c>
      <c r="H594" s="523"/>
      <c r="I594" s="524">
        <f>ROUND(E594*H594,2)</f>
        <v>0</v>
      </c>
      <c r="J594" s="523"/>
      <c r="K594" s="524">
        <f>ROUND(E594*J594,2)</f>
        <v>0</v>
      </c>
      <c r="L594" s="524">
        <v>21</v>
      </c>
      <c r="M594" s="524">
        <f>G594*(1+L594/100)</f>
        <v>0</v>
      </c>
      <c r="N594" s="522">
        <v>5.4999999999999997E-3</v>
      </c>
      <c r="O594" s="522">
        <f>ROUND(E594*N594,2)</f>
        <v>0.03</v>
      </c>
      <c r="P594" s="522">
        <v>0</v>
      </c>
      <c r="Q594" s="522">
        <f>ROUND(E594*P594,2)</f>
        <v>0</v>
      </c>
      <c r="R594" s="524" t="s">
        <v>1813</v>
      </c>
      <c r="S594" s="524" t="s">
        <v>1605</v>
      </c>
      <c r="T594" s="525" t="s">
        <v>1605</v>
      </c>
      <c r="U594" s="526">
        <v>0</v>
      </c>
      <c r="V594" s="526">
        <f>ROUND(E594*U594,2)</f>
        <v>0</v>
      </c>
      <c r="W594" s="526"/>
      <c r="X594" s="526" t="s">
        <v>1814</v>
      </c>
      <c r="Y594" s="526" t="s">
        <v>2857</v>
      </c>
      <c r="Z594" s="527"/>
      <c r="AA594" s="527"/>
      <c r="AB594" s="527"/>
      <c r="AC594" s="527"/>
      <c r="AD594" s="527"/>
      <c r="AE594" s="527"/>
      <c r="AF594" s="527"/>
      <c r="AG594" s="527" t="s">
        <v>1815</v>
      </c>
      <c r="AH594" s="527"/>
      <c r="AI594" s="527"/>
      <c r="AJ594" s="527"/>
      <c r="AK594" s="527"/>
      <c r="AL594" s="527"/>
      <c r="AM594" s="527"/>
      <c r="AN594" s="527"/>
      <c r="AO594" s="527"/>
      <c r="AP594" s="527"/>
      <c r="AQ594" s="527"/>
      <c r="AR594" s="527"/>
      <c r="AS594" s="527"/>
      <c r="AT594" s="527"/>
      <c r="AU594" s="527"/>
      <c r="AV594" s="527"/>
      <c r="AW594" s="527"/>
      <c r="AX594" s="527"/>
      <c r="AY594" s="527"/>
      <c r="AZ594" s="527"/>
      <c r="BA594" s="527"/>
      <c r="BB594" s="527"/>
      <c r="BC594" s="527"/>
      <c r="BD594" s="527"/>
      <c r="BE594" s="527"/>
      <c r="BF594" s="527"/>
      <c r="BG594" s="527"/>
      <c r="BH594" s="527"/>
    </row>
    <row r="595" spans="1:60" outlineLevel="2">
      <c r="A595" s="528"/>
      <c r="B595" s="529"/>
      <c r="C595" s="530" t="s">
        <v>2945</v>
      </c>
      <c r="D595" s="531"/>
      <c r="E595" s="532">
        <v>5.3235000000000001</v>
      </c>
      <c r="F595" s="526"/>
      <c r="G595" s="526"/>
      <c r="H595" s="526"/>
      <c r="I595" s="526"/>
      <c r="J595" s="526"/>
      <c r="K595" s="526"/>
      <c r="L595" s="526"/>
      <c r="M595" s="526"/>
      <c r="N595" s="533"/>
      <c r="O595" s="533"/>
      <c r="P595" s="533"/>
      <c r="Q595" s="533"/>
      <c r="R595" s="526"/>
      <c r="S595" s="526"/>
      <c r="T595" s="526"/>
      <c r="U595" s="526"/>
      <c r="V595" s="526"/>
      <c r="W595" s="526"/>
      <c r="X595" s="526"/>
      <c r="Y595" s="526"/>
      <c r="Z595" s="527"/>
      <c r="AA595" s="527"/>
      <c r="AB595" s="527"/>
      <c r="AC595" s="527"/>
      <c r="AD595" s="527"/>
      <c r="AE595" s="527"/>
      <c r="AF595" s="527"/>
      <c r="AG595" s="527" t="s">
        <v>814</v>
      </c>
      <c r="AH595" s="527">
        <v>5</v>
      </c>
      <c r="AI595" s="527"/>
      <c r="AJ595" s="527"/>
      <c r="AK595" s="527"/>
      <c r="AL595" s="527"/>
      <c r="AM595" s="527"/>
      <c r="AN595" s="527"/>
      <c r="AO595" s="527"/>
      <c r="AP595" s="527"/>
      <c r="AQ595" s="527"/>
      <c r="AR595" s="527"/>
      <c r="AS595" s="527"/>
      <c r="AT595" s="527"/>
      <c r="AU595" s="527"/>
      <c r="AV595" s="527"/>
      <c r="AW595" s="527"/>
      <c r="AX595" s="527"/>
      <c r="AY595" s="527"/>
      <c r="AZ595" s="527"/>
      <c r="BA595" s="527"/>
      <c r="BB595" s="527"/>
      <c r="BC595" s="527"/>
      <c r="BD595" s="527"/>
      <c r="BE595" s="527"/>
      <c r="BF595" s="527"/>
      <c r="BG595" s="527"/>
      <c r="BH595" s="527"/>
    </row>
    <row r="596" spans="1:60" outlineLevel="1">
      <c r="A596" s="528">
        <v>146</v>
      </c>
      <c r="B596" s="529" t="s">
        <v>2518</v>
      </c>
      <c r="C596" s="543" t="s">
        <v>2519</v>
      </c>
      <c r="D596" s="544" t="s">
        <v>255</v>
      </c>
      <c r="E596" s="545"/>
      <c r="F596" s="546"/>
      <c r="G596" s="526">
        <f>ROUND(E596*F596,2)</f>
        <v>0</v>
      </c>
      <c r="H596" s="546"/>
      <c r="I596" s="526">
        <f>ROUND(E596*H596,2)</f>
        <v>0</v>
      </c>
      <c r="J596" s="546"/>
      <c r="K596" s="526">
        <f>ROUND(E596*J596,2)</f>
        <v>0</v>
      </c>
      <c r="L596" s="526">
        <v>21</v>
      </c>
      <c r="M596" s="526">
        <f>G596*(1+L596/100)</f>
        <v>0</v>
      </c>
      <c r="N596" s="533">
        <v>0</v>
      </c>
      <c r="O596" s="533">
        <f>ROUND(E596*N596,2)</f>
        <v>0</v>
      </c>
      <c r="P596" s="533">
        <v>0</v>
      </c>
      <c r="Q596" s="533">
        <f>ROUND(E596*P596,2)</f>
        <v>0</v>
      </c>
      <c r="R596" s="526" t="s">
        <v>1774</v>
      </c>
      <c r="S596" s="526" t="s">
        <v>1605</v>
      </c>
      <c r="T596" s="526" t="s">
        <v>1605</v>
      </c>
      <c r="U596" s="526">
        <v>0</v>
      </c>
      <c r="V596" s="526">
        <f>ROUND(E596*U596,2)</f>
        <v>0</v>
      </c>
      <c r="W596" s="526"/>
      <c r="X596" s="526" t="s">
        <v>1243</v>
      </c>
      <c r="Y596" s="526" t="s">
        <v>2857</v>
      </c>
      <c r="Z596" s="527"/>
      <c r="AA596" s="527"/>
      <c r="AB596" s="527"/>
      <c r="AC596" s="527"/>
      <c r="AD596" s="527"/>
      <c r="AE596" s="527"/>
      <c r="AF596" s="527"/>
      <c r="AG596" s="527" t="s">
        <v>1769</v>
      </c>
      <c r="AH596" s="527"/>
      <c r="AI596" s="527"/>
      <c r="AJ596" s="527"/>
      <c r="AK596" s="527"/>
      <c r="AL596" s="527"/>
      <c r="AM596" s="527"/>
      <c r="AN596" s="527"/>
      <c r="AO596" s="527"/>
      <c r="AP596" s="527"/>
      <c r="AQ596" s="527"/>
      <c r="AR596" s="527"/>
      <c r="AS596" s="527"/>
      <c r="AT596" s="527"/>
      <c r="AU596" s="527"/>
      <c r="AV596" s="527"/>
      <c r="AW596" s="527"/>
      <c r="AX596" s="527"/>
      <c r="AY596" s="527"/>
      <c r="AZ596" s="527"/>
      <c r="BA596" s="527"/>
      <c r="BB596" s="527"/>
      <c r="BC596" s="527"/>
      <c r="BD596" s="527"/>
      <c r="BE596" s="527"/>
      <c r="BF596" s="527"/>
      <c r="BG596" s="527"/>
      <c r="BH596" s="527"/>
    </row>
    <row r="597" spans="1:60" outlineLevel="2">
      <c r="A597" s="528"/>
      <c r="B597" s="529"/>
      <c r="C597" s="980" t="s">
        <v>1821</v>
      </c>
      <c r="D597" s="981"/>
      <c r="E597" s="981"/>
      <c r="F597" s="981"/>
      <c r="G597" s="981"/>
      <c r="H597" s="526"/>
      <c r="I597" s="526"/>
      <c r="J597" s="526"/>
      <c r="K597" s="526"/>
      <c r="L597" s="526"/>
      <c r="M597" s="526"/>
      <c r="N597" s="533"/>
      <c r="O597" s="533"/>
      <c r="P597" s="533"/>
      <c r="Q597" s="533"/>
      <c r="R597" s="526"/>
      <c r="S597" s="526"/>
      <c r="T597" s="526"/>
      <c r="U597" s="526"/>
      <c r="V597" s="526"/>
      <c r="W597" s="526"/>
      <c r="X597" s="526"/>
      <c r="Y597" s="526"/>
      <c r="Z597" s="527"/>
      <c r="AA597" s="527"/>
      <c r="AB597" s="527"/>
      <c r="AC597" s="527"/>
      <c r="AD597" s="527"/>
      <c r="AE597" s="527"/>
      <c r="AF597" s="527"/>
      <c r="AG597" s="527" t="s">
        <v>1621</v>
      </c>
      <c r="AH597" s="527"/>
      <c r="AI597" s="527"/>
      <c r="AJ597" s="527"/>
      <c r="AK597" s="527"/>
      <c r="AL597" s="527"/>
      <c r="AM597" s="527"/>
      <c r="AN597" s="527"/>
      <c r="AO597" s="527"/>
      <c r="AP597" s="527"/>
      <c r="AQ597" s="527"/>
      <c r="AR597" s="527"/>
      <c r="AS597" s="527"/>
      <c r="AT597" s="527"/>
      <c r="AU597" s="527"/>
      <c r="AV597" s="527"/>
      <c r="AW597" s="527"/>
      <c r="AX597" s="527"/>
      <c r="AY597" s="527"/>
      <c r="AZ597" s="527"/>
      <c r="BA597" s="527"/>
      <c r="BB597" s="527"/>
      <c r="BC597" s="527"/>
      <c r="BD597" s="527"/>
      <c r="BE597" s="527"/>
      <c r="BF597" s="527"/>
      <c r="BG597" s="527"/>
      <c r="BH597" s="527"/>
    </row>
    <row r="598" spans="1:60">
      <c r="A598" s="510" t="s">
        <v>1600</v>
      </c>
      <c r="B598" s="511" t="s">
        <v>1792</v>
      </c>
      <c r="C598" s="512" t="s">
        <v>1793</v>
      </c>
      <c r="D598" s="513"/>
      <c r="E598" s="514"/>
      <c r="F598" s="515"/>
      <c r="G598" s="515">
        <f>SUMIF(AG599:AG650,"&lt;&gt;NOR",G599:G650)</f>
        <v>0</v>
      </c>
      <c r="H598" s="515"/>
      <c r="I598" s="515">
        <f>SUM(I599:I650)</f>
        <v>0</v>
      </c>
      <c r="J598" s="515"/>
      <c r="K598" s="515">
        <f>SUM(K599:K650)</f>
        <v>0</v>
      </c>
      <c r="L598" s="515"/>
      <c r="M598" s="515">
        <f>SUM(M599:M650)</f>
        <v>0</v>
      </c>
      <c r="N598" s="514"/>
      <c r="O598" s="514">
        <f>SUM(O599:O650)</f>
        <v>4.66</v>
      </c>
      <c r="P598" s="514"/>
      <c r="Q598" s="514">
        <f>SUM(Q599:Q650)</f>
        <v>2.2400000000000002</v>
      </c>
      <c r="R598" s="515"/>
      <c r="S598" s="515"/>
      <c r="T598" s="516"/>
      <c r="U598" s="517"/>
      <c r="V598" s="517">
        <f>SUM(V599:V650)</f>
        <v>250.46999999999997</v>
      </c>
      <c r="W598" s="517"/>
      <c r="X598" s="517"/>
      <c r="Y598" s="517"/>
      <c r="AG598" s="493" t="s">
        <v>1601</v>
      </c>
    </row>
    <row r="599" spans="1:60" ht="22.5" outlineLevel="1">
      <c r="A599" s="518">
        <v>147</v>
      </c>
      <c r="B599" s="519" t="s">
        <v>1794</v>
      </c>
      <c r="C599" s="520" t="s">
        <v>1795</v>
      </c>
      <c r="D599" s="521" t="s">
        <v>162</v>
      </c>
      <c r="E599" s="522">
        <v>193.988</v>
      </c>
      <c r="F599" s="523"/>
      <c r="G599" s="524">
        <f>ROUND(E599*F599,2)</f>
        <v>0</v>
      </c>
      <c r="H599" s="523"/>
      <c r="I599" s="524">
        <f>ROUND(E599*H599,2)</f>
        <v>0</v>
      </c>
      <c r="J599" s="523"/>
      <c r="K599" s="524">
        <f>ROUND(E599*J599,2)</f>
        <v>0</v>
      </c>
      <c r="L599" s="524">
        <v>21</v>
      </c>
      <c r="M599" s="524">
        <f>G599*(1+L599/100)</f>
        <v>0</v>
      </c>
      <c r="N599" s="522">
        <v>1.6000000000000001E-4</v>
      </c>
      <c r="O599" s="522">
        <f>ROUND(E599*N599,2)</f>
        <v>0.03</v>
      </c>
      <c r="P599" s="522">
        <v>0</v>
      </c>
      <c r="Q599" s="522">
        <f>ROUND(E599*P599,2)</f>
        <v>0</v>
      </c>
      <c r="R599" s="524" t="s">
        <v>1796</v>
      </c>
      <c r="S599" s="524" t="s">
        <v>1605</v>
      </c>
      <c r="T599" s="525" t="s">
        <v>1605</v>
      </c>
      <c r="U599" s="526">
        <v>0.14000000000000001</v>
      </c>
      <c r="V599" s="526">
        <f>ROUND(E599*U599,2)</f>
        <v>27.16</v>
      </c>
      <c r="W599" s="526"/>
      <c r="X599" s="526" t="s">
        <v>1606</v>
      </c>
      <c r="Y599" s="526" t="s">
        <v>2857</v>
      </c>
      <c r="Z599" s="527"/>
      <c r="AA599" s="527"/>
      <c r="AB599" s="527"/>
      <c r="AC599" s="527"/>
      <c r="AD599" s="527"/>
      <c r="AE599" s="527"/>
      <c r="AF599" s="527"/>
      <c r="AG599" s="527" t="s">
        <v>1607</v>
      </c>
      <c r="AH599" s="527"/>
      <c r="AI599" s="527"/>
      <c r="AJ599" s="527"/>
      <c r="AK599" s="527"/>
      <c r="AL599" s="527"/>
      <c r="AM599" s="527"/>
      <c r="AN599" s="527"/>
      <c r="AO599" s="527"/>
      <c r="AP599" s="527"/>
      <c r="AQ599" s="527"/>
      <c r="AR599" s="527"/>
      <c r="AS599" s="527"/>
      <c r="AT599" s="527"/>
      <c r="AU599" s="527"/>
      <c r="AV599" s="527"/>
      <c r="AW599" s="527"/>
      <c r="AX599" s="527"/>
      <c r="AY599" s="527"/>
      <c r="AZ599" s="527"/>
      <c r="BA599" s="527"/>
      <c r="BB599" s="527"/>
      <c r="BC599" s="527"/>
      <c r="BD599" s="527"/>
      <c r="BE599" s="527"/>
      <c r="BF599" s="527"/>
      <c r="BG599" s="527"/>
      <c r="BH599" s="527"/>
    </row>
    <row r="600" spans="1:60" outlineLevel="2">
      <c r="A600" s="528"/>
      <c r="B600" s="529"/>
      <c r="C600" s="530" t="s">
        <v>2520</v>
      </c>
      <c r="D600" s="531"/>
      <c r="E600" s="532">
        <v>27.84</v>
      </c>
      <c r="F600" s="526"/>
      <c r="G600" s="526"/>
      <c r="H600" s="526"/>
      <c r="I600" s="526"/>
      <c r="J600" s="526"/>
      <c r="K600" s="526"/>
      <c r="L600" s="526"/>
      <c r="M600" s="526"/>
      <c r="N600" s="533"/>
      <c r="O600" s="533"/>
      <c r="P600" s="533"/>
      <c r="Q600" s="533"/>
      <c r="R600" s="526"/>
      <c r="S600" s="526"/>
      <c r="T600" s="526"/>
      <c r="U600" s="526"/>
      <c r="V600" s="526"/>
      <c r="W600" s="526"/>
      <c r="X600" s="526"/>
      <c r="Y600" s="526"/>
      <c r="Z600" s="527"/>
      <c r="AA600" s="527"/>
      <c r="AB600" s="527"/>
      <c r="AC600" s="527"/>
      <c r="AD600" s="527"/>
      <c r="AE600" s="527"/>
      <c r="AF600" s="527"/>
      <c r="AG600" s="527" t="s">
        <v>814</v>
      </c>
      <c r="AH600" s="527">
        <v>0</v>
      </c>
      <c r="AI600" s="527"/>
      <c r="AJ600" s="527"/>
      <c r="AK600" s="527"/>
      <c r="AL600" s="527"/>
      <c r="AM600" s="527"/>
      <c r="AN600" s="527"/>
      <c r="AO600" s="527"/>
      <c r="AP600" s="527"/>
      <c r="AQ600" s="527"/>
      <c r="AR600" s="527"/>
      <c r="AS600" s="527"/>
      <c r="AT600" s="527"/>
      <c r="AU600" s="527"/>
      <c r="AV600" s="527"/>
      <c r="AW600" s="527"/>
      <c r="AX600" s="527"/>
      <c r="AY600" s="527"/>
      <c r="AZ600" s="527"/>
      <c r="BA600" s="527"/>
      <c r="BB600" s="527"/>
      <c r="BC600" s="527"/>
      <c r="BD600" s="527"/>
      <c r="BE600" s="527"/>
      <c r="BF600" s="527"/>
      <c r="BG600" s="527"/>
      <c r="BH600" s="527"/>
    </row>
    <row r="601" spans="1:60" outlineLevel="3">
      <c r="A601" s="528"/>
      <c r="B601" s="529"/>
      <c r="C601" s="530" t="s">
        <v>2521</v>
      </c>
      <c r="D601" s="531"/>
      <c r="E601" s="532">
        <v>23.52</v>
      </c>
      <c r="F601" s="526"/>
      <c r="G601" s="526"/>
      <c r="H601" s="526"/>
      <c r="I601" s="526"/>
      <c r="J601" s="526"/>
      <c r="K601" s="526"/>
      <c r="L601" s="526"/>
      <c r="M601" s="526"/>
      <c r="N601" s="533"/>
      <c r="O601" s="533"/>
      <c r="P601" s="533"/>
      <c r="Q601" s="533"/>
      <c r="R601" s="526"/>
      <c r="S601" s="526"/>
      <c r="T601" s="526"/>
      <c r="U601" s="526"/>
      <c r="V601" s="526"/>
      <c r="W601" s="526"/>
      <c r="X601" s="526"/>
      <c r="Y601" s="526"/>
      <c r="Z601" s="527"/>
      <c r="AA601" s="527"/>
      <c r="AB601" s="527"/>
      <c r="AC601" s="527"/>
      <c r="AD601" s="527"/>
      <c r="AE601" s="527"/>
      <c r="AF601" s="527"/>
      <c r="AG601" s="527" t="s">
        <v>814</v>
      </c>
      <c r="AH601" s="527">
        <v>0</v>
      </c>
      <c r="AI601" s="527"/>
      <c r="AJ601" s="527"/>
      <c r="AK601" s="527"/>
      <c r="AL601" s="527"/>
      <c r="AM601" s="527"/>
      <c r="AN601" s="527"/>
      <c r="AO601" s="527"/>
      <c r="AP601" s="527"/>
      <c r="AQ601" s="527"/>
      <c r="AR601" s="527"/>
      <c r="AS601" s="527"/>
      <c r="AT601" s="527"/>
      <c r="AU601" s="527"/>
      <c r="AV601" s="527"/>
      <c r="AW601" s="527"/>
      <c r="AX601" s="527"/>
      <c r="AY601" s="527"/>
      <c r="AZ601" s="527"/>
      <c r="BA601" s="527"/>
      <c r="BB601" s="527"/>
      <c r="BC601" s="527"/>
      <c r="BD601" s="527"/>
      <c r="BE601" s="527"/>
      <c r="BF601" s="527"/>
      <c r="BG601" s="527"/>
      <c r="BH601" s="527"/>
    </row>
    <row r="602" spans="1:60" outlineLevel="3">
      <c r="A602" s="528"/>
      <c r="B602" s="529"/>
      <c r="C602" s="530" t="s">
        <v>2522</v>
      </c>
      <c r="D602" s="531"/>
      <c r="E602" s="532">
        <v>52.92</v>
      </c>
      <c r="F602" s="526"/>
      <c r="G602" s="526"/>
      <c r="H602" s="526"/>
      <c r="I602" s="526"/>
      <c r="J602" s="526"/>
      <c r="K602" s="526"/>
      <c r="L602" s="526"/>
      <c r="M602" s="526"/>
      <c r="N602" s="533"/>
      <c r="O602" s="533"/>
      <c r="P602" s="533"/>
      <c r="Q602" s="533"/>
      <c r="R602" s="526"/>
      <c r="S602" s="526"/>
      <c r="T602" s="526"/>
      <c r="U602" s="526"/>
      <c r="V602" s="526"/>
      <c r="W602" s="526"/>
      <c r="X602" s="526"/>
      <c r="Y602" s="526"/>
      <c r="Z602" s="527"/>
      <c r="AA602" s="527"/>
      <c r="AB602" s="527"/>
      <c r="AC602" s="527"/>
      <c r="AD602" s="527"/>
      <c r="AE602" s="527"/>
      <c r="AF602" s="527"/>
      <c r="AG602" s="527" t="s">
        <v>814</v>
      </c>
      <c r="AH602" s="527">
        <v>0</v>
      </c>
      <c r="AI602" s="527"/>
      <c r="AJ602" s="527"/>
      <c r="AK602" s="527"/>
      <c r="AL602" s="527"/>
      <c r="AM602" s="527"/>
      <c r="AN602" s="527"/>
      <c r="AO602" s="527"/>
      <c r="AP602" s="527"/>
      <c r="AQ602" s="527"/>
      <c r="AR602" s="527"/>
      <c r="AS602" s="527"/>
      <c r="AT602" s="527"/>
      <c r="AU602" s="527"/>
      <c r="AV602" s="527"/>
      <c r="AW602" s="527"/>
      <c r="AX602" s="527"/>
      <c r="AY602" s="527"/>
      <c r="AZ602" s="527"/>
      <c r="BA602" s="527"/>
      <c r="BB602" s="527"/>
      <c r="BC602" s="527"/>
      <c r="BD602" s="527"/>
      <c r="BE602" s="527"/>
      <c r="BF602" s="527"/>
      <c r="BG602" s="527"/>
      <c r="BH602" s="527"/>
    </row>
    <row r="603" spans="1:60" outlineLevel="3">
      <c r="A603" s="528"/>
      <c r="B603" s="529"/>
      <c r="C603" s="530" t="s">
        <v>2946</v>
      </c>
      <c r="D603" s="531"/>
      <c r="E603" s="532">
        <v>11.3</v>
      </c>
      <c r="F603" s="526"/>
      <c r="G603" s="526"/>
      <c r="H603" s="526"/>
      <c r="I603" s="526"/>
      <c r="J603" s="526"/>
      <c r="K603" s="526"/>
      <c r="L603" s="526"/>
      <c r="M603" s="526"/>
      <c r="N603" s="533"/>
      <c r="O603" s="533"/>
      <c r="P603" s="533"/>
      <c r="Q603" s="533"/>
      <c r="R603" s="526"/>
      <c r="S603" s="526"/>
      <c r="T603" s="526"/>
      <c r="U603" s="526"/>
      <c r="V603" s="526"/>
      <c r="W603" s="526"/>
      <c r="X603" s="526"/>
      <c r="Y603" s="526"/>
      <c r="Z603" s="527"/>
      <c r="AA603" s="527"/>
      <c r="AB603" s="527"/>
      <c r="AC603" s="527"/>
      <c r="AD603" s="527"/>
      <c r="AE603" s="527"/>
      <c r="AF603" s="527"/>
      <c r="AG603" s="527" t="s">
        <v>814</v>
      </c>
      <c r="AH603" s="527">
        <v>0</v>
      </c>
      <c r="AI603" s="527"/>
      <c r="AJ603" s="527"/>
      <c r="AK603" s="527"/>
      <c r="AL603" s="527"/>
      <c r="AM603" s="527"/>
      <c r="AN603" s="527"/>
      <c r="AO603" s="527"/>
      <c r="AP603" s="527"/>
      <c r="AQ603" s="527"/>
      <c r="AR603" s="527"/>
      <c r="AS603" s="527"/>
      <c r="AT603" s="527"/>
      <c r="AU603" s="527"/>
      <c r="AV603" s="527"/>
      <c r="AW603" s="527"/>
      <c r="AX603" s="527"/>
      <c r="AY603" s="527"/>
      <c r="AZ603" s="527"/>
      <c r="BA603" s="527"/>
      <c r="BB603" s="527"/>
      <c r="BC603" s="527"/>
      <c r="BD603" s="527"/>
      <c r="BE603" s="527"/>
      <c r="BF603" s="527"/>
      <c r="BG603" s="527"/>
      <c r="BH603" s="527"/>
    </row>
    <row r="604" spans="1:60" outlineLevel="3">
      <c r="A604" s="528"/>
      <c r="B604" s="529"/>
      <c r="C604" s="530" t="s">
        <v>2523</v>
      </c>
      <c r="D604" s="531"/>
      <c r="E604" s="532">
        <v>78.408000000000001</v>
      </c>
      <c r="F604" s="526"/>
      <c r="G604" s="526"/>
      <c r="H604" s="526"/>
      <c r="I604" s="526"/>
      <c r="J604" s="526"/>
      <c r="K604" s="526"/>
      <c r="L604" s="526"/>
      <c r="M604" s="526"/>
      <c r="N604" s="533"/>
      <c r="O604" s="533"/>
      <c r="P604" s="533"/>
      <c r="Q604" s="533"/>
      <c r="R604" s="526"/>
      <c r="S604" s="526"/>
      <c r="T604" s="526"/>
      <c r="U604" s="526"/>
      <c r="V604" s="526"/>
      <c r="W604" s="526"/>
      <c r="X604" s="526"/>
      <c r="Y604" s="526"/>
      <c r="Z604" s="527"/>
      <c r="AA604" s="527"/>
      <c r="AB604" s="527"/>
      <c r="AC604" s="527"/>
      <c r="AD604" s="527"/>
      <c r="AE604" s="527"/>
      <c r="AF604" s="527"/>
      <c r="AG604" s="527" t="s">
        <v>814</v>
      </c>
      <c r="AH604" s="527">
        <v>0</v>
      </c>
      <c r="AI604" s="527"/>
      <c r="AJ604" s="527"/>
      <c r="AK604" s="527"/>
      <c r="AL604" s="527"/>
      <c r="AM604" s="527"/>
      <c r="AN604" s="527"/>
      <c r="AO604" s="527"/>
      <c r="AP604" s="527"/>
      <c r="AQ604" s="527"/>
      <c r="AR604" s="527"/>
      <c r="AS604" s="527"/>
      <c r="AT604" s="527"/>
      <c r="AU604" s="527"/>
      <c r="AV604" s="527"/>
      <c r="AW604" s="527"/>
      <c r="AX604" s="527"/>
      <c r="AY604" s="527"/>
      <c r="AZ604" s="527"/>
      <c r="BA604" s="527"/>
      <c r="BB604" s="527"/>
      <c r="BC604" s="527"/>
      <c r="BD604" s="527"/>
      <c r="BE604" s="527"/>
      <c r="BF604" s="527"/>
      <c r="BG604" s="527"/>
      <c r="BH604" s="527"/>
    </row>
    <row r="605" spans="1:60" ht="33.75" outlineLevel="1">
      <c r="A605" s="518">
        <v>148</v>
      </c>
      <c r="B605" s="519" t="s">
        <v>2524</v>
      </c>
      <c r="C605" s="520" t="s">
        <v>2525</v>
      </c>
      <c r="D605" s="521" t="s">
        <v>162</v>
      </c>
      <c r="E605" s="522">
        <v>18.605</v>
      </c>
      <c r="F605" s="523"/>
      <c r="G605" s="524">
        <f>ROUND(E605*F605,2)</f>
        <v>0</v>
      </c>
      <c r="H605" s="523"/>
      <c r="I605" s="524">
        <f>ROUND(E605*H605,2)</f>
        <v>0</v>
      </c>
      <c r="J605" s="523"/>
      <c r="K605" s="524">
        <f>ROUND(E605*J605,2)</f>
        <v>0</v>
      </c>
      <c r="L605" s="524">
        <v>21</v>
      </c>
      <c r="M605" s="524">
        <f>G605*(1+L605/100)</f>
        <v>0</v>
      </c>
      <c r="N605" s="522">
        <v>0</v>
      </c>
      <c r="O605" s="522">
        <f>ROUND(E605*N605,2)</f>
        <v>0</v>
      </c>
      <c r="P605" s="522">
        <v>1.0829999999999999E-2</v>
      </c>
      <c r="Q605" s="522">
        <f>ROUND(E605*P605,2)</f>
        <v>0.2</v>
      </c>
      <c r="R605" s="524" t="s">
        <v>1796</v>
      </c>
      <c r="S605" s="524" t="s">
        <v>1605</v>
      </c>
      <c r="T605" s="525" t="s">
        <v>1605</v>
      </c>
      <c r="U605" s="526">
        <v>0.105</v>
      </c>
      <c r="V605" s="526">
        <f>ROUND(E605*U605,2)</f>
        <v>1.95</v>
      </c>
      <c r="W605" s="526"/>
      <c r="X605" s="526" t="s">
        <v>1606</v>
      </c>
      <c r="Y605" s="526" t="s">
        <v>2857</v>
      </c>
      <c r="Z605" s="527"/>
      <c r="AA605" s="527"/>
      <c r="AB605" s="527"/>
      <c r="AC605" s="527"/>
      <c r="AD605" s="527"/>
      <c r="AE605" s="527"/>
      <c r="AF605" s="527"/>
      <c r="AG605" s="527" t="s">
        <v>1607</v>
      </c>
      <c r="AH605" s="527"/>
      <c r="AI605" s="527"/>
      <c r="AJ605" s="527"/>
      <c r="AK605" s="527"/>
      <c r="AL605" s="527"/>
      <c r="AM605" s="527"/>
      <c r="AN605" s="527"/>
      <c r="AO605" s="527"/>
      <c r="AP605" s="527"/>
      <c r="AQ605" s="527"/>
      <c r="AR605" s="527"/>
      <c r="AS605" s="527"/>
      <c r="AT605" s="527"/>
      <c r="AU605" s="527"/>
      <c r="AV605" s="527"/>
      <c r="AW605" s="527"/>
      <c r="AX605" s="527"/>
      <c r="AY605" s="527"/>
      <c r="AZ605" s="527"/>
      <c r="BA605" s="527"/>
      <c r="BB605" s="527"/>
      <c r="BC605" s="527"/>
      <c r="BD605" s="527"/>
      <c r="BE605" s="527"/>
      <c r="BF605" s="527"/>
      <c r="BG605" s="527"/>
      <c r="BH605" s="527"/>
    </row>
    <row r="606" spans="1:60" outlineLevel="2">
      <c r="A606" s="528"/>
      <c r="B606" s="529"/>
      <c r="C606" s="530" t="s">
        <v>2526</v>
      </c>
      <c r="D606" s="531"/>
      <c r="E606" s="532">
        <v>18.605</v>
      </c>
      <c r="F606" s="526"/>
      <c r="G606" s="526"/>
      <c r="H606" s="526"/>
      <c r="I606" s="526"/>
      <c r="J606" s="526"/>
      <c r="K606" s="526"/>
      <c r="L606" s="526"/>
      <c r="M606" s="526"/>
      <c r="N606" s="533"/>
      <c r="O606" s="533"/>
      <c r="P606" s="533"/>
      <c r="Q606" s="533"/>
      <c r="R606" s="526"/>
      <c r="S606" s="526"/>
      <c r="T606" s="526"/>
      <c r="U606" s="526"/>
      <c r="V606" s="526"/>
      <c r="W606" s="526"/>
      <c r="X606" s="526"/>
      <c r="Y606" s="526"/>
      <c r="Z606" s="527"/>
      <c r="AA606" s="527"/>
      <c r="AB606" s="527"/>
      <c r="AC606" s="527"/>
      <c r="AD606" s="527"/>
      <c r="AE606" s="527"/>
      <c r="AF606" s="527"/>
      <c r="AG606" s="527" t="s">
        <v>814</v>
      </c>
      <c r="AH606" s="527">
        <v>0</v>
      </c>
      <c r="AI606" s="527"/>
      <c r="AJ606" s="527"/>
      <c r="AK606" s="527"/>
      <c r="AL606" s="527"/>
      <c r="AM606" s="527"/>
      <c r="AN606" s="527"/>
      <c r="AO606" s="527"/>
      <c r="AP606" s="527"/>
      <c r="AQ606" s="527"/>
      <c r="AR606" s="527"/>
      <c r="AS606" s="527"/>
      <c r="AT606" s="527"/>
      <c r="AU606" s="527"/>
      <c r="AV606" s="527"/>
      <c r="AW606" s="527"/>
      <c r="AX606" s="527"/>
      <c r="AY606" s="527"/>
      <c r="AZ606" s="527"/>
      <c r="BA606" s="527"/>
      <c r="BB606" s="527"/>
      <c r="BC606" s="527"/>
      <c r="BD606" s="527"/>
      <c r="BE606" s="527"/>
      <c r="BF606" s="527"/>
      <c r="BG606" s="527"/>
      <c r="BH606" s="527"/>
    </row>
    <row r="607" spans="1:60" ht="22.5" outlineLevel="1">
      <c r="A607" s="518">
        <v>149</v>
      </c>
      <c r="B607" s="519" t="s">
        <v>2527</v>
      </c>
      <c r="C607" s="520" t="s">
        <v>2528</v>
      </c>
      <c r="D607" s="521" t="s">
        <v>162</v>
      </c>
      <c r="E607" s="522">
        <v>628.20500000000004</v>
      </c>
      <c r="F607" s="523"/>
      <c r="G607" s="524">
        <f>ROUND(E607*F607,2)</f>
        <v>0</v>
      </c>
      <c r="H607" s="523"/>
      <c r="I607" s="524">
        <f>ROUND(E607*H607,2)</f>
        <v>0</v>
      </c>
      <c r="J607" s="523"/>
      <c r="K607" s="524">
        <f>ROUND(E607*J607,2)</f>
        <v>0</v>
      </c>
      <c r="L607" s="524">
        <v>21</v>
      </c>
      <c r="M607" s="524">
        <f>G607*(1+L607/100)</f>
        <v>0</v>
      </c>
      <c r="N607" s="522">
        <v>0</v>
      </c>
      <c r="O607" s="522">
        <f>ROUND(E607*N607,2)</f>
        <v>0</v>
      </c>
      <c r="P607" s="522">
        <v>2E-3</v>
      </c>
      <c r="Q607" s="522">
        <f>ROUND(E607*P607,2)</f>
        <v>1.26</v>
      </c>
      <c r="R607" s="524" t="s">
        <v>1796</v>
      </c>
      <c r="S607" s="524" t="s">
        <v>1605</v>
      </c>
      <c r="T607" s="525" t="s">
        <v>1605</v>
      </c>
      <c r="U607" s="526">
        <v>3.7999999999999999E-2</v>
      </c>
      <c r="V607" s="526">
        <f>ROUND(E607*U607,2)</f>
        <v>23.87</v>
      </c>
      <c r="W607" s="526"/>
      <c r="X607" s="526" t="s">
        <v>1606</v>
      </c>
      <c r="Y607" s="526" t="s">
        <v>2857</v>
      </c>
      <c r="Z607" s="527"/>
      <c r="AA607" s="527"/>
      <c r="AB607" s="527"/>
      <c r="AC607" s="527"/>
      <c r="AD607" s="527"/>
      <c r="AE607" s="527"/>
      <c r="AF607" s="527"/>
      <c r="AG607" s="527" t="s">
        <v>1607</v>
      </c>
      <c r="AH607" s="527"/>
      <c r="AI607" s="527"/>
      <c r="AJ607" s="527"/>
      <c r="AK607" s="527"/>
      <c r="AL607" s="527"/>
      <c r="AM607" s="527"/>
      <c r="AN607" s="527"/>
      <c r="AO607" s="527"/>
      <c r="AP607" s="527"/>
      <c r="AQ607" s="527"/>
      <c r="AR607" s="527"/>
      <c r="AS607" s="527"/>
      <c r="AT607" s="527"/>
      <c r="AU607" s="527"/>
      <c r="AV607" s="527"/>
      <c r="AW607" s="527"/>
      <c r="AX607" s="527"/>
      <c r="AY607" s="527"/>
      <c r="AZ607" s="527"/>
      <c r="BA607" s="527"/>
      <c r="BB607" s="527"/>
      <c r="BC607" s="527"/>
      <c r="BD607" s="527"/>
      <c r="BE607" s="527"/>
      <c r="BF607" s="527"/>
      <c r="BG607" s="527"/>
      <c r="BH607" s="527"/>
    </row>
    <row r="608" spans="1:60" outlineLevel="2">
      <c r="A608" s="528"/>
      <c r="B608" s="529"/>
      <c r="C608" s="530" t="s">
        <v>2526</v>
      </c>
      <c r="D608" s="531"/>
      <c r="E608" s="532">
        <v>18.605</v>
      </c>
      <c r="F608" s="526"/>
      <c r="G608" s="526"/>
      <c r="H608" s="526"/>
      <c r="I608" s="526"/>
      <c r="J608" s="526"/>
      <c r="K608" s="526"/>
      <c r="L608" s="526"/>
      <c r="M608" s="526"/>
      <c r="N608" s="533"/>
      <c r="O608" s="533"/>
      <c r="P608" s="533"/>
      <c r="Q608" s="533"/>
      <c r="R608" s="526"/>
      <c r="S608" s="526"/>
      <c r="T608" s="526"/>
      <c r="U608" s="526"/>
      <c r="V608" s="526"/>
      <c r="W608" s="526"/>
      <c r="X608" s="526"/>
      <c r="Y608" s="526"/>
      <c r="Z608" s="527"/>
      <c r="AA608" s="527"/>
      <c r="AB608" s="527"/>
      <c r="AC608" s="527"/>
      <c r="AD608" s="527"/>
      <c r="AE608" s="527"/>
      <c r="AF608" s="527"/>
      <c r="AG608" s="527" t="s">
        <v>814</v>
      </c>
      <c r="AH608" s="527">
        <v>0</v>
      </c>
      <c r="AI608" s="527"/>
      <c r="AJ608" s="527"/>
      <c r="AK608" s="527"/>
      <c r="AL608" s="527"/>
      <c r="AM608" s="527"/>
      <c r="AN608" s="527"/>
      <c r="AO608" s="527"/>
      <c r="AP608" s="527"/>
      <c r="AQ608" s="527"/>
      <c r="AR608" s="527"/>
      <c r="AS608" s="527"/>
      <c r="AT608" s="527"/>
      <c r="AU608" s="527"/>
      <c r="AV608" s="527"/>
      <c r="AW608" s="527"/>
      <c r="AX608" s="527"/>
      <c r="AY608" s="527"/>
      <c r="AZ608" s="527"/>
      <c r="BA608" s="527"/>
      <c r="BB608" s="527"/>
      <c r="BC608" s="527"/>
      <c r="BD608" s="527"/>
      <c r="BE608" s="527"/>
      <c r="BF608" s="527"/>
      <c r="BG608" s="527"/>
      <c r="BH608" s="527"/>
    </row>
    <row r="609" spans="1:60" outlineLevel="3">
      <c r="A609" s="528"/>
      <c r="B609" s="529"/>
      <c r="C609" s="530" t="s">
        <v>2947</v>
      </c>
      <c r="D609" s="531"/>
      <c r="E609" s="532">
        <v>609.6</v>
      </c>
      <c r="F609" s="526"/>
      <c r="G609" s="526"/>
      <c r="H609" s="526"/>
      <c r="I609" s="526"/>
      <c r="J609" s="526"/>
      <c r="K609" s="526"/>
      <c r="L609" s="526"/>
      <c r="M609" s="526"/>
      <c r="N609" s="533"/>
      <c r="O609" s="533"/>
      <c r="P609" s="533"/>
      <c r="Q609" s="533"/>
      <c r="R609" s="526"/>
      <c r="S609" s="526"/>
      <c r="T609" s="526"/>
      <c r="U609" s="526"/>
      <c r="V609" s="526"/>
      <c r="W609" s="526"/>
      <c r="X609" s="526"/>
      <c r="Y609" s="526"/>
      <c r="Z609" s="527"/>
      <c r="AA609" s="527"/>
      <c r="AB609" s="527"/>
      <c r="AC609" s="527"/>
      <c r="AD609" s="527"/>
      <c r="AE609" s="527"/>
      <c r="AF609" s="527"/>
      <c r="AG609" s="527" t="s">
        <v>814</v>
      </c>
      <c r="AH609" s="527">
        <v>0</v>
      </c>
      <c r="AI609" s="527"/>
      <c r="AJ609" s="527"/>
      <c r="AK609" s="527"/>
      <c r="AL609" s="527"/>
      <c r="AM609" s="527"/>
      <c r="AN609" s="527"/>
      <c r="AO609" s="527"/>
      <c r="AP609" s="527"/>
      <c r="AQ609" s="527"/>
      <c r="AR609" s="527"/>
      <c r="AS609" s="527"/>
      <c r="AT609" s="527"/>
      <c r="AU609" s="527"/>
      <c r="AV609" s="527"/>
      <c r="AW609" s="527"/>
      <c r="AX609" s="527"/>
      <c r="AY609" s="527"/>
      <c r="AZ609" s="527"/>
      <c r="BA609" s="527"/>
      <c r="BB609" s="527"/>
      <c r="BC609" s="527"/>
      <c r="BD609" s="527"/>
      <c r="BE609" s="527"/>
      <c r="BF609" s="527"/>
      <c r="BG609" s="527"/>
      <c r="BH609" s="527"/>
    </row>
    <row r="610" spans="1:60" ht="22.5" outlineLevel="1">
      <c r="A610" s="518">
        <v>150</v>
      </c>
      <c r="B610" s="519" t="s">
        <v>2529</v>
      </c>
      <c r="C610" s="520" t="s">
        <v>2530</v>
      </c>
      <c r="D610" s="521" t="s">
        <v>162</v>
      </c>
      <c r="E610" s="522">
        <v>43.33</v>
      </c>
      <c r="F610" s="523"/>
      <c r="G610" s="524">
        <f>ROUND(E610*F610,2)</f>
        <v>0</v>
      </c>
      <c r="H610" s="523"/>
      <c r="I610" s="524">
        <f>ROUND(E610*H610,2)</f>
        <v>0</v>
      </c>
      <c r="J610" s="523"/>
      <c r="K610" s="524">
        <f>ROUND(E610*J610,2)</f>
        <v>0</v>
      </c>
      <c r="L610" s="524">
        <v>21</v>
      </c>
      <c r="M610" s="524">
        <f>G610*(1+L610/100)</f>
        <v>0</v>
      </c>
      <c r="N610" s="522">
        <v>0</v>
      </c>
      <c r="O610" s="522">
        <f>ROUND(E610*N610,2)</f>
        <v>0</v>
      </c>
      <c r="P610" s="522">
        <v>1.7999999999999999E-2</v>
      </c>
      <c r="Q610" s="522">
        <f>ROUND(E610*P610,2)</f>
        <v>0.78</v>
      </c>
      <c r="R610" s="524" t="s">
        <v>1796</v>
      </c>
      <c r="S610" s="524" t="s">
        <v>1605</v>
      </c>
      <c r="T610" s="525" t="s">
        <v>1605</v>
      </c>
      <c r="U610" s="526">
        <v>9.2999999999999999E-2</v>
      </c>
      <c r="V610" s="526">
        <f>ROUND(E610*U610,2)</f>
        <v>4.03</v>
      </c>
      <c r="W610" s="526"/>
      <c r="X610" s="526" t="s">
        <v>1606</v>
      </c>
      <c r="Y610" s="526" t="s">
        <v>2857</v>
      </c>
      <c r="Z610" s="527"/>
      <c r="AA610" s="527"/>
      <c r="AB610" s="527"/>
      <c r="AC610" s="527"/>
      <c r="AD610" s="527"/>
      <c r="AE610" s="527"/>
      <c r="AF610" s="527"/>
      <c r="AG610" s="527" t="s">
        <v>1607</v>
      </c>
      <c r="AH610" s="527"/>
      <c r="AI610" s="527"/>
      <c r="AJ610" s="527"/>
      <c r="AK610" s="527"/>
      <c r="AL610" s="527"/>
      <c r="AM610" s="527"/>
      <c r="AN610" s="527"/>
      <c r="AO610" s="527"/>
      <c r="AP610" s="527"/>
      <c r="AQ610" s="527"/>
      <c r="AR610" s="527"/>
      <c r="AS610" s="527"/>
      <c r="AT610" s="527"/>
      <c r="AU610" s="527"/>
      <c r="AV610" s="527"/>
      <c r="AW610" s="527"/>
      <c r="AX610" s="527"/>
      <c r="AY610" s="527"/>
      <c r="AZ610" s="527"/>
      <c r="BA610" s="527"/>
      <c r="BB610" s="527"/>
      <c r="BC610" s="527"/>
      <c r="BD610" s="527"/>
      <c r="BE610" s="527"/>
      <c r="BF610" s="527"/>
      <c r="BG610" s="527"/>
      <c r="BH610" s="527"/>
    </row>
    <row r="611" spans="1:60" outlineLevel="2">
      <c r="A611" s="528"/>
      <c r="B611" s="529"/>
      <c r="C611" s="530" t="s">
        <v>2531</v>
      </c>
      <c r="D611" s="531"/>
      <c r="E611" s="532">
        <v>43.33</v>
      </c>
      <c r="F611" s="526"/>
      <c r="G611" s="526"/>
      <c r="H611" s="526"/>
      <c r="I611" s="526"/>
      <c r="J611" s="526"/>
      <c r="K611" s="526"/>
      <c r="L611" s="526"/>
      <c r="M611" s="526"/>
      <c r="N611" s="533"/>
      <c r="O611" s="533"/>
      <c r="P611" s="533"/>
      <c r="Q611" s="533"/>
      <c r="R611" s="526"/>
      <c r="S611" s="526"/>
      <c r="T611" s="526"/>
      <c r="U611" s="526"/>
      <c r="V611" s="526"/>
      <c r="W611" s="526"/>
      <c r="X611" s="526"/>
      <c r="Y611" s="526"/>
      <c r="Z611" s="527"/>
      <c r="AA611" s="527"/>
      <c r="AB611" s="527"/>
      <c r="AC611" s="527"/>
      <c r="AD611" s="527"/>
      <c r="AE611" s="527"/>
      <c r="AF611" s="527"/>
      <c r="AG611" s="527" t="s">
        <v>814</v>
      </c>
      <c r="AH611" s="527">
        <v>0</v>
      </c>
      <c r="AI611" s="527"/>
      <c r="AJ611" s="527"/>
      <c r="AK611" s="527"/>
      <c r="AL611" s="527"/>
      <c r="AM611" s="527"/>
      <c r="AN611" s="527"/>
      <c r="AO611" s="527"/>
      <c r="AP611" s="527"/>
      <c r="AQ611" s="527"/>
      <c r="AR611" s="527"/>
      <c r="AS611" s="527"/>
      <c r="AT611" s="527"/>
      <c r="AU611" s="527"/>
      <c r="AV611" s="527"/>
      <c r="AW611" s="527"/>
      <c r="AX611" s="527"/>
      <c r="AY611" s="527"/>
      <c r="AZ611" s="527"/>
      <c r="BA611" s="527"/>
      <c r="BB611" s="527"/>
      <c r="BC611" s="527"/>
      <c r="BD611" s="527"/>
      <c r="BE611" s="527"/>
      <c r="BF611" s="527"/>
      <c r="BG611" s="527"/>
      <c r="BH611" s="527"/>
    </row>
    <row r="612" spans="1:60" outlineLevel="1">
      <c r="A612" s="518">
        <v>151</v>
      </c>
      <c r="B612" s="519" t="s">
        <v>1799</v>
      </c>
      <c r="C612" s="520" t="s">
        <v>1800</v>
      </c>
      <c r="D612" s="521" t="s">
        <v>162</v>
      </c>
      <c r="E612" s="522">
        <v>902.1</v>
      </c>
      <c r="F612" s="523"/>
      <c r="G612" s="524">
        <f>ROUND(E612*F612,2)</f>
        <v>0</v>
      </c>
      <c r="H612" s="523"/>
      <c r="I612" s="524">
        <f>ROUND(E612*H612,2)</f>
        <v>0</v>
      </c>
      <c r="J612" s="523"/>
      <c r="K612" s="524">
        <f>ROUND(E612*J612,2)</f>
        <v>0</v>
      </c>
      <c r="L612" s="524">
        <v>21</v>
      </c>
      <c r="M612" s="524">
        <f>G612*(1+L612/100)</f>
        <v>0</v>
      </c>
      <c r="N612" s="522">
        <v>0</v>
      </c>
      <c r="O612" s="522">
        <f>ROUND(E612*N612,2)</f>
        <v>0</v>
      </c>
      <c r="P612" s="522">
        <v>0</v>
      </c>
      <c r="Q612" s="522">
        <f>ROUND(E612*P612,2)</f>
        <v>0</v>
      </c>
      <c r="R612" s="524" t="s">
        <v>1796</v>
      </c>
      <c r="S612" s="524" t="s">
        <v>1605</v>
      </c>
      <c r="T612" s="525" t="s">
        <v>1605</v>
      </c>
      <c r="U612" s="526">
        <v>0.08</v>
      </c>
      <c r="V612" s="526">
        <f>ROUND(E612*U612,2)</f>
        <v>72.17</v>
      </c>
      <c r="W612" s="526"/>
      <c r="X612" s="526" t="s">
        <v>1606</v>
      </c>
      <c r="Y612" s="526" t="s">
        <v>2857</v>
      </c>
      <c r="Z612" s="527"/>
      <c r="AA612" s="527"/>
      <c r="AB612" s="527"/>
      <c r="AC612" s="527"/>
      <c r="AD612" s="527"/>
      <c r="AE612" s="527"/>
      <c r="AF612" s="527"/>
      <c r="AG612" s="527" t="s">
        <v>1607</v>
      </c>
      <c r="AH612" s="527"/>
      <c r="AI612" s="527"/>
      <c r="AJ612" s="527"/>
      <c r="AK612" s="527"/>
      <c r="AL612" s="527"/>
      <c r="AM612" s="527"/>
      <c r="AN612" s="527"/>
      <c r="AO612" s="527"/>
      <c r="AP612" s="527"/>
      <c r="AQ612" s="527"/>
      <c r="AR612" s="527"/>
      <c r="AS612" s="527"/>
      <c r="AT612" s="527"/>
      <c r="AU612" s="527"/>
      <c r="AV612" s="527"/>
      <c r="AW612" s="527"/>
      <c r="AX612" s="527"/>
      <c r="AY612" s="527"/>
      <c r="AZ612" s="527"/>
      <c r="BA612" s="527"/>
      <c r="BB612" s="527"/>
      <c r="BC612" s="527"/>
      <c r="BD612" s="527"/>
      <c r="BE612" s="527"/>
      <c r="BF612" s="527"/>
      <c r="BG612" s="527"/>
      <c r="BH612" s="527"/>
    </row>
    <row r="613" spans="1:60" outlineLevel="2">
      <c r="A613" s="528"/>
      <c r="B613" s="529"/>
      <c r="C613" s="530" t="s">
        <v>2316</v>
      </c>
      <c r="D613" s="531"/>
      <c r="E613" s="532">
        <v>465.2</v>
      </c>
      <c r="F613" s="526"/>
      <c r="G613" s="526"/>
      <c r="H613" s="526"/>
      <c r="I613" s="526"/>
      <c r="J613" s="526"/>
      <c r="K613" s="526"/>
      <c r="L613" s="526"/>
      <c r="M613" s="526"/>
      <c r="N613" s="533"/>
      <c r="O613" s="533"/>
      <c r="P613" s="533"/>
      <c r="Q613" s="533"/>
      <c r="R613" s="526"/>
      <c r="S613" s="526"/>
      <c r="T613" s="526"/>
      <c r="U613" s="526"/>
      <c r="V613" s="526"/>
      <c r="W613" s="526"/>
      <c r="X613" s="526"/>
      <c r="Y613" s="526"/>
      <c r="Z613" s="527"/>
      <c r="AA613" s="527"/>
      <c r="AB613" s="527"/>
      <c r="AC613" s="527"/>
      <c r="AD613" s="527"/>
      <c r="AE613" s="527"/>
      <c r="AF613" s="527"/>
      <c r="AG613" s="527" t="s">
        <v>814</v>
      </c>
      <c r="AH613" s="527">
        <v>0</v>
      </c>
      <c r="AI613" s="527"/>
      <c r="AJ613" s="527"/>
      <c r="AK613" s="527"/>
      <c r="AL613" s="527"/>
      <c r="AM613" s="527"/>
      <c r="AN613" s="527"/>
      <c r="AO613" s="527"/>
      <c r="AP613" s="527"/>
      <c r="AQ613" s="527"/>
      <c r="AR613" s="527"/>
      <c r="AS613" s="527"/>
      <c r="AT613" s="527"/>
      <c r="AU613" s="527"/>
      <c r="AV613" s="527"/>
      <c r="AW613" s="527"/>
      <c r="AX613" s="527"/>
      <c r="AY613" s="527"/>
      <c r="AZ613" s="527"/>
      <c r="BA613" s="527"/>
      <c r="BB613" s="527"/>
      <c r="BC613" s="527"/>
      <c r="BD613" s="527"/>
      <c r="BE613" s="527"/>
      <c r="BF613" s="527"/>
      <c r="BG613" s="527"/>
      <c r="BH613" s="527"/>
    </row>
    <row r="614" spans="1:60" outlineLevel="3">
      <c r="A614" s="528"/>
      <c r="B614" s="529"/>
      <c r="C614" s="530" t="s">
        <v>2317</v>
      </c>
      <c r="D614" s="531"/>
      <c r="E614" s="532">
        <v>326.10000000000002</v>
      </c>
      <c r="F614" s="526"/>
      <c r="G614" s="526"/>
      <c r="H614" s="526"/>
      <c r="I614" s="526"/>
      <c r="J614" s="526"/>
      <c r="K614" s="526"/>
      <c r="L614" s="526"/>
      <c r="M614" s="526"/>
      <c r="N614" s="533"/>
      <c r="O614" s="533"/>
      <c r="P614" s="533"/>
      <c r="Q614" s="533"/>
      <c r="R614" s="526"/>
      <c r="S614" s="526"/>
      <c r="T614" s="526"/>
      <c r="U614" s="526"/>
      <c r="V614" s="526"/>
      <c r="W614" s="526"/>
      <c r="X614" s="526"/>
      <c r="Y614" s="526"/>
      <c r="Z614" s="527"/>
      <c r="AA614" s="527"/>
      <c r="AB614" s="527"/>
      <c r="AC614" s="527"/>
      <c r="AD614" s="527"/>
      <c r="AE614" s="527"/>
      <c r="AF614" s="527"/>
      <c r="AG614" s="527" t="s">
        <v>814</v>
      </c>
      <c r="AH614" s="527">
        <v>0</v>
      </c>
      <c r="AI614" s="527"/>
      <c r="AJ614" s="527"/>
      <c r="AK614" s="527"/>
      <c r="AL614" s="527"/>
      <c r="AM614" s="527"/>
      <c r="AN614" s="527"/>
      <c r="AO614" s="527"/>
      <c r="AP614" s="527"/>
      <c r="AQ614" s="527"/>
      <c r="AR614" s="527"/>
      <c r="AS614" s="527"/>
      <c r="AT614" s="527"/>
      <c r="AU614" s="527"/>
      <c r="AV614" s="527"/>
      <c r="AW614" s="527"/>
      <c r="AX614" s="527"/>
      <c r="AY614" s="527"/>
      <c r="AZ614" s="527"/>
      <c r="BA614" s="527"/>
      <c r="BB614" s="527"/>
      <c r="BC614" s="527"/>
      <c r="BD614" s="527"/>
      <c r="BE614" s="527"/>
      <c r="BF614" s="527"/>
      <c r="BG614" s="527"/>
      <c r="BH614" s="527"/>
    </row>
    <row r="615" spans="1:60" outlineLevel="3">
      <c r="A615" s="528"/>
      <c r="B615" s="529"/>
      <c r="C615" s="530" t="s">
        <v>2318</v>
      </c>
      <c r="D615" s="531"/>
      <c r="E615" s="532">
        <v>33.9</v>
      </c>
      <c r="F615" s="526"/>
      <c r="G615" s="526"/>
      <c r="H615" s="526"/>
      <c r="I615" s="526"/>
      <c r="J615" s="526"/>
      <c r="K615" s="526"/>
      <c r="L615" s="526"/>
      <c r="M615" s="526"/>
      <c r="N615" s="533"/>
      <c r="O615" s="533"/>
      <c r="P615" s="533"/>
      <c r="Q615" s="533"/>
      <c r="R615" s="526"/>
      <c r="S615" s="526"/>
      <c r="T615" s="526"/>
      <c r="U615" s="526"/>
      <c r="V615" s="526"/>
      <c r="W615" s="526"/>
      <c r="X615" s="526"/>
      <c r="Y615" s="526"/>
      <c r="Z615" s="527"/>
      <c r="AA615" s="527"/>
      <c r="AB615" s="527"/>
      <c r="AC615" s="527"/>
      <c r="AD615" s="527"/>
      <c r="AE615" s="527"/>
      <c r="AF615" s="527"/>
      <c r="AG615" s="527" t="s">
        <v>814</v>
      </c>
      <c r="AH615" s="527">
        <v>0</v>
      </c>
      <c r="AI615" s="527"/>
      <c r="AJ615" s="527"/>
      <c r="AK615" s="527"/>
      <c r="AL615" s="527"/>
      <c r="AM615" s="527"/>
      <c r="AN615" s="527"/>
      <c r="AO615" s="527"/>
      <c r="AP615" s="527"/>
      <c r="AQ615" s="527"/>
      <c r="AR615" s="527"/>
      <c r="AS615" s="527"/>
      <c r="AT615" s="527"/>
      <c r="AU615" s="527"/>
      <c r="AV615" s="527"/>
      <c r="AW615" s="527"/>
      <c r="AX615" s="527"/>
      <c r="AY615" s="527"/>
      <c r="AZ615" s="527"/>
      <c r="BA615" s="527"/>
      <c r="BB615" s="527"/>
      <c r="BC615" s="527"/>
      <c r="BD615" s="527"/>
      <c r="BE615" s="527"/>
      <c r="BF615" s="527"/>
      <c r="BG615" s="527"/>
      <c r="BH615" s="527"/>
    </row>
    <row r="616" spans="1:60" outlineLevel="3">
      <c r="A616" s="528"/>
      <c r="B616" s="529"/>
      <c r="C616" s="530" t="s">
        <v>2304</v>
      </c>
      <c r="D616" s="531"/>
      <c r="E616" s="532">
        <v>35.1</v>
      </c>
      <c r="F616" s="526"/>
      <c r="G616" s="526"/>
      <c r="H616" s="526"/>
      <c r="I616" s="526"/>
      <c r="J616" s="526"/>
      <c r="K616" s="526"/>
      <c r="L616" s="526"/>
      <c r="M616" s="526"/>
      <c r="N616" s="533"/>
      <c r="O616" s="533"/>
      <c r="P616" s="533"/>
      <c r="Q616" s="533"/>
      <c r="R616" s="526"/>
      <c r="S616" s="526"/>
      <c r="T616" s="526"/>
      <c r="U616" s="526"/>
      <c r="V616" s="526"/>
      <c r="W616" s="526"/>
      <c r="X616" s="526"/>
      <c r="Y616" s="526"/>
      <c r="Z616" s="527"/>
      <c r="AA616" s="527"/>
      <c r="AB616" s="527"/>
      <c r="AC616" s="527"/>
      <c r="AD616" s="527"/>
      <c r="AE616" s="527"/>
      <c r="AF616" s="527"/>
      <c r="AG616" s="527" t="s">
        <v>814</v>
      </c>
      <c r="AH616" s="527">
        <v>0</v>
      </c>
      <c r="AI616" s="527"/>
      <c r="AJ616" s="527"/>
      <c r="AK616" s="527"/>
      <c r="AL616" s="527"/>
      <c r="AM616" s="527"/>
      <c r="AN616" s="527"/>
      <c r="AO616" s="527"/>
      <c r="AP616" s="527"/>
      <c r="AQ616" s="527"/>
      <c r="AR616" s="527"/>
      <c r="AS616" s="527"/>
      <c r="AT616" s="527"/>
      <c r="AU616" s="527"/>
      <c r="AV616" s="527"/>
      <c r="AW616" s="527"/>
      <c r="AX616" s="527"/>
      <c r="AY616" s="527"/>
      <c r="AZ616" s="527"/>
      <c r="BA616" s="527"/>
      <c r="BB616" s="527"/>
      <c r="BC616" s="527"/>
      <c r="BD616" s="527"/>
      <c r="BE616" s="527"/>
      <c r="BF616" s="527"/>
      <c r="BG616" s="527"/>
      <c r="BH616" s="527"/>
    </row>
    <row r="617" spans="1:60" outlineLevel="3">
      <c r="A617" s="528"/>
      <c r="B617" s="529"/>
      <c r="C617" s="530" t="s">
        <v>2309</v>
      </c>
      <c r="D617" s="531"/>
      <c r="E617" s="532">
        <v>41.8</v>
      </c>
      <c r="F617" s="526"/>
      <c r="G617" s="526"/>
      <c r="H617" s="526"/>
      <c r="I617" s="526"/>
      <c r="J617" s="526"/>
      <c r="K617" s="526"/>
      <c r="L617" s="526"/>
      <c r="M617" s="526"/>
      <c r="N617" s="533"/>
      <c r="O617" s="533"/>
      <c r="P617" s="533"/>
      <c r="Q617" s="533"/>
      <c r="R617" s="526"/>
      <c r="S617" s="526"/>
      <c r="T617" s="526"/>
      <c r="U617" s="526"/>
      <c r="V617" s="526"/>
      <c r="W617" s="526"/>
      <c r="X617" s="526"/>
      <c r="Y617" s="526"/>
      <c r="Z617" s="527"/>
      <c r="AA617" s="527"/>
      <c r="AB617" s="527"/>
      <c r="AC617" s="527"/>
      <c r="AD617" s="527"/>
      <c r="AE617" s="527"/>
      <c r="AF617" s="527"/>
      <c r="AG617" s="527" t="s">
        <v>814</v>
      </c>
      <c r="AH617" s="527">
        <v>0</v>
      </c>
      <c r="AI617" s="527"/>
      <c r="AJ617" s="527"/>
      <c r="AK617" s="527"/>
      <c r="AL617" s="527"/>
      <c r="AM617" s="527"/>
      <c r="AN617" s="527"/>
      <c r="AO617" s="527"/>
      <c r="AP617" s="527"/>
      <c r="AQ617" s="527"/>
      <c r="AR617" s="527"/>
      <c r="AS617" s="527"/>
      <c r="AT617" s="527"/>
      <c r="AU617" s="527"/>
      <c r="AV617" s="527"/>
      <c r="AW617" s="527"/>
      <c r="AX617" s="527"/>
      <c r="AY617" s="527"/>
      <c r="AZ617" s="527"/>
      <c r="BA617" s="527"/>
      <c r="BB617" s="527"/>
      <c r="BC617" s="527"/>
      <c r="BD617" s="527"/>
      <c r="BE617" s="527"/>
      <c r="BF617" s="527"/>
      <c r="BG617" s="527"/>
      <c r="BH617" s="527"/>
    </row>
    <row r="618" spans="1:60" outlineLevel="1">
      <c r="A618" s="518">
        <v>152</v>
      </c>
      <c r="B618" s="519" t="s">
        <v>2532</v>
      </c>
      <c r="C618" s="520" t="s">
        <v>2533</v>
      </c>
      <c r="D618" s="521" t="s">
        <v>162</v>
      </c>
      <c r="E618" s="522">
        <v>142.56</v>
      </c>
      <c r="F618" s="523"/>
      <c r="G618" s="524">
        <f>ROUND(E618*F618,2)</f>
        <v>0</v>
      </c>
      <c r="H618" s="523"/>
      <c r="I618" s="524">
        <f>ROUND(E618*H618,2)</f>
        <v>0</v>
      </c>
      <c r="J618" s="523"/>
      <c r="K618" s="524">
        <f>ROUND(E618*J618,2)</f>
        <v>0</v>
      </c>
      <c r="L618" s="524">
        <v>21</v>
      </c>
      <c r="M618" s="524">
        <f>G618*(1+L618/100)</f>
        <v>0</v>
      </c>
      <c r="N618" s="522">
        <v>5.2999999999999998E-4</v>
      </c>
      <c r="O618" s="522">
        <f>ROUND(E618*N618,2)</f>
        <v>0.08</v>
      </c>
      <c r="P618" s="522">
        <v>0</v>
      </c>
      <c r="Q618" s="522">
        <f>ROUND(E618*P618,2)</f>
        <v>0</v>
      </c>
      <c r="R618" s="524" t="s">
        <v>1796</v>
      </c>
      <c r="S618" s="524" t="s">
        <v>1605</v>
      </c>
      <c r="T618" s="525" t="s">
        <v>1605</v>
      </c>
      <c r="U618" s="526">
        <v>0.17100000000000001</v>
      </c>
      <c r="V618" s="526">
        <f>ROUND(E618*U618,2)</f>
        <v>24.38</v>
      </c>
      <c r="W618" s="526"/>
      <c r="X618" s="526" t="s">
        <v>1606</v>
      </c>
      <c r="Y618" s="526" t="s">
        <v>2857</v>
      </c>
      <c r="Z618" s="527"/>
      <c r="AA618" s="527"/>
      <c r="AB618" s="527"/>
      <c r="AC618" s="527"/>
      <c r="AD618" s="527"/>
      <c r="AE618" s="527"/>
      <c r="AF618" s="527"/>
      <c r="AG618" s="527" t="s">
        <v>1607</v>
      </c>
      <c r="AH618" s="527"/>
      <c r="AI618" s="527"/>
      <c r="AJ618" s="527"/>
      <c r="AK618" s="527"/>
      <c r="AL618" s="527"/>
      <c r="AM618" s="527"/>
      <c r="AN618" s="527"/>
      <c r="AO618" s="527"/>
      <c r="AP618" s="527"/>
      <c r="AQ618" s="527"/>
      <c r="AR618" s="527"/>
      <c r="AS618" s="527"/>
      <c r="AT618" s="527"/>
      <c r="AU618" s="527"/>
      <c r="AV618" s="527"/>
      <c r="AW618" s="527"/>
      <c r="AX618" s="527"/>
      <c r="AY618" s="527"/>
      <c r="AZ618" s="527"/>
      <c r="BA618" s="527"/>
      <c r="BB618" s="527"/>
      <c r="BC618" s="527"/>
      <c r="BD618" s="527"/>
      <c r="BE618" s="527"/>
      <c r="BF618" s="527"/>
      <c r="BG618" s="527"/>
      <c r="BH618" s="527"/>
    </row>
    <row r="619" spans="1:60" outlineLevel="2">
      <c r="A619" s="528"/>
      <c r="B619" s="529"/>
      <c r="C619" s="974" t="s">
        <v>2534</v>
      </c>
      <c r="D619" s="975"/>
      <c r="E619" s="975"/>
      <c r="F619" s="975"/>
      <c r="G619" s="975"/>
      <c r="H619" s="526"/>
      <c r="I619" s="526"/>
      <c r="J619" s="526"/>
      <c r="K619" s="526"/>
      <c r="L619" s="526"/>
      <c r="M619" s="526"/>
      <c r="N619" s="533"/>
      <c r="O619" s="533"/>
      <c r="P619" s="533"/>
      <c r="Q619" s="533"/>
      <c r="R619" s="526"/>
      <c r="S619" s="526"/>
      <c r="T619" s="526"/>
      <c r="U619" s="526"/>
      <c r="V619" s="526"/>
      <c r="W619" s="526"/>
      <c r="X619" s="526"/>
      <c r="Y619" s="526"/>
      <c r="Z619" s="527"/>
      <c r="AA619" s="527"/>
      <c r="AB619" s="527"/>
      <c r="AC619" s="527"/>
      <c r="AD619" s="527"/>
      <c r="AE619" s="527"/>
      <c r="AF619" s="527"/>
      <c r="AG619" s="527" t="s">
        <v>1632</v>
      </c>
      <c r="AH619" s="527"/>
      <c r="AI619" s="527"/>
      <c r="AJ619" s="527"/>
      <c r="AK619" s="527"/>
      <c r="AL619" s="527"/>
      <c r="AM619" s="527"/>
      <c r="AN619" s="527"/>
      <c r="AO619" s="527"/>
      <c r="AP619" s="527"/>
      <c r="AQ619" s="527"/>
      <c r="AR619" s="527"/>
      <c r="AS619" s="527"/>
      <c r="AT619" s="527"/>
      <c r="AU619" s="527"/>
      <c r="AV619" s="527"/>
      <c r="AW619" s="527"/>
      <c r="AX619" s="527"/>
      <c r="AY619" s="527"/>
      <c r="AZ619" s="527"/>
      <c r="BA619" s="527"/>
      <c r="BB619" s="527"/>
      <c r="BC619" s="527"/>
      <c r="BD619" s="527"/>
      <c r="BE619" s="527"/>
      <c r="BF619" s="527"/>
      <c r="BG619" s="527"/>
      <c r="BH619" s="527"/>
    </row>
    <row r="620" spans="1:60" outlineLevel="2">
      <c r="A620" s="528"/>
      <c r="B620" s="529"/>
      <c r="C620" s="530" t="s">
        <v>2535</v>
      </c>
      <c r="D620" s="531"/>
      <c r="E620" s="532">
        <v>142.56</v>
      </c>
      <c r="F620" s="526"/>
      <c r="G620" s="526"/>
      <c r="H620" s="526"/>
      <c r="I620" s="526"/>
      <c r="J620" s="526"/>
      <c r="K620" s="526"/>
      <c r="L620" s="526"/>
      <c r="M620" s="526"/>
      <c r="N620" s="533"/>
      <c r="O620" s="533"/>
      <c r="P620" s="533"/>
      <c r="Q620" s="533"/>
      <c r="R620" s="526"/>
      <c r="S620" s="526"/>
      <c r="T620" s="526"/>
      <c r="U620" s="526"/>
      <c r="V620" s="526"/>
      <c r="W620" s="526"/>
      <c r="X620" s="526"/>
      <c r="Y620" s="526"/>
      <c r="Z620" s="527"/>
      <c r="AA620" s="527"/>
      <c r="AB620" s="527"/>
      <c r="AC620" s="527"/>
      <c r="AD620" s="527"/>
      <c r="AE620" s="527"/>
      <c r="AF620" s="527"/>
      <c r="AG620" s="527" t="s">
        <v>814</v>
      </c>
      <c r="AH620" s="527">
        <v>0</v>
      </c>
      <c r="AI620" s="527"/>
      <c r="AJ620" s="527"/>
      <c r="AK620" s="527"/>
      <c r="AL620" s="527"/>
      <c r="AM620" s="527"/>
      <c r="AN620" s="527"/>
      <c r="AO620" s="527"/>
      <c r="AP620" s="527"/>
      <c r="AQ620" s="527"/>
      <c r="AR620" s="527"/>
      <c r="AS620" s="527"/>
      <c r="AT620" s="527"/>
      <c r="AU620" s="527"/>
      <c r="AV620" s="527"/>
      <c r="AW620" s="527"/>
      <c r="AX620" s="527"/>
      <c r="AY620" s="527"/>
      <c r="AZ620" s="527"/>
      <c r="BA620" s="527"/>
      <c r="BB620" s="527"/>
      <c r="BC620" s="527"/>
      <c r="BD620" s="527"/>
      <c r="BE620" s="527"/>
      <c r="BF620" s="527"/>
      <c r="BG620" s="527"/>
      <c r="BH620" s="527"/>
    </row>
    <row r="621" spans="1:60" outlineLevel="1">
      <c r="A621" s="518">
        <v>153</v>
      </c>
      <c r="B621" s="519" t="s">
        <v>2948</v>
      </c>
      <c r="C621" s="520" t="s">
        <v>2949</v>
      </c>
      <c r="D621" s="521" t="s">
        <v>162</v>
      </c>
      <c r="E621" s="522">
        <v>12.677250000000001</v>
      </c>
      <c r="F621" s="523"/>
      <c r="G621" s="524">
        <f>ROUND(E621*F621,2)</f>
        <v>0</v>
      </c>
      <c r="H621" s="523"/>
      <c r="I621" s="524">
        <f>ROUND(E621*H621,2)</f>
        <v>0</v>
      </c>
      <c r="J621" s="523"/>
      <c r="K621" s="524">
        <f>ROUND(E621*J621,2)</f>
        <v>0</v>
      </c>
      <c r="L621" s="524">
        <v>21</v>
      </c>
      <c r="M621" s="524">
        <f>G621*(1+L621/100)</f>
        <v>0</v>
      </c>
      <c r="N621" s="522">
        <v>2.3000000000000001E-4</v>
      </c>
      <c r="O621" s="522">
        <f>ROUND(E621*N621,2)</f>
        <v>0</v>
      </c>
      <c r="P621" s="522">
        <v>0</v>
      </c>
      <c r="Q621" s="522">
        <f>ROUND(E621*P621,2)</f>
        <v>0</v>
      </c>
      <c r="R621" s="524" t="s">
        <v>1796</v>
      </c>
      <c r="S621" s="524" t="s">
        <v>1605</v>
      </c>
      <c r="T621" s="525" t="s">
        <v>1605</v>
      </c>
      <c r="U621" s="526">
        <v>0.161</v>
      </c>
      <c r="V621" s="526">
        <f>ROUND(E621*U621,2)</f>
        <v>2.04</v>
      </c>
      <c r="W621" s="526"/>
      <c r="X621" s="526" t="s">
        <v>1606</v>
      </c>
      <c r="Y621" s="526" t="s">
        <v>2857</v>
      </c>
      <c r="Z621" s="527"/>
      <c r="AA621" s="527"/>
      <c r="AB621" s="527"/>
      <c r="AC621" s="527"/>
      <c r="AD621" s="527"/>
      <c r="AE621" s="527"/>
      <c r="AF621" s="527"/>
      <c r="AG621" s="527" t="s">
        <v>1607</v>
      </c>
      <c r="AH621" s="527"/>
      <c r="AI621" s="527"/>
      <c r="AJ621" s="527"/>
      <c r="AK621" s="527"/>
      <c r="AL621" s="527"/>
      <c r="AM621" s="527"/>
      <c r="AN621" s="527"/>
      <c r="AO621" s="527"/>
      <c r="AP621" s="527"/>
      <c r="AQ621" s="527"/>
      <c r="AR621" s="527"/>
      <c r="AS621" s="527"/>
      <c r="AT621" s="527"/>
      <c r="AU621" s="527"/>
      <c r="AV621" s="527"/>
      <c r="AW621" s="527"/>
      <c r="AX621" s="527"/>
      <c r="AY621" s="527"/>
      <c r="AZ621" s="527"/>
      <c r="BA621" s="527"/>
      <c r="BB621" s="527"/>
      <c r="BC621" s="527"/>
      <c r="BD621" s="527"/>
      <c r="BE621" s="527"/>
      <c r="BF621" s="527"/>
      <c r="BG621" s="527"/>
      <c r="BH621" s="527"/>
    </row>
    <row r="622" spans="1:60" outlineLevel="2">
      <c r="A622" s="528"/>
      <c r="B622" s="529"/>
      <c r="C622" s="974" t="s">
        <v>2950</v>
      </c>
      <c r="D622" s="975"/>
      <c r="E622" s="975"/>
      <c r="F622" s="975"/>
      <c r="G622" s="975"/>
      <c r="H622" s="526"/>
      <c r="I622" s="526"/>
      <c r="J622" s="526"/>
      <c r="K622" s="526"/>
      <c r="L622" s="526"/>
      <c r="M622" s="526"/>
      <c r="N622" s="533"/>
      <c r="O622" s="533"/>
      <c r="P622" s="533"/>
      <c r="Q622" s="533"/>
      <c r="R622" s="526"/>
      <c r="S622" s="526"/>
      <c r="T622" s="526"/>
      <c r="U622" s="526"/>
      <c r="V622" s="526"/>
      <c r="W622" s="526"/>
      <c r="X622" s="526"/>
      <c r="Y622" s="526"/>
      <c r="Z622" s="527"/>
      <c r="AA622" s="527"/>
      <c r="AB622" s="527"/>
      <c r="AC622" s="527"/>
      <c r="AD622" s="527"/>
      <c r="AE622" s="527"/>
      <c r="AF622" s="527"/>
      <c r="AG622" s="527" t="s">
        <v>1632</v>
      </c>
      <c r="AH622" s="527"/>
      <c r="AI622" s="527"/>
      <c r="AJ622" s="527"/>
      <c r="AK622" s="527"/>
      <c r="AL622" s="527"/>
      <c r="AM622" s="527"/>
      <c r="AN622" s="527"/>
      <c r="AO622" s="527"/>
      <c r="AP622" s="527"/>
      <c r="AQ622" s="527"/>
      <c r="AR622" s="527"/>
      <c r="AS622" s="527"/>
      <c r="AT622" s="527"/>
      <c r="AU622" s="527"/>
      <c r="AV622" s="527"/>
      <c r="AW622" s="527"/>
      <c r="AX622" s="527"/>
      <c r="AY622" s="527"/>
      <c r="AZ622" s="527"/>
      <c r="BA622" s="527"/>
      <c r="BB622" s="527"/>
      <c r="BC622" s="527"/>
      <c r="BD622" s="527"/>
      <c r="BE622" s="527"/>
      <c r="BF622" s="527"/>
      <c r="BG622" s="527"/>
      <c r="BH622" s="527"/>
    </row>
    <row r="623" spans="1:60" outlineLevel="3">
      <c r="A623" s="528"/>
      <c r="B623" s="529"/>
      <c r="C623" s="978" t="s">
        <v>2534</v>
      </c>
      <c r="D623" s="979"/>
      <c r="E623" s="979"/>
      <c r="F623" s="979"/>
      <c r="G623" s="979"/>
      <c r="H623" s="526"/>
      <c r="I623" s="526"/>
      <c r="J623" s="526"/>
      <c r="K623" s="526"/>
      <c r="L623" s="526"/>
      <c r="M623" s="526"/>
      <c r="N623" s="533"/>
      <c r="O623" s="533"/>
      <c r="P623" s="533"/>
      <c r="Q623" s="533"/>
      <c r="R623" s="526"/>
      <c r="S623" s="526"/>
      <c r="T623" s="526"/>
      <c r="U623" s="526"/>
      <c r="V623" s="526"/>
      <c r="W623" s="526"/>
      <c r="X623" s="526"/>
      <c r="Y623" s="526"/>
      <c r="Z623" s="527"/>
      <c r="AA623" s="527"/>
      <c r="AB623" s="527"/>
      <c r="AC623" s="527"/>
      <c r="AD623" s="527"/>
      <c r="AE623" s="527"/>
      <c r="AF623" s="527"/>
      <c r="AG623" s="527" t="s">
        <v>1632</v>
      </c>
      <c r="AH623" s="527"/>
      <c r="AI623" s="527"/>
      <c r="AJ623" s="527"/>
      <c r="AK623" s="527"/>
      <c r="AL623" s="527"/>
      <c r="AM623" s="527"/>
      <c r="AN623" s="527"/>
      <c r="AO623" s="527"/>
      <c r="AP623" s="527"/>
      <c r="AQ623" s="527"/>
      <c r="AR623" s="527"/>
      <c r="AS623" s="527"/>
      <c r="AT623" s="527"/>
      <c r="AU623" s="527"/>
      <c r="AV623" s="527"/>
      <c r="AW623" s="527"/>
      <c r="AX623" s="527"/>
      <c r="AY623" s="527"/>
      <c r="AZ623" s="527"/>
      <c r="BA623" s="527"/>
      <c r="BB623" s="527"/>
      <c r="BC623" s="527"/>
      <c r="BD623" s="527"/>
      <c r="BE623" s="527"/>
      <c r="BF623" s="527"/>
      <c r="BG623" s="527"/>
      <c r="BH623" s="527"/>
    </row>
    <row r="624" spans="1:60" ht="45" outlineLevel="2">
      <c r="A624" s="528"/>
      <c r="B624" s="529"/>
      <c r="C624" s="530" t="s">
        <v>2951</v>
      </c>
      <c r="D624" s="531"/>
      <c r="E624" s="532">
        <v>12.677250000000001</v>
      </c>
      <c r="F624" s="526"/>
      <c r="G624" s="526"/>
      <c r="H624" s="526"/>
      <c r="I624" s="526"/>
      <c r="J624" s="526"/>
      <c r="K624" s="526"/>
      <c r="L624" s="526"/>
      <c r="M624" s="526"/>
      <c r="N624" s="533"/>
      <c r="O624" s="533"/>
      <c r="P624" s="533"/>
      <c r="Q624" s="533"/>
      <c r="R624" s="526"/>
      <c r="S624" s="526"/>
      <c r="T624" s="526"/>
      <c r="U624" s="526"/>
      <c r="V624" s="526"/>
      <c r="W624" s="526"/>
      <c r="X624" s="526"/>
      <c r="Y624" s="526"/>
      <c r="Z624" s="527"/>
      <c r="AA624" s="527"/>
      <c r="AB624" s="527"/>
      <c r="AC624" s="527"/>
      <c r="AD624" s="527"/>
      <c r="AE624" s="527"/>
      <c r="AF624" s="527"/>
      <c r="AG624" s="527" t="s">
        <v>814</v>
      </c>
      <c r="AH624" s="527">
        <v>0</v>
      </c>
      <c r="AI624" s="527"/>
      <c r="AJ624" s="527"/>
      <c r="AK624" s="527"/>
      <c r="AL624" s="527"/>
      <c r="AM624" s="527"/>
      <c r="AN624" s="527"/>
      <c r="AO624" s="527"/>
      <c r="AP624" s="527"/>
      <c r="AQ624" s="527"/>
      <c r="AR624" s="527"/>
      <c r="AS624" s="527"/>
      <c r="AT624" s="527"/>
      <c r="AU624" s="527"/>
      <c r="AV624" s="527"/>
      <c r="AW624" s="527"/>
      <c r="AX624" s="527"/>
      <c r="AY624" s="527"/>
      <c r="AZ624" s="527"/>
      <c r="BA624" s="527"/>
      <c r="BB624" s="527"/>
      <c r="BC624" s="527"/>
      <c r="BD624" s="527"/>
      <c r="BE624" s="527"/>
      <c r="BF624" s="527"/>
      <c r="BG624" s="527"/>
      <c r="BH624" s="527"/>
    </row>
    <row r="625" spans="1:60" outlineLevel="1">
      <c r="A625" s="518">
        <v>154</v>
      </c>
      <c r="B625" s="519" t="s">
        <v>2536</v>
      </c>
      <c r="C625" s="520" t="s">
        <v>2537</v>
      </c>
      <c r="D625" s="521" t="s">
        <v>162</v>
      </c>
      <c r="E625" s="522">
        <v>3</v>
      </c>
      <c r="F625" s="523"/>
      <c r="G625" s="524">
        <f>ROUND(E625*F625,2)</f>
        <v>0</v>
      </c>
      <c r="H625" s="523"/>
      <c r="I625" s="524">
        <f>ROUND(E625*H625,2)</f>
        <v>0</v>
      </c>
      <c r="J625" s="523"/>
      <c r="K625" s="524">
        <f>ROUND(E625*J625,2)</f>
        <v>0</v>
      </c>
      <c r="L625" s="524">
        <v>21</v>
      </c>
      <c r="M625" s="524">
        <f>G625*(1+L625/100)</f>
        <v>0</v>
      </c>
      <c r="N625" s="522">
        <v>0</v>
      </c>
      <c r="O625" s="522">
        <f>ROUND(E625*N625,2)</f>
        <v>0</v>
      </c>
      <c r="P625" s="522">
        <v>0</v>
      </c>
      <c r="Q625" s="522">
        <f>ROUND(E625*P625,2)</f>
        <v>0</v>
      </c>
      <c r="R625" s="524" t="s">
        <v>1796</v>
      </c>
      <c r="S625" s="524" t="s">
        <v>1605</v>
      </c>
      <c r="T625" s="525" t="s">
        <v>1605</v>
      </c>
      <c r="U625" s="526">
        <v>0.45</v>
      </c>
      <c r="V625" s="526">
        <f>ROUND(E625*U625,2)</f>
        <v>1.35</v>
      </c>
      <c r="W625" s="526"/>
      <c r="X625" s="526" t="s">
        <v>1606</v>
      </c>
      <c r="Y625" s="526" t="s">
        <v>2857</v>
      </c>
      <c r="Z625" s="527"/>
      <c r="AA625" s="527"/>
      <c r="AB625" s="527"/>
      <c r="AC625" s="527"/>
      <c r="AD625" s="527"/>
      <c r="AE625" s="527"/>
      <c r="AF625" s="527"/>
      <c r="AG625" s="527" t="s">
        <v>1607</v>
      </c>
      <c r="AH625" s="527"/>
      <c r="AI625" s="527"/>
      <c r="AJ625" s="527"/>
      <c r="AK625" s="527"/>
      <c r="AL625" s="527"/>
      <c r="AM625" s="527"/>
      <c r="AN625" s="527"/>
      <c r="AO625" s="527"/>
      <c r="AP625" s="527"/>
      <c r="AQ625" s="527"/>
      <c r="AR625" s="527"/>
      <c r="AS625" s="527"/>
      <c r="AT625" s="527"/>
      <c r="AU625" s="527"/>
      <c r="AV625" s="527"/>
      <c r="AW625" s="527"/>
      <c r="AX625" s="527"/>
      <c r="AY625" s="527"/>
      <c r="AZ625" s="527"/>
      <c r="BA625" s="527"/>
      <c r="BB625" s="527"/>
      <c r="BC625" s="527"/>
      <c r="BD625" s="527"/>
      <c r="BE625" s="527"/>
      <c r="BF625" s="527"/>
      <c r="BG625" s="527"/>
      <c r="BH625" s="527"/>
    </row>
    <row r="626" spans="1:60" outlineLevel="2">
      <c r="A626" s="528"/>
      <c r="B626" s="529"/>
      <c r="C626" s="530" t="s">
        <v>2510</v>
      </c>
      <c r="D626" s="531"/>
      <c r="E626" s="532">
        <v>3</v>
      </c>
      <c r="F626" s="526"/>
      <c r="G626" s="526"/>
      <c r="H626" s="526"/>
      <c r="I626" s="526"/>
      <c r="J626" s="526"/>
      <c r="K626" s="526"/>
      <c r="L626" s="526"/>
      <c r="M626" s="526"/>
      <c r="N626" s="533"/>
      <c r="O626" s="533"/>
      <c r="P626" s="533"/>
      <c r="Q626" s="533"/>
      <c r="R626" s="526"/>
      <c r="S626" s="526"/>
      <c r="T626" s="526"/>
      <c r="U626" s="526"/>
      <c r="V626" s="526"/>
      <c r="W626" s="526"/>
      <c r="X626" s="526"/>
      <c r="Y626" s="526"/>
      <c r="Z626" s="527"/>
      <c r="AA626" s="527"/>
      <c r="AB626" s="527"/>
      <c r="AC626" s="527"/>
      <c r="AD626" s="527"/>
      <c r="AE626" s="527"/>
      <c r="AF626" s="527"/>
      <c r="AG626" s="527" t="s">
        <v>814</v>
      </c>
      <c r="AH626" s="527">
        <v>0</v>
      </c>
      <c r="AI626" s="527"/>
      <c r="AJ626" s="527"/>
      <c r="AK626" s="527"/>
      <c r="AL626" s="527"/>
      <c r="AM626" s="527"/>
      <c r="AN626" s="527"/>
      <c r="AO626" s="527"/>
      <c r="AP626" s="527"/>
      <c r="AQ626" s="527"/>
      <c r="AR626" s="527"/>
      <c r="AS626" s="527"/>
      <c r="AT626" s="527"/>
      <c r="AU626" s="527"/>
      <c r="AV626" s="527"/>
      <c r="AW626" s="527"/>
      <c r="AX626" s="527"/>
      <c r="AY626" s="527"/>
      <c r="AZ626" s="527"/>
      <c r="BA626" s="527"/>
      <c r="BB626" s="527"/>
      <c r="BC626" s="527"/>
      <c r="BD626" s="527"/>
      <c r="BE626" s="527"/>
      <c r="BF626" s="527"/>
      <c r="BG626" s="527"/>
      <c r="BH626" s="527"/>
    </row>
    <row r="627" spans="1:60" ht="22.5" outlineLevel="1">
      <c r="A627" s="518">
        <v>155</v>
      </c>
      <c r="B627" s="519" t="s">
        <v>1801</v>
      </c>
      <c r="C627" s="520" t="s">
        <v>1802</v>
      </c>
      <c r="D627" s="521" t="s">
        <v>162</v>
      </c>
      <c r="E627" s="522">
        <v>953.7</v>
      </c>
      <c r="F627" s="523"/>
      <c r="G627" s="524">
        <f>ROUND(E627*F627,2)</f>
        <v>0</v>
      </c>
      <c r="H627" s="523"/>
      <c r="I627" s="524">
        <f>ROUND(E627*H627,2)</f>
        <v>0</v>
      </c>
      <c r="J627" s="523"/>
      <c r="K627" s="524">
        <f>ROUND(E627*J627,2)</f>
        <v>0</v>
      </c>
      <c r="L627" s="524">
        <v>21</v>
      </c>
      <c r="M627" s="524">
        <f>G627*(1+L627/100)</f>
        <v>0</v>
      </c>
      <c r="N627" s="522">
        <v>1.0000000000000001E-5</v>
      </c>
      <c r="O627" s="522">
        <f>ROUND(E627*N627,2)</f>
        <v>0.01</v>
      </c>
      <c r="P627" s="522">
        <v>0</v>
      </c>
      <c r="Q627" s="522">
        <f>ROUND(E627*P627,2)</f>
        <v>0</v>
      </c>
      <c r="R627" s="524" t="s">
        <v>1796</v>
      </c>
      <c r="S627" s="524" t="s">
        <v>1605</v>
      </c>
      <c r="T627" s="525" t="s">
        <v>1605</v>
      </c>
      <c r="U627" s="526">
        <v>7.0000000000000007E-2</v>
      </c>
      <c r="V627" s="526">
        <f>ROUND(E627*U627,2)</f>
        <v>66.760000000000005</v>
      </c>
      <c r="W627" s="526"/>
      <c r="X627" s="526" t="s">
        <v>1606</v>
      </c>
      <c r="Y627" s="526" t="s">
        <v>2857</v>
      </c>
      <c r="Z627" s="527"/>
      <c r="AA627" s="527"/>
      <c r="AB627" s="527"/>
      <c r="AC627" s="527"/>
      <c r="AD627" s="527"/>
      <c r="AE627" s="527"/>
      <c r="AF627" s="527"/>
      <c r="AG627" s="527" t="s">
        <v>1607</v>
      </c>
      <c r="AH627" s="527"/>
      <c r="AI627" s="527"/>
      <c r="AJ627" s="527"/>
      <c r="AK627" s="527"/>
      <c r="AL627" s="527"/>
      <c r="AM627" s="527"/>
      <c r="AN627" s="527"/>
      <c r="AO627" s="527"/>
      <c r="AP627" s="527"/>
      <c r="AQ627" s="527"/>
      <c r="AR627" s="527"/>
      <c r="AS627" s="527"/>
      <c r="AT627" s="527"/>
      <c r="AU627" s="527"/>
      <c r="AV627" s="527"/>
      <c r="AW627" s="527"/>
      <c r="AX627" s="527"/>
      <c r="AY627" s="527"/>
      <c r="AZ627" s="527"/>
      <c r="BA627" s="527"/>
      <c r="BB627" s="527"/>
      <c r="BC627" s="527"/>
      <c r="BD627" s="527"/>
      <c r="BE627" s="527"/>
      <c r="BF627" s="527"/>
      <c r="BG627" s="527"/>
      <c r="BH627" s="527"/>
    </row>
    <row r="628" spans="1:60" outlineLevel="2">
      <c r="A628" s="528"/>
      <c r="B628" s="529"/>
      <c r="C628" s="530" t="s">
        <v>2538</v>
      </c>
      <c r="D628" s="531"/>
      <c r="E628" s="532">
        <v>511.72</v>
      </c>
      <c r="F628" s="526"/>
      <c r="G628" s="526"/>
      <c r="H628" s="526"/>
      <c r="I628" s="526"/>
      <c r="J628" s="526"/>
      <c r="K628" s="526"/>
      <c r="L628" s="526"/>
      <c r="M628" s="526"/>
      <c r="N628" s="533"/>
      <c r="O628" s="533"/>
      <c r="P628" s="533"/>
      <c r="Q628" s="533"/>
      <c r="R628" s="526"/>
      <c r="S628" s="526"/>
      <c r="T628" s="526"/>
      <c r="U628" s="526"/>
      <c r="V628" s="526"/>
      <c r="W628" s="526"/>
      <c r="X628" s="526"/>
      <c r="Y628" s="526"/>
      <c r="Z628" s="527"/>
      <c r="AA628" s="527"/>
      <c r="AB628" s="527"/>
      <c r="AC628" s="527"/>
      <c r="AD628" s="527"/>
      <c r="AE628" s="527"/>
      <c r="AF628" s="527"/>
      <c r="AG628" s="527" t="s">
        <v>814</v>
      </c>
      <c r="AH628" s="527">
        <v>0</v>
      </c>
      <c r="AI628" s="527"/>
      <c r="AJ628" s="527"/>
      <c r="AK628" s="527"/>
      <c r="AL628" s="527"/>
      <c r="AM628" s="527"/>
      <c r="AN628" s="527"/>
      <c r="AO628" s="527"/>
      <c r="AP628" s="527"/>
      <c r="AQ628" s="527"/>
      <c r="AR628" s="527"/>
      <c r="AS628" s="527"/>
      <c r="AT628" s="527"/>
      <c r="AU628" s="527"/>
      <c r="AV628" s="527"/>
      <c r="AW628" s="527"/>
      <c r="AX628" s="527"/>
      <c r="AY628" s="527"/>
      <c r="AZ628" s="527"/>
      <c r="BA628" s="527"/>
      <c r="BB628" s="527"/>
      <c r="BC628" s="527"/>
      <c r="BD628" s="527"/>
      <c r="BE628" s="527"/>
      <c r="BF628" s="527"/>
      <c r="BG628" s="527"/>
      <c r="BH628" s="527"/>
    </row>
    <row r="629" spans="1:60" outlineLevel="3">
      <c r="A629" s="528"/>
      <c r="B629" s="529"/>
      <c r="C629" s="530" t="s">
        <v>2539</v>
      </c>
      <c r="D629" s="531"/>
      <c r="E629" s="532">
        <v>358.71</v>
      </c>
      <c r="F629" s="526"/>
      <c r="G629" s="526"/>
      <c r="H629" s="526"/>
      <c r="I629" s="526"/>
      <c r="J629" s="526"/>
      <c r="K629" s="526"/>
      <c r="L629" s="526"/>
      <c r="M629" s="526"/>
      <c r="N629" s="533"/>
      <c r="O629" s="533"/>
      <c r="P629" s="533"/>
      <c r="Q629" s="533"/>
      <c r="R629" s="526"/>
      <c r="S629" s="526"/>
      <c r="T629" s="526"/>
      <c r="U629" s="526"/>
      <c r="V629" s="526"/>
      <c r="W629" s="526"/>
      <c r="X629" s="526"/>
      <c r="Y629" s="526"/>
      <c r="Z629" s="527"/>
      <c r="AA629" s="527"/>
      <c r="AB629" s="527"/>
      <c r="AC629" s="527"/>
      <c r="AD629" s="527"/>
      <c r="AE629" s="527"/>
      <c r="AF629" s="527"/>
      <c r="AG629" s="527" t="s">
        <v>814</v>
      </c>
      <c r="AH629" s="527">
        <v>0</v>
      </c>
      <c r="AI629" s="527"/>
      <c r="AJ629" s="527"/>
      <c r="AK629" s="527"/>
      <c r="AL629" s="527"/>
      <c r="AM629" s="527"/>
      <c r="AN629" s="527"/>
      <c r="AO629" s="527"/>
      <c r="AP629" s="527"/>
      <c r="AQ629" s="527"/>
      <c r="AR629" s="527"/>
      <c r="AS629" s="527"/>
      <c r="AT629" s="527"/>
      <c r="AU629" s="527"/>
      <c r="AV629" s="527"/>
      <c r="AW629" s="527"/>
      <c r="AX629" s="527"/>
      <c r="AY629" s="527"/>
      <c r="AZ629" s="527"/>
      <c r="BA629" s="527"/>
      <c r="BB629" s="527"/>
      <c r="BC629" s="527"/>
      <c r="BD629" s="527"/>
      <c r="BE629" s="527"/>
      <c r="BF629" s="527"/>
      <c r="BG629" s="527"/>
      <c r="BH629" s="527"/>
    </row>
    <row r="630" spans="1:60" outlineLevel="3">
      <c r="A630" s="528"/>
      <c r="B630" s="529"/>
      <c r="C630" s="530" t="s">
        <v>2540</v>
      </c>
      <c r="D630" s="531"/>
      <c r="E630" s="532">
        <v>37.29</v>
      </c>
      <c r="F630" s="526"/>
      <c r="G630" s="526"/>
      <c r="H630" s="526"/>
      <c r="I630" s="526"/>
      <c r="J630" s="526"/>
      <c r="K630" s="526"/>
      <c r="L630" s="526"/>
      <c r="M630" s="526"/>
      <c r="N630" s="533"/>
      <c r="O630" s="533"/>
      <c r="P630" s="533"/>
      <c r="Q630" s="533"/>
      <c r="R630" s="526"/>
      <c r="S630" s="526"/>
      <c r="T630" s="526"/>
      <c r="U630" s="526"/>
      <c r="V630" s="526"/>
      <c r="W630" s="526"/>
      <c r="X630" s="526"/>
      <c r="Y630" s="526"/>
      <c r="Z630" s="527"/>
      <c r="AA630" s="527"/>
      <c r="AB630" s="527"/>
      <c r="AC630" s="527"/>
      <c r="AD630" s="527"/>
      <c r="AE630" s="527"/>
      <c r="AF630" s="527"/>
      <c r="AG630" s="527" t="s">
        <v>814</v>
      </c>
      <c r="AH630" s="527">
        <v>0</v>
      </c>
      <c r="AI630" s="527"/>
      <c r="AJ630" s="527"/>
      <c r="AK630" s="527"/>
      <c r="AL630" s="527"/>
      <c r="AM630" s="527"/>
      <c r="AN630" s="527"/>
      <c r="AO630" s="527"/>
      <c r="AP630" s="527"/>
      <c r="AQ630" s="527"/>
      <c r="AR630" s="527"/>
      <c r="AS630" s="527"/>
      <c r="AT630" s="527"/>
      <c r="AU630" s="527"/>
      <c r="AV630" s="527"/>
      <c r="AW630" s="527"/>
      <c r="AX630" s="527"/>
      <c r="AY630" s="527"/>
      <c r="AZ630" s="527"/>
      <c r="BA630" s="527"/>
      <c r="BB630" s="527"/>
      <c r="BC630" s="527"/>
      <c r="BD630" s="527"/>
      <c r="BE630" s="527"/>
      <c r="BF630" s="527"/>
      <c r="BG630" s="527"/>
      <c r="BH630" s="527"/>
    </row>
    <row r="631" spans="1:60" outlineLevel="3">
      <c r="A631" s="528"/>
      <c r="B631" s="529"/>
      <c r="C631" s="530" t="s">
        <v>2541</v>
      </c>
      <c r="D631" s="531"/>
      <c r="E631" s="532">
        <v>45.98</v>
      </c>
      <c r="F631" s="526"/>
      <c r="G631" s="526"/>
      <c r="H631" s="526"/>
      <c r="I631" s="526"/>
      <c r="J631" s="526"/>
      <c r="K631" s="526"/>
      <c r="L631" s="526"/>
      <c r="M631" s="526"/>
      <c r="N631" s="533"/>
      <c r="O631" s="533"/>
      <c r="P631" s="533"/>
      <c r="Q631" s="533"/>
      <c r="R631" s="526"/>
      <c r="S631" s="526"/>
      <c r="T631" s="526"/>
      <c r="U631" s="526"/>
      <c r="V631" s="526"/>
      <c r="W631" s="526"/>
      <c r="X631" s="526"/>
      <c r="Y631" s="526"/>
      <c r="Z631" s="527"/>
      <c r="AA631" s="527"/>
      <c r="AB631" s="527"/>
      <c r="AC631" s="527"/>
      <c r="AD631" s="527"/>
      <c r="AE631" s="527"/>
      <c r="AF631" s="527"/>
      <c r="AG631" s="527" t="s">
        <v>814</v>
      </c>
      <c r="AH631" s="527">
        <v>0</v>
      </c>
      <c r="AI631" s="527"/>
      <c r="AJ631" s="527"/>
      <c r="AK631" s="527"/>
      <c r="AL631" s="527"/>
      <c r="AM631" s="527"/>
      <c r="AN631" s="527"/>
      <c r="AO631" s="527"/>
      <c r="AP631" s="527"/>
      <c r="AQ631" s="527"/>
      <c r="AR631" s="527"/>
      <c r="AS631" s="527"/>
      <c r="AT631" s="527"/>
      <c r="AU631" s="527"/>
      <c r="AV631" s="527"/>
      <c r="AW631" s="527"/>
      <c r="AX631" s="527"/>
      <c r="AY631" s="527"/>
      <c r="AZ631" s="527"/>
      <c r="BA631" s="527"/>
      <c r="BB631" s="527"/>
      <c r="BC631" s="527"/>
      <c r="BD631" s="527"/>
      <c r="BE631" s="527"/>
      <c r="BF631" s="527"/>
      <c r="BG631" s="527"/>
      <c r="BH631" s="527"/>
    </row>
    <row r="632" spans="1:60" ht="22.5" outlineLevel="1">
      <c r="A632" s="518">
        <v>156</v>
      </c>
      <c r="B632" s="519" t="s">
        <v>1806</v>
      </c>
      <c r="C632" s="520" t="s">
        <v>1807</v>
      </c>
      <c r="D632" s="521" t="s">
        <v>180</v>
      </c>
      <c r="E632" s="522">
        <v>535.27499999999998</v>
      </c>
      <c r="F632" s="523"/>
      <c r="G632" s="524">
        <f>ROUND(E632*F632,2)</f>
        <v>0</v>
      </c>
      <c r="H632" s="523"/>
      <c r="I632" s="524">
        <f>ROUND(E632*H632,2)</f>
        <v>0</v>
      </c>
      <c r="J632" s="523"/>
      <c r="K632" s="524">
        <f>ROUND(E632*J632,2)</f>
        <v>0</v>
      </c>
      <c r="L632" s="524">
        <v>21</v>
      </c>
      <c r="M632" s="524">
        <f>G632*(1+L632/100)</f>
        <v>0</v>
      </c>
      <c r="N632" s="522">
        <v>0</v>
      </c>
      <c r="O632" s="522">
        <f>ROUND(E632*N632,2)</f>
        <v>0</v>
      </c>
      <c r="P632" s="522">
        <v>0</v>
      </c>
      <c r="Q632" s="522">
        <f>ROUND(E632*P632,2)</f>
        <v>0</v>
      </c>
      <c r="R632" s="524" t="s">
        <v>1796</v>
      </c>
      <c r="S632" s="524" t="s">
        <v>1605</v>
      </c>
      <c r="T632" s="525" t="s">
        <v>1605</v>
      </c>
      <c r="U632" s="526">
        <v>0.05</v>
      </c>
      <c r="V632" s="526">
        <f>ROUND(E632*U632,2)</f>
        <v>26.76</v>
      </c>
      <c r="W632" s="526"/>
      <c r="X632" s="526" t="s">
        <v>1606</v>
      </c>
      <c r="Y632" s="526" t="s">
        <v>2857</v>
      </c>
      <c r="Z632" s="527"/>
      <c r="AA632" s="527"/>
      <c r="AB632" s="527"/>
      <c r="AC632" s="527"/>
      <c r="AD632" s="527"/>
      <c r="AE632" s="527"/>
      <c r="AF632" s="527"/>
      <c r="AG632" s="527" t="s">
        <v>1607</v>
      </c>
      <c r="AH632" s="527"/>
      <c r="AI632" s="527"/>
      <c r="AJ632" s="527"/>
      <c r="AK632" s="527"/>
      <c r="AL632" s="527"/>
      <c r="AM632" s="527"/>
      <c r="AN632" s="527"/>
      <c r="AO632" s="527"/>
      <c r="AP632" s="527"/>
      <c r="AQ632" s="527"/>
      <c r="AR632" s="527"/>
      <c r="AS632" s="527"/>
      <c r="AT632" s="527"/>
      <c r="AU632" s="527"/>
      <c r="AV632" s="527"/>
      <c r="AW632" s="527"/>
      <c r="AX632" s="527"/>
      <c r="AY632" s="527"/>
      <c r="AZ632" s="527"/>
      <c r="BA632" s="527"/>
      <c r="BB632" s="527"/>
      <c r="BC632" s="527"/>
      <c r="BD632" s="527"/>
      <c r="BE632" s="527"/>
      <c r="BF632" s="527"/>
      <c r="BG632" s="527"/>
      <c r="BH632" s="527"/>
    </row>
    <row r="633" spans="1:60" outlineLevel="2">
      <c r="A633" s="528"/>
      <c r="B633" s="529"/>
      <c r="C633" s="530" t="s">
        <v>2542</v>
      </c>
      <c r="D633" s="531"/>
      <c r="E633" s="532">
        <v>69.45</v>
      </c>
      <c r="F633" s="526"/>
      <c r="G633" s="526"/>
      <c r="H633" s="526"/>
      <c r="I633" s="526"/>
      <c r="J633" s="526"/>
      <c r="K633" s="526"/>
      <c r="L633" s="526"/>
      <c r="M633" s="526"/>
      <c r="N633" s="533"/>
      <c r="O633" s="533"/>
      <c r="P633" s="533"/>
      <c r="Q633" s="533"/>
      <c r="R633" s="526"/>
      <c r="S633" s="526"/>
      <c r="T633" s="526"/>
      <c r="U633" s="526"/>
      <c r="V633" s="526"/>
      <c r="W633" s="526"/>
      <c r="X633" s="526"/>
      <c r="Y633" s="526"/>
      <c r="Z633" s="527"/>
      <c r="AA633" s="527"/>
      <c r="AB633" s="527"/>
      <c r="AC633" s="527"/>
      <c r="AD633" s="527"/>
      <c r="AE633" s="527"/>
      <c r="AF633" s="527"/>
      <c r="AG633" s="527" t="s">
        <v>814</v>
      </c>
      <c r="AH633" s="527">
        <v>0</v>
      </c>
      <c r="AI633" s="527"/>
      <c r="AJ633" s="527"/>
      <c r="AK633" s="527"/>
      <c r="AL633" s="527"/>
      <c r="AM633" s="527"/>
      <c r="AN633" s="527"/>
      <c r="AO633" s="527"/>
      <c r="AP633" s="527"/>
      <c r="AQ633" s="527"/>
      <c r="AR633" s="527"/>
      <c r="AS633" s="527"/>
      <c r="AT633" s="527"/>
      <c r="AU633" s="527"/>
      <c r="AV633" s="527"/>
      <c r="AW633" s="527"/>
      <c r="AX633" s="527"/>
      <c r="AY633" s="527"/>
      <c r="AZ633" s="527"/>
      <c r="BA633" s="527"/>
      <c r="BB633" s="527"/>
      <c r="BC633" s="527"/>
      <c r="BD633" s="527"/>
      <c r="BE633" s="527"/>
      <c r="BF633" s="527"/>
      <c r="BG633" s="527"/>
      <c r="BH633" s="527"/>
    </row>
    <row r="634" spans="1:60" ht="33.75" outlineLevel="3">
      <c r="A634" s="528"/>
      <c r="B634" s="529"/>
      <c r="C634" s="530" t="s">
        <v>2500</v>
      </c>
      <c r="D634" s="531"/>
      <c r="E634" s="532">
        <v>218.72</v>
      </c>
      <c r="F634" s="526"/>
      <c r="G634" s="526"/>
      <c r="H634" s="526"/>
      <c r="I634" s="526"/>
      <c r="J634" s="526"/>
      <c r="K634" s="526"/>
      <c r="L634" s="526"/>
      <c r="M634" s="526"/>
      <c r="N634" s="533"/>
      <c r="O634" s="533"/>
      <c r="P634" s="533"/>
      <c r="Q634" s="533"/>
      <c r="R634" s="526"/>
      <c r="S634" s="526"/>
      <c r="T634" s="526"/>
      <c r="U634" s="526"/>
      <c r="V634" s="526"/>
      <c r="W634" s="526"/>
      <c r="X634" s="526"/>
      <c r="Y634" s="526"/>
      <c r="Z634" s="527"/>
      <c r="AA634" s="527"/>
      <c r="AB634" s="527"/>
      <c r="AC634" s="527"/>
      <c r="AD634" s="527"/>
      <c r="AE634" s="527"/>
      <c r="AF634" s="527"/>
      <c r="AG634" s="527" t="s">
        <v>814</v>
      </c>
      <c r="AH634" s="527">
        <v>0</v>
      </c>
      <c r="AI634" s="527"/>
      <c r="AJ634" s="527"/>
      <c r="AK634" s="527"/>
      <c r="AL634" s="527"/>
      <c r="AM634" s="527"/>
      <c r="AN634" s="527"/>
      <c r="AO634" s="527"/>
      <c r="AP634" s="527"/>
      <c r="AQ634" s="527"/>
      <c r="AR634" s="527"/>
      <c r="AS634" s="527"/>
      <c r="AT634" s="527"/>
      <c r="AU634" s="527"/>
      <c r="AV634" s="527"/>
      <c r="AW634" s="527"/>
      <c r="AX634" s="527"/>
      <c r="AY634" s="527"/>
      <c r="AZ634" s="527"/>
      <c r="BA634" s="527"/>
      <c r="BB634" s="527"/>
      <c r="BC634" s="527"/>
      <c r="BD634" s="527"/>
      <c r="BE634" s="527"/>
      <c r="BF634" s="527"/>
      <c r="BG634" s="527"/>
      <c r="BH634" s="527"/>
    </row>
    <row r="635" spans="1:60" ht="33.75" outlineLevel="3">
      <c r="A635" s="528"/>
      <c r="B635" s="529"/>
      <c r="C635" s="530" t="s">
        <v>2501</v>
      </c>
      <c r="D635" s="531"/>
      <c r="E635" s="532">
        <v>247.10499999999999</v>
      </c>
      <c r="F635" s="526"/>
      <c r="G635" s="526"/>
      <c r="H635" s="526"/>
      <c r="I635" s="526"/>
      <c r="J635" s="526"/>
      <c r="K635" s="526"/>
      <c r="L635" s="526"/>
      <c r="M635" s="526"/>
      <c r="N635" s="533"/>
      <c r="O635" s="533"/>
      <c r="P635" s="533"/>
      <c r="Q635" s="533"/>
      <c r="R635" s="526"/>
      <c r="S635" s="526"/>
      <c r="T635" s="526"/>
      <c r="U635" s="526"/>
      <c r="V635" s="526"/>
      <c r="W635" s="526"/>
      <c r="X635" s="526"/>
      <c r="Y635" s="526"/>
      <c r="Z635" s="527"/>
      <c r="AA635" s="527"/>
      <c r="AB635" s="527"/>
      <c r="AC635" s="527"/>
      <c r="AD635" s="527"/>
      <c r="AE635" s="527"/>
      <c r="AF635" s="527"/>
      <c r="AG635" s="527" t="s">
        <v>814</v>
      </c>
      <c r="AH635" s="527">
        <v>0</v>
      </c>
      <c r="AI635" s="527"/>
      <c r="AJ635" s="527"/>
      <c r="AK635" s="527"/>
      <c r="AL635" s="527"/>
      <c r="AM635" s="527"/>
      <c r="AN635" s="527"/>
      <c r="AO635" s="527"/>
      <c r="AP635" s="527"/>
      <c r="AQ635" s="527"/>
      <c r="AR635" s="527"/>
      <c r="AS635" s="527"/>
      <c r="AT635" s="527"/>
      <c r="AU635" s="527"/>
      <c r="AV635" s="527"/>
      <c r="AW635" s="527"/>
      <c r="AX635" s="527"/>
      <c r="AY635" s="527"/>
      <c r="AZ635" s="527"/>
      <c r="BA635" s="527"/>
      <c r="BB635" s="527"/>
      <c r="BC635" s="527"/>
      <c r="BD635" s="527"/>
      <c r="BE635" s="527"/>
      <c r="BF635" s="527"/>
      <c r="BG635" s="527"/>
      <c r="BH635" s="527"/>
    </row>
    <row r="636" spans="1:60" ht="22.5" outlineLevel="1">
      <c r="A636" s="518">
        <v>157</v>
      </c>
      <c r="B636" s="519" t="s">
        <v>1811</v>
      </c>
      <c r="C636" s="520" t="s">
        <v>1812</v>
      </c>
      <c r="D636" s="521" t="s">
        <v>832</v>
      </c>
      <c r="E636" s="522">
        <v>45.517499999999998</v>
      </c>
      <c r="F636" s="523"/>
      <c r="G636" s="524">
        <f>ROUND(E636*F636,2)</f>
        <v>0</v>
      </c>
      <c r="H636" s="523"/>
      <c r="I636" s="524">
        <f>ROUND(E636*H636,2)</f>
        <v>0</v>
      </c>
      <c r="J636" s="523"/>
      <c r="K636" s="524">
        <f>ROUND(E636*J636,2)</f>
        <v>0</v>
      </c>
      <c r="L636" s="524">
        <v>21</v>
      </c>
      <c r="M636" s="524">
        <f>G636*(1+L636/100)</f>
        <v>0</v>
      </c>
      <c r="N636" s="522">
        <v>3.5000000000000003E-2</v>
      </c>
      <c r="O636" s="522">
        <f>ROUND(E636*N636,2)</f>
        <v>1.59</v>
      </c>
      <c r="P636" s="522">
        <v>0</v>
      </c>
      <c r="Q636" s="522">
        <f>ROUND(E636*P636,2)</f>
        <v>0</v>
      </c>
      <c r="R636" s="524" t="s">
        <v>1813</v>
      </c>
      <c r="S636" s="524" t="s">
        <v>1605</v>
      </c>
      <c r="T636" s="525" t="s">
        <v>1605</v>
      </c>
      <c r="U636" s="526">
        <v>0</v>
      </c>
      <c r="V636" s="526">
        <f>ROUND(E636*U636,2)</f>
        <v>0</v>
      </c>
      <c r="W636" s="526"/>
      <c r="X636" s="526" t="s">
        <v>1814</v>
      </c>
      <c r="Y636" s="526" t="s">
        <v>2857</v>
      </c>
      <c r="Z636" s="527"/>
      <c r="AA636" s="527"/>
      <c r="AB636" s="527"/>
      <c r="AC636" s="527"/>
      <c r="AD636" s="527"/>
      <c r="AE636" s="527"/>
      <c r="AF636" s="527"/>
      <c r="AG636" s="527" t="s">
        <v>1815</v>
      </c>
      <c r="AH636" s="527"/>
      <c r="AI636" s="527"/>
      <c r="AJ636" s="527"/>
      <c r="AK636" s="527"/>
      <c r="AL636" s="527"/>
      <c r="AM636" s="527"/>
      <c r="AN636" s="527"/>
      <c r="AO636" s="527"/>
      <c r="AP636" s="527"/>
      <c r="AQ636" s="527"/>
      <c r="AR636" s="527"/>
      <c r="AS636" s="527"/>
      <c r="AT636" s="527"/>
      <c r="AU636" s="527"/>
      <c r="AV636" s="527"/>
      <c r="AW636" s="527"/>
      <c r="AX636" s="527"/>
      <c r="AY636" s="527"/>
      <c r="AZ636" s="527"/>
      <c r="BA636" s="527"/>
      <c r="BB636" s="527"/>
      <c r="BC636" s="527"/>
      <c r="BD636" s="527"/>
      <c r="BE636" s="527"/>
      <c r="BF636" s="527"/>
      <c r="BG636" s="527"/>
      <c r="BH636" s="527"/>
    </row>
    <row r="637" spans="1:60" outlineLevel="2">
      <c r="A637" s="528"/>
      <c r="B637" s="529"/>
      <c r="C637" s="530" t="s">
        <v>2543</v>
      </c>
      <c r="D637" s="531"/>
      <c r="E637" s="532">
        <v>24.422999999999998</v>
      </c>
      <c r="F637" s="526"/>
      <c r="G637" s="526"/>
      <c r="H637" s="526"/>
      <c r="I637" s="526"/>
      <c r="J637" s="526"/>
      <c r="K637" s="526"/>
      <c r="L637" s="526"/>
      <c r="M637" s="526"/>
      <c r="N637" s="533"/>
      <c r="O637" s="533"/>
      <c r="P637" s="533"/>
      <c r="Q637" s="533"/>
      <c r="R637" s="526"/>
      <c r="S637" s="526"/>
      <c r="T637" s="526"/>
      <c r="U637" s="526"/>
      <c r="V637" s="526"/>
      <c r="W637" s="526"/>
      <c r="X637" s="526"/>
      <c r="Y637" s="526"/>
      <c r="Z637" s="527"/>
      <c r="AA637" s="527"/>
      <c r="AB637" s="527"/>
      <c r="AC637" s="527"/>
      <c r="AD637" s="527"/>
      <c r="AE637" s="527"/>
      <c r="AF637" s="527"/>
      <c r="AG637" s="527" t="s">
        <v>814</v>
      </c>
      <c r="AH637" s="527">
        <v>0</v>
      </c>
      <c r="AI637" s="527"/>
      <c r="AJ637" s="527"/>
      <c r="AK637" s="527"/>
      <c r="AL637" s="527"/>
      <c r="AM637" s="527"/>
      <c r="AN637" s="527"/>
      <c r="AO637" s="527"/>
      <c r="AP637" s="527"/>
      <c r="AQ637" s="527"/>
      <c r="AR637" s="527"/>
      <c r="AS637" s="527"/>
      <c r="AT637" s="527"/>
      <c r="AU637" s="527"/>
      <c r="AV637" s="527"/>
      <c r="AW637" s="527"/>
      <c r="AX637" s="527"/>
      <c r="AY637" s="527"/>
      <c r="AZ637" s="527"/>
      <c r="BA637" s="527"/>
      <c r="BB637" s="527"/>
      <c r="BC637" s="527"/>
      <c r="BD637" s="527"/>
      <c r="BE637" s="527"/>
      <c r="BF637" s="527"/>
      <c r="BG637" s="527"/>
      <c r="BH637" s="527"/>
    </row>
    <row r="638" spans="1:60" outlineLevel="3">
      <c r="A638" s="528"/>
      <c r="B638" s="529"/>
      <c r="C638" s="530" t="s">
        <v>2544</v>
      </c>
      <c r="D638" s="531"/>
      <c r="E638" s="532">
        <v>17.120249999999999</v>
      </c>
      <c r="F638" s="526"/>
      <c r="G638" s="526"/>
      <c r="H638" s="526"/>
      <c r="I638" s="526"/>
      <c r="J638" s="526"/>
      <c r="K638" s="526"/>
      <c r="L638" s="526"/>
      <c r="M638" s="526"/>
      <c r="N638" s="533"/>
      <c r="O638" s="533"/>
      <c r="P638" s="533"/>
      <c r="Q638" s="533"/>
      <c r="R638" s="526"/>
      <c r="S638" s="526"/>
      <c r="T638" s="526"/>
      <c r="U638" s="526"/>
      <c r="V638" s="526"/>
      <c r="W638" s="526"/>
      <c r="X638" s="526"/>
      <c r="Y638" s="526"/>
      <c r="Z638" s="527"/>
      <c r="AA638" s="527"/>
      <c r="AB638" s="527"/>
      <c r="AC638" s="527"/>
      <c r="AD638" s="527"/>
      <c r="AE638" s="527"/>
      <c r="AF638" s="527"/>
      <c r="AG638" s="527" t="s">
        <v>814</v>
      </c>
      <c r="AH638" s="527">
        <v>0</v>
      </c>
      <c r="AI638" s="527"/>
      <c r="AJ638" s="527"/>
      <c r="AK638" s="527"/>
      <c r="AL638" s="527"/>
      <c r="AM638" s="527"/>
      <c r="AN638" s="527"/>
      <c r="AO638" s="527"/>
      <c r="AP638" s="527"/>
      <c r="AQ638" s="527"/>
      <c r="AR638" s="527"/>
      <c r="AS638" s="527"/>
      <c r="AT638" s="527"/>
      <c r="AU638" s="527"/>
      <c r="AV638" s="527"/>
      <c r="AW638" s="527"/>
      <c r="AX638" s="527"/>
      <c r="AY638" s="527"/>
      <c r="AZ638" s="527"/>
      <c r="BA638" s="527"/>
      <c r="BB638" s="527"/>
      <c r="BC638" s="527"/>
      <c r="BD638" s="527"/>
      <c r="BE638" s="527"/>
      <c r="BF638" s="527"/>
      <c r="BG638" s="527"/>
      <c r="BH638" s="527"/>
    </row>
    <row r="639" spans="1:60" outlineLevel="3">
      <c r="A639" s="528"/>
      <c r="B639" s="529"/>
      <c r="C639" s="530" t="s">
        <v>2545</v>
      </c>
      <c r="D639" s="531"/>
      <c r="E639" s="532">
        <v>1.7797499999999999</v>
      </c>
      <c r="F639" s="526"/>
      <c r="G639" s="526"/>
      <c r="H639" s="526"/>
      <c r="I639" s="526"/>
      <c r="J639" s="526"/>
      <c r="K639" s="526"/>
      <c r="L639" s="526"/>
      <c r="M639" s="526"/>
      <c r="N639" s="533"/>
      <c r="O639" s="533"/>
      <c r="P639" s="533"/>
      <c r="Q639" s="533"/>
      <c r="R639" s="526"/>
      <c r="S639" s="526"/>
      <c r="T639" s="526"/>
      <c r="U639" s="526"/>
      <c r="V639" s="526"/>
      <c r="W639" s="526"/>
      <c r="X639" s="526"/>
      <c r="Y639" s="526"/>
      <c r="Z639" s="527"/>
      <c r="AA639" s="527"/>
      <c r="AB639" s="527"/>
      <c r="AC639" s="527"/>
      <c r="AD639" s="527"/>
      <c r="AE639" s="527"/>
      <c r="AF639" s="527"/>
      <c r="AG639" s="527" t="s">
        <v>814</v>
      </c>
      <c r="AH639" s="527">
        <v>0</v>
      </c>
      <c r="AI639" s="527"/>
      <c r="AJ639" s="527"/>
      <c r="AK639" s="527"/>
      <c r="AL639" s="527"/>
      <c r="AM639" s="527"/>
      <c r="AN639" s="527"/>
      <c r="AO639" s="527"/>
      <c r="AP639" s="527"/>
      <c r="AQ639" s="527"/>
      <c r="AR639" s="527"/>
      <c r="AS639" s="527"/>
      <c r="AT639" s="527"/>
      <c r="AU639" s="527"/>
      <c r="AV639" s="527"/>
      <c r="AW639" s="527"/>
      <c r="AX639" s="527"/>
      <c r="AY639" s="527"/>
      <c r="AZ639" s="527"/>
      <c r="BA639" s="527"/>
      <c r="BB639" s="527"/>
      <c r="BC639" s="527"/>
      <c r="BD639" s="527"/>
      <c r="BE639" s="527"/>
      <c r="BF639" s="527"/>
      <c r="BG639" s="527"/>
      <c r="BH639" s="527"/>
    </row>
    <row r="640" spans="1:60" outlineLevel="3">
      <c r="A640" s="528"/>
      <c r="B640" s="529"/>
      <c r="C640" s="530" t="s">
        <v>2546</v>
      </c>
      <c r="D640" s="531"/>
      <c r="E640" s="532">
        <v>2.1945000000000001</v>
      </c>
      <c r="F640" s="526"/>
      <c r="G640" s="526"/>
      <c r="H640" s="526"/>
      <c r="I640" s="526"/>
      <c r="J640" s="526"/>
      <c r="K640" s="526"/>
      <c r="L640" s="526"/>
      <c r="M640" s="526"/>
      <c r="N640" s="533"/>
      <c r="O640" s="533"/>
      <c r="P640" s="533"/>
      <c r="Q640" s="533"/>
      <c r="R640" s="526"/>
      <c r="S640" s="526"/>
      <c r="T640" s="526"/>
      <c r="U640" s="526"/>
      <c r="V640" s="526"/>
      <c r="W640" s="526"/>
      <c r="X640" s="526"/>
      <c r="Y640" s="526"/>
      <c r="Z640" s="527"/>
      <c r="AA640" s="527"/>
      <c r="AB640" s="527"/>
      <c r="AC640" s="527"/>
      <c r="AD640" s="527"/>
      <c r="AE640" s="527"/>
      <c r="AF640" s="527"/>
      <c r="AG640" s="527" t="s">
        <v>814</v>
      </c>
      <c r="AH640" s="527">
        <v>0</v>
      </c>
      <c r="AI640" s="527"/>
      <c r="AJ640" s="527"/>
      <c r="AK640" s="527"/>
      <c r="AL640" s="527"/>
      <c r="AM640" s="527"/>
      <c r="AN640" s="527"/>
      <c r="AO640" s="527"/>
      <c r="AP640" s="527"/>
      <c r="AQ640" s="527"/>
      <c r="AR640" s="527"/>
      <c r="AS640" s="527"/>
      <c r="AT640" s="527"/>
      <c r="AU640" s="527"/>
      <c r="AV640" s="527"/>
      <c r="AW640" s="527"/>
      <c r="AX640" s="527"/>
      <c r="AY640" s="527"/>
      <c r="AZ640" s="527"/>
      <c r="BA640" s="527"/>
      <c r="BB640" s="527"/>
      <c r="BC640" s="527"/>
      <c r="BD640" s="527"/>
      <c r="BE640" s="527"/>
      <c r="BF640" s="527"/>
      <c r="BG640" s="527"/>
      <c r="BH640" s="527"/>
    </row>
    <row r="641" spans="1:60" ht="22.5" outlineLevel="1">
      <c r="A641" s="518">
        <v>158</v>
      </c>
      <c r="B641" s="519" t="s">
        <v>2952</v>
      </c>
      <c r="C641" s="520" t="s">
        <v>2953</v>
      </c>
      <c r="D641" s="521" t="s">
        <v>832</v>
      </c>
      <c r="E641" s="522">
        <v>0.13311000000000001</v>
      </c>
      <c r="F641" s="523"/>
      <c r="G641" s="524">
        <f>ROUND(E641*F641,2)</f>
        <v>0</v>
      </c>
      <c r="H641" s="523"/>
      <c r="I641" s="524">
        <f>ROUND(E641*H641,2)</f>
        <v>0</v>
      </c>
      <c r="J641" s="523"/>
      <c r="K641" s="524">
        <f>ROUND(E641*J641,2)</f>
        <v>0</v>
      </c>
      <c r="L641" s="524">
        <v>21</v>
      </c>
      <c r="M641" s="524">
        <f>G641*(1+L641/100)</f>
        <v>0</v>
      </c>
      <c r="N641" s="522">
        <v>1.4999999999999999E-2</v>
      </c>
      <c r="O641" s="522">
        <f>ROUND(E641*N641,2)</f>
        <v>0</v>
      </c>
      <c r="P641" s="522">
        <v>0</v>
      </c>
      <c r="Q641" s="522">
        <f>ROUND(E641*P641,2)</f>
        <v>0</v>
      </c>
      <c r="R641" s="524" t="s">
        <v>1813</v>
      </c>
      <c r="S641" s="524" t="s">
        <v>1605</v>
      </c>
      <c r="T641" s="525" t="s">
        <v>1605</v>
      </c>
      <c r="U641" s="526">
        <v>0</v>
      </c>
      <c r="V641" s="526">
        <f>ROUND(E641*U641,2)</f>
        <v>0</v>
      </c>
      <c r="W641" s="526"/>
      <c r="X641" s="526" t="s">
        <v>1814</v>
      </c>
      <c r="Y641" s="526" t="s">
        <v>2857</v>
      </c>
      <c r="Z641" s="527"/>
      <c r="AA641" s="527"/>
      <c r="AB641" s="527"/>
      <c r="AC641" s="527"/>
      <c r="AD641" s="527"/>
      <c r="AE641" s="527"/>
      <c r="AF641" s="527"/>
      <c r="AG641" s="527" t="s">
        <v>1815</v>
      </c>
      <c r="AH641" s="527"/>
      <c r="AI641" s="527"/>
      <c r="AJ641" s="527"/>
      <c r="AK641" s="527"/>
      <c r="AL641" s="527"/>
      <c r="AM641" s="527"/>
      <c r="AN641" s="527"/>
      <c r="AO641" s="527"/>
      <c r="AP641" s="527"/>
      <c r="AQ641" s="527"/>
      <c r="AR641" s="527"/>
      <c r="AS641" s="527"/>
      <c r="AT641" s="527"/>
      <c r="AU641" s="527"/>
      <c r="AV641" s="527"/>
      <c r="AW641" s="527"/>
      <c r="AX641" s="527"/>
      <c r="AY641" s="527"/>
      <c r="AZ641" s="527"/>
      <c r="BA641" s="527"/>
      <c r="BB641" s="527"/>
      <c r="BC641" s="527"/>
      <c r="BD641" s="527"/>
      <c r="BE641" s="527"/>
      <c r="BF641" s="527"/>
      <c r="BG641" s="527"/>
      <c r="BH641" s="527"/>
    </row>
    <row r="642" spans="1:60" ht="45" outlineLevel="2">
      <c r="A642" s="528"/>
      <c r="B642" s="529"/>
      <c r="C642" s="530" t="s">
        <v>2954</v>
      </c>
      <c r="D642" s="531"/>
      <c r="E642" s="532">
        <v>0.13311000000000001</v>
      </c>
      <c r="F642" s="526"/>
      <c r="G642" s="526"/>
      <c r="H642" s="526"/>
      <c r="I642" s="526"/>
      <c r="J642" s="526"/>
      <c r="K642" s="526"/>
      <c r="L642" s="526"/>
      <c r="M642" s="526"/>
      <c r="N642" s="533"/>
      <c r="O642" s="533"/>
      <c r="P642" s="533"/>
      <c r="Q642" s="533"/>
      <c r="R642" s="526"/>
      <c r="S642" s="526"/>
      <c r="T642" s="526"/>
      <c r="U642" s="526"/>
      <c r="V642" s="526"/>
      <c r="W642" s="526"/>
      <c r="X642" s="526"/>
      <c r="Y642" s="526"/>
      <c r="Z642" s="527"/>
      <c r="AA642" s="527"/>
      <c r="AB642" s="527"/>
      <c r="AC642" s="527"/>
      <c r="AD642" s="527"/>
      <c r="AE642" s="527"/>
      <c r="AF642" s="527"/>
      <c r="AG642" s="527" t="s">
        <v>814</v>
      </c>
      <c r="AH642" s="527">
        <v>0</v>
      </c>
      <c r="AI642" s="527"/>
      <c r="AJ642" s="527"/>
      <c r="AK642" s="527"/>
      <c r="AL642" s="527"/>
      <c r="AM642" s="527"/>
      <c r="AN642" s="527"/>
      <c r="AO642" s="527"/>
      <c r="AP642" s="527"/>
      <c r="AQ642" s="527"/>
      <c r="AR642" s="527"/>
      <c r="AS642" s="527"/>
      <c r="AT642" s="527"/>
      <c r="AU642" s="527"/>
      <c r="AV642" s="527"/>
      <c r="AW642" s="527"/>
      <c r="AX642" s="527"/>
      <c r="AY642" s="527"/>
      <c r="AZ642" s="527"/>
      <c r="BA642" s="527"/>
      <c r="BB642" s="527"/>
      <c r="BC642" s="527"/>
      <c r="BD642" s="527"/>
      <c r="BE642" s="527"/>
      <c r="BF642" s="527"/>
      <c r="BG642" s="527"/>
      <c r="BH642" s="527"/>
    </row>
    <row r="643" spans="1:60" ht="33.75" outlineLevel="1">
      <c r="A643" s="518">
        <v>159</v>
      </c>
      <c r="B643" s="519" t="s">
        <v>2955</v>
      </c>
      <c r="C643" s="520" t="s">
        <v>2956</v>
      </c>
      <c r="D643" s="521" t="s">
        <v>162</v>
      </c>
      <c r="E643" s="522">
        <v>74.843999999999994</v>
      </c>
      <c r="F643" s="523"/>
      <c r="G643" s="524">
        <f>ROUND(E643*F643,2)</f>
        <v>0</v>
      </c>
      <c r="H643" s="523"/>
      <c r="I643" s="524">
        <f>ROUND(E643*H643,2)</f>
        <v>0</v>
      </c>
      <c r="J643" s="523"/>
      <c r="K643" s="524">
        <f>ROUND(E643*J643,2)</f>
        <v>0</v>
      </c>
      <c r="L643" s="524">
        <v>21</v>
      </c>
      <c r="M643" s="524">
        <f>G643*(1+L643/100)</f>
        <v>0</v>
      </c>
      <c r="N643" s="522">
        <v>1.4999999999999999E-2</v>
      </c>
      <c r="O643" s="522">
        <f>ROUND(E643*N643,2)</f>
        <v>1.1200000000000001</v>
      </c>
      <c r="P643" s="522">
        <v>0</v>
      </c>
      <c r="Q643" s="522">
        <f>ROUND(E643*P643,2)</f>
        <v>0</v>
      </c>
      <c r="R643" s="524" t="s">
        <v>1813</v>
      </c>
      <c r="S643" s="524" t="s">
        <v>1605</v>
      </c>
      <c r="T643" s="525" t="s">
        <v>1605</v>
      </c>
      <c r="U643" s="526">
        <v>0</v>
      </c>
      <c r="V643" s="526">
        <f>ROUND(E643*U643,2)</f>
        <v>0</v>
      </c>
      <c r="W643" s="526"/>
      <c r="X643" s="526" t="s">
        <v>1814</v>
      </c>
      <c r="Y643" s="526" t="s">
        <v>2857</v>
      </c>
      <c r="Z643" s="527"/>
      <c r="AA643" s="527"/>
      <c r="AB643" s="527"/>
      <c r="AC643" s="527"/>
      <c r="AD643" s="527"/>
      <c r="AE643" s="527"/>
      <c r="AF643" s="527"/>
      <c r="AG643" s="527" t="s">
        <v>1815</v>
      </c>
      <c r="AH643" s="527"/>
      <c r="AI643" s="527"/>
      <c r="AJ643" s="527"/>
      <c r="AK643" s="527"/>
      <c r="AL643" s="527"/>
      <c r="AM643" s="527"/>
      <c r="AN643" s="527"/>
      <c r="AO643" s="527"/>
      <c r="AP643" s="527"/>
      <c r="AQ643" s="527"/>
      <c r="AR643" s="527"/>
      <c r="AS643" s="527"/>
      <c r="AT643" s="527"/>
      <c r="AU643" s="527"/>
      <c r="AV643" s="527"/>
      <c r="AW643" s="527"/>
      <c r="AX643" s="527"/>
      <c r="AY643" s="527"/>
      <c r="AZ643" s="527"/>
      <c r="BA643" s="527"/>
      <c r="BB643" s="527"/>
      <c r="BC643" s="527"/>
      <c r="BD643" s="527"/>
      <c r="BE643" s="527"/>
      <c r="BF643" s="527"/>
      <c r="BG643" s="527"/>
      <c r="BH643" s="527"/>
    </row>
    <row r="644" spans="1:60" outlineLevel="2">
      <c r="A644" s="528"/>
      <c r="B644" s="529"/>
      <c r="C644" s="530" t="s">
        <v>2547</v>
      </c>
      <c r="D644" s="531"/>
      <c r="E644" s="532">
        <v>74.843999999999994</v>
      </c>
      <c r="F644" s="526"/>
      <c r="G644" s="526"/>
      <c r="H644" s="526"/>
      <c r="I644" s="526"/>
      <c r="J644" s="526"/>
      <c r="K644" s="526"/>
      <c r="L644" s="526"/>
      <c r="M644" s="526"/>
      <c r="N644" s="533"/>
      <c r="O644" s="533"/>
      <c r="P644" s="533"/>
      <c r="Q644" s="533"/>
      <c r="R644" s="526"/>
      <c r="S644" s="526"/>
      <c r="T644" s="526"/>
      <c r="U644" s="526"/>
      <c r="V644" s="526"/>
      <c r="W644" s="526"/>
      <c r="X644" s="526"/>
      <c r="Y644" s="526"/>
      <c r="Z644" s="527"/>
      <c r="AA644" s="527"/>
      <c r="AB644" s="527"/>
      <c r="AC644" s="527"/>
      <c r="AD644" s="527"/>
      <c r="AE644" s="527"/>
      <c r="AF644" s="527"/>
      <c r="AG644" s="527" t="s">
        <v>814</v>
      </c>
      <c r="AH644" s="527">
        <v>0</v>
      </c>
      <c r="AI644" s="527"/>
      <c r="AJ644" s="527"/>
      <c r="AK644" s="527"/>
      <c r="AL644" s="527"/>
      <c r="AM644" s="527"/>
      <c r="AN644" s="527"/>
      <c r="AO644" s="527"/>
      <c r="AP644" s="527"/>
      <c r="AQ644" s="527"/>
      <c r="AR644" s="527"/>
      <c r="AS644" s="527"/>
      <c r="AT644" s="527"/>
      <c r="AU644" s="527"/>
      <c r="AV644" s="527"/>
      <c r="AW644" s="527"/>
      <c r="AX644" s="527"/>
      <c r="AY644" s="527"/>
      <c r="AZ644" s="527"/>
      <c r="BA644" s="527"/>
      <c r="BB644" s="527"/>
      <c r="BC644" s="527"/>
      <c r="BD644" s="527"/>
      <c r="BE644" s="527"/>
      <c r="BF644" s="527"/>
      <c r="BG644" s="527"/>
      <c r="BH644" s="527"/>
    </row>
    <row r="645" spans="1:60" ht="33.75" outlineLevel="1">
      <c r="A645" s="518">
        <v>160</v>
      </c>
      <c r="B645" s="519" t="s">
        <v>2957</v>
      </c>
      <c r="C645" s="520" t="s">
        <v>2958</v>
      </c>
      <c r="D645" s="521" t="s">
        <v>162</v>
      </c>
      <c r="E645" s="522">
        <v>74.843999999999994</v>
      </c>
      <c r="F645" s="523"/>
      <c r="G645" s="524">
        <f>ROUND(E645*F645,2)</f>
        <v>0</v>
      </c>
      <c r="H645" s="523"/>
      <c r="I645" s="524">
        <f>ROUND(E645*H645,2)</f>
        <v>0</v>
      </c>
      <c r="J645" s="523"/>
      <c r="K645" s="524">
        <f>ROUND(E645*J645,2)</f>
        <v>0</v>
      </c>
      <c r="L645" s="524">
        <v>21</v>
      </c>
      <c r="M645" s="524">
        <f>G645*(1+L645/100)</f>
        <v>0</v>
      </c>
      <c r="N645" s="522">
        <v>2.2499999999999999E-2</v>
      </c>
      <c r="O645" s="522">
        <f>ROUND(E645*N645,2)</f>
        <v>1.68</v>
      </c>
      <c r="P645" s="522">
        <v>0</v>
      </c>
      <c r="Q645" s="522">
        <f>ROUND(E645*P645,2)</f>
        <v>0</v>
      </c>
      <c r="R645" s="524" t="s">
        <v>1813</v>
      </c>
      <c r="S645" s="524" t="s">
        <v>1605</v>
      </c>
      <c r="T645" s="525" t="s">
        <v>1605</v>
      </c>
      <c r="U645" s="526">
        <v>0</v>
      </c>
      <c r="V645" s="526">
        <f>ROUND(E645*U645,2)</f>
        <v>0</v>
      </c>
      <c r="W645" s="526"/>
      <c r="X645" s="526" t="s">
        <v>1814</v>
      </c>
      <c r="Y645" s="526" t="s">
        <v>2857</v>
      </c>
      <c r="Z645" s="527"/>
      <c r="AA645" s="527"/>
      <c r="AB645" s="527"/>
      <c r="AC645" s="527"/>
      <c r="AD645" s="527"/>
      <c r="AE645" s="527"/>
      <c r="AF645" s="527"/>
      <c r="AG645" s="527" t="s">
        <v>1815</v>
      </c>
      <c r="AH645" s="527"/>
      <c r="AI645" s="527"/>
      <c r="AJ645" s="527"/>
      <c r="AK645" s="527"/>
      <c r="AL645" s="527"/>
      <c r="AM645" s="527"/>
      <c r="AN645" s="527"/>
      <c r="AO645" s="527"/>
      <c r="AP645" s="527"/>
      <c r="AQ645" s="527"/>
      <c r="AR645" s="527"/>
      <c r="AS645" s="527"/>
      <c r="AT645" s="527"/>
      <c r="AU645" s="527"/>
      <c r="AV645" s="527"/>
      <c r="AW645" s="527"/>
      <c r="AX645" s="527"/>
      <c r="AY645" s="527"/>
      <c r="AZ645" s="527"/>
      <c r="BA645" s="527"/>
      <c r="BB645" s="527"/>
      <c r="BC645" s="527"/>
      <c r="BD645" s="527"/>
      <c r="BE645" s="527"/>
      <c r="BF645" s="527"/>
      <c r="BG645" s="527"/>
      <c r="BH645" s="527"/>
    </row>
    <row r="646" spans="1:60" outlineLevel="2">
      <c r="A646" s="528"/>
      <c r="B646" s="529"/>
      <c r="C646" s="530" t="s">
        <v>2959</v>
      </c>
      <c r="D646" s="531"/>
      <c r="E646" s="532">
        <v>74.843999999999994</v>
      </c>
      <c r="F646" s="526"/>
      <c r="G646" s="526"/>
      <c r="H646" s="526"/>
      <c r="I646" s="526"/>
      <c r="J646" s="526"/>
      <c r="K646" s="526"/>
      <c r="L646" s="526"/>
      <c r="M646" s="526"/>
      <c r="N646" s="533"/>
      <c r="O646" s="533"/>
      <c r="P646" s="533"/>
      <c r="Q646" s="533"/>
      <c r="R646" s="526"/>
      <c r="S646" s="526"/>
      <c r="T646" s="526"/>
      <c r="U646" s="526"/>
      <c r="V646" s="526"/>
      <c r="W646" s="526"/>
      <c r="X646" s="526"/>
      <c r="Y646" s="526"/>
      <c r="Z646" s="527"/>
      <c r="AA646" s="527"/>
      <c r="AB646" s="527"/>
      <c r="AC646" s="527"/>
      <c r="AD646" s="527"/>
      <c r="AE646" s="527"/>
      <c r="AF646" s="527"/>
      <c r="AG646" s="527" t="s">
        <v>814</v>
      </c>
      <c r="AH646" s="527">
        <v>5</v>
      </c>
      <c r="AI646" s="527"/>
      <c r="AJ646" s="527"/>
      <c r="AK646" s="527"/>
      <c r="AL646" s="527"/>
      <c r="AM646" s="527"/>
      <c r="AN646" s="527"/>
      <c r="AO646" s="527"/>
      <c r="AP646" s="527"/>
      <c r="AQ646" s="527"/>
      <c r="AR646" s="527"/>
      <c r="AS646" s="527"/>
      <c r="AT646" s="527"/>
      <c r="AU646" s="527"/>
      <c r="AV646" s="527"/>
      <c r="AW646" s="527"/>
      <c r="AX646" s="527"/>
      <c r="AY646" s="527"/>
      <c r="AZ646" s="527"/>
      <c r="BA646" s="527"/>
      <c r="BB646" s="527"/>
      <c r="BC646" s="527"/>
      <c r="BD646" s="527"/>
      <c r="BE646" s="527"/>
      <c r="BF646" s="527"/>
      <c r="BG646" s="527"/>
      <c r="BH646" s="527"/>
    </row>
    <row r="647" spans="1:60" ht="22.5" outlineLevel="1">
      <c r="A647" s="518">
        <v>161</v>
      </c>
      <c r="B647" s="519" t="s">
        <v>2548</v>
      </c>
      <c r="C647" s="520" t="s">
        <v>2549</v>
      </c>
      <c r="D647" s="521" t="s">
        <v>162</v>
      </c>
      <c r="E647" s="522">
        <v>6.3</v>
      </c>
      <c r="F647" s="523"/>
      <c r="G647" s="524">
        <f>ROUND(E647*F647,2)</f>
        <v>0</v>
      </c>
      <c r="H647" s="523"/>
      <c r="I647" s="524">
        <f>ROUND(E647*H647,2)</f>
        <v>0</v>
      </c>
      <c r="J647" s="523"/>
      <c r="K647" s="524">
        <f>ROUND(E647*J647,2)</f>
        <v>0</v>
      </c>
      <c r="L647" s="524">
        <v>21</v>
      </c>
      <c r="M647" s="524">
        <f>G647*(1+L647/100)</f>
        <v>0</v>
      </c>
      <c r="N647" s="522">
        <v>2.4E-2</v>
      </c>
      <c r="O647" s="522">
        <f>ROUND(E647*N647,2)</f>
        <v>0.15</v>
      </c>
      <c r="P647" s="522">
        <v>0</v>
      </c>
      <c r="Q647" s="522">
        <f>ROUND(E647*P647,2)</f>
        <v>0</v>
      </c>
      <c r="R647" s="524" t="s">
        <v>1813</v>
      </c>
      <c r="S647" s="524" t="s">
        <v>1605</v>
      </c>
      <c r="T647" s="525" t="s">
        <v>1605</v>
      </c>
      <c r="U647" s="526">
        <v>0</v>
      </c>
      <c r="V647" s="526">
        <f>ROUND(E647*U647,2)</f>
        <v>0</v>
      </c>
      <c r="W647" s="526"/>
      <c r="X647" s="526" t="s">
        <v>1814</v>
      </c>
      <c r="Y647" s="526" t="s">
        <v>2857</v>
      </c>
      <c r="Z647" s="527"/>
      <c r="AA647" s="527"/>
      <c r="AB647" s="527"/>
      <c r="AC647" s="527"/>
      <c r="AD647" s="527"/>
      <c r="AE647" s="527"/>
      <c r="AF647" s="527"/>
      <c r="AG647" s="527" t="s">
        <v>1815</v>
      </c>
      <c r="AH647" s="527"/>
      <c r="AI647" s="527"/>
      <c r="AJ647" s="527"/>
      <c r="AK647" s="527"/>
      <c r="AL647" s="527"/>
      <c r="AM647" s="527"/>
      <c r="AN647" s="527"/>
      <c r="AO647" s="527"/>
      <c r="AP647" s="527"/>
      <c r="AQ647" s="527"/>
      <c r="AR647" s="527"/>
      <c r="AS647" s="527"/>
      <c r="AT647" s="527"/>
      <c r="AU647" s="527"/>
      <c r="AV647" s="527"/>
      <c r="AW647" s="527"/>
      <c r="AX647" s="527"/>
      <c r="AY647" s="527"/>
      <c r="AZ647" s="527"/>
      <c r="BA647" s="527"/>
      <c r="BB647" s="527"/>
      <c r="BC647" s="527"/>
      <c r="BD647" s="527"/>
      <c r="BE647" s="527"/>
      <c r="BF647" s="527"/>
      <c r="BG647" s="527"/>
      <c r="BH647" s="527"/>
    </row>
    <row r="648" spans="1:60" outlineLevel="2">
      <c r="A648" s="528"/>
      <c r="B648" s="529"/>
      <c r="C648" s="530" t="s">
        <v>2960</v>
      </c>
      <c r="D648" s="531"/>
      <c r="E648" s="532">
        <v>6.3</v>
      </c>
      <c r="F648" s="526"/>
      <c r="G648" s="526"/>
      <c r="H648" s="526"/>
      <c r="I648" s="526"/>
      <c r="J648" s="526"/>
      <c r="K648" s="526"/>
      <c r="L648" s="526"/>
      <c r="M648" s="526"/>
      <c r="N648" s="533"/>
      <c r="O648" s="533"/>
      <c r="P648" s="533"/>
      <c r="Q648" s="533"/>
      <c r="R648" s="526"/>
      <c r="S648" s="526"/>
      <c r="T648" s="526"/>
      <c r="U648" s="526"/>
      <c r="V648" s="526"/>
      <c r="W648" s="526"/>
      <c r="X648" s="526"/>
      <c r="Y648" s="526"/>
      <c r="Z648" s="527"/>
      <c r="AA648" s="527"/>
      <c r="AB648" s="527"/>
      <c r="AC648" s="527"/>
      <c r="AD648" s="527"/>
      <c r="AE648" s="527"/>
      <c r="AF648" s="527"/>
      <c r="AG648" s="527" t="s">
        <v>814</v>
      </c>
      <c r="AH648" s="527">
        <v>5</v>
      </c>
      <c r="AI648" s="527"/>
      <c r="AJ648" s="527"/>
      <c r="AK648" s="527"/>
      <c r="AL648" s="527"/>
      <c r="AM648" s="527"/>
      <c r="AN648" s="527"/>
      <c r="AO648" s="527"/>
      <c r="AP648" s="527"/>
      <c r="AQ648" s="527"/>
      <c r="AR648" s="527"/>
      <c r="AS648" s="527"/>
      <c r="AT648" s="527"/>
      <c r="AU648" s="527"/>
      <c r="AV648" s="527"/>
      <c r="AW648" s="527"/>
      <c r="AX648" s="527"/>
      <c r="AY648" s="527"/>
      <c r="AZ648" s="527"/>
      <c r="BA648" s="527"/>
      <c r="BB648" s="527"/>
      <c r="BC648" s="527"/>
      <c r="BD648" s="527"/>
      <c r="BE648" s="527"/>
      <c r="BF648" s="527"/>
      <c r="BG648" s="527"/>
      <c r="BH648" s="527"/>
    </row>
    <row r="649" spans="1:60" outlineLevel="1">
      <c r="A649" s="528">
        <v>162</v>
      </c>
      <c r="B649" s="529" t="s">
        <v>2550</v>
      </c>
      <c r="C649" s="543" t="s">
        <v>2551</v>
      </c>
      <c r="D649" s="544" t="s">
        <v>255</v>
      </c>
      <c r="E649" s="545"/>
      <c r="F649" s="546"/>
      <c r="G649" s="526">
        <f>ROUND(E649*F649,2)</f>
        <v>0</v>
      </c>
      <c r="H649" s="546"/>
      <c r="I649" s="526">
        <f>ROUND(E649*H649,2)</f>
        <v>0</v>
      </c>
      <c r="J649" s="546"/>
      <c r="K649" s="526">
        <f>ROUND(E649*J649,2)</f>
        <v>0</v>
      </c>
      <c r="L649" s="526">
        <v>21</v>
      </c>
      <c r="M649" s="526">
        <f>G649*(1+L649/100)</f>
        <v>0</v>
      </c>
      <c r="N649" s="533">
        <v>0</v>
      </c>
      <c r="O649" s="533">
        <f>ROUND(E649*N649,2)</f>
        <v>0</v>
      </c>
      <c r="P649" s="533">
        <v>0</v>
      </c>
      <c r="Q649" s="533">
        <f>ROUND(E649*P649,2)</f>
        <v>0</v>
      </c>
      <c r="R649" s="526" t="s">
        <v>1796</v>
      </c>
      <c r="S649" s="526" t="s">
        <v>1605</v>
      </c>
      <c r="T649" s="526" t="s">
        <v>1605</v>
      </c>
      <c r="U649" s="526">
        <v>0</v>
      </c>
      <c r="V649" s="526">
        <f>ROUND(E649*U649,2)</f>
        <v>0</v>
      </c>
      <c r="W649" s="526"/>
      <c r="X649" s="526" t="s">
        <v>1243</v>
      </c>
      <c r="Y649" s="526" t="s">
        <v>2857</v>
      </c>
      <c r="Z649" s="527"/>
      <c r="AA649" s="527"/>
      <c r="AB649" s="527"/>
      <c r="AC649" s="527"/>
      <c r="AD649" s="527"/>
      <c r="AE649" s="527"/>
      <c r="AF649" s="527"/>
      <c r="AG649" s="527" t="s">
        <v>1769</v>
      </c>
      <c r="AH649" s="527"/>
      <c r="AI649" s="527"/>
      <c r="AJ649" s="527"/>
      <c r="AK649" s="527"/>
      <c r="AL649" s="527"/>
      <c r="AM649" s="527"/>
      <c r="AN649" s="527"/>
      <c r="AO649" s="527"/>
      <c r="AP649" s="527"/>
      <c r="AQ649" s="527"/>
      <c r="AR649" s="527"/>
      <c r="AS649" s="527"/>
      <c r="AT649" s="527"/>
      <c r="AU649" s="527"/>
      <c r="AV649" s="527"/>
      <c r="AW649" s="527"/>
      <c r="AX649" s="527"/>
      <c r="AY649" s="527"/>
      <c r="AZ649" s="527"/>
      <c r="BA649" s="527"/>
      <c r="BB649" s="527"/>
      <c r="BC649" s="527"/>
      <c r="BD649" s="527"/>
      <c r="BE649" s="527"/>
      <c r="BF649" s="527"/>
      <c r="BG649" s="527"/>
      <c r="BH649" s="527"/>
    </row>
    <row r="650" spans="1:60" outlineLevel="2">
      <c r="A650" s="528"/>
      <c r="B650" s="529"/>
      <c r="C650" s="980" t="s">
        <v>1821</v>
      </c>
      <c r="D650" s="981"/>
      <c r="E650" s="981"/>
      <c r="F650" s="981"/>
      <c r="G650" s="981"/>
      <c r="H650" s="526"/>
      <c r="I650" s="526"/>
      <c r="J650" s="526"/>
      <c r="K650" s="526"/>
      <c r="L650" s="526"/>
      <c r="M650" s="526"/>
      <c r="N650" s="533"/>
      <c r="O650" s="533"/>
      <c r="P650" s="533"/>
      <c r="Q650" s="533"/>
      <c r="R650" s="526"/>
      <c r="S650" s="526"/>
      <c r="T650" s="526"/>
      <c r="U650" s="526"/>
      <c r="V650" s="526"/>
      <c r="W650" s="526"/>
      <c r="X650" s="526"/>
      <c r="Y650" s="526"/>
      <c r="Z650" s="527"/>
      <c r="AA650" s="527"/>
      <c r="AB650" s="527"/>
      <c r="AC650" s="527"/>
      <c r="AD650" s="527"/>
      <c r="AE650" s="527"/>
      <c r="AF650" s="527"/>
      <c r="AG650" s="527" t="s">
        <v>1621</v>
      </c>
      <c r="AH650" s="527"/>
      <c r="AI650" s="527"/>
      <c r="AJ650" s="527"/>
      <c r="AK650" s="527"/>
      <c r="AL650" s="527"/>
      <c r="AM650" s="527"/>
      <c r="AN650" s="527"/>
      <c r="AO650" s="527"/>
      <c r="AP650" s="527"/>
      <c r="AQ650" s="527"/>
      <c r="AR650" s="527"/>
      <c r="AS650" s="527"/>
      <c r="AT650" s="527"/>
      <c r="AU650" s="527"/>
      <c r="AV650" s="527"/>
      <c r="AW650" s="527"/>
      <c r="AX650" s="527"/>
      <c r="AY650" s="527"/>
      <c r="AZ650" s="527"/>
      <c r="BA650" s="527"/>
      <c r="BB650" s="527"/>
      <c r="BC650" s="527"/>
      <c r="BD650" s="527"/>
      <c r="BE650" s="527"/>
      <c r="BF650" s="527"/>
      <c r="BG650" s="527"/>
      <c r="BH650" s="527"/>
    </row>
    <row r="651" spans="1:60">
      <c r="A651" s="510" t="s">
        <v>1600</v>
      </c>
      <c r="B651" s="511" t="s">
        <v>1822</v>
      </c>
      <c r="C651" s="512" t="s">
        <v>1823</v>
      </c>
      <c r="D651" s="513"/>
      <c r="E651" s="514"/>
      <c r="F651" s="515"/>
      <c r="G651" s="515">
        <f>SUMIF(AG652:AG670,"&lt;&gt;NOR",G652:G670)</f>
        <v>0</v>
      </c>
      <c r="H651" s="515"/>
      <c r="I651" s="515">
        <f>SUM(I652:I670)</f>
        <v>0</v>
      </c>
      <c r="J651" s="515"/>
      <c r="K651" s="515">
        <f>SUM(K652:K670)</f>
        <v>0</v>
      </c>
      <c r="L651" s="515"/>
      <c r="M651" s="515">
        <f>SUM(M652:M670)</f>
        <v>0</v>
      </c>
      <c r="N651" s="514"/>
      <c r="O651" s="514">
        <f>SUM(O652:O670)</f>
        <v>2.09</v>
      </c>
      <c r="P651" s="514"/>
      <c r="Q651" s="514">
        <f>SUM(Q652:Q670)</f>
        <v>2.52</v>
      </c>
      <c r="R651" s="515"/>
      <c r="S651" s="515"/>
      <c r="T651" s="516"/>
      <c r="U651" s="517"/>
      <c r="V651" s="517">
        <f>SUM(V652:V670)</f>
        <v>63.18</v>
      </c>
      <c r="W651" s="517"/>
      <c r="X651" s="517"/>
      <c r="Y651" s="517"/>
      <c r="AG651" s="493" t="s">
        <v>1601</v>
      </c>
    </row>
    <row r="652" spans="1:60" ht="22.5" outlineLevel="1">
      <c r="A652" s="518">
        <v>163</v>
      </c>
      <c r="B652" s="519" t="s">
        <v>1824</v>
      </c>
      <c r="C652" s="520" t="s">
        <v>1825</v>
      </c>
      <c r="D652" s="521" t="s">
        <v>180</v>
      </c>
      <c r="E652" s="522">
        <v>198.88</v>
      </c>
      <c r="F652" s="523"/>
      <c r="G652" s="524">
        <f>ROUND(E652*F652,2)</f>
        <v>0</v>
      </c>
      <c r="H652" s="523"/>
      <c r="I652" s="524">
        <f>ROUND(E652*H652,2)</f>
        <v>0</v>
      </c>
      <c r="J652" s="523"/>
      <c r="K652" s="524">
        <f>ROUND(E652*J652,2)</f>
        <v>0</v>
      </c>
      <c r="L652" s="524">
        <v>21</v>
      </c>
      <c r="M652" s="524">
        <f>G652*(1+L652/100)</f>
        <v>0</v>
      </c>
      <c r="N652" s="522">
        <v>7.4599999999999996E-3</v>
      </c>
      <c r="O652" s="522">
        <f>ROUND(E652*N652,2)</f>
        <v>1.48</v>
      </c>
      <c r="P652" s="522">
        <v>0</v>
      </c>
      <c r="Q652" s="522">
        <f>ROUND(E652*P652,2)</f>
        <v>0</v>
      </c>
      <c r="R652" s="524" t="s">
        <v>1826</v>
      </c>
      <c r="S652" s="524" t="s">
        <v>1605</v>
      </c>
      <c r="T652" s="525" t="s">
        <v>1605</v>
      </c>
      <c r="U652" s="526">
        <v>0.252</v>
      </c>
      <c r="V652" s="526">
        <f>ROUND(E652*U652,2)</f>
        <v>50.12</v>
      </c>
      <c r="W652" s="526"/>
      <c r="X652" s="526" t="s">
        <v>1606</v>
      </c>
      <c r="Y652" s="526" t="s">
        <v>2857</v>
      </c>
      <c r="Z652" s="527"/>
      <c r="AA652" s="527"/>
      <c r="AB652" s="527"/>
      <c r="AC652" s="527"/>
      <c r="AD652" s="527"/>
      <c r="AE652" s="527"/>
      <c r="AF652" s="527"/>
      <c r="AG652" s="527" t="s">
        <v>1607</v>
      </c>
      <c r="AH652" s="527"/>
      <c r="AI652" s="527"/>
      <c r="AJ652" s="527"/>
      <c r="AK652" s="527"/>
      <c r="AL652" s="527"/>
      <c r="AM652" s="527"/>
      <c r="AN652" s="527"/>
      <c r="AO652" s="527"/>
      <c r="AP652" s="527"/>
      <c r="AQ652" s="527"/>
      <c r="AR652" s="527"/>
      <c r="AS652" s="527"/>
      <c r="AT652" s="527"/>
      <c r="AU652" s="527"/>
      <c r="AV652" s="527"/>
      <c r="AW652" s="527"/>
      <c r="AX652" s="527"/>
      <c r="AY652" s="527"/>
      <c r="AZ652" s="527"/>
      <c r="BA652" s="527"/>
      <c r="BB652" s="527"/>
      <c r="BC652" s="527"/>
      <c r="BD652" s="527"/>
      <c r="BE652" s="527"/>
      <c r="BF652" s="527"/>
      <c r="BG652" s="527"/>
      <c r="BH652" s="527"/>
    </row>
    <row r="653" spans="1:60" outlineLevel="2">
      <c r="A653" s="528"/>
      <c r="B653" s="529"/>
      <c r="C653" s="530" t="s">
        <v>2552</v>
      </c>
      <c r="D653" s="531"/>
      <c r="E653" s="532">
        <v>43.4</v>
      </c>
      <c r="F653" s="526"/>
      <c r="G653" s="526"/>
      <c r="H653" s="526"/>
      <c r="I653" s="526"/>
      <c r="J653" s="526"/>
      <c r="K653" s="526"/>
      <c r="L653" s="526"/>
      <c r="M653" s="526"/>
      <c r="N653" s="533"/>
      <c r="O653" s="533"/>
      <c r="P653" s="533"/>
      <c r="Q653" s="533"/>
      <c r="R653" s="526"/>
      <c r="S653" s="526"/>
      <c r="T653" s="526"/>
      <c r="U653" s="526"/>
      <c r="V653" s="526"/>
      <c r="W653" s="526"/>
      <c r="X653" s="526"/>
      <c r="Y653" s="526"/>
      <c r="Z653" s="527"/>
      <c r="AA653" s="527"/>
      <c r="AB653" s="527"/>
      <c r="AC653" s="527"/>
      <c r="AD653" s="527"/>
      <c r="AE653" s="527"/>
      <c r="AF653" s="527"/>
      <c r="AG653" s="527" t="s">
        <v>814</v>
      </c>
      <c r="AH653" s="527">
        <v>0</v>
      </c>
      <c r="AI653" s="527"/>
      <c r="AJ653" s="527"/>
      <c r="AK653" s="527"/>
      <c r="AL653" s="527"/>
      <c r="AM653" s="527"/>
      <c r="AN653" s="527"/>
      <c r="AO653" s="527"/>
      <c r="AP653" s="527"/>
      <c r="AQ653" s="527"/>
      <c r="AR653" s="527"/>
      <c r="AS653" s="527"/>
      <c r="AT653" s="527"/>
      <c r="AU653" s="527"/>
      <c r="AV653" s="527"/>
      <c r="AW653" s="527"/>
      <c r="AX653" s="527"/>
      <c r="AY653" s="527"/>
      <c r="AZ653" s="527"/>
      <c r="BA653" s="527"/>
      <c r="BB653" s="527"/>
      <c r="BC653" s="527"/>
      <c r="BD653" s="527"/>
      <c r="BE653" s="527"/>
      <c r="BF653" s="527"/>
      <c r="BG653" s="527"/>
      <c r="BH653" s="527"/>
    </row>
    <row r="654" spans="1:60" outlineLevel="3">
      <c r="A654" s="528"/>
      <c r="B654" s="529"/>
      <c r="C654" s="530" t="s">
        <v>2553</v>
      </c>
      <c r="D654" s="531"/>
      <c r="E654" s="532">
        <v>35.520000000000003</v>
      </c>
      <c r="F654" s="526"/>
      <c r="G654" s="526"/>
      <c r="H654" s="526"/>
      <c r="I654" s="526"/>
      <c r="J654" s="526"/>
      <c r="K654" s="526"/>
      <c r="L654" s="526"/>
      <c r="M654" s="526"/>
      <c r="N654" s="533"/>
      <c r="O654" s="533"/>
      <c r="P654" s="533"/>
      <c r="Q654" s="533"/>
      <c r="R654" s="526"/>
      <c r="S654" s="526"/>
      <c r="T654" s="526"/>
      <c r="U654" s="526"/>
      <c r="V654" s="526"/>
      <c r="W654" s="526"/>
      <c r="X654" s="526"/>
      <c r="Y654" s="526"/>
      <c r="Z654" s="527"/>
      <c r="AA654" s="527"/>
      <c r="AB654" s="527"/>
      <c r="AC654" s="527"/>
      <c r="AD654" s="527"/>
      <c r="AE654" s="527"/>
      <c r="AF654" s="527"/>
      <c r="AG654" s="527" t="s">
        <v>814</v>
      </c>
      <c r="AH654" s="527">
        <v>0</v>
      </c>
      <c r="AI654" s="527"/>
      <c r="AJ654" s="527"/>
      <c r="AK654" s="527"/>
      <c r="AL654" s="527"/>
      <c r="AM654" s="527"/>
      <c r="AN654" s="527"/>
      <c r="AO654" s="527"/>
      <c r="AP654" s="527"/>
      <c r="AQ654" s="527"/>
      <c r="AR654" s="527"/>
      <c r="AS654" s="527"/>
      <c r="AT654" s="527"/>
      <c r="AU654" s="527"/>
      <c r="AV654" s="527"/>
      <c r="AW654" s="527"/>
      <c r="AX654" s="527"/>
      <c r="AY654" s="527"/>
      <c r="AZ654" s="527"/>
      <c r="BA654" s="527"/>
      <c r="BB654" s="527"/>
      <c r="BC654" s="527"/>
      <c r="BD654" s="527"/>
      <c r="BE654" s="527"/>
      <c r="BF654" s="527"/>
      <c r="BG654" s="527"/>
      <c r="BH654" s="527"/>
    </row>
    <row r="655" spans="1:60" outlineLevel="3">
      <c r="A655" s="528"/>
      <c r="B655" s="529"/>
      <c r="C655" s="530" t="s">
        <v>2554</v>
      </c>
      <c r="D655" s="531"/>
      <c r="E655" s="532">
        <v>84</v>
      </c>
      <c r="F655" s="526"/>
      <c r="G655" s="526"/>
      <c r="H655" s="526"/>
      <c r="I655" s="526"/>
      <c r="J655" s="526"/>
      <c r="K655" s="526"/>
      <c r="L655" s="526"/>
      <c r="M655" s="526"/>
      <c r="N655" s="533"/>
      <c r="O655" s="533"/>
      <c r="P655" s="533"/>
      <c r="Q655" s="533"/>
      <c r="R655" s="526"/>
      <c r="S655" s="526"/>
      <c r="T655" s="526"/>
      <c r="U655" s="526"/>
      <c r="V655" s="526"/>
      <c r="W655" s="526"/>
      <c r="X655" s="526"/>
      <c r="Y655" s="526"/>
      <c r="Z655" s="527"/>
      <c r="AA655" s="527"/>
      <c r="AB655" s="527"/>
      <c r="AC655" s="527"/>
      <c r="AD655" s="527"/>
      <c r="AE655" s="527"/>
      <c r="AF655" s="527"/>
      <c r="AG655" s="527" t="s">
        <v>814</v>
      </c>
      <c r="AH655" s="527">
        <v>0</v>
      </c>
      <c r="AI655" s="527"/>
      <c r="AJ655" s="527"/>
      <c r="AK655" s="527"/>
      <c r="AL655" s="527"/>
      <c r="AM655" s="527"/>
      <c r="AN655" s="527"/>
      <c r="AO655" s="527"/>
      <c r="AP655" s="527"/>
      <c r="AQ655" s="527"/>
      <c r="AR655" s="527"/>
      <c r="AS655" s="527"/>
      <c r="AT655" s="527"/>
      <c r="AU655" s="527"/>
      <c r="AV655" s="527"/>
      <c r="AW655" s="527"/>
      <c r="AX655" s="527"/>
      <c r="AY655" s="527"/>
      <c r="AZ655" s="527"/>
      <c r="BA655" s="527"/>
      <c r="BB655" s="527"/>
      <c r="BC655" s="527"/>
      <c r="BD655" s="527"/>
      <c r="BE655" s="527"/>
      <c r="BF655" s="527"/>
      <c r="BG655" s="527"/>
      <c r="BH655" s="527"/>
    </row>
    <row r="656" spans="1:60" outlineLevel="3">
      <c r="A656" s="528"/>
      <c r="B656" s="529"/>
      <c r="C656" s="530" t="s">
        <v>2961</v>
      </c>
      <c r="D656" s="531"/>
      <c r="E656" s="532">
        <v>35.96</v>
      </c>
      <c r="F656" s="526"/>
      <c r="G656" s="526"/>
      <c r="H656" s="526"/>
      <c r="I656" s="526"/>
      <c r="J656" s="526"/>
      <c r="K656" s="526"/>
      <c r="L656" s="526"/>
      <c r="M656" s="526"/>
      <c r="N656" s="533"/>
      <c r="O656" s="533"/>
      <c r="P656" s="533"/>
      <c r="Q656" s="533"/>
      <c r="R656" s="526"/>
      <c r="S656" s="526"/>
      <c r="T656" s="526"/>
      <c r="U656" s="526"/>
      <c r="V656" s="526"/>
      <c r="W656" s="526"/>
      <c r="X656" s="526"/>
      <c r="Y656" s="526"/>
      <c r="Z656" s="527"/>
      <c r="AA656" s="527"/>
      <c r="AB656" s="527"/>
      <c r="AC656" s="527"/>
      <c r="AD656" s="527"/>
      <c r="AE656" s="527"/>
      <c r="AF656" s="527"/>
      <c r="AG656" s="527" t="s">
        <v>814</v>
      </c>
      <c r="AH656" s="527">
        <v>0</v>
      </c>
      <c r="AI656" s="527"/>
      <c r="AJ656" s="527"/>
      <c r="AK656" s="527"/>
      <c r="AL656" s="527"/>
      <c r="AM656" s="527"/>
      <c r="AN656" s="527"/>
      <c r="AO656" s="527"/>
      <c r="AP656" s="527"/>
      <c r="AQ656" s="527"/>
      <c r="AR656" s="527"/>
      <c r="AS656" s="527"/>
      <c r="AT656" s="527"/>
      <c r="AU656" s="527"/>
      <c r="AV656" s="527"/>
      <c r="AW656" s="527"/>
      <c r="AX656" s="527"/>
      <c r="AY656" s="527"/>
      <c r="AZ656" s="527"/>
      <c r="BA656" s="527"/>
      <c r="BB656" s="527"/>
      <c r="BC656" s="527"/>
      <c r="BD656" s="527"/>
      <c r="BE656" s="527"/>
      <c r="BF656" s="527"/>
      <c r="BG656" s="527"/>
      <c r="BH656" s="527"/>
    </row>
    <row r="657" spans="1:60" outlineLevel="1">
      <c r="A657" s="518">
        <v>164</v>
      </c>
      <c r="B657" s="519" t="s">
        <v>1829</v>
      </c>
      <c r="C657" s="520" t="s">
        <v>1830</v>
      </c>
      <c r="D657" s="521" t="s">
        <v>162</v>
      </c>
      <c r="E657" s="522">
        <v>114.56</v>
      </c>
      <c r="F657" s="523"/>
      <c r="G657" s="524">
        <f>ROUND(E657*F657,2)</f>
        <v>0</v>
      </c>
      <c r="H657" s="523"/>
      <c r="I657" s="524">
        <f>ROUND(E657*H657,2)</f>
        <v>0</v>
      </c>
      <c r="J657" s="523"/>
      <c r="K657" s="524">
        <f>ROUND(E657*J657,2)</f>
        <v>0</v>
      </c>
      <c r="L657" s="524">
        <v>21</v>
      </c>
      <c r="M657" s="524">
        <f>G657*(1+L657/100)</f>
        <v>0</v>
      </c>
      <c r="N657" s="522">
        <v>1.6000000000000001E-4</v>
      </c>
      <c r="O657" s="522">
        <f>ROUND(E657*N657,2)</f>
        <v>0.02</v>
      </c>
      <c r="P657" s="522">
        <v>2.1999999999999999E-2</v>
      </c>
      <c r="Q657" s="522">
        <f>ROUND(E657*P657,2)</f>
        <v>2.52</v>
      </c>
      <c r="R657" s="524" t="s">
        <v>1826</v>
      </c>
      <c r="S657" s="524" t="s">
        <v>1605</v>
      </c>
      <c r="T657" s="525" t="s">
        <v>1605</v>
      </c>
      <c r="U657" s="526">
        <v>0.114</v>
      </c>
      <c r="V657" s="526">
        <f>ROUND(E657*U657,2)</f>
        <v>13.06</v>
      </c>
      <c r="W657" s="526"/>
      <c r="X657" s="526" t="s">
        <v>1606</v>
      </c>
      <c r="Y657" s="526" t="s">
        <v>2857</v>
      </c>
      <c r="Z657" s="527"/>
      <c r="AA657" s="527"/>
      <c r="AB657" s="527"/>
      <c r="AC657" s="527"/>
      <c r="AD657" s="527"/>
      <c r="AE657" s="527"/>
      <c r="AF657" s="527"/>
      <c r="AG657" s="527" t="s">
        <v>1607</v>
      </c>
      <c r="AH657" s="527"/>
      <c r="AI657" s="527"/>
      <c r="AJ657" s="527"/>
      <c r="AK657" s="527"/>
      <c r="AL657" s="527"/>
      <c r="AM657" s="527"/>
      <c r="AN657" s="527"/>
      <c r="AO657" s="527"/>
      <c r="AP657" s="527"/>
      <c r="AQ657" s="527"/>
      <c r="AR657" s="527"/>
      <c r="AS657" s="527"/>
      <c r="AT657" s="527"/>
      <c r="AU657" s="527"/>
      <c r="AV657" s="527"/>
      <c r="AW657" s="527"/>
      <c r="AX657" s="527"/>
      <c r="AY657" s="527"/>
      <c r="AZ657" s="527"/>
      <c r="BA657" s="527"/>
      <c r="BB657" s="527"/>
      <c r="BC657" s="527"/>
      <c r="BD657" s="527"/>
      <c r="BE657" s="527"/>
      <c r="BF657" s="527"/>
      <c r="BG657" s="527"/>
      <c r="BH657" s="527"/>
    </row>
    <row r="658" spans="1:60" outlineLevel="2">
      <c r="A658" s="528"/>
      <c r="B658" s="529"/>
      <c r="C658" s="530" t="s">
        <v>2555</v>
      </c>
      <c r="D658" s="531"/>
      <c r="E658" s="532">
        <v>13.92</v>
      </c>
      <c r="F658" s="526"/>
      <c r="G658" s="526"/>
      <c r="H658" s="526"/>
      <c r="I658" s="526"/>
      <c r="J658" s="526"/>
      <c r="K658" s="526"/>
      <c r="L658" s="526"/>
      <c r="M658" s="526"/>
      <c r="N658" s="533"/>
      <c r="O658" s="533"/>
      <c r="P658" s="533"/>
      <c r="Q658" s="533"/>
      <c r="R658" s="526"/>
      <c r="S658" s="526"/>
      <c r="T658" s="526"/>
      <c r="U658" s="526"/>
      <c r="V658" s="526"/>
      <c r="W658" s="526"/>
      <c r="X658" s="526"/>
      <c r="Y658" s="526"/>
      <c r="Z658" s="527"/>
      <c r="AA658" s="527"/>
      <c r="AB658" s="527"/>
      <c r="AC658" s="527"/>
      <c r="AD658" s="527"/>
      <c r="AE658" s="527"/>
      <c r="AF658" s="527"/>
      <c r="AG658" s="527" t="s">
        <v>814</v>
      </c>
      <c r="AH658" s="527">
        <v>0</v>
      </c>
      <c r="AI658" s="527"/>
      <c r="AJ658" s="527"/>
      <c r="AK658" s="527"/>
      <c r="AL658" s="527"/>
      <c r="AM658" s="527"/>
      <c r="AN658" s="527"/>
      <c r="AO658" s="527"/>
      <c r="AP658" s="527"/>
      <c r="AQ658" s="527"/>
      <c r="AR658" s="527"/>
      <c r="AS658" s="527"/>
      <c r="AT658" s="527"/>
      <c r="AU658" s="527"/>
      <c r="AV658" s="527"/>
      <c r="AW658" s="527"/>
      <c r="AX658" s="527"/>
      <c r="AY658" s="527"/>
      <c r="AZ658" s="527"/>
      <c r="BA658" s="527"/>
      <c r="BB658" s="527"/>
      <c r="BC658" s="527"/>
      <c r="BD658" s="527"/>
      <c r="BE658" s="527"/>
      <c r="BF658" s="527"/>
      <c r="BG658" s="527"/>
      <c r="BH658" s="527"/>
    </row>
    <row r="659" spans="1:60" outlineLevel="3">
      <c r="A659" s="528"/>
      <c r="B659" s="529"/>
      <c r="C659" s="530" t="s">
        <v>2556</v>
      </c>
      <c r="D659" s="531"/>
      <c r="E659" s="532">
        <v>11.76</v>
      </c>
      <c r="F659" s="526"/>
      <c r="G659" s="526"/>
      <c r="H659" s="526"/>
      <c r="I659" s="526"/>
      <c r="J659" s="526"/>
      <c r="K659" s="526"/>
      <c r="L659" s="526"/>
      <c r="M659" s="526"/>
      <c r="N659" s="533"/>
      <c r="O659" s="533"/>
      <c r="P659" s="533"/>
      <c r="Q659" s="533"/>
      <c r="R659" s="526"/>
      <c r="S659" s="526"/>
      <c r="T659" s="526"/>
      <c r="U659" s="526"/>
      <c r="V659" s="526"/>
      <c r="W659" s="526"/>
      <c r="X659" s="526"/>
      <c r="Y659" s="526"/>
      <c r="Z659" s="527"/>
      <c r="AA659" s="527"/>
      <c r="AB659" s="527"/>
      <c r="AC659" s="527"/>
      <c r="AD659" s="527"/>
      <c r="AE659" s="527"/>
      <c r="AF659" s="527"/>
      <c r="AG659" s="527" t="s">
        <v>814</v>
      </c>
      <c r="AH659" s="527">
        <v>0</v>
      </c>
      <c r="AI659" s="527"/>
      <c r="AJ659" s="527"/>
      <c r="AK659" s="527"/>
      <c r="AL659" s="527"/>
      <c r="AM659" s="527"/>
      <c r="AN659" s="527"/>
      <c r="AO659" s="527"/>
      <c r="AP659" s="527"/>
      <c r="AQ659" s="527"/>
      <c r="AR659" s="527"/>
      <c r="AS659" s="527"/>
      <c r="AT659" s="527"/>
      <c r="AU659" s="527"/>
      <c r="AV659" s="527"/>
      <c r="AW659" s="527"/>
      <c r="AX659" s="527"/>
      <c r="AY659" s="527"/>
      <c r="AZ659" s="527"/>
      <c r="BA659" s="527"/>
      <c r="BB659" s="527"/>
      <c r="BC659" s="527"/>
      <c r="BD659" s="527"/>
      <c r="BE659" s="527"/>
      <c r="BF659" s="527"/>
      <c r="BG659" s="527"/>
      <c r="BH659" s="527"/>
    </row>
    <row r="660" spans="1:60" outlineLevel="3">
      <c r="A660" s="528"/>
      <c r="B660" s="529"/>
      <c r="C660" s="530" t="s">
        <v>2522</v>
      </c>
      <c r="D660" s="531"/>
      <c r="E660" s="532">
        <v>52.92</v>
      </c>
      <c r="F660" s="526"/>
      <c r="G660" s="526"/>
      <c r="H660" s="526"/>
      <c r="I660" s="526"/>
      <c r="J660" s="526"/>
      <c r="K660" s="526"/>
      <c r="L660" s="526"/>
      <c r="M660" s="526"/>
      <c r="N660" s="533"/>
      <c r="O660" s="533"/>
      <c r="P660" s="533"/>
      <c r="Q660" s="533"/>
      <c r="R660" s="526"/>
      <c r="S660" s="526"/>
      <c r="T660" s="526"/>
      <c r="U660" s="526"/>
      <c r="V660" s="526"/>
      <c r="W660" s="526"/>
      <c r="X660" s="526"/>
      <c r="Y660" s="526"/>
      <c r="Z660" s="527"/>
      <c r="AA660" s="527"/>
      <c r="AB660" s="527"/>
      <c r="AC660" s="527"/>
      <c r="AD660" s="527"/>
      <c r="AE660" s="527"/>
      <c r="AF660" s="527"/>
      <c r="AG660" s="527" t="s">
        <v>814</v>
      </c>
      <c r="AH660" s="527">
        <v>0</v>
      </c>
      <c r="AI660" s="527"/>
      <c r="AJ660" s="527"/>
      <c r="AK660" s="527"/>
      <c r="AL660" s="527"/>
      <c r="AM660" s="527"/>
      <c r="AN660" s="527"/>
      <c r="AO660" s="527"/>
      <c r="AP660" s="527"/>
      <c r="AQ660" s="527"/>
      <c r="AR660" s="527"/>
      <c r="AS660" s="527"/>
      <c r="AT660" s="527"/>
      <c r="AU660" s="527"/>
      <c r="AV660" s="527"/>
      <c r="AW660" s="527"/>
      <c r="AX660" s="527"/>
      <c r="AY660" s="527"/>
      <c r="AZ660" s="527"/>
      <c r="BA660" s="527"/>
      <c r="BB660" s="527"/>
      <c r="BC660" s="527"/>
      <c r="BD660" s="527"/>
      <c r="BE660" s="527"/>
      <c r="BF660" s="527"/>
      <c r="BG660" s="527"/>
      <c r="BH660" s="527"/>
    </row>
    <row r="661" spans="1:60" outlineLevel="3">
      <c r="A661" s="528"/>
      <c r="B661" s="529"/>
      <c r="C661" s="530" t="s">
        <v>2961</v>
      </c>
      <c r="D661" s="531"/>
      <c r="E661" s="532">
        <v>35.96</v>
      </c>
      <c r="F661" s="526"/>
      <c r="G661" s="526"/>
      <c r="H661" s="526"/>
      <c r="I661" s="526"/>
      <c r="J661" s="526"/>
      <c r="K661" s="526"/>
      <c r="L661" s="526"/>
      <c r="M661" s="526"/>
      <c r="N661" s="533"/>
      <c r="O661" s="533"/>
      <c r="P661" s="533"/>
      <c r="Q661" s="533"/>
      <c r="R661" s="526"/>
      <c r="S661" s="526"/>
      <c r="T661" s="526"/>
      <c r="U661" s="526"/>
      <c r="V661" s="526"/>
      <c r="W661" s="526"/>
      <c r="X661" s="526"/>
      <c r="Y661" s="526"/>
      <c r="Z661" s="527"/>
      <c r="AA661" s="527"/>
      <c r="AB661" s="527"/>
      <c r="AC661" s="527"/>
      <c r="AD661" s="527"/>
      <c r="AE661" s="527"/>
      <c r="AF661" s="527"/>
      <c r="AG661" s="527" t="s">
        <v>814</v>
      </c>
      <c r="AH661" s="527">
        <v>0</v>
      </c>
      <c r="AI661" s="527"/>
      <c r="AJ661" s="527"/>
      <c r="AK661" s="527"/>
      <c r="AL661" s="527"/>
      <c r="AM661" s="527"/>
      <c r="AN661" s="527"/>
      <c r="AO661" s="527"/>
      <c r="AP661" s="527"/>
      <c r="AQ661" s="527"/>
      <c r="AR661" s="527"/>
      <c r="AS661" s="527"/>
      <c r="AT661" s="527"/>
      <c r="AU661" s="527"/>
      <c r="AV661" s="527"/>
      <c r="AW661" s="527"/>
      <c r="AX661" s="527"/>
      <c r="AY661" s="527"/>
      <c r="AZ661" s="527"/>
      <c r="BA661" s="527"/>
      <c r="BB661" s="527"/>
      <c r="BC661" s="527"/>
      <c r="BD661" s="527"/>
      <c r="BE661" s="527"/>
      <c r="BF661" s="527"/>
      <c r="BG661" s="527"/>
      <c r="BH661" s="527"/>
    </row>
    <row r="662" spans="1:60" outlineLevel="1">
      <c r="A662" s="518">
        <v>165</v>
      </c>
      <c r="B662" s="519" t="s">
        <v>1833</v>
      </c>
      <c r="C662" s="520" t="s">
        <v>1834</v>
      </c>
      <c r="D662" s="521" t="s">
        <v>832</v>
      </c>
      <c r="E662" s="522">
        <v>38.306049999999999</v>
      </c>
      <c r="F662" s="523"/>
      <c r="G662" s="524">
        <f>ROUND(E662*F662,2)</f>
        <v>0</v>
      </c>
      <c r="H662" s="523"/>
      <c r="I662" s="524">
        <f>ROUND(E662*H662,2)</f>
        <v>0</v>
      </c>
      <c r="J662" s="523"/>
      <c r="K662" s="524">
        <f>ROUND(E662*J662,2)</f>
        <v>0</v>
      </c>
      <c r="L662" s="524">
        <v>21</v>
      </c>
      <c r="M662" s="524">
        <f>G662*(1+L662/100)</f>
        <v>0</v>
      </c>
      <c r="N662" s="522">
        <v>1.549E-2</v>
      </c>
      <c r="O662" s="522">
        <f>ROUND(E662*N662,2)</f>
        <v>0.59</v>
      </c>
      <c r="P662" s="522">
        <v>0</v>
      </c>
      <c r="Q662" s="522">
        <f>ROUND(E662*P662,2)</f>
        <v>0</v>
      </c>
      <c r="R662" s="524" t="s">
        <v>1826</v>
      </c>
      <c r="S662" s="524" t="s">
        <v>1605</v>
      </c>
      <c r="T662" s="525" t="s">
        <v>1605</v>
      </c>
      <c r="U662" s="526">
        <v>0</v>
      </c>
      <c r="V662" s="526">
        <f>ROUND(E662*U662,2)</f>
        <v>0</v>
      </c>
      <c r="W662" s="526"/>
      <c r="X662" s="526" t="s">
        <v>1606</v>
      </c>
      <c r="Y662" s="526" t="s">
        <v>2857</v>
      </c>
      <c r="Z662" s="527"/>
      <c r="AA662" s="527"/>
      <c r="AB662" s="527"/>
      <c r="AC662" s="527"/>
      <c r="AD662" s="527"/>
      <c r="AE662" s="527"/>
      <c r="AF662" s="527"/>
      <c r="AG662" s="527" t="s">
        <v>1607</v>
      </c>
      <c r="AH662" s="527"/>
      <c r="AI662" s="527"/>
      <c r="AJ662" s="527"/>
      <c r="AK662" s="527"/>
      <c r="AL662" s="527"/>
      <c r="AM662" s="527"/>
      <c r="AN662" s="527"/>
      <c r="AO662" s="527"/>
      <c r="AP662" s="527"/>
      <c r="AQ662" s="527"/>
      <c r="AR662" s="527"/>
      <c r="AS662" s="527"/>
      <c r="AT662" s="527"/>
      <c r="AU662" s="527"/>
      <c r="AV662" s="527"/>
      <c r="AW662" s="527"/>
      <c r="AX662" s="527"/>
      <c r="AY662" s="527"/>
      <c r="AZ662" s="527"/>
      <c r="BA662" s="527"/>
      <c r="BB662" s="527"/>
      <c r="BC662" s="527"/>
      <c r="BD662" s="527"/>
      <c r="BE662" s="527"/>
      <c r="BF662" s="527"/>
      <c r="BG662" s="527"/>
      <c r="BH662" s="527"/>
    </row>
    <row r="663" spans="1:60" outlineLevel="2">
      <c r="A663" s="528"/>
      <c r="B663" s="529"/>
      <c r="C663" s="530" t="s">
        <v>2557</v>
      </c>
      <c r="D663" s="531"/>
      <c r="E663" s="532">
        <v>0.62495999999999996</v>
      </c>
      <c r="F663" s="526"/>
      <c r="G663" s="526"/>
      <c r="H663" s="526"/>
      <c r="I663" s="526"/>
      <c r="J663" s="526"/>
      <c r="K663" s="526"/>
      <c r="L663" s="526"/>
      <c r="M663" s="526"/>
      <c r="N663" s="533"/>
      <c r="O663" s="533"/>
      <c r="P663" s="533"/>
      <c r="Q663" s="533"/>
      <c r="R663" s="526"/>
      <c r="S663" s="526"/>
      <c r="T663" s="526"/>
      <c r="U663" s="526"/>
      <c r="V663" s="526"/>
      <c r="W663" s="526"/>
      <c r="X663" s="526"/>
      <c r="Y663" s="526"/>
      <c r="Z663" s="527"/>
      <c r="AA663" s="527"/>
      <c r="AB663" s="527"/>
      <c r="AC663" s="527"/>
      <c r="AD663" s="527"/>
      <c r="AE663" s="527"/>
      <c r="AF663" s="527"/>
      <c r="AG663" s="527" t="s">
        <v>814</v>
      </c>
      <c r="AH663" s="527">
        <v>0</v>
      </c>
      <c r="AI663" s="527"/>
      <c r="AJ663" s="527"/>
      <c r="AK663" s="527"/>
      <c r="AL663" s="527"/>
      <c r="AM663" s="527"/>
      <c r="AN663" s="527"/>
      <c r="AO663" s="527"/>
      <c r="AP663" s="527"/>
      <c r="AQ663" s="527"/>
      <c r="AR663" s="527"/>
      <c r="AS663" s="527"/>
      <c r="AT663" s="527"/>
      <c r="AU663" s="527"/>
      <c r="AV663" s="527"/>
      <c r="AW663" s="527"/>
      <c r="AX663" s="527"/>
      <c r="AY663" s="527"/>
      <c r="AZ663" s="527"/>
      <c r="BA663" s="527"/>
      <c r="BB663" s="527"/>
      <c r="BC663" s="527"/>
      <c r="BD663" s="527"/>
      <c r="BE663" s="527"/>
      <c r="BF663" s="527"/>
      <c r="BG663" s="527"/>
      <c r="BH663" s="527"/>
    </row>
    <row r="664" spans="1:60" outlineLevel="3">
      <c r="A664" s="528"/>
      <c r="B664" s="529"/>
      <c r="C664" s="530" t="s">
        <v>2558</v>
      </c>
      <c r="D664" s="531"/>
      <c r="E664" s="532">
        <v>0.51149</v>
      </c>
      <c r="F664" s="526"/>
      <c r="G664" s="526"/>
      <c r="H664" s="526"/>
      <c r="I664" s="526"/>
      <c r="J664" s="526"/>
      <c r="K664" s="526"/>
      <c r="L664" s="526"/>
      <c r="M664" s="526"/>
      <c r="N664" s="533"/>
      <c r="O664" s="533"/>
      <c r="P664" s="533"/>
      <c r="Q664" s="533"/>
      <c r="R664" s="526"/>
      <c r="S664" s="526"/>
      <c r="T664" s="526"/>
      <c r="U664" s="526"/>
      <c r="V664" s="526"/>
      <c r="W664" s="526"/>
      <c r="X664" s="526"/>
      <c r="Y664" s="526"/>
      <c r="Z664" s="527"/>
      <c r="AA664" s="527"/>
      <c r="AB664" s="527"/>
      <c r="AC664" s="527"/>
      <c r="AD664" s="527"/>
      <c r="AE664" s="527"/>
      <c r="AF664" s="527"/>
      <c r="AG664" s="527" t="s">
        <v>814</v>
      </c>
      <c r="AH664" s="527">
        <v>0</v>
      </c>
      <c r="AI664" s="527"/>
      <c r="AJ664" s="527"/>
      <c r="AK664" s="527"/>
      <c r="AL664" s="527"/>
      <c r="AM664" s="527"/>
      <c r="AN664" s="527"/>
      <c r="AO664" s="527"/>
      <c r="AP664" s="527"/>
      <c r="AQ664" s="527"/>
      <c r="AR664" s="527"/>
      <c r="AS664" s="527"/>
      <c r="AT664" s="527"/>
      <c r="AU664" s="527"/>
      <c r="AV664" s="527"/>
      <c r="AW664" s="527"/>
      <c r="AX664" s="527"/>
      <c r="AY664" s="527"/>
      <c r="AZ664" s="527"/>
      <c r="BA664" s="527"/>
      <c r="BB664" s="527"/>
      <c r="BC664" s="527"/>
      <c r="BD664" s="527"/>
      <c r="BE664" s="527"/>
      <c r="BF664" s="527"/>
      <c r="BG664" s="527"/>
      <c r="BH664" s="527"/>
    </row>
    <row r="665" spans="1:60" outlineLevel="3">
      <c r="A665" s="528"/>
      <c r="B665" s="529"/>
      <c r="C665" s="530" t="s">
        <v>2559</v>
      </c>
      <c r="D665" s="531"/>
      <c r="E665" s="532">
        <v>1.2096</v>
      </c>
      <c r="F665" s="526"/>
      <c r="G665" s="526"/>
      <c r="H665" s="526"/>
      <c r="I665" s="526"/>
      <c r="J665" s="526"/>
      <c r="K665" s="526"/>
      <c r="L665" s="526"/>
      <c r="M665" s="526"/>
      <c r="N665" s="533"/>
      <c r="O665" s="533"/>
      <c r="P665" s="533"/>
      <c r="Q665" s="533"/>
      <c r="R665" s="526"/>
      <c r="S665" s="526"/>
      <c r="T665" s="526"/>
      <c r="U665" s="526"/>
      <c r="V665" s="526"/>
      <c r="W665" s="526"/>
      <c r="X665" s="526"/>
      <c r="Y665" s="526"/>
      <c r="Z665" s="527"/>
      <c r="AA665" s="527"/>
      <c r="AB665" s="527"/>
      <c r="AC665" s="527"/>
      <c r="AD665" s="527"/>
      <c r="AE665" s="527"/>
      <c r="AF665" s="527"/>
      <c r="AG665" s="527" t="s">
        <v>814</v>
      </c>
      <c r="AH665" s="527">
        <v>0</v>
      </c>
      <c r="AI665" s="527"/>
      <c r="AJ665" s="527"/>
      <c r="AK665" s="527"/>
      <c r="AL665" s="527"/>
      <c r="AM665" s="527"/>
      <c r="AN665" s="527"/>
      <c r="AO665" s="527"/>
      <c r="AP665" s="527"/>
      <c r="AQ665" s="527"/>
      <c r="AR665" s="527"/>
      <c r="AS665" s="527"/>
      <c r="AT665" s="527"/>
      <c r="AU665" s="527"/>
      <c r="AV665" s="527"/>
      <c r="AW665" s="527"/>
      <c r="AX665" s="527"/>
      <c r="AY665" s="527"/>
      <c r="AZ665" s="527"/>
      <c r="BA665" s="527"/>
      <c r="BB665" s="527"/>
      <c r="BC665" s="527"/>
      <c r="BD665" s="527"/>
      <c r="BE665" s="527"/>
      <c r="BF665" s="527"/>
      <c r="BG665" s="527"/>
      <c r="BH665" s="527"/>
    </row>
    <row r="666" spans="1:60" outlineLevel="3">
      <c r="A666" s="528"/>
      <c r="B666" s="529"/>
      <c r="C666" s="530" t="s">
        <v>2961</v>
      </c>
      <c r="D666" s="531"/>
      <c r="E666" s="532">
        <v>35.96</v>
      </c>
      <c r="F666" s="526"/>
      <c r="G666" s="526"/>
      <c r="H666" s="526"/>
      <c r="I666" s="526"/>
      <c r="J666" s="526"/>
      <c r="K666" s="526"/>
      <c r="L666" s="526"/>
      <c r="M666" s="526"/>
      <c r="N666" s="533"/>
      <c r="O666" s="533"/>
      <c r="P666" s="533"/>
      <c r="Q666" s="533"/>
      <c r="R666" s="526"/>
      <c r="S666" s="526"/>
      <c r="T666" s="526"/>
      <c r="U666" s="526"/>
      <c r="V666" s="526"/>
      <c r="W666" s="526"/>
      <c r="X666" s="526"/>
      <c r="Y666" s="526"/>
      <c r="Z666" s="527"/>
      <c r="AA666" s="527"/>
      <c r="AB666" s="527"/>
      <c r="AC666" s="527"/>
      <c r="AD666" s="527"/>
      <c r="AE666" s="527"/>
      <c r="AF666" s="527"/>
      <c r="AG666" s="527" t="s">
        <v>814</v>
      </c>
      <c r="AH666" s="527">
        <v>0</v>
      </c>
      <c r="AI666" s="527"/>
      <c r="AJ666" s="527"/>
      <c r="AK666" s="527"/>
      <c r="AL666" s="527"/>
      <c r="AM666" s="527"/>
      <c r="AN666" s="527"/>
      <c r="AO666" s="527"/>
      <c r="AP666" s="527"/>
      <c r="AQ666" s="527"/>
      <c r="AR666" s="527"/>
      <c r="AS666" s="527"/>
      <c r="AT666" s="527"/>
      <c r="AU666" s="527"/>
      <c r="AV666" s="527"/>
      <c r="AW666" s="527"/>
      <c r="AX666" s="527"/>
      <c r="AY666" s="527"/>
      <c r="AZ666" s="527"/>
      <c r="BA666" s="527"/>
      <c r="BB666" s="527"/>
      <c r="BC666" s="527"/>
      <c r="BD666" s="527"/>
      <c r="BE666" s="527"/>
      <c r="BF666" s="527"/>
      <c r="BG666" s="527"/>
      <c r="BH666" s="527"/>
    </row>
    <row r="667" spans="1:60" ht="22.5" outlineLevel="1">
      <c r="A667" s="518">
        <v>166</v>
      </c>
      <c r="B667" s="519" t="s">
        <v>2861</v>
      </c>
      <c r="C667" s="520" t="s">
        <v>2862</v>
      </c>
      <c r="D667" s="521" t="s">
        <v>832</v>
      </c>
      <c r="E667" s="522">
        <v>38.306049999999999</v>
      </c>
      <c r="F667" s="523"/>
      <c r="G667" s="524">
        <f>ROUND(E667*F667,2)</f>
        <v>0</v>
      </c>
      <c r="H667" s="523"/>
      <c r="I667" s="524">
        <f>ROUND(E667*H667,2)</f>
        <v>0</v>
      </c>
      <c r="J667" s="523"/>
      <c r="K667" s="524">
        <f>ROUND(E667*J667,2)</f>
        <v>0</v>
      </c>
      <c r="L667" s="524">
        <v>21</v>
      </c>
      <c r="M667" s="524">
        <f>G667*(1+L667/100)</f>
        <v>0</v>
      </c>
      <c r="N667" s="522">
        <v>6.0000000000000002E-5</v>
      </c>
      <c r="O667" s="522">
        <f>ROUND(E667*N667,2)</f>
        <v>0</v>
      </c>
      <c r="P667" s="522">
        <v>0</v>
      </c>
      <c r="Q667" s="522">
        <f>ROUND(E667*P667,2)</f>
        <v>0</v>
      </c>
      <c r="R667" s="524"/>
      <c r="S667" s="524" t="s">
        <v>1707</v>
      </c>
      <c r="T667" s="525" t="s">
        <v>1708</v>
      </c>
      <c r="U667" s="526">
        <v>0</v>
      </c>
      <c r="V667" s="526">
        <f>ROUND(E667*U667,2)</f>
        <v>0</v>
      </c>
      <c r="W667" s="526"/>
      <c r="X667" s="526" t="s">
        <v>1606</v>
      </c>
      <c r="Y667" s="526" t="s">
        <v>2857</v>
      </c>
      <c r="Z667" s="527"/>
      <c r="AA667" s="527"/>
      <c r="AB667" s="527"/>
      <c r="AC667" s="527"/>
      <c r="AD667" s="527"/>
      <c r="AE667" s="527"/>
      <c r="AF667" s="527"/>
      <c r="AG667" s="527" t="s">
        <v>1607</v>
      </c>
      <c r="AH667" s="527"/>
      <c r="AI667" s="527"/>
      <c r="AJ667" s="527"/>
      <c r="AK667" s="527"/>
      <c r="AL667" s="527"/>
      <c r="AM667" s="527"/>
      <c r="AN667" s="527"/>
      <c r="AO667" s="527"/>
      <c r="AP667" s="527"/>
      <c r="AQ667" s="527"/>
      <c r="AR667" s="527"/>
      <c r="AS667" s="527"/>
      <c r="AT667" s="527"/>
      <c r="AU667" s="527"/>
      <c r="AV667" s="527"/>
      <c r="AW667" s="527"/>
      <c r="AX667" s="527"/>
      <c r="AY667" s="527"/>
      <c r="AZ667" s="527"/>
      <c r="BA667" s="527"/>
      <c r="BB667" s="527"/>
      <c r="BC667" s="527"/>
      <c r="BD667" s="527"/>
      <c r="BE667" s="527"/>
      <c r="BF667" s="527"/>
      <c r="BG667" s="527"/>
      <c r="BH667" s="527"/>
    </row>
    <row r="668" spans="1:60" outlineLevel="2">
      <c r="A668" s="528"/>
      <c r="B668" s="529"/>
      <c r="C668" s="530" t="s">
        <v>2962</v>
      </c>
      <c r="D668" s="531"/>
      <c r="E668" s="532">
        <v>38.306049999999999</v>
      </c>
      <c r="F668" s="526"/>
      <c r="G668" s="526"/>
      <c r="H668" s="526"/>
      <c r="I668" s="526"/>
      <c r="J668" s="526"/>
      <c r="K668" s="526"/>
      <c r="L668" s="526"/>
      <c r="M668" s="526"/>
      <c r="N668" s="533"/>
      <c r="O668" s="533"/>
      <c r="P668" s="533"/>
      <c r="Q668" s="533"/>
      <c r="R668" s="526"/>
      <c r="S668" s="526"/>
      <c r="T668" s="526"/>
      <c r="U668" s="526"/>
      <c r="V668" s="526"/>
      <c r="W668" s="526"/>
      <c r="X668" s="526"/>
      <c r="Y668" s="526"/>
      <c r="Z668" s="527"/>
      <c r="AA668" s="527"/>
      <c r="AB668" s="527"/>
      <c r="AC668" s="527"/>
      <c r="AD668" s="527"/>
      <c r="AE668" s="527"/>
      <c r="AF668" s="527"/>
      <c r="AG668" s="527" t="s">
        <v>814</v>
      </c>
      <c r="AH668" s="527">
        <v>5</v>
      </c>
      <c r="AI668" s="527"/>
      <c r="AJ668" s="527"/>
      <c r="AK668" s="527"/>
      <c r="AL668" s="527"/>
      <c r="AM668" s="527"/>
      <c r="AN668" s="527"/>
      <c r="AO668" s="527"/>
      <c r="AP668" s="527"/>
      <c r="AQ668" s="527"/>
      <c r="AR668" s="527"/>
      <c r="AS668" s="527"/>
      <c r="AT668" s="527"/>
      <c r="AU668" s="527"/>
      <c r="AV668" s="527"/>
      <c r="AW668" s="527"/>
      <c r="AX668" s="527"/>
      <c r="AY668" s="527"/>
      <c r="AZ668" s="527"/>
      <c r="BA668" s="527"/>
      <c r="BB668" s="527"/>
      <c r="BC668" s="527"/>
      <c r="BD668" s="527"/>
      <c r="BE668" s="527"/>
      <c r="BF668" s="527"/>
      <c r="BG668" s="527"/>
      <c r="BH668" s="527"/>
    </row>
    <row r="669" spans="1:60" outlineLevel="1">
      <c r="A669" s="528">
        <v>167</v>
      </c>
      <c r="B669" s="529" t="s">
        <v>2560</v>
      </c>
      <c r="C669" s="543" t="s">
        <v>2561</v>
      </c>
      <c r="D669" s="544" t="s">
        <v>255</v>
      </c>
      <c r="E669" s="545"/>
      <c r="F669" s="546"/>
      <c r="G669" s="526">
        <f>ROUND(E669*F669,2)</f>
        <v>0</v>
      </c>
      <c r="H669" s="546"/>
      <c r="I669" s="526">
        <f>ROUND(E669*H669,2)</f>
        <v>0</v>
      </c>
      <c r="J669" s="546"/>
      <c r="K669" s="526">
        <f>ROUND(E669*J669,2)</f>
        <v>0</v>
      </c>
      <c r="L669" s="526">
        <v>21</v>
      </c>
      <c r="M669" s="526">
        <f>G669*(1+L669/100)</f>
        <v>0</v>
      </c>
      <c r="N669" s="533">
        <v>0</v>
      </c>
      <c r="O669" s="533">
        <f>ROUND(E669*N669,2)</f>
        <v>0</v>
      </c>
      <c r="P669" s="533">
        <v>0</v>
      </c>
      <c r="Q669" s="533">
        <f>ROUND(E669*P669,2)</f>
        <v>0</v>
      </c>
      <c r="R669" s="526" t="s">
        <v>1826</v>
      </c>
      <c r="S669" s="526" t="s">
        <v>1605</v>
      </c>
      <c r="T669" s="526" t="s">
        <v>1605</v>
      </c>
      <c r="U669" s="526">
        <v>0</v>
      </c>
      <c r="V669" s="526">
        <f>ROUND(E669*U669,2)</f>
        <v>0</v>
      </c>
      <c r="W669" s="526"/>
      <c r="X669" s="526" t="s">
        <v>1243</v>
      </c>
      <c r="Y669" s="526" t="s">
        <v>2857</v>
      </c>
      <c r="Z669" s="527"/>
      <c r="AA669" s="527"/>
      <c r="AB669" s="527"/>
      <c r="AC669" s="527"/>
      <c r="AD669" s="527"/>
      <c r="AE669" s="527"/>
      <c r="AF669" s="527"/>
      <c r="AG669" s="527" t="s">
        <v>1769</v>
      </c>
      <c r="AH669" s="527"/>
      <c r="AI669" s="527"/>
      <c r="AJ669" s="527"/>
      <c r="AK669" s="527"/>
      <c r="AL669" s="527"/>
      <c r="AM669" s="527"/>
      <c r="AN669" s="527"/>
      <c r="AO669" s="527"/>
      <c r="AP669" s="527"/>
      <c r="AQ669" s="527"/>
      <c r="AR669" s="527"/>
      <c r="AS669" s="527"/>
      <c r="AT669" s="527"/>
      <c r="AU669" s="527"/>
      <c r="AV669" s="527"/>
      <c r="AW669" s="527"/>
      <c r="AX669" s="527"/>
      <c r="AY669" s="527"/>
      <c r="AZ669" s="527"/>
      <c r="BA669" s="527"/>
      <c r="BB669" s="527"/>
      <c r="BC669" s="527"/>
      <c r="BD669" s="527"/>
      <c r="BE669" s="527"/>
      <c r="BF669" s="527"/>
      <c r="BG669" s="527"/>
      <c r="BH669" s="527"/>
    </row>
    <row r="670" spans="1:60" outlineLevel="2">
      <c r="A670" s="528"/>
      <c r="B670" s="529"/>
      <c r="C670" s="980" t="s">
        <v>1821</v>
      </c>
      <c r="D670" s="981"/>
      <c r="E670" s="981"/>
      <c r="F670" s="981"/>
      <c r="G670" s="981"/>
      <c r="H670" s="526"/>
      <c r="I670" s="526"/>
      <c r="J670" s="526"/>
      <c r="K670" s="526"/>
      <c r="L670" s="526"/>
      <c r="M670" s="526"/>
      <c r="N670" s="533"/>
      <c r="O670" s="533"/>
      <c r="P670" s="533"/>
      <c r="Q670" s="533"/>
      <c r="R670" s="526"/>
      <c r="S670" s="526"/>
      <c r="T670" s="526"/>
      <c r="U670" s="526"/>
      <c r="V670" s="526"/>
      <c r="W670" s="526"/>
      <c r="X670" s="526"/>
      <c r="Y670" s="526"/>
      <c r="Z670" s="527"/>
      <c r="AA670" s="527"/>
      <c r="AB670" s="527"/>
      <c r="AC670" s="527"/>
      <c r="AD670" s="527"/>
      <c r="AE670" s="527"/>
      <c r="AF670" s="527"/>
      <c r="AG670" s="527" t="s">
        <v>1621</v>
      </c>
      <c r="AH670" s="527"/>
      <c r="AI670" s="527"/>
      <c r="AJ670" s="527"/>
      <c r="AK670" s="527"/>
      <c r="AL670" s="527"/>
      <c r="AM670" s="527"/>
      <c r="AN670" s="527"/>
      <c r="AO670" s="527"/>
      <c r="AP670" s="527"/>
      <c r="AQ670" s="527"/>
      <c r="AR670" s="527"/>
      <c r="AS670" s="527"/>
      <c r="AT670" s="527"/>
      <c r="AU670" s="527"/>
      <c r="AV670" s="527"/>
      <c r="AW670" s="527"/>
      <c r="AX670" s="527"/>
      <c r="AY670" s="527"/>
      <c r="AZ670" s="527"/>
      <c r="BA670" s="527"/>
      <c r="BB670" s="527"/>
      <c r="BC670" s="527"/>
      <c r="BD670" s="527"/>
      <c r="BE670" s="527"/>
      <c r="BF670" s="527"/>
      <c r="BG670" s="527"/>
      <c r="BH670" s="527"/>
    </row>
    <row r="671" spans="1:60">
      <c r="A671" s="510" t="s">
        <v>1600</v>
      </c>
      <c r="B671" s="511" t="s">
        <v>2562</v>
      </c>
      <c r="C671" s="512" t="s">
        <v>2563</v>
      </c>
      <c r="D671" s="513"/>
      <c r="E671" s="514"/>
      <c r="F671" s="515"/>
      <c r="G671" s="515">
        <f>SUMIF(AG672:AG680,"&lt;&gt;NOR",G672:G680)</f>
        <v>0</v>
      </c>
      <c r="H671" s="515"/>
      <c r="I671" s="515">
        <f>SUM(I672:I680)</f>
        <v>0</v>
      </c>
      <c r="J671" s="515"/>
      <c r="K671" s="515">
        <f>SUM(K672:K680)</f>
        <v>0</v>
      </c>
      <c r="L671" s="515"/>
      <c r="M671" s="515">
        <f>SUM(M672:M680)</f>
        <v>0</v>
      </c>
      <c r="N671" s="514"/>
      <c r="O671" s="514">
        <f>SUM(O672:O680)</f>
        <v>0.08</v>
      </c>
      <c r="P671" s="514"/>
      <c r="Q671" s="514">
        <f>SUM(Q672:Q680)</f>
        <v>0.03</v>
      </c>
      <c r="R671" s="515"/>
      <c r="S671" s="515"/>
      <c r="T671" s="516"/>
      <c r="U671" s="517"/>
      <c r="V671" s="517">
        <f>SUM(V672:V680)</f>
        <v>15.52</v>
      </c>
      <c r="W671" s="517"/>
      <c r="X671" s="517"/>
      <c r="Y671" s="517"/>
      <c r="AG671" s="493" t="s">
        <v>1601</v>
      </c>
    </row>
    <row r="672" spans="1:60" ht="22.5" outlineLevel="1">
      <c r="A672" s="518">
        <v>168</v>
      </c>
      <c r="B672" s="519" t="s">
        <v>2564</v>
      </c>
      <c r="C672" s="520" t="s">
        <v>2565</v>
      </c>
      <c r="D672" s="521" t="s">
        <v>180</v>
      </c>
      <c r="E672" s="522">
        <v>25.2</v>
      </c>
      <c r="F672" s="523"/>
      <c r="G672" s="524">
        <f>ROUND(E672*F672,2)</f>
        <v>0</v>
      </c>
      <c r="H672" s="523"/>
      <c r="I672" s="524">
        <f>ROUND(E672*H672,2)</f>
        <v>0</v>
      </c>
      <c r="J672" s="523"/>
      <c r="K672" s="524">
        <f>ROUND(E672*J672,2)</f>
        <v>0</v>
      </c>
      <c r="L672" s="524">
        <v>21</v>
      </c>
      <c r="M672" s="524">
        <f>G672*(1+L672/100)</f>
        <v>0</v>
      </c>
      <c r="N672" s="522">
        <v>1.73E-3</v>
      </c>
      <c r="O672" s="522">
        <f>ROUND(E672*N672,2)</f>
        <v>0.04</v>
      </c>
      <c r="P672" s="522">
        <v>0</v>
      </c>
      <c r="Q672" s="522">
        <f>ROUND(E672*P672,2)</f>
        <v>0</v>
      </c>
      <c r="R672" s="524" t="s">
        <v>2566</v>
      </c>
      <c r="S672" s="524" t="s">
        <v>1605</v>
      </c>
      <c r="T672" s="525" t="s">
        <v>1605</v>
      </c>
      <c r="U672" s="526">
        <v>0.36799999999999999</v>
      </c>
      <c r="V672" s="526">
        <f>ROUND(E672*U672,2)</f>
        <v>9.27</v>
      </c>
      <c r="W672" s="526"/>
      <c r="X672" s="526" t="s">
        <v>1606</v>
      </c>
      <c r="Y672" s="526" t="s">
        <v>2857</v>
      </c>
      <c r="Z672" s="527"/>
      <c r="AA672" s="527"/>
      <c r="AB672" s="527"/>
      <c r="AC672" s="527"/>
      <c r="AD672" s="527"/>
      <c r="AE672" s="527"/>
      <c r="AF672" s="527"/>
      <c r="AG672" s="527" t="s">
        <v>1607</v>
      </c>
      <c r="AH672" s="527"/>
      <c r="AI672" s="527"/>
      <c r="AJ672" s="527"/>
      <c r="AK672" s="527"/>
      <c r="AL672" s="527"/>
      <c r="AM672" s="527"/>
      <c r="AN672" s="527"/>
      <c r="AO672" s="527"/>
      <c r="AP672" s="527"/>
      <c r="AQ672" s="527"/>
      <c r="AR672" s="527"/>
      <c r="AS672" s="527"/>
      <c r="AT672" s="527"/>
      <c r="AU672" s="527"/>
      <c r="AV672" s="527"/>
      <c r="AW672" s="527"/>
      <c r="AX672" s="527"/>
      <c r="AY672" s="527"/>
      <c r="AZ672" s="527"/>
      <c r="BA672" s="527"/>
      <c r="BB672" s="527"/>
      <c r="BC672" s="527"/>
      <c r="BD672" s="527"/>
      <c r="BE672" s="527"/>
      <c r="BF672" s="527"/>
      <c r="BG672" s="527"/>
      <c r="BH672" s="527"/>
    </row>
    <row r="673" spans="1:60" outlineLevel="2">
      <c r="A673" s="528"/>
      <c r="B673" s="529"/>
      <c r="C673" s="976" t="s">
        <v>2567</v>
      </c>
      <c r="D673" s="977"/>
      <c r="E673" s="977"/>
      <c r="F673" s="977"/>
      <c r="G673" s="977"/>
      <c r="H673" s="526"/>
      <c r="I673" s="526"/>
      <c r="J673" s="526"/>
      <c r="K673" s="526"/>
      <c r="L673" s="526"/>
      <c r="M673" s="526"/>
      <c r="N673" s="533"/>
      <c r="O673" s="533"/>
      <c r="P673" s="533"/>
      <c r="Q673" s="533"/>
      <c r="R673" s="526"/>
      <c r="S673" s="526"/>
      <c r="T673" s="526"/>
      <c r="U673" s="526"/>
      <c r="V673" s="526"/>
      <c r="W673" s="526"/>
      <c r="X673" s="526"/>
      <c r="Y673" s="526"/>
      <c r="Z673" s="527"/>
      <c r="AA673" s="527"/>
      <c r="AB673" s="527"/>
      <c r="AC673" s="527"/>
      <c r="AD673" s="527"/>
      <c r="AE673" s="527"/>
      <c r="AF673" s="527"/>
      <c r="AG673" s="527" t="s">
        <v>1621</v>
      </c>
      <c r="AH673" s="527"/>
      <c r="AI673" s="527"/>
      <c r="AJ673" s="527"/>
      <c r="AK673" s="527"/>
      <c r="AL673" s="527"/>
      <c r="AM673" s="527"/>
      <c r="AN673" s="527"/>
      <c r="AO673" s="527"/>
      <c r="AP673" s="527"/>
      <c r="AQ673" s="527"/>
      <c r="AR673" s="527"/>
      <c r="AS673" s="527"/>
      <c r="AT673" s="527"/>
      <c r="AU673" s="527"/>
      <c r="AV673" s="527"/>
      <c r="AW673" s="527"/>
      <c r="AX673" s="527"/>
      <c r="AY673" s="527"/>
      <c r="AZ673" s="527"/>
      <c r="BA673" s="527"/>
      <c r="BB673" s="527"/>
      <c r="BC673" s="527"/>
      <c r="BD673" s="527"/>
      <c r="BE673" s="527"/>
      <c r="BF673" s="527"/>
      <c r="BG673" s="527"/>
      <c r="BH673" s="527"/>
    </row>
    <row r="674" spans="1:60" outlineLevel="2">
      <c r="A674" s="528"/>
      <c r="B674" s="529"/>
      <c r="C674" s="530" t="s">
        <v>2568</v>
      </c>
      <c r="D674" s="531"/>
      <c r="E674" s="532">
        <v>25.2</v>
      </c>
      <c r="F674" s="526"/>
      <c r="G674" s="526"/>
      <c r="H674" s="526"/>
      <c r="I674" s="526"/>
      <c r="J674" s="526"/>
      <c r="K674" s="526"/>
      <c r="L674" s="526"/>
      <c r="M674" s="526"/>
      <c r="N674" s="533"/>
      <c r="O674" s="533"/>
      <c r="P674" s="533"/>
      <c r="Q674" s="533"/>
      <c r="R674" s="526"/>
      <c r="S674" s="526"/>
      <c r="T674" s="526"/>
      <c r="U674" s="526"/>
      <c r="V674" s="526"/>
      <c r="W674" s="526"/>
      <c r="X674" s="526"/>
      <c r="Y674" s="526"/>
      <c r="Z674" s="527"/>
      <c r="AA674" s="527"/>
      <c r="AB674" s="527"/>
      <c r="AC674" s="527"/>
      <c r="AD674" s="527"/>
      <c r="AE674" s="527"/>
      <c r="AF674" s="527"/>
      <c r="AG674" s="527" t="s">
        <v>814</v>
      </c>
      <c r="AH674" s="527">
        <v>0</v>
      </c>
      <c r="AI674" s="527"/>
      <c r="AJ674" s="527"/>
      <c r="AK674" s="527"/>
      <c r="AL674" s="527"/>
      <c r="AM674" s="527"/>
      <c r="AN674" s="527"/>
      <c r="AO674" s="527"/>
      <c r="AP674" s="527"/>
      <c r="AQ674" s="527"/>
      <c r="AR674" s="527"/>
      <c r="AS674" s="527"/>
      <c r="AT674" s="527"/>
      <c r="AU674" s="527"/>
      <c r="AV674" s="527"/>
      <c r="AW674" s="527"/>
      <c r="AX674" s="527"/>
      <c r="AY674" s="527"/>
      <c r="AZ674" s="527"/>
      <c r="BA674" s="527"/>
      <c r="BB674" s="527"/>
      <c r="BC674" s="527"/>
      <c r="BD674" s="527"/>
      <c r="BE674" s="527"/>
      <c r="BF674" s="527"/>
      <c r="BG674" s="527"/>
      <c r="BH674" s="527"/>
    </row>
    <row r="675" spans="1:60" outlineLevel="1">
      <c r="A675" s="518">
        <v>169</v>
      </c>
      <c r="B675" s="519" t="s">
        <v>2569</v>
      </c>
      <c r="C675" s="520" t="s">
        <v>2570</v>
      </c>
      <c r="D675" s="521" t="s">
        <v>180</v>
      </c>
      <c r="E675" s="522">
        <v>25.2</v>
      </c>
      <c r="F675" s="523"/>
      <c r="G675" s="524">
        <f>ROUND(E675*F675,2)</f>
        <v>0</v>
      </c>
      <c r="H675" s="523"/>
      <c r="I675" s="524">
        <f>ROUND(E675*H675,2)</f>
        <v>0</v>
      </c>
      <c r="J675" s="523"/>
      <c r="K675" s="524">
        <f>ROUND(E675*J675,2)</f>
        <v>0</v>
      </c>
      <c r="L675" s="524">
        <v>21</v>
      </c>
      <c r="M675" s="524">
        <f>G675*(1+L675/100)</f>
        <v>0</v>
      </c>
      <c r="N675" s="522">
        <v>0</v>
      </c>
      <c r="O675" s="522">
        <f>ROUND(E675*N675,2)</f>
        <v>0</v>
      </c>
      <c r="P675" s="522">
        <v>1.3500000000000001E-3</v>
      </c>
      <c r="Q675" s="522">
        <f>ROUND(E675*P675,2)</f>
        <v>0.03</v>
      </c>
      <c r="R675" s="524" t="s">
        <v>2566</v>
      </c>
      <c r="S675" s="524" t="s">
        <v>1605</v>
      </c>
      <c r="T675" s="525" t="s">
        <v>1605</v>
      </c>
      <c r="U675" s="526">
        <v>9.1999999999999998E-2</v>
      </c>
      <c r="V675" s="526">
        <f>ROUND(E675*U675,2)</f>
        <v>2.3199999999999998</v>
      </c>
      <c r="W675" s="526"/>
      <c r="X675" s="526" t="s">
        <v>1606</v>
      </c>
      <c r="Y675" s="526" t="s">
        <v>2857</v>
      </c>
      <c r="Z675" s="527"/>
      <c r="AA675" s="527"/>
      <c r="AB675" s="527"/>
      <c r="AC675" s="527"/>
      <c r="AD675" s="527"/>
      <c r="AE675" s="527"/>
      <c r="AF675" s="527"/>
      <c r="AG675" s="527" t="s">
        <v>1607</v>
      </c>
      <c r="AH675" s="527"/>
      <c r="AI675" s="527"/>
      <c r="AJ675" s="527"/>
      <c r="AK675" s="527"/>
      <c r="AL675" s="527"/>
      <c r="AM675" s="527"/>
      <c r="AN675" s="527"/>
      <c r="AO675" s="527"/>
      <c r="AP675" s="527"/>
      <c r="AQ675" s="527"/>
      <c r="AR675" s="527"/>
      <c r="AS675" s="527"/>
      <c r="AT675" s="527"/>
      <c r="AU675" s="527"/>
      <c r="AV675" s="527"/>
      <c r="AW675" s="527"/>
      <c r="AX675" s="527"/>
      <c r="AY675" s="527"/>
      <c r="AZ675" s="527"/>
      <c r="BA675" s="527"/>
      <c r="BB675" s="527"/>
      <c r="BC675" s="527"/>
      <c r="BD675" s="527"/>
      <c r="BE675" s="527"/>
      <c r="BF675" s="527"/>
      <c r="BG675" s="527"/>
      <c r="BH675" s="527"/>
    </row>
    <row r="676" spans="1:60" outlineLevel="2">
      <c r="A676" s="528"/>
      <c r="B676" s="529"/>
      <c r="C676" s="530" t="s">
        <v>2568</v>
      </c>
      <c r="D676" s="531"/>
      <c r="E676" s="532">
        <v>25.2</v>
      </c>
      <c r="F676" s="526"/>
      <c r="G676" s="526"/>
      <c r="H676" s="526"/>
      <c r="I676" s="526"/>
      <c r="J676" s="526"/>
      <c r="K676" s="526"/>
      <c r="L676" s="526"/>
      <c r="M676" s="526"/>
      <c r="N676" s="533"/>
      <c r="O676" s="533"/>
      <c r="P676" s="533"/>
      <c r="Q676" s="533"/>
      <c r="R676" s="526"/>
      <c r="S676" s="526"/>
      <c r="T676" s="526"/>
      <c r="U676" s="526"/>
      <c r="V676" s="526"/>
      <c r="W676" s="526"/>
      <c r="X676" s="526"/>
      <c r="Y676" s="526"/>
      <c r="Z676" s="527"/>
      <c r="AA676" s="527"/>
      <c r="AB676" s="527"/>
      <c r="AC676" s="527"/>
      <c r="AD676" s="527"/>
      <c r="AE676" s="527"/>
      <c r="AF676" s="527"/>
      <c r="AG676" s="527" t="s">
        <v>814</v>
      </c>
      <c r="AH676" s="527">
        <v>0</v>
      </c>
      <c r="AI676" s="527"/>
      <c r="AJ676" s="527"/>
      <c r="AK676" s="527"/>
      <c r="AL676" s="527"/>
      <c r="AM676" s="527"/>
      <c r="AN676" s="527"/>
      <c r="AO676" s="527"/>
      <c r="AP676" s="527"/>
      <c r="AQ676" s="527"/>
      <c r="AR676" s="527"/>
      <c r="AS676" s="527"/>
      <c r="AT676" s="527"/>
      <c r="AU676" s="527"/>
      <c r="AV676" s="527"/>
      <c r="AW676" s="527"/>
      <c r="AX676" s="527"/>
      <c r="AY676" s="527"/>
      <c r="AZ676" s="527"/>
      <c r="BA676" s="527"/>
      <c r="BB676" s="527"/>
      <c r="BC676" s="527"/>
      <c r="BD676" s="527"/>
      <c r="BE676" s="527"/>
      <c r="BF676" s="527"/>
      <c r="BG676" s="527"/>
      <c r="BH676" s="527"/>
    </row>
    <row r="677" spans="1:60" outlineLevel="1">
      <c r="A677" s="518">
        <v>170</v>
      </c>
      <c r="B677" s="519" t="s">
        <v>2571</v>
      </c>
      <c r="C677" s="520" t="s">
        <v>2572</v>
      </c>
      <c r="D677" s="521" t="s">
        <v>180</v>
      </c>
      <c r="E677" s="522">
        <v>11.4</v>
      </c>
      <c r="F677" s="523"/>
      <c r="G677" s="524">
        <f>ROUND(E677*F677,2)</f>
        <v>0</v>
      </c>
      <c r="H677" s="523"/>
      <c r="I677" s="524">
        <f>ROUND(E677*H677,2)</f>
        <v>0</v>
      </c>
      <c r="J677" s="523"/>
      <c r="K677" s="524">
        <f>ROUND(E677*J677,2)</f>
        <v>0</v>
      </c>
      <c r="L677" s="524">
        <v>21</v>
      </c>
      <c r="M677" s="524">
        <f>G677*(1+L677/100)</f>
        <v>0</v>
      </c>
      <c r="N677" s="522">
        <v>3.7000000000000002E-3</v>
      </c>
      <c r="O677" s="522">
        <f>ROUND(E677*N677,2)</f>
        <v>0.04</v>
      </c>
      <c r="P677" s="522">
        <v>0</v>
      </c>
      <c r="Q677" s="522">
        <f>ROUND(E677*P677,2)</f>
        <v>0</v>
      </c>
      <c r="R677" s="524"/>
      <c r="S677" s="524" t="s">
        <v>1707</v>
      </c>
      <c r="T677" s="525" t="s">
        <v>1708</v>
      </c>
      <c r="U677" s="526">
        <v>0.34449999999999997</v>
      </c>
      <c r="V677" s="526">
        <f>ROUND(E677*U677,2)</f>
        <v>3.93</v>
      </c>
      <c r="W677" s="526"/>
      <c r="X677" s="526" t="s">
        <v>1606</v>
      </c>
      <c r="Y677" s="526" t="s">
        <v>2857</v>
      </c>
      <c r="Z677" s="527"/>
      <c r="AA677" s="527"/>
      <c r="AB677" s="527"/>
      <c r="AC677" s="527"/>
      <c r="AD677" s="527"/>
      <c r="AE677" s="527"/>
      <c r="AF677" s="527"/>
      <c r="AG677" s="527" t="s">
        <v>1607</v>
      </c>
      <c r="AH677" s="527"/>
      <c r="AI677" s="527"/>
      <c r="AJ677" s="527"/>
      <c r="AK677" s="527"/>
      <c r="AL677" s="527"/>
      <c r="AM677" s="527"/>
      <c r="AN677" s="527"/>
      <c r="AO677" s="527"/>
      <c r="AP677" s="527"/>
      <c r="AQ677" s="527"/>
      <c r="AR677" s="527"/>
      <c r="AS677" s="527"/>
      <c r="AT677" s="527"/>
      <c r="AU677" s="527"/>
      <c r="AV677" s="527"/>
      <c r="AW677" s="527"/>
      <c r="AX677" s="527"/>
      <c r="AY677" s="527"/>
      <c r="AZ677" s="527"/>
      <c r="BA677" s="527"/>
      <c r="BB677" s="527"/>
      <c r="BC677" s="527"/>
      <c r="BD677" s="527"/>
      <c r="BE677" s="527"/>
      <c r="BF677" s="527"/>
      <c r="BG677" s="527"/>
      <c r="BH677" s="527"/>
    </row>
    <row r="678" spans="1:60" outlineLevel="2">
      <c r="A678" s="528"/>
      <c r="B678" s="529"/>
      <c r="C678" s="530" t="s">
        <v>2573</v>
      </c>
      <c r="D678" s="531"/>
      <c r="E678" s="532">
        <v>11.4</v>
      </c>
      <c r="F678" s="526"/>
      <c r="G678" s="526"/>
      <c r="H678" s="526"/>
      <c r="I678" s="526"/>
      <c r="J678" s="526"/>
      <c r="K678" s="526"/>
      <c r="L678" s="526"/>
      <c r="M678" s="526"/>
      <c r="N678" s="533"/>
      <c r="O678" s="533"/>
      <c r="P678" s="533"/>
      <c r="Q678" s="533"/>
      <c r="R678" s="526"/>
      <c r="S678" s="526"/>
      <c r="T678" s="526"/>
      <c r="U678" s="526"/>
      <c r="V678" s="526"/>
      <c r="W678" s="526"/>
      <c r="X678" s="526"/>
      <c r="Y678" s="526"/>
      <c r="Z678" s="527"/>
      <c r="AA678" s="527"/>
      <c r="AB678" s="527"/>
      <c r="AC678" s="527"/>
      <c r="AD678" s="527"/>
      <c r="AE678" s="527"/>
      <c r="AF678" s="527"/>
      <c r="AG678" s="527" t="s">
        <v>814</v>
      </c>
      <c r="AH678" s="527">
        <v>0</v>
      </c>
      <c r="AI678" s="527"/>
      <c r="AJ678" s="527"/>
      <c r="AK678" s="527"/>
      <c r="AL678" s="527"/>
      <c r="AM678" s="527"/>
      <c r="AN678" s="527"/>
      <c r="AO678" s="527"/>
      <c r="AP678" s="527"/>
      <c r="AQ678" s="527"/>
      <c r="AR678" s="527"/>
      <c r="AS678" s="527"/>
      <c r="AT678" s="527"/>
      <c r="AU678" s="527"/>
      <c r="AV678" s="527"/>
      <c r="AW678" s="527"/>
      <c r="AX678" s="527"/>
      <c r="AY678" s="527"/>
      <c r="AZ678" s="527"/>
      <c r="BA678" s="527"/>
      <c r="BB678" s="527"/>
      <c r="BC678" s="527"/>
      <c r="BD678" s="527"/>
      <c r="BE678" s="527"/>
      <c r="BF678" s="527"/>
      <c r="BG678" s="527"/>
      <c r="BH678" s="527"/>
    </row>
    <row r="679" spans="1:60" outlineLevel="1">
      <c r="A679" s="528">
        <v>171</v>
      </c>
      <c r="B679" s="529" t="s">
        <v>2574</v>
      </c>
      <c r="C679" s="543" t="s">
        <v>2575</v>
      </c>
      <c r="D679" s="544" t="s">
        <v>255</v>
      </c>
      <c r="E679" s="545"/>
      <c r="F679" s="546"/>
      <c r="G679" s="526">
        <f>ROUND(E679*F679,2)</f>
        <v>0</v>
      </c>
      <c r="H679" s="546"/>
      <c r="I679" s="526">
        <f>ROUND(E679*H679,2)</f>
        <v>0</v>
      </c>
      <c r="J679" s="546"/>
      <c r="K679" s="526">
        <f>ROUND(E679*J679,2)</f>
        <v>0</v>
      </c>
      <c r="L679" s="526">
        <v>21</v>
      </c>
      <c r="M679" s="526">
        <f>G679*(1+L679/100)</f>
        <v>0</v>
      </c>
      <c r="N679" s="533">
        <v>0</v>
      </c>
      <c r="O679" s="533">
        <f>ROUND(E679*N679,2)</f>
        <v>0</v>
      </c>
      <c r="P679" s="533">
        <v>0</v>
      </c>
      <c r="Q679" s="533">
        <f>ROUND(E679*P679,2)</f>
        <v>0</v>
      </c>
      <c r="R679" s="526" t="s">
        <v>2566</v>
      </c>
      <c r="S679" s="526" t="s">
        <v>1605</v>
      </c>
      <c r="T679" s="526" t="s">
        <v>1605</v>
      </c>
      <c r="U679" s="526">
        <v>0</v>
      </c>
      <c r="V679" s="526">
        <f>ROUND(E679*U679,2)</f>
        <v>0</v>
      </c>
      <c r="W679" s="526"/>
      <c r="X679" s="526" t="s">
        <v>1243</v>
      </c>
      <c r="Y679" s="526" t="s">
        <v>2857</v>
      </c>
      <c r="Z679" s="527"/>
      <c r="AA679" s="527"/>
      <c r="AB679" s="527"/>
      <c r="AC679" s="527"/>
      <c r="AD679" s="527"/>
      <c r="AE679" s="527"/>
      <c r="AF679" s="527"/>
      <c r="AG679" s="527" t="s">
        <v>1769</v>
      </c>
      <c r="AH679" s="527"/>
      <c r="AI679" s="527"/>
      <c r="AJ679" s="527"/>
      <c r="AK679" s="527"/>
      <c r="AL679" s="527"/>
      <c r="AM679" s="527"/>
      <c r="AN679" s="527"/>
      <c r="AO679" s="527"/>
      <c r="AP679" s="527"/>
      <c r="AQ679" s="527"/>
      <c r="AR679" s="527"/>
      <c r="AS679" s="527"/>
      <c r="AT679" s="527"/>
      <c r="AU679" s="527"/>
      <c r="AV679" s="527"/>
      <c r="AW679" s="527"/>
      <c r="AX679" s="527"/>
      <c r="AY679" s="527"/>
      <c r="AZ679" s="527"/>
      <c r="BA679" s="527"/>
      <c r="BB679" s="527"/>
      <c r="BC679" s="527"/>
      <c r="BD679" s="527"/>
      <c r="BE679" s="527"/>
      <c r="BF679" s="527"/>
      <c r="BG679" s="527"/>
      <c r="BH679" s="527"/>
    </row>
    <row r="680" spans="1:60" outlineLevel="2">
      <c r="A680" s="528"/>
      <c r="B680" s="529"/>
      <c r="C680" s="980" t="s">
        <v>1821</v>
      </c>
      <c r="D680" s="981"/>
      <c r="E680" s="981"/>
      <c r="F680" s="981"/>
      <c r="G680" s="981"/>
      <c r="H680" s="526"/>
      <c r="I680" s="526"/>
      <c r="J680" s="526"/>
      <c r="K680" s="526"/>
      <c r="L680" s="526"/>
      <c r="M680" s="526"/>
      <c r="N680" s="533"/>
      <c r="O680" s="533"/>
      <c r="P680" s="533"/>
      <c r="Q680" s="533"/>
      <c r="R680" s="526"/>
      <c r="S680" s="526"/>
      <c r="T680" s="526"/>
      <c r="U680" s="526"/>
      <c r="V680" s="526"/>
      <c r="W680" s="526"/>
      <c r="X680" s="526"/>
      <c r="Y680" s="526"/>
      <c r="Z680" s="527"/>
      <c r="AA680" s="527"/>
      <c r="AB680" s="527"/>
      <c r="AC680" s="527"/>
      <c r="AD680" s="527"/>
      <c r="AE680" s="527"/>
      <c r="AF680" s="527"/>
      <c r="AG680" s="527" t="s">
        <v>1621</v>
      </c>
      <c r="AH680" s="527"/>
      <c r="AI680" s="527"/>
      <c r="AJ680" s="527"/>
      <c r="AK680" s="527"/>
      <c r="AL680" s="527"/>
      <c r="AM680" s="527"/>
      <c r="AN680" s="527"/>
      <c r="AO680" s="527"/>
      <c r="AP680" s="527"/>
      <c r="AQ680" s="527"/>
      <c r="AR680" s="527"/>
      <c r="AS680" s="527"/>
      <c r="AT680" s="527"/>
      <c r="AU680" s="527"/>
      <c r="AV680" s="527"/>
      <c r="AW680" s="527"/>
      <c r="AX680" s="527"/>
      <c r="AY680" s="527"/>
      <c r="AZ680" s="527"/>
      <c r="BA680" s="527"/>
      <c r="BB680" s="527"/>
      <c r="BC680" s="527"/>
      <c r="BD680" s="527"/>
      <c r="BE680" s="527"/>
      <c r="BF680" s="527"/>
      <c r="BG680" s="527"/>
      <c r="BH680" s="527"/>
    </row>
    <row r="681" spans="1:60">
      <c r="A681" s="510" t="s">
        <v>1600</v>
      </c>
      <c r="B681" s="511" t="s">
        <v>1840</v>
      </c>
      <c r="C681" s="512" t="s">
        <v>1841</v>
      </c>
      <c r="D681" s="513"/>
      <c r="E681" s="514"/>
      <c r="F681" s="515"/>
      <c r="G681" s="515">
        <f>SUMIF(AG682:AG767,"&lt;&gt;NOR",G682:G767)</f>
        <v>0</v>
      </c>
      <c r="H681" s="515"/>
      <c r="I681" s="515">
        <f>SUM(I682:I767)</f>
        <v>0</v>
      </c>
      <c r="J681" s="515"/>
      <c r="K681" s="515">
        <f>SUM(K682:K767)</f>
        <v>0</v>
      </c>
      <c r="L681" s="515"/>
      <c r="M681" s="515">
        <f>SUM(M682:M767)</f>
        <v>0</v>
      </c>
      <c r="N681" s="514"/>
      <c r="O681" s="514">
        <f>SUM(O682:O767)</f>
        <v>1.22</v>
      </c>
      <c r="P681" s="514"/>
      <c r="Q681" s="514">
        <f>SUM(Q682:Q767)</f>
        <v>2.85</v>
      </c>
      <c r="R681" s="515"/>
      <c r="S681" s="515"/>
      <c r="T681" s="516"/>
      <c r="U681" s="517"/>
      <c r="V681" s="517">
        <f>SUM(V682:V767)</f>
        <v>142.72999999999996</v>
      </c>
      <c r="W681" s="517"/>
      <c r="X681" s="517"/>
      <c r="Y681" s="517"/>
      <c r="AG681" s="493" t="s">
        <v>1601</v>
      </c>
    </row>
    <row r="682" spans="1:60" ht="22.5" outlineLevel="1">
      <c r="A682" s="518">
        <v>172</v>
      </c>
      <c r="B682" s="519" t="s">
        <v>1842</v>
      </c>
      <c r="C682" s="520" t="s">
        <v>1843</v>
      </c>
      <c r="D682" s="521" t="s">
        <v>162</v>
      </c>
      <c r="E682" s="522">
        <v>115.58</v>
      </c>
      <c r="F682" s="523"/>
      <c r="G682" s="524">
        <f>ROUND(E682*F682,2)</f>
        <v>0</v>
      </c>
      <c r="H682" s="523"/>
      <c r="I682" s="524">
        <f>ROUND(E682*H682,2)</f>
        <v>0</v>
      </c>
      <c r="J682" s="523"/>
      <c r="K682" s="524">
        <f>ROUND(E682*J682,2)</f>
        <v>0</v>
      </c>
      <c r="L682" s="524">
        <v>21</v>
      </c>
      <c r="M682" s="524">
        <f>G682*(1+L682/100)</f>
        <v>0</v>
      </c>
      <c r="N682" s="522">
        <v>1.7000000000000001E-4</v>
      </c>
      <c r="O682" s="522">
        <f>ROUND(E682*N682,2)</f>
        <v>0.02</v>
      </c>
      <c r="P682" s="522">
        <v>0</v>
      </c>
      <c r="Q682" s="522">
        <f>ROUND(E682*P682,2)</f>
        <v>0</v>
      </c>
      <c r="R682" s="524" t="s">
        <v>1844</v>
      </c>
      <c r="S682" s="524" t="s">
        <v>1605</v>
      </c>
      <c r="T682" s="525" t="s">
        <v>1605</v>
      </c>
      <c r="U682" s="526">
        <v>0.57299999999999995</v>
      </c>
      <c r="V682" s="526">
        <f>ROUND(E682*U682,2)</f>
        <v>66.23</v>
      </c>
      <c r="W682" s="526"/>
      <c r="X682" s="526" t="s">
        <v>1606</v>
      </c>
      <c r="Y682" s="526" t="s">
        <v>2857</v>
      </c>
      <c r="Z682" s="527"/>
      <c r="AA682" s="527"/>
      <c r="AB682" s="527"/>
      <c r="AC682" s="527"/>
      <c r="AD682" s="527"/>
      <c r="AE682" s="527"/>
      <c r="AF682" s="527"/>
      <c r="AG682" s="527" t="s">
        <v>1607</v>
      </c>
      <c r="AH682" s="527"/>
      <c r="AI682" s="527"/>
      <c r="AJ682" s="527"/>
      <c r="AK682" s="527"/>
      <c r="AL682" s="527"/>
      <c r="AM682" s="527"/>
      <c r="AN682" s="527"/>
      <c r="AO682" s="527"/>
      <c r="AP682" s="527"/>
      <c r="AQ682" s="527"/>
      <c r="AR682" s="527"/>
      <c r="AS682" s="527"/>
      <c r="AT682" s="527"/>
      <c r="AU682" s="527"/>
      <c r="AV682" s="527"/>
      <c r="AW682" s="527"/>
      <c r="AX682" s="527"/>
      <c r="AY682" s="527"/>
      <c r="AZ682" s="527"/>
      <c r="BA682" s="527"/>
      <c r="BB682" s="527"/>
      <c r="BC682" s="527"/>
      <c r="BD682" s="527"/>
      <c r="BE682" s="527"/>
      <c r="BF682" s="527"/>
      <c r="BG682" s="527"/>
      <c r="BH682" s="527"/>
    </row>
    <row r="683" spans="1:60" outlineLevel="2">
      <c r="A683" s="528"/>
      <c r="B683" s="529"/>
      <c r="C683" s="974" t="s">
        <v>1845</v>
      </c>
      <c r="D683" s="975"/>
      <c r="E683" s="975"/>
      <c r="F683" s="975"/>
      <c r="G683" s="975"/>
      <c r="H683" s="526"/>
      <c r="I683" s="526"/>
      <c r="J683" s="526"/>
      <c r="K683" s="526"/>
      <c r="L683" s="526"/>
      <c r="M683" s="526"/>
      <c r="N683" s="533"/>
      <c r="O683" s="533"/>
      <c r="P683" s="533"/>
      <c r="Q683" s="533"/>
      <c r="R683" s="526"/>
      <c r="S683" s="526"/>
      <c r="T683" s="526"/>
      <c r="U683" s="526"/>
      <c r="V683" s="526"/>
      <c r="W683" s="526"/>
      <c r="X683" s="526"/>
      <c r="Y683" s="526"/>
      <c r="Z683" s="527"/>
      <c r="AA683" s="527"/>
      <c r="AB683" s="527"/>
      <c r="AC683" s="527"/>
      <c r="AD683" s="527"/>
      <c r="AE683" s="527"/>
      <c r="AF683" s="527"/>
      <c r="AG683" s="527" t="s">
        <v>1632</v>
      </c>
      <c r="AH683" s="527"/>
      <c r="AI683" s="527"/>
      <c r="AJ683" s="527"/>
      <c r="AK683" s="527"/>
      <c r="AL683" s="527"/>
      <c r="AM683" s="527"/>
      <c r="AN683" s="527"/>
      <c r="AO683" s="527"/>
      <c r="AP683" s="527"/>
      <c r="AQ683" s="527"/>
      <c r="AR683" s="527"/>
      <c r="AS683" s="527"/>
      <c r="AT683" s="527"/>
      <c r="AU683" s="527"/>
      <c r="AV683" s="527"/>
      <c r="AW683" s="527"/>
      <c r="AX683" s="527"/>
      <c r="AY683" s="527"/>
      <c r="AZ683" s="527"/>
      <c r="BA683" s="527"/>
      <c r="BB683" s="527"/>
      <c r="BC683" s="527"/>
      <c r="BD683" s="527"/>
      <c r="BE683" s="527"/>
      <c r="BF683" s="527"/>
      <c r="BG683" s="527"/>
      <c r="BH683" s="527"/>
    </row>
    <row r="684" spans="1:60" outlineLevel="2">
      <c r="A684" s="528"/>
      <c r="B684" s="529"/>
      <c r="C684" s="530" t="s">
        <v>2520</v>
      </c>
      <c r="D684" s="531"/>
      <c r="E684" s="532">
        <v>27.84</v>
      </c>
      <c r="F684" s="526"/>
      <c r="G684" s="526"/>
      <c r="H684" s="526"/>
      <c r="I684" s="526"/>
      <c r="J684" s="526"/>
      <c r="K684" s="526"/>
      <c r="L684" s="526"/>
      <c r="M684" s="526"/>
      <c r="N684" s="533"/>
      <c r="O684" s="533"/>
      <c r="P684" s="533"/>
      <c r="Q684" s="533"/>
      <c r="R684" s="526"/>
      <c r="S684" s="526"/>
      <c r="T684" s="526"/>
      <c r="U684" s="526"/>
      <c r="V684" s="526"/>
      <c r="W684" s="526"/>
      <c r="X684" s="526"/>
      <c r="Y684" s="526"/>
      <c r="Z684" s="527"/>
      <c r="AA684" s="527"/>
      <c r="AB684" s="527"/>
      <c r="AC684" s="527"/>
      <c r="AD684" s="527"/>
      <c r="AE684" s="527"/>
      <c r="AF684" s="527"/>
      <c r="AG684" s="527" t="s">
        <v>814</v>
      </c>
      <c r="AH684" s="527">
        <v>0</v>
      </c>
      <c r="AI684" s="527"/>
      <c r="AJ684" s="527"/>
      <c r="AK684" s="527"/>
      <c r="AL684" s="527"/>
      <c r="AM684" s="527"/>
      <c r="AN684" s="527"/>
      <c r="AO684" s="527"/>
      <c r="AP684" s="527"/>
      <c r="AQ684" s="527"/>
      <c r="AR684" s="527"/>
      <c r="AS684" s="527"/>
      <c r="AT684" s="527"/>
      <c r="AU684" s="527"/>
      <c r="AV684" s="527"/>
      <c r="AW684" s="527"/>
      <c r="AX684" s="527"/>
      <c r="AY684" s="527"/>
      <c r="AZ684" s="527"/>
      <c r="BA684" s="527"/>
      <c r="BB684" s="527"/>
      <c r="BC684" s="527"/>
      <c r="BD684" s="527"/>
      <c r="BE684" s="527"/>
      <c r="BF684" s="527"/>
      <c r="BG684" s="527"/>
      <c r="BH684" s="527"/>
    </row>
    <row r="685" spans="1:60" outlineLevel="3">
      <c r="A685" s="528"/>
      <c r="B685" s="529"/>
      <c r="C685" s="530" t="s">
        <v>2521</v>
      </c>
      <c r="D685" s="531"/>
      <c r="E685" s="532">
        <v>23.52</v>
      </c>
      <c r="F685" s="526"/>
      <c r="G685" s="526"/>
      <c r="H685" s="526"/>
      <c r="I685" s="526"/>
      <c r="J685" s="526"/>
      <c r="K685" s="526"/>
      <c r="L685" s="526"/>
      <c r="M685" s="526"/>
      <c r="N685" s="533"/>
      <c r="O685" s="533"/>
      <c r="P685" s="533"/>
      <c r="Q685" s="533"/>
      <c r="R685" s="526"/>
      <c r="S685" s="526"/>
      <c r="T685" s="526"/>
      <c r="U685" s="526"/>
      <c r="V685" s="526"/>
      <c r="W685" s="526"/>
      <c r="X685" s="526"/>
      <c r="Y685" s="526"/>
      <c r="Z685" s="527"/>
      <c r="AA685" s="527"/>
      <c r="AB685" s="527"/>
      <c r="AC685" s="527"/>
      <c r="AD685" s="527"/>
      <c r="AE685" s="527"/>
      <c r="AF685" s="527"/>
      <c r="AG685" s="527" t="s">
        <v>814</v>
      </c>
      <c r="AH685" s="527">
        <v>0</v>
      </c>
      <c r="AI685" s="527"/>
      <c r="AJ685" s="527"/>
      <c r="AK685" s="527"/>
      <c r="AL685" s="527"/>
      <c r="AM685" s="527"/>
      <c r="AN685" s="527"/>
      <c r="AO685" s="527"/>
      <c r="AP685" s="527"/>
      <c r="AQ685" s="527"/>
      <c r="AR685" s="527"/>
      <c r="AS685" s="527"/>
      <c r="AT685" s="527"/>
      <c r="AU685" s="527"/>
      <c r="AV685" s="527"/>
      <c r="AW685" s="527"/>
      <c r="AX685" s="527"/>
      <c r="AY685" s="527"/>
      <c r="AZ685" s="527"/>
      <c r="BA685" s="527"/>
      <c r="BB685" s="527"/>
      <c r="BC685" s="527"/>
      <c r="BD685" s="527"/>
      <c r="BE685" s="527"/>
      <c r="BF685" s="527"/>
      <c r="BG685" s="527"/>
      <c r="BH685" s="527"/>
    </row>
    <row r="686" spans="1:60" outlineLevel="3">
      <c r="A686" s="528"/>
      <c r="B686" s="529"/>
      <c r="C686" s="530" t="s">
        <v>2522</v>
      </c>
      <c r="D686" s="531"/>
      <c r="E686" s="532">
        <v>52.92</v>
      </c>
      <c r="F686" s="526"/>
      <c r="G686" s="526"/>
      <c r="H686" s="526"/>
      <c r="I686" s="526"/>
      <c r="J686" s="526"/>
      <c r="K686" s="526"/>
      <c r="L686" s="526"/>
      <c r="M686" s="526"/>
      <c r="N686" s="533"/>
      <c r="O686" s="533"/>
      <c r="P686" s="533"/>
      <c r="Q686" s="533"/>
      <c r="R686" s="526"/>
      <c r="S686" s="526"/>
      <c r="T686" s="526"/>
      <c r="U686" s="526"/>
      <c r="V686" s="526"/>
      <c r="W686" s="526"/>
      <c r="X686" s="526"/>
      <c r="Y686" s="526"/>
      <c r="Z686" s="527"/>
      <c r="AA686" s="527"/>
      <c r="AB686" s="527"/>
      <c r="AC686" s="527"/>
      <c r="AD686" s="527"/>
      <c r="AE686" s="527"/>
      <c r="AF686" s="527"/>
      <c r="AG686" s="527" t="s">
        <v>814</v>
      </c>
      <c r="AH686" s="527">
        <v>0</v>
      </c>
      <c r="AI686" s="527"/>
      <c r="AJ686" s="527"/>
      <c r="AK686" s="527"/>
      <c r="AL686" s="527"/>
      <c r="AM686" s="527"/>
      <c r="AN686" s="527"/>
      <c r="AO686" s="527"/>
      <c r="AP686" s="527"/>
      <c r="AQ686" s="527"/>
      <c r="AR686" s="527"/>
      <c r="AS686" s="527"/>
      <c r="AT686" s="527"/>
      <c r="AU686" s="527"/>
      <c r="AV686" s="527"/>
      <c r="AW686" s="527"/>
      <c r="AX686" s="527"/>
      <c r="AY686" s="527"/>
      <c r="AZ686" s="527"/>
      <c r="BA686" s="527"/>
      <c r="BB686" s="527"/>
      <c r="BC686" s="527"/>
      <c r="BD686" s="527"/>
      <c r="BE686" s="527"/>
      <c r="BF686" s="527"/>
      <c r="BG686" s="527"/>
      <c r="BH686" s="527"/>
    </row>
    <row r="687" spans="1:60" outlineLevel="3">
      <c r="A687" s="528"/>
      <c r="B687" s="529"/>
      <c r="C687" s="530" t="s">
        <v>2946</v>
      </c>
      <c r="D687" s="531"/>
      <c r="E687" s="532">
        <v>11.3</v>
      </c>
      <c r="F687" s="526"/>
      <c r="G687" s="526"/>
      <c r="H687" s="526"/>
      <c r="I687" s="526"/>
      <c r="J687" s="526"/>
      <c r="K687" s="526"/>
      <c r="L687" s="526"/>
      <c r="M687" s="526"/>
      <c r="N687" s="533"/>
      <c r="O687" s="533"/>
      <c r="P687" s="533"/>
      <c r="Q687" s="533"/>
      <c r="R687" s="526"/>
      <c r="S687" s="526"/>
      <c r="T687" s="526"/>
      <c r="U687" s="526"/>
      <c r="V687" s="526"/>
      <c r="W687" s="526"/>
      <c r="X687" s="526"/>
      <c r="Y687" s="526"/>
      <c r="Z687" s="527"/>
      <c r="AA687" s="527"/>
      <c r="AB687" s="527"/>
      <c r="AC687" s="527"/>
      <c r="AD687" s="527"/>
      <c r="AE687" s="527"/>
      <c r="AF687" s="527"/>
      <c r="AG687" s="527" t="s">
        <v>814</v>
      </c>
      <c r="AH687" s="527">
        <v>0</v>
      </c>
      <c r="AI687" s="527"/>
      <c r="AJ687" s="527"/>
      <c r="AK687" s="527"/>
      <c r="AL687" s="527"/>
      <c r="AM687" s="527"/>
      <c r="AN687" s="527"/>
      <c r="AO687" s="527"/>
      <c r="AP687" s="527"/>
      <c r="AQ687" s="527"/>
      <c r="AR687" s="527"/>
      <c r="AS687" s="527"/>
      <c r="AT687" s="527"/>
      <c r="AU687" s="527"/>
      <c r="AV687" s="527"/>
      <c r="AW687" s="527"/>
      <c r="AX687" s="527"/>
      <c r="AY687" s="527"/>
      <c r="AZ687" s="527"/>
      <c r="BA687" s="527"/>
      <c r="BB687" s="527"/>
      <c r="BC687" s="527"/>
      <c r="BD687" s="527"/>
      <c r="BE687" s="527"/>
      <c r="BF687" s="527"/>
      <c r="BG687" s="527"/>
      <c r="BH687" s="527"/>
    </row>
    <row r="688" spans="1:60" outlineLevel="1">
      <c r="A688" s="518">
        <v>173</v>
      </c>
      <c r="B688" s="519" t="s">
        <v>1846</v>
      </c>
      <c r="C688" s="520" t="s">
        <v>1847</v>
      </c>
      <c r="D688" s="521" t="s">
        <v>162</v>
      </c>
      <c r="E688" s="522">
        <v>115.58</v>
      </c>
      <c r="F688" s="523"/>
      <c r="G688" s="524">
        <f>ROUND(E688*F688,2)</f>
        <v>0</v>
      </c>
      <c r="H688" s="523"/>
      <c r="I688" s="524">
        <f>ROUND(E688*H688,2)</f>
        <v>0</v>
      </c>
      <c r="J688" s="523"/>
      <c r="K688" s="524">
        <f>ROUND(E688*J688,2)</f>
        <v>0</v>
      </c>
      <c r="L688" s="524">
        <v>21</v>
      </c>
      <c r="M688" s="524">
        <f>G688*(1+L688/100)</f>
        <v>0</v>
      </c>
      <c r="N688" s="522">
        <v>0</v>
      </c>
      <c r="O688" s="522">
        <f>ROUND(E688*N688,2)</f>
        <v>0</v>
      </c>
      <c r="P688" s="522">
        <v>2.4649999999999998E-2</v>
      </c>
      <c r="Q688" s="522">
        <f>ROUND(E688*P688,2)</f>
        <v>2.85</v>
      </c>
      <c r="R688" s="524" t="s">
        <v>1844</v>
      </c>
      <c r="S688" s="524" t="s">
        <v>1605</v>
      </c>
      <c r="T688" s="525" t="s">
        <v>1605</v>
      </c>
      <c r="U688" s="526">
        <v>0.25</v>
      </c>
      <c r="V688" s="526">
        <f>ROUND(E688*U688,2)</f>
        <v>28.9</v>
      </c>
      <c r="W688" s="526"/>
      <c r="X688" s="526" t="s">
        <v>1606</v>
      </c>
      <c r="Y688" s="526" t="s">
        <v>2857</v>
      </c>
      <c r="Z688" s="527"/>
      <c r="AA688" s="527"/>
      <c r="AB688" s="527"/>
      <c r="AC688" s="527"/>
      <c r="AD688" s="527"/>
      <c r="AE688" s="527"/>
      <c r="AF688" s="527"/>
      <c r="AG688" s="527" t="s">
        <v>1607</v>
      </c>
      <c r="AH688" s="527"/>
      <c r="AI688" s="527"/>
      <c r="AJ688" s="527"/>
      <c r="AK688" s="527"/>
      <c r="AL688" s="527"/>
      <c r="AM688" s="527"/>
      <c r="AN688" s="527"/>
      <c r="AO688" s="527"/>
      <c r="AP688" s="527"/>
      <c r="AQ688" s="527"/>
      <c r="AR688" s="527"/>
      <c r="AS688" s="527"/>
      <c r="AT688" s="527"/>
      <c r="AU688" s="527"/>
      <c r="AV688" s="527"/>
      <c r="AW688" s="527"/>
      <c r="AX688" s="527"/>
      <c r="AY688" s="527"/>
      <c r="AZ688" s="527"/>
      <c r="BA688" s="527"/>
      <c r="BB688" s="527"/>
      <c r="BC688" s="527"/>
      <c r="BD688" s="527"/>
      <c r="BE688" s="527"/>
      <c r="BF688" s="527"/>
      <c r="BG688" s="527"/>
      <c r="BH688" s="527"/>
    </row>
    <row r="689" spans="1:60" outlineLevel="2">
      <c r="A689" s="528"/>
      <c r="B689" s="529"/>
      <c r="C689" s="530" t="s">
        <v>2963</v>
      </c>
      <c r="D689" s="531"/>
      <c r="E689" s="532">
        <v>115.58</v>
      </c>
      <c r="F689" s="526"/>
      <c r="G689" s="526"/>
      <c r="H689" s="526"/>
      <c r="I689" s="526"/>
      <c r="J689" s="526"/>
      <c r="K689" s="526"/>
      <c r="L689" s="526"/>
      <c r="M689" s="526"/>
      <c r="N689" s="533"/>
      <c r="O689" s="533"/>
      <c r="P689" s="533"/>
      <c r="Q689" s="533"/>
      <c r="R689" s="526"/>
      <c r="S689" s="526"/>
      <c r="T689" s="526"/>
      <c r="U689" s="526"/>
      <c r="V689" s="526"/>
      <c r="W689" s="526"/>
      <c r="X689" s="526"/>
      <c r="Y689" s="526"/>
      <c r="Z689" s="527"/>
      <c r="AA689" s="527"/>
      <c r="AB689" s="527"/>
      <c r="AC689" s="527"/>
      <c r="AD689" s="527"/>
      <c r="AE689" s="527"/>
      <c r="AF689" s="527"/>
      <c r="AG689" s="527" t="s">
        <v>814</v>
      </c>
      <c r="AH689" s="527">
        <v>5</v>
      </c>
      <c r="AI689" s="527"/>
      <c r="AJ689" s="527"/>
      <c r="AK689" s="527"/>
      <c r="AL689" s="527"/>
      <c r="AM689" s="527"/>
      <c r="AN689" s="527"/>
      <c r="AO689" s="527"/>
      <c r="AP689" s="527"/>
      <c r="AQ689" s="527"/>
      <c r="AR689" s="527"/>
      <c r="AS689" s="527"/>
      <c r="AT689" s="527"/>
      <c r="AU689" s="527"/>
      <c r="AV689" s="527"/>
      <c r="AW689" s="527"/>
      <c r="AX689" s="527"/>
      <c r="AY689" s="527"/>
      <c r="AZ689" s="527"/>
      <c r="BA689" s="527"/>
      <c r="BB689" s="527"/>
      <c r="BC689" s="527"/>
      <c r="BD689" s="527"/>
      <c r="BE689" s="527"/>
      <c r="BF689" s="527"/>
      <c r="BG689" s="527"/>
      <c r="BH689" s="527"/>
    </row>
    <row r="690" spans="1:60" ht="22.5" outlineLevel="1">
      <c r="A690" s="518">
        <v>174</v>
      </c>
      <c r="B690" s="519" t="s">
        <v>1848</v>
      </c>
      <c r="C690" s="520" t="s">
        <v>1849</v>
      </c>
      <c r="D690" s="521" t="s">
        <v>189</v>
      </c>
      <c r="E690" s="522">
        <v>1</v>
      </c>
      <c r="F690" s="523"/>
      <c r="G690" s="524">
        <f>ROUND(E690*F690,2)</f>
        <v>0</v>
      </c>
      <c r="H690" s="523"/>
      <c r="I690" s="524">
        <f>ROUND(E690*H690,2)</f>
        <v>0</v>
      </c>
      <c r="J690" s="523"/>
      <c r="K690" s="524">
        <f>ROUND(E690*J690,2)</f>
        <v>0</v>
      </c>
      <c r="L690" s="524">
        <v>21</v>
      </c>
      <c r="M690" s="524">
        <f>G690*(1+L690/100)</f>
        <v>0</v>
      </c>
      <c r="N690" s="522">
        <v>0</v>
      </c>
      <c r="O690" s="522">
        <f>ROUND(E690*N690,2)</f>
        <v>0</v>
      </c>
      <c r="P690" s="522">
        <v>0</v>
      </c>
      <c r="Q690" s="522">
        <f>ROUND(E690*P690,2)</f>
        <v>0</v>
      </c>
      <c r="R690" s="524" t="s">
        <v>1844</v>
      </c>
      <c r="S690" s="524" t="s">
        <v>1605</v>
      </c>
      <c r="T690" s="525" t="s">
        <v>1605</v>
      </c>
      <c r="U690" s="526">
        <v>1.45</v>
      </c>
      <c r="V690" s="526">
        <f>ROUND(E690*U690,2)</f>
        <v>1.45</v>
      </c>
      <c r="W690" s="526"/>
      <c r="X690" s="526" t="s">
        <v>1606</v>
      </c>
      <c r="Y690" s="526" t="s">
        <v>2857</v>
      </c>
      <c r="Z690" s="527"/>
      <c r="AA690" s="527"/>
      <c r="AB690" s="527"/>
      <c r="AC690" s="527"/>
      <c r="AD690" s="527"/>
      <c r="AE690" s="527"/>
      <c r="AF690" s="527"/>
      <c r="AG690" s="527" t="s">
        <v>1777</v>
      </c>
      <c r="AH690" s="527"/>
      <c r="AI690" s="527"/>
      <c r="AJ690" s="527"/>
      <c r="AK690" s="527"/>
      <c r="AL690" s="527"/>
      <c r="AM690" s="527"/>
      <c r="AN690" s="527"/>
      <c r="AO690" s="527"/>
      <c r="AP690" s="527"/>
      <c r="AQ690" s="527"/>
      <c r="AR690" s="527"/>
      <c r="AS690" s="527"/>
      <c r="AT690" s="527"/>
      <c r="AU690" s="527"/>
      <c r="AV690" s="527"/>
      <c r="AW690" s="527"/>
      <c r="AX690" s="527"/>
      <c r="AY690" s="527"/>
      <c r="AZ690" s="527"/>
      <c r="BA690" s="527"/>
      <c r="BB690" s="527"/>
      <c r="BC690" s="527"/>
      <c r="BD690" s="527"/>
      <c r="BE690" s="527"/>
      <c r="BF690" s="527"/>
      <c r="BG690" s="527"/>
      <c r="BH690" s="527"/>
    </row>
    <row r="691" spans="1:60" outlineLevel="2">
      <c r="A691" s="528"/>
      <c r="B691" s="529"/>
      <c r="C691" s="530" t="s">
        <v>1713</v>
      </c>
      <c r="D691" s="531"/>
      <c r="E691" s="532">
        <v>1</v>
      </c>
      <c r="F691" s="526"/>
      <c r="G691" s="526"/>
      <c r="H691" s="526"/>
      <c r="I691" s="526"/>
      <c r="J691" s="526"/>
      <c r="K691" s="526"/>
      <c r="L691" s="526"/>
      <c r="M691" s="526"/>
      <c r="N691" s="533"/>
      <c r="O691" s="533"/>
      <c r="P691" s="533"/>
      <c r="Q691" s="533"/>
      <c r="R691" s="526"/>
      <c r="S691" s="526"/>
      <c r="T691" s="526"/>
      <c r="U691" s="526"/>
      <c r="V691" s="526"/>
      <c r="W691" s="526"/>
      <c r="X691" s="526"/>
      <c r="Y691" s="526"/>
      <c r="Z691" s="527"/>
      <c r="AA691" s="527"/>
      <c r="AB691" s="527"/>
      <c r="AC691" s="527"/>
      <c r="AD691" s="527"/>
      <c r="AE691" s="527"/>
      <c r="AF691" s="527"/>
      <c r="AG691" s="527" t="s">
        <v>814</v>
      </c>
      <c r="AH691" s="527">
        <v>0</v>
      </c>
      <c r="AI691" s="527"/>
      <c r="AJ691" s="527"/>
      <c r="AK691" s="527"/>
      <c r="AL691" s="527"/>
      <c r="AM691" s="527"/>
      <c r="AN691" s="527"/>
      <c r="AO691" s="527"/>
      <c r="AP691" s="527"/>
      <c r="AQ691" s="527"/>
      <c r="AR691" s="527"/>
      <c r="AS691" s="527"/>
      <c r="AT691" s="527"/>
      <c r="AU691" s="527"/>
      <c r="AV691" s="527"/>
      <c r="AW691" s="527"/>
      <c r="AX691" s="527"/>
      <c r="AY691" s="527"/>
      <c r="AZ691" s="527"/>
      <c r="BA691" s="527"/>
      <c r="BB691" s="527"/>
      <c r="BC691" s="527"/>
      <c r="BD691" s="527"/>
      <c r="BE691" s="527"/>
      <c r="BF691" s="527"/>
      <c r="BG691" s="527"/>
      <c r="BH691" s="527"/>
    </row>
    <row r="692" spans="1:60" ht="22.5" outlineLevel="1">
      <c r="A692" s="518">
        <v>175</v>
      </c>
      <c r="B692" s="519" t="s">
        <v>2576</v>
      </c>
      <c r="C692" s="520" t="s">
        <v>2577</v>
      </c>
      <c r="D692" s="521" t="s">
        <v>189</v>
      </c>
      <c r="E692" s="522">
        <v>8</v>
      </c>
      <c r="F692" s="523"/>
      <c r="G692" s="524">
        <f>ROUND(E692*F692,2)</f>
        <v>0</v>
      </c>
      <c r="H692" s="523"/>
      <c r="I692" s="524">
        <f>ROUND(E692*H692,2)</f>
        <v>0</v>
      </c>
      <c r="J692" s="523"/>
      <c r="K692" s="524">
        <f>ROUND(E692*J692,2)</f>
        <v>0</v>
      </c>
      <c r="L692" s="524">
        <v>21</v>
      </c>
      <c r="M692" s="524">
        <f>G692*(1+L692/100)</f>
        <v>0</v>
      </c>
      <c r="N692" s="522">
        <v>0</v>
      </c>
      <c r="O692" s="522">
        <f>ROUND(E692*N692,2)</f>
        <v>0</v>
      </c>
      <c r="P692" s="522">
        <v>0</v>
      </c>
      <c r="Q692" s="522">
        <f>ROUND(E692*P692,2)</f>
        <v>0</v>
      </c>
      <c r="R692" s="524" t="s">
        <v>1844</v>
      </c>
      <c r="S692" s="524" t="s">
        <v>1605</v>
      </c>
      <c r="T692" s="525" t="s">
        <v>1605</v>
      </c>
      <c r="U692" s="526">
        <v>1.5</v>
      </c>
      <c r="V692" s="526">
        <f>ROUND(E692*U692,2)</f>
        <v>12</v>
      </c>
      <c r="W692" s="526"/>
      <c r="X692" s="526" t="s">
        <v>1606</v>
      </c>
      <c r="Y692" s="526" t="s">
        <v>2857</v>
      </c>
      <c r="Z692" s="527"/>
      <c r="AA692" s="527"/>
      <c r="AB692" s="527"/>
      <c r="AC692" s="527"/>
      <c r="AD692" s="527"/>
      <c r="AE692" s="527"/>
      <c r="AF692" s="527"/>
      <c r="AG692" s="527" t="s">
        <v>1607</v>
      </c>
      <c r="AH692" s="527"/>
      <c r="AI692" s="527"/>
      <c r="AJ692" s="527"/>
      <c r="AK692" s="527"/>
      <c r="AL692" s="527"/>
      <c r="AM692" s="527"/>
      <c r="AN692" s="527"/>
      <c r="AO692" s="527"/>
      <c r="AP692" s="527"/>
      <c r="AQ692" s="527"/>
      <c r="AR692" s="527"/>
      <c r="AS692" s="527"/>
      <c r="AT692" s="527"/>
      <c r="AU692" s="527"/>
      <c r="AV692" s="527"/>
      <c r="AW692" s="527"/>
      <c r="AX692" s="527"/>
      <c r="AY692" s="527"/>
      <c r="AZ692" s="527"/>
      <c r="BA692" s="527"/>
      <c r="BB692" s="527"/>
      <c r="BC692" s="527"/>
      <c r="BD692" s="527"/>
      <c r="BE692" s="527"/>
      <c r="BF692" s="527"/>
      <c r="BG692" s="527"/>
      <c r="BH692" s="527"/>
    </row>
    <row r="693" spans="1:60" outlineLevel="2">
      <c r="A693" s="528"/>
      <c r="B693" s="529"/>
      <c r="C693" s="530" t="s">
        <v>2334</v>
      </c>
      <c r="D693" s="531"/>
      <c r="E693" s="532">
        <v>2</v>
      </c>
      <c r="F693" s="526"/>
      <c r="G693" s="526"/>
      <c r="H693" s="526"/>
      <c r="I693" s="526"/>
      <c r="J693" s="526"/>
      <c r="K693" s="526"/>
      <c r="L693" s="526"/>
      <c r="M693" s="526"/>
      <c r="N693" s="533"/>
      <c r="O693" s="533"/>
      <c r="P693" s="533"/>
      <c r="Q693" s="533"/>
      <c r="R693" s="526"/>
      <c r="S693" s="526"/>
      <c r="T693" s="526"/>
      <c r="U693" s="526"/>
      <c r="V693" s="526"/>
      <c r="W693" s="526"/>
      <c r="X693" s="526"/>
      <c r="Y693" s="526"/>
      <c r="Z693" s="527"/>
      <c r="AA693" s="527"/>
      <c r="AB693" s="527"/>
      <c r="AC693" s="527"/>
      <c r="AD693" s="527"/>
      <c r="AE693" s="527"/>
      <c r="AF693" s="527"/>
      <c r="AG693" s="527" t="s">
        <v>814</v>
      </c>
      <c r="AH693" s="527">
        <v>0</v>
      </c>
      <c r="AI693" s="527"/>
      <c r="AJ693" s="527"/>
      <c r="AK693" s="527"/>
      <c r="AL693" s="527"/>
      <c r="AM693" s="527"/>
      <c r="AN693" s="527"/>
      <c r="AO693" s="527"/>
      <c r="AP693" s="527"/>
      <c r="AQ693" s="527"/>
      <c r="AR693" s="527"/>
      <c r="AS693" s="527"/>
      <c r="AT693" s="527"/>
      <c r="AU693" s="527"/>
      <c r="AV693" s="527"/>
      <c r="AW693" s="527"/>
      <c r="AX693" s="527"/>
      <c r="AY693" s="527"/>
      <c r="AZ693" s="527"/>
      <c r="BA693" s="527"/>
      <c r="BB693" s="527"/>
      <c r="BC693" s="527"/>
      <c r="BD693" s="527"/>
      <c r="BE693" s="527"/>
      <c r="BF693" s="527"/>
      <c r="BG693" s="527"/>
      <c r="BH693" s="527"/>
    </row>
    <row r="694" spans="1:60" outlineLevel="3">
      <c r="A694" s="528"/>
      <c r="B694" s="529"/>
      <c r="C694" s="530" t="s">
        <v>2335</v>
      </c>
      <c r="D694" s="531"/>
      <c r="E694" s="532">
        <v>1</v>
      </c>
      <c r="F694" s="526"/>
      <c r="G694" s="526"/>
      <c r="H694" s="526"/>
      <c r="I694" s="526"/>
      <c r="J694" s="526"/>
      <c r="K694" s="526"/>
      <c r="L694" s="526"/>
      <c r="M694" s="526"/>
      <c r="N694" s="533"/>
      <c r="O694" s="533"/>
      <c r="P694" s="533"/>
      <c r="Q694" s="533"/>
      <c r="R694" s="526"/>
      <c r="S694" s="526"/>
      <c r="T694" s="526"/>
      <c r="U694" s="526"/>
      <c r="V694" s="526"/>
      <c r="W694" s="526"/>
      <c r="X694" s="526"/>
      <c r="Y694" s="526"/>
      <c r="Z694" s="527"/>
      <c r="AA694" s="527"/>
      <c r="AB694" s="527"/>
      <c r="AC694" s="527"/>
      <c r="AD694" s="527"/>
      <c r="AE694" s="527"/>
      <c r="AF694" s="527"/>
      <c r="AG694" s="527" t="s">
        <v>814</v>
      </c>
      <c r="AH694" s="527">
        <v>0</v>
      </c>
      <c r="AI694" s="527"/>
      <c r="AJ694" s="527"/>
      <c r="AK694" s="527"/>
      <c r="AL694" s="527"/>
      <c r="AM694" s="527"/>
      <c r="AN694" s="527"/>
      <c r="AO694" s="527"/>
      <c r="AP694" s="527"/>
      <c r="AQ694" s="527"/>
      <c r="AR694" s="527"/>
      <c r="AS694" s="527"/>
      <c r="AT694" s="527"/>
      <c r="AU694" s="527"/>
      <c r="AV694" s="527"/>
      <c r="AW694" s="527"/>
      <c r="AX694" s="527"/>
      <c r="AY694" s="527"/>
      <c r="AZ694" s="527"/>
      <c r="BA694" s="527"/>
      <c r="BB694" s="527"/>
      <c r="BC694" s="527"/>
      <c r="BD694" s="527"/>
      <c r="BE694" s="527"/>
      <c r="BF694" s="527"/>
      <c r="BG694" s="527"/>
      <c r="BH694" s="527"/>
    </row>
    <row r="695" spans="1:60" outlineLevel="3">
      <c r="A695" s="528"/>
      <c r="B695" s="529"/>
      <c r="C695" s="530" t="s">
        <v>2344</v>
      </c>
      <c r="D695" s="531"/>
      <c r="E695" s="532">
        <v>1</v>
      </c>
      <c r="F695" s="526"/>
      <c r="G695" s="526"/>
      <c r="H695" s="526"/>
      <c r="I695" s="526"/>
      <c r="J695" s="526"/>
      <c r="K695" s="526"/>
      <c r="L695" s="526"/>
      <c r="M695" s="526"/>
      <c r="N695" s="533"/>
      <c r="O695" s="533"/>
      <c r="P695" s="533"/>
      <c r="Q695" s="533"/>
      <c r="R695" s="526"/>
      <c r="S695" s="526"/>
      <c r="T695" s="526"/>
      <c r="U695" s="526"/>
      <c r="V695" s="526"/>
      <c r="W695" s="526"/>
      <c r="X695" s="526"/>
      <c r="Y695" s="526"/>
      <c r="Z695" s="527"/>
      <c r="AA695" s="527"/>
      <c r="AB695" s="527"/>
      <c r="AC695" s="527"/>
      <c r="AD695" s="527"/>
      <c r="AE695" s="527"/>
      <c r="AF695" s="527"/>
      <c r="AG695" s="527" t="s">
        <v>814</v>
      </c>
      <c r="AH695" s="527">
        <v>0</v>
      </c>
      <c r="AI695" s="527"/>
      <c r="AJ695" s="527"/>
      <c r="AK695" s="527"/>
      <c r="AL695" s="527"/>
      <c r="AM695" s="527"/>
      <c r="AN695" s="527"/>
      <c r="AO695" s="527"/>
      <c r="AP695" s="527"/>
      <c r="AQ695" s="527"/>
      <c r="AR695" s="527"/>
      <c r="AS695" s="527"/>
      <c r="AT695" s="527"/>
      <c r="AU695" s="527"/>
      <c r="AV695" s="527"/>
      <c r="AW695" s="527"/>
      <c r="AX695" s="527"/>
      <c r="AY695" s="527"/>
      <c r="AZ695" s="527"/>
      <c r="BA695" s="527"/>
      <c r="BB695" s="527"/>
      <c r="BC695" s="527"/>
      <c r="BD695" s="527"/>
      <c r="BE695" s="527"/>
      <c r="BF695" s="527"/>
      <c r="BG695" s="527"/>
      <c r="BH695" s="527"/>
    </row>
    <row r="696" spans="1:60" outlineLevel="3">
      <c r="A696" s="528"/>
      <c r="B696" s="529"/>
      <c r="C696" s="530" t="s">
        <v>2328</v>
      </c>
      <c r="D696" s="531"/>
      <c r="E696" s="532">
        <v>1</v>
      </c>
      <c r="F696" s="526"/>
      <c r="G696" s="526"/>
      <c r="H696" s="526"/>
      <c r="I696" s="526"/>
      <c r="J696" s="526"/>
      <c r="K696" s="526"/>
      <c r="L696" s="526"/>
      <c r="M696" s="526"/>
      <c r="N696" s="533"/>
      <c r="O696" s="533"/>
      <c r="P696" s="533"/>
      <c r="Q696" s="533"/>
      <c r="R696" s="526"/>
      <c r="S696" s="526"/>
      <c r="T696" s="526"/>
      <c r="U696" s="526"/>
      <c r="V696" s="526"/>
      <c r="W696" s="526"/>
      <c r="X696" s="526"/>
      <c r="Y696" s="526"/>
      <c r="Z696" s="527"/>
      <c r="AA696" s="527"/>
      <c r="AB696" s="527"/>
      <c r="AC696" s="527"/>
      <c r="AD696" s="527"/>
      <c r="AE696" s="527"/>
      <c r="AF696" s="527"/>
      <c r="AG696" s="527" t="s">
        <v>814</v>
      </c>
      <c r="AH696" s="527">
        <v>0</v>
      </c>
      <c r="AI696" s="527"/>
      <c r="AJ696" s="527"/>
      <c r="AK696" s="527"/>
      <c r="AL696" s="527"/>
      <c r="AM696" s="527"/>
      <c r="AN696" s="527"/>
      <c r="AO696" s="527"/>
      <c r="AP696" s="527"/>
      <c r="AQ696" s="527"/>
      <c r="AR696" s="527"/>
      <c r="AS696" s="527"/>
      <c r="AT696" s="527"/>
      <c r="AU696" s="527"/>
      <c r="AV696" s="527"/>
      <c r="AW696" s="527"/>
      <c r="AX696" s="527"/>
      <c r="AY696" s="527"/>
      <c r="AZ696" s="527"/>
      <c r="BA696" s="527"/>
      <c r="BB696" s="527"/>
      <c r="BC696" s="527"/>
      <c r="BD696" s="527"/>
      <c r="BE696" s="527"/>
      <c r="BF696" s="527"/>
      <c r="BG696" s="527"/>
      <c r="BH696" s="527"/>
    </row>
    <row r="697" spans="1:60" outlineLevel="3">
      <c r="A697" s="528"/>
      <c r="B697" s="529"/>
      <c r="C697" s="530" t="s">
        <v>2329</v>
      </c>
      <c r="D697" s="531"/>
      <c r="E697" s="532">
        <v>1</v>
      </c>
      <c r="F697" s="526"/>
      <c r="G697" s="526"/>
      <c r="H697" s="526"/>
      <c r="I697" s="526"/>
      <c r="J697" s="526"/>
      <c r="K697" s="526"/>
      <c r="L697" s="526"/>
      <c r="M697" s="526"/>
      <c r="N697" s="533"/>
      <c r="O697" s="533"/>
      <c r="P697" s="533"/>
      <c r="Q697" s="533"/>
      <c r="R697" s="526"/>
      <c r="S697" s="526"/>
      <c r="T697" s="526"/>
      <c r="U697" s="526"/>
      <c r="V697" s="526"/>
      <c r="W697" s="526"/>
      <c r="X697" s="526"/>
      <c r="Y697" s="526"/>
      <c r="Z697" s="527"/>
      <c r="AA697" s="527"/>
      <c r="AB697" s="527"/>
      <c r="AC697" s="527"/>
      <c r="AD697" s="527"/>
      <c r="AE697" s="527"/>
      <c r="AF697" s="527"/>
      <c r="AG697" s="527" t="s">
        <v>814</v>
      </c>
      <c r="AH697" s="527">
        <v>0</v>
      </c>
      <c r="AI697" s="527"/>
      <c r="AJ697" s="527"/>
      <c r="AK697" s="527"/>
      <c r="AL697" s="527"/>
      <c r="AM697" s="527"/>
      <c r="AN697" s="527"/>
      <c r="AO697" s="527"/>
      <c r="AP697" s="527"/>
      <c r="AQ697" s="527"/>
      <c r="AR697" s="527"/>
      <c r="AS697" s="527"/>
      <c r="AT697" s="527"/>
      <c r="AU697" s="527"/>
      <c r="AV697" s="527"/>
      <c r="AW697" s="527"/>
      <c r="AX697" s="527"/>
      <c r="AY697" s="527"/>
      <c r="AZ697" s="527"/>
      <c r="BA697" s="527"/>
      <c r="BB697" s="527"/>
      <c r="BC697" s="527"/>
      <c r="BD697" s="527"/>
      <c r="BE697" s="527"/>
      <c r="BF697" s="527"/>
      <c r="BG697" s="527"/>
      <c r="BH697" s="527"/>
    </row>
    <row r="698" spans="1:60" outlineLevel="3">
      <c r="A698" s="528"/>
      <c r="B698" s="529"/>
      <c r="C698" s="530" t="s">
        <v>2330</v>
      </c>
      <c r="D698" s="531"/>
      <c r="E698" s="532">
        <v>1</v>
      </c>
      <c r="F698" s="526"/>
      <c r="G698" s="526"/>
      <c r="H698" s="526"/>
      <c r="I698" s="526"/>
      <c r="J698" s="526"/>
      <c r="K698" s="526"/>
      <c r="L698" s="526"/>
      <c r="M698" s="526"/>
      <c r="N698" s="533"/>
      <c r="O698" s="533"/>
      <c r="P698" s="533"/>
      <c r="Q698" s="533"/>
      <c r="R698" s="526"/>
      <c r="S698" s="526"/>
      <c r="T698" s="526"/>
      <c r="U698" s="526"/>
      <c r="V698" s="526"/>
      <c r="W698" s="526"/>
      <c r="X698" s="526"/>
      <c r="Y698" s="526"/>
      <c r="Z698" s="527"/>
      <c r="AA698" s="527"/>
      <c r="AB698" s="527"/>
      <c r="AC698" s="527"/>
      <c r="AD698" s="527"/>
      <c r="AE698" s="527"/>
      <c r="AF698" s="527"/>
      <c r="AG698" s="527" t="s">
        <v>814</v>
      </c>
      <c r="AH698" s="527">
        <v>0</v>
      </c>
      <c r="AI698" s="527"/>
      <c r="AJ698" s="527"/>
      <c r="AK698" s="527"/>
      <c r="AL698" s="527"/>
      <c r="AM698" s="527"/>
      <c r="AN698" s="527"/>
      <c r="AO698" s="527"/>
      <c r="AP698" s="527"/>
      <c r="AQ698" s="527"/>
      <c r="AR698" s="527"/>
      <c r="AS698" s="527"/>
      <c r="AT698" s="527"/>
      <c r="AU698" s="527"/>
      <c r="AV698" s="527"/>
      <c r="AW698" s="527"/>
      <c r="AX698" s="527"/>
      <c r="AY698" s="527"/>
      <c r="AZ698" s="527"/>
      <c r="BA698" s="527"/>
      <c r="BB698" s="527"/>
      <c r="BC698" s="527"/>
      <c r="BD698" s="527"/>
      <c r="BE698" s="527"/>
      <c r="BF698" s="527"/>
      <c r="BG698" s="527"/>
      <c r="BH698" s="527"/>
    </row>
    <row r="699" spans="1:60" outlineLevel="3">
      <c r="A699" s="528"/>
      <c r="B699" s="529"/>
      <c r="C699" s="530" t="s">
        <v>2331</v>
      </c>
      <c r="D699" s="531"/>
      <c r="E699" s="532">
        <v>1</v>
      </c>
      <c r="F699" s="526"/>
      <c r="G699" s="526"/>
      <c r="H699" s="526"/>
      <c r="I699" s="526"/>
      <c r="J699" s="526"/>
      <c r="K699" s="526"/>
      <c r="L699" s="526"/>
      <c r="M699" s="526"/>
      <c r="N699" s="533"/>
      <c r="O699" s="533"/>
      <c r="P699" s="533"/>
      <c r="Q699" s="533"/>
      <c r="R699" s="526"/>
      <c r="S699" s="526"/>
      <c r="T699" s="526"/>
      <c r="U699" s="526"/>
      <c r="V699" s="526"/>
      <c r="W699" s="526"/>
      <c r="X699" s="526"/>
      <c r="Y699" s="526"/>
      <c r="Z699" s="527"/>
      <c r="AA699" s="527"/>
      <c r="AB699" s="527"/>
      <c r="AC699" s="527"/>
      <c r="AD699" s="527"/>
      <c r="AE699" s="527"/>
      <c r="AF699" s="527"/>
      <c r="AG699" s="527" t="s">
        <v>814</v>
      </c>
      <c r="AH699" s="527">
        <v>0</v>
      </c>
      <c r="AI699" s="527"/>
      <c r="AJ699" s="527"/>
      <c r="AK699" s="527"/>
      <c r="AL699" s="527"/>
      <c r="AM699" s="527"/>
      <c r="AN699" s="527"/>
      <c r="AO699" s="527"/>
      <c r="AP699" s="527"/>
      <c r="AQ699" s="527"/>
      <c r="AR699" s="527"/>
      <c r="AS699" s="527"/>
      <c r="AT699" s="527"/>
      <c r="AU699" s="527"/>
      <c r="AV699" s="527"/>
      <c r="AW699" s="527"/>
      <c r="AX699" s="527"/>
      <c r="AY699" s="527"/>
      <c r="AZ699" s="527"/>
      <c r="BA699" s="527"/>
      <c r="BB699" s="527"/>
      <c r="BC699" s="527"/>
      <c r="BD699" s="527"/>
      <c r="BE699" s="527"/>
      <c r="BF699" s="527"/>
      <c r="BG699" s="527"/>
      <c r="BH699" s="527"/>
    </row>
    <row r="700" spans="1:60" ht="22.5" outlineLevel="1">
      <c r="A700" s="518">
        <v>176</v>
      </c>
      <c r="B700" s="519" t="s">
        <v>2578</v>
      </c>
      <c r="C700" s="520" t="s">
        <v>2579</v>
      </c>
      <c r="D700" s="521" t="s">
        <v>189</v>
      </c>
      <c r="E700" s="522">
        <v>3</v>
      </c>
      <c r="F700" s="523"/>
      <c r="G700" s="524">
        <f>ROUND(E700*F700,2)</f>
        <v>0</v>
      </c>
      <c r="H700" s="523"/>
      <c r="I700" s="524">
        <f>ROUND(E700*H700,2)</f>
        <v>0</v>
      </c>
      <c r="J700" s="523"/>
      <c r="K700" s="524">
        <f>ROUND(E700*J700,2)</f>
        <v>0</v>
      </c>
      <c r="L700" s="524">
        <v>21</v>
      </c>
      <c r="M700" s="524">
        <f>G700*(1+L700/100)</f>
        <v>0</v>
      </c>
      <c r="N700" s="522">
        <v>0</v>
      </c>
      <c r="O700" s="522">
        <f>ROUND(E700*N700,2)</f>
        <v>0</v>
      </c>
      <c r="P700" s="522">
        <v>0</v>
      </c>
      <c r="Q700" s="522">
        <f>ROUND(E700*P700,2)</f>
        <v>0</v>
      </c>
      <c r="R700" s="524" t="s">
        <v>1844</v>
      </c>
      <c r="S700" s="524" t="s">
        <v>1605</v>
      </c>
      <c r="T700" s="525" t="s">
        <v>1605</v>
      </c>
      <c r="U700" s="526">
        <v>1.63</v>
      </c>
      <c r="V700" s="526">
        <f>ROUND(E700*U700,2)</f>
        <v>4.8899999999999997</v>
      </c>
      <c r="W700" s="526"/>
      <c r="X700" s="526" t="s">
        <v>1606</v>
      </c>
      <c r="Y700" s="526" t="s">
        <v>2857</v>
      </c>
      <c r="Z700" s="527"/>
      <c r="AA700" s="527"/>
      <c r="AB700" s="527"/>
      <c r="AC700" s="527"/>
      <c r="AD700" s="527"/>
      <c r="AE700" s="527"/>
      <c r="AF700" s="527"/>
      <c r="AG700" s="527" t="s">
        <v>1607</v>
      </c>
      <c r="AH700" s="527"/>
      <c r="AI700" s="527"/>
      <c r="AJ700" s="527"/>
      <c r="AK700" s="527"/>
      <c r="AL700" s="527"/>
      <c r="AM700" s="527"/>
      <c r="AN700" s="527"/>
      <c r="AO700" s="527"/>
      <c r="AP700" s="527"/>
      <c r="AQ700" s="527"/>
      <c r="AR700" s="527"/>
      <c r="AS700" s="527"/>
      <c r="AT700" s="527"/>
      <c r="AU700" s="527"/>
      <c r="AV700" s="527"/>
      <c r="AW700" s="527"/>
      <c r="AX700" s="527"/>
      <c r="AY700" s="527"/>
      <c r="AZ700" s="527"/>
      <c r="BA700" s="527"/>
      <c r="BB700" s="527"/>
      <c r="BC700" s="527"/>
      <c r="BD700" s="527"/>
      <c r="BE700" s="527"/>
      <c r="BF700" s="527"/>
      <c r="BG700" s="527"/>
      <c r="BH700" s="527"/>
    </row>
    <row r="701" spans="1:60" outlineLevel="2">
      <c r="A701" s="528"/>
      <c r="B701" s="529"/>
      <c r="C701" s="974" t="s">
        <v>1852</v>
      </c>
      <c r="D701" s="975"/>
      <c r="E701" s="975"/>
      <c r="F701" s="975"/>
      <c r="G701" s="975"/>
      <c r="H701" s="526"/>
      <c r="I701" s="526"/>
      <c r="J701" s="526"/>
      <c r="K701" s="526"/>
      <c r="L701" s="526"/>
      <c r="M701" s="526"/>
      <c r="N701" s="533"/>
      <c r="O701" s="533"/>
      <c r="P701" s="533"/>
      <c r="Q701" s="533"/>
      <c r="R701" s="526"/>
      <c r="S701" s="526"/>
      <c r="T701" s="526"/>
      <c r="U701" s="526"/>
      <c r="V701" s="526"/>
      <c r="W701" s="526"/>
      <c r="X701" s="526"/>
      <c r="Y701" s="526"/>
      <c r="Z701" s="527"/>
      <c r="AA701" s="527"/>
      <c r="AB701" s="527"/>
      <c r="AC701" s="527"/>
      <c r="AD701" s="527"/>
      <c r="AE701" s="527"/>
      <c r="AF701" s="527"/>
      <c r="AG701" s="527" t="s">
        <v>1632</v>
      </c>
      <c r="AH701" s="527"/>
      <c r="AI701" s="527"/>
      <c r="AJ701" s="527"/>
      <c r="AK701" s="527"/>
      <c r="AL701" s="527"/>
      <c r="AM701" s="527"/>
      <c r="AN701" s="527"/>
      <c r="AO701" s="527"/>
      <c r="AP701" s="527"/>
      <c r="AQ701" s="527"/>
      <c r="AR701" s="527"/>
      <c r="AS701" s="527"/>
      <c r="AT701" s="527"/>
      <c r="AU701" s="527"/>
      <c r="AV701" s="527"/>
      <c r="AW701" s="527"/>
      <c r="AX701" s="527"/>
      <c r="AY701" s="527"/>
      <c r="AZ701" s="527"/>
      <c r="BA701" s="527"/>
      <c r="BB701" s="527"/>
      <c r="BC701" s="527"/>
      <c r="BD701" s="527"/>
      <c r="BE701" s="527"/>
      <c r="BF701" s="527"/>
      <c r="BG701" s="527"/>
      <c r="BH701" s="527"/>
    </row>
    <row r="702" spans="1:60" outlineLevel="2">
      <c r="A702" s="528"/>
      <c r="B702" s="529"/>
      <c r="C702" s="530" t="s">
        <v>2345</v>
      </c>
      <c r="D702" s="531"/>
      <c r="E702" s="532">
        <v>1</v>
      </c>
      <c r="F702" s="526"/>
      <c r="G702" s="526"/>
      <c r="H702" s="526"/>
      <c r="I702" s="526"/>
      <c r="J702" s="526"/>
      <c r="K702" s="526"/>
      <c r="L702" s="526"/>
      <c r="M702" s="526"/>
      <c r="N702" s="533"/>
      <c r="O702" s="533"/>
      <c r="P702" s="533"/>
      <c r="Q702" s="533"/>
      <c r="R702" s="526"/>
      <c r="S702" s="526"/>
      <c r="T702" s="526"/>
      <c r="U702" s="526"/>
      <c r="V702" s="526"/>
      <c r="W702" s="526"/>
      <c r="X702" s="526"/>
      <c r="Y702" s="526"/>
      <c r="Z702" s="527"/>
      <c r="AA702" s="527"/>
      <c r="AB702" s="527"/>
      <c r="AC702" s="527"/>
      <c r="AD702" s="527"/>
      <c r="AE702" s="527"/>
      <c r="AF702" s="527"/>
      <c r="AG702" s="527" t="s">
        <v>814</v>
      </c>
      <c r="AH702" s="527">
        <v>0</v>
      </c>
      <c r="AI702" s="527"/>
      <c r="AJ702" s="527"/>
      <c r="AK702" s="527"/>
      <c r="AL702" s="527"/>
      <c r="AM702" s="527"/>
      <c r="AN702" s="527"/>
      <c r="AO702" s="527"/>
      <c r="AP702" s="527"/>
      <c r="AQ702" s="527"/>
      <c r="AR702" s="527"/>
      <c r="AS702" s="527"/>
      <c r="AT702" s="527"/>
      <c r="AU702" s="527"/>
      <c r="AV702" s="527"/>
      <c r="AW702" s="527"/>
      <c r="AX702" s="527"/>
      <c r="AY702" s="527"/>
      <c r="AZ702" s="527"/>
      <c r="BA702" s="527"/>
      <c r="BB702" s="527"/>
      <c r="BC702" s="527"/>
      <c r="BD702" s="527"/>
      <c r="BE702" s="527"/>
      <c r="BF702" s="527"/>
      <c r="BG702" s="527"/>
      <c r="BH702" s="527"/>
    </row>
    <row r="703" spans="1:60" outlineLevel="3">
      <c r="A703" s="528"/>
      <c r="B703" s="529"/>
      <c r="C703" s="530" t="s">
        <v>2346</v>
      </c>
      <c r="D703" s="531"/>
      <c r="E703" s="532">
        <v>2</v>
      </c>
      <c r="F703" s="526"/>
      <c r="G703" s="526"/>
      <c r="H703" s="526"/>
      <c r="I703" s="526"/>
      <c r="J703" s="526"/>
      <c r="K703" s="526"/>
      <c r="L703" s="526"/>
      <c r="M703" s="526"/>
      <c r="N703" s="533"/>
      <c r="O703" s="533"/>
      <c r="P703" s="533"/>
      <c r="Q703" s="533"/>
      <c r="R703" s="526"/>
      <c r="S703" s="526"/>
      <c r="T703" s="526"/>
      <c r="U703" s="526"/>
      <c r="V703" s="526"/>
      <c r="W703" s="526"/>
      <c r="X703" s="526"/>
      <c r="Y703" s="526"/>
      <c r="Z703" s="527"/>
      <c r="AA703" s="527"/>
      <c r="AB703" s="527"/>
      <c r="AC703" s="527"/>
      <c r="AD703" s="527"/>
      <c r="AE703" s="527"/>
      <c r="AF703" s="527"/>
      <c r="AG703" s="527" t="s">
        <v>814</v>
      </c>
      <c r="AH703" s="527">
        <v>0</v>
      </c>
      <c r="AI703" s="527"/>
      <c r="AJ703" s="527"/>
      <c r="AK703" s="527"/>
      <c r="AL703" s="527"/>
      <c r="AM703" s="527"/>
      <c r="AN703" s="527"/>
      <c r="AO703" s="527"/>
      <c r="AP703" s="527"/>
      <c r="AQ703" s="527"/>
      <c r="AR703" s="527"/>
      <c r="AS703" s="527"/>
      <c r="AT703" s="527"/>
      <c r="AU703" s="527"/>
      <c r="AV703" s="527"/>
      <c r="AW703" s="527"/>
      <c r="AX703" s="527"/>
      <c r="AY703" s="527"/>
      <c r="AZ703" s="527"/>
      <c r="BA703" s="527"/>
      <c r="BB703" s="527"/>
      <c r="BC703" s="527"/>
      <c r="BD703" s="527"/>
      <c r="BE703" s="527"/>
      <c r="BF703" s="527"/>
      <c r="BG703" s="527"/>
      <c r="BH703" s="527"/>
    </row>
    <row r="704" spans="1:60" ht="22.5" outlineLevel="1">
      <c r="A704" s="518">
        <v>177</v>
      </c>
      <c r="B704" s="519" t="s">
        <v>1850</v>
      </c>
      <c r="C704" s="520" t="s">
        <v>1851</v>
      </c>
      <c r="D704" s="521" t="s">
        <v>189</v>
      </c>
      <c r="E704" s="522">
        <v>1</v>
      </c>
      <c r="F704" s="523"/>
      <c r="G704" s="524">
        <f>ROUND(E704*F704,2)</f>
        <v>0</v>
      </c>
      <c r="H704" s="523"/>
      <c r="I704" s="524">
        <f>ROUND(E704*H704,2)</f>
        <v>0</v>
      </c>
      <c r="J704" s="523"/>
      <c r="K704" s="524">
        <f>ROUND(E704*J704,2)</f>
        <v>0</v>
      </c>
      <c r="L704" s="524">
        <v>21</v>
      </c>
      <c r="M704" s="524">
        <f>G704*(1+L704/100)</f>
        <v>0</v>
      </c>
      <c r="N704" s="522">
        <v>0</v>
      </c>
      <c r="O704" s="522">
        <f>ROUND(E704*N704,2)</f>
        <v>0</v>
      </c>
      <c r="P704" s="522">
        <v>0</v>
      </c>
      <c r="Q704" s="522">
        <f>ROUND(E704*P704,2)</f>
        <v>0</v>
      </c>
      <c r="R704" s="524" t="s">
        <v>1844</v>
      </c>
      <c r="S704" s="524" t="s">
        <v>1605</v>
      </c>
      <c r="T704" s="525" t="s">
        <v>1605</v>
      </c>
      <c r="U704" s="526">
        <v>2.52</v>
      </c>
      <c r="V704" s="526">
        <f>ROUND(E704*U704,2)</f>
        <v>2.52</v>
      </c>
      <c r="W704" s="526"/>
      <c r="X704" s="526" t="s">
        <v>1606</v>
      </c>
      <c r="Y704" s="526" t="s">
        <v>2857</v>
      </c>
      <c r="Z704" s="527"/>
      <c r="AA704" s="527"/>
      <c r="AB704" s="527"/>
      <c r="AC704" s="527"/>
      <c r="AD704" s="527"/>
      <c r="AE704" s="527"/>
      <c r="AF704" s="527"/>
      <c r="AG704" s="527" t="s">
        <v>1607</v>
      </c>
      <c r="AH704" s="527"/>
      <c r="AI704" s="527"/>
      <c r="AJ704" s="527"/>
      <c r="AK704" s="527"/>
      <c r="AL704" s="527"/>
      <c r="AM704" s="527"/>
      <c r="AN704" s="527"/>
      <c r="AO704" s="527"/>
      <c r="AP704" s="527"/>
      <c r="AQ704" s="527"/>
      <c r="AR704" s="527"/>
      <c r="AS704" s="527"/>
      <c r="AT704" s="527"/>
      <c r="AU704" s="527"/>
      <c r="AV704" s="527"/>
      <c r="AW704" s="527"/>
      <c r="AX704" s="527"/>
      <c r="AY704" s="527"/>
      <c r="AZ704" s="527"/>
      <c r="BA704" s="527"/>
      <c r="BB704" s="527"/>
      <c r="BC704" s="527"/>
      <c r="BD704" s="527"/>
      <c r="BE704" s="527"/>
      <c r="BF704" s="527"/>
      <c r="BG704" s="527"/>
      <c r="BH704" s="527"/>
    </row>
    <row r="705" spans="1:60" outlineLevel="2">
      <c r="A705" s="528"/>
      <c r="B705" s="529"/>
      <c r="C705" s="974" t="s">
        <v>1852</v>
      </c>
      <c r="D705" s="975"/>
      <c r="E705" s="975"/>
      <c r="F705" s="975"/>
      <c r="G705" s="975"/>
      <c r="H705" s="526"/>
      <c r="I705" s="526"/>
      <c r="J705" s="526"/>
      <c r="K705" s="526"/>
      <c r="L705" s="526"/>
      <c r="M705" s="526"/>
      <c r="N705" s="533"/>
      <c r="O705" s="533"/>
      <c r="P705" s="533"/>
      <c r="Q705" s="533"/>
      <c r="R705" s="526"/>
      <c r="S705" s="526"/>
      <c r="T705" s="526"/>
      <c r="U705" s="526"/>
      <c r="V705" s="526"/>
      <c r="W705" s="526"/>
      <c r="X705" s="526"/>
      <c r="Y705" s="526"/>
      <c r="Z705" s="527"/>
      <c r="AA705" s="527"/>
      <c r="AB705" s="527"/>
      <c r="AC705" s="527"/>
      <c r="AD705" s="527"/>
      <c r="AE705" s="527"/>
      <c r="AF705" s="527"/>
      <c r="AG705" s="527" t="s">
        <v>1632</v>
      </c>
      <c r="AH705" s="527"/>
      <c r="AI705" s="527"/>
      <c r="AJ705" s="527"/>
      <c r="AK705" s="527"/>
      <c r="AL705" s="527"/>
      <c r="AM705" s="527"/>
      <c r="AN705" s="527"/>
      <c r="AO705" s="527"/>
      <c r="AP705" s="527"/>
      <c r="AQ705" s="527"/>
      <c r="AR705" s="527"/>
      <c r="AS705" s="527"/>
      <c r="AT705" s="527"/>
      <c r="AU705" s="527"/>
      <c r="AV705" s="527"/>
      <c r="AW705" s="527"/>
      <c r="AX705" s="527"/>
      <c r="AY705" s="527"/>
      <c r="AZ705" s="527"/>
      <c r="BA705" s="527"/>
      <c r="BB705" s="527"/>
      <c r="BC705" s="527"/>
      <c r="BD705" s="527"/>
      <c r="BE705" s="527"/>
      <c r="BF705" s="527"/>
      <c r="BG705" s="527"/>
      <c r="BH705" s="527"/>
    </row>
    <row r="706" spans="1:60" outlineLevel="2">
      <c r="A706" s="528"/>
      <c r="B706" s="529"/>
      <c r="C706" s="530" t="s">
        <v>2341</v>
      </c>
      <c r="D706" s="531"/>
      <c r="E706" s="532">
        <v>1</v>
      </c>
      <c r="F706" s="526"/>
      <c r="G706" s="526"/>
      <c r="H706" s="526"/>
      <c r="I706" s="526"/>
      <c r="J706" s="526"/>
      <c r="K706" s="526"/>
      <c r="L706" s="526"/>
      <c r="M706" s="526"/>
      <c r="N706" s="533"/>
      <c r="O706" s="533"/>
      <c r="P706" s="533"/>
      <c r="Q706" s="533"/>
      <c r="R706" s="526"/>
      <c r="S706" s="526"/>
      <c r="T706" s="526"/>
      <c r="U706" s="526"/>
      <c r="V706" s="526"/>
      <c r="W706" s="526"/>
      <c r="X706" s="526"/>
      <c r="Y706" s="526"/>
      <c r="Z706" s="527"/>
      <c r="AA706" s="527"/>
      <c r="AB706" s="527"/>
      <c r="AC706" s="527"/>
      <c r="AD706" s="527"/>
      <c r="AE706" s="527"/>
      <c r="AF706" s="527"/>
      <c r="AG706" s="527" t="s">
        <v>814</v>
      </c>
      <c r="AH706" s="527">
        <v>0</v>
      </c>
      <c r="AI706" s="527"/>
      <c r="AJ706" s="527"/>
      <c r="AK706" s="527"/>
      <c r="AL706" s="527"/>
      <c r="AM706" s="527"/>
      <c r="AN706" s="527"/>
      <c r="AO706" s="527"/>
      <c r="AP706" s="527"/>
      <c r="AQ706" s="527"/>
      <c r="AR706" s="527"/>
      <c r="AS706" s="527"/>
      <c r="AT706" s="527"/>
      <c r="AU706" s="527"/>
      <c r="AV706" s="527"/>
      <c r="AW706" s="527"/>
      <c r="AX706" s="527"/>
      <c r="AY706" s="527"/>
      <c r="AZ706" s="527"/>
      <c r="BA706" s="527"/>
      <c r="BB706" s="527"/>
      <c r="BC706" s="527"/>
      <c r="BD706" s="527"/>
      <c r="BE706" s="527"/>
      <c r="BF706" s="527"/>
      <c r="BG706" s="527"/>
      <c r="BH706" s="527"/>
    </row>
    <row r="707" spans="1:60" outlineLevel="1">
      <c r="A707" s="518">
        <v>178</v>
      </c>
      <c r="B707" s="519" t="s">
        <v>2791</v>
      </c>
      <c r="C707" s="520" t="s">
        <v>2792</v>
      </c>
      <c r="D707" s="521" t="s">
        <v>189</v>
      </c>
      <c r="E707" s="522">
        <v>1</v>
      </c>
      <c r="F707" s="523"/>
      <c r="G707" s="524">
        <f>ROUND(E707*F707,2)</f>
        <v>0</v>
      </c>
      <c r="H707" s="523"/>
      <c r="I707" s="524">
        <f>ROUND(E707*H707,2)</f>
        <v>0</v>
      </c>
      <c r="J707" s="523"/>
      <c r="K707" s="524">
        <f>ROUND(E707*J707,2)</f>
        <v>0</v>
      </c>
      <c r="L707" s="524">
        <v>21</v>
      </c>
      <c r="M707" s="524">
        <f>G707*(1+L707/100)</f>
        <v>0</v>
      </c>
      <c r="N707" s="522">
        <v>2.0000000000000002E-5</v>
      </c>
      <c r="O707" s="522">
        <f>ROUND(E707*N707,2)</f>
        <v>0</v>
      </c>
      <c r="P707" s="522">
        <v>0</v>
      </c>
      <c r="Q707" s="522">
        <f>ROUND(E707*P707,2)</f>
        <v>0</v>
      </c>
      <c r="R707" s="524" t="s">
        <v>1844</v>
      </c>
      <c r="S707" s="524" t="s">
        <v>1605</v>
      </c>
      <c r="T707" s="525" t="s">
        <v>1605</v>
      </c>
      <c r="U707" s="526">
        <v>4.0199999999999996</v>
      </c>
      <c r="V707" s="526">
        <f>ROUND(E707*U707,2)</f>
        <v>4.0199999999999996</v>
      </c>
      <c r="W707" s="526"/>
      <c r="X707" s="526" t="s">
        <v>1606</v>
      </c>
      <c r="Y707" s="526" t="s">
        <v>2857</v>
      </c>
      <c r="Z707" s="527"/>
      <c r="AA707" s="527"/>
      <c r="AB707" s="527"/>
      <c r="AC707" s="527"/>
      <c r="AD707" s="527"/>
      <c r="AE707" s="527"/>
      <c r="AF707" s="527"/>
      <c r="AG707" s="527" t="s">
        <v>1777</v>
      </c>
      <c r="AH707" s="527"/>
      <c r="AI707" s="527"/>
      <c r="AJ707" s="527"/>
      <c r="AK707" s="527"/>
      <c r="AL707" s="527"/>
      <c r="AM707" s="527"/>
      <c r="AN707" s="527"/>
      <c r="AO707" s="527"/>
      <c r="AP707" s="527"/>
      <c r="AQ707" s="527"/>
      <c r="AR707" s="527"/>
      <c r="AS707" s="527"/>
      <c r="AT707" s="527"/>
      <c r="AU707" s="527"/>
      <c r="AV707" s="527"/>
      <c r="AW707" s="527"/>
      <c r="AX707" s="527"/>
      <c r="AY707" s="527"/>
      <c r="AZ707" s="527"/>
      <c r="BA707" s="527"/>
      <c r="BB707" s="527"/>
      <c r="BC707" s="527"/>
      <c r="BD707" s="527"/>
      <c r="BE707" s="527"/>
      <c r="BF707" s="527"/>
      <c r="BG707" s="527"/>
      <c r="BH707" s="527"/>
    </row>
    <row r="708" spans="1:60" outlineLevel="2">
      <c r="A708" s="528"/>
      <c r="B708" s="529"/>
      <c r="C708" s="530" t="s">
        <v>2964</v>
      </c>
      <c r="D708" s="531"/>
      <c r="E708" s="532">
        <v>1</v>
      </c>
      <c r="F708" s="526"/>
      <c r="G708" s="526"/>
      <c r="H708" s="526"/>
      <c r="I708" s="526"/>
      <c r="J708" s="526"/>
      <c r="K708" s="526"/>
      <c r="L708" s="526"/>
      <c r="M708" s="526"/>
      <c r="N708" s="533"/>
      <c r="O708" s="533"/>
      <c r="P708" s="533"/>
      <c r="Q708" s="533"/>
      <c r="R708" s="526"/>
      <c r="S708" s="526"/>
      <c r="T708" s="526"/>
      <c r="U708" s="526"/>
      <c r="V708" s="526"/>
      <c r="W708" s="526"/>
      <c r="X708" s="526"/>
      <c r="Y708" s="526"/>
      <c r="Z708" s="527"/>
      <c r="AA708" s="527"/>
      <c r="AB708" s="527"/>
      <c r="AC708" s="527"/>
      <c r="AD708" s="527"/>
      <c r="AE708" s="527"/>
      <c r="AF708" s="527"/>
      <c r="AG708" s="527" t="s">
        <v>814</v>
      </c>
      <c r="AH708" s="527">
        <v>0</v>
      </c>
      <c r="AI708" s="527"/>
      <c r="AJ708" s="527"/>
      <c r="AK708" s="527"/>
      <c r="AL708" s="527"/>
      <c r="AM708" s="527"/>
      <c r="AN708" s="527"/>
      <c r="AO708" s="527"/>
      <c r="AP708" s="527"/>
      <c r="AQ708" s="527"/>
      <c r="AR708" s="527"/>
      <c r="AS708" s="527"/>
      <c r="AT708" s="527"/>
      <c r="AU708" s="527"/>
      <c r="AV708" s="527"/>
      <c r="AW708" s="527"/>
      <c r="AX708" s="527"/>
      <c r="AY708" s="527"/>
      <c r="AZ708" s="527"/>
      <c r="BA708" s="527"/>
      <c r="BB708" s="527"/>
      <c r="BC708" s="527"/>
      <c r="BD708" s="527"/>
      <c r="BE708" s="527"/>
      <c r="BF708" s="527"/>
      <c r="BG708" s="527"/>
      <c r="BH708" s="527"/>
    </row>
    <row r="709" spans="1:60" outlineLevel="1">
      <c r="A709" s="518">
        <v>179</v>
      </c>
      <c r="B709" s="519" t="s">
        <v>1853</v>
      </c>
      <c r="C709" s="520" t="s">
        <v>1854</v>
      </c>
      <c r="D709" s="521" t="s">
        <v>189</v>
      </c>
      <c r="E709" s="522">
        <v>14</v>
      </c>
      <c r="F709" s="523"/>
      <c r="G709" s="524">
        <f>ROUND(E709*F709,2)</f>
        <v>0</v>
      </c>
      <c r="H709" s="523"/>
      <c r="I709" s="524">
        <f>ROUND(E709*H709,2)</f>
        <v>0</v>
      </c>
      <c r="J709" s="523"/>
      <c r="K709" s="524">
        <f>ROUND(E709*J709,2)</f>
        <v>0</v>
      </c>
      <c r="L709" s="524">
        <v>21</v>
      </c>
      <c r="M709" s="524">
        <f>G709*(1+L709/100)</f>
        <v>0</v>
      </c>
      <c r="N709" s="522">
        <v>0</v>
      </c>
      <c r="O709" s="522">
        <f>ROUND(E709*N709,2)</f>
        <v>0</v>
      </c>
      <c r="P709" s="522">
        <v>0</v>
      </c>
      <c r="Q709" s="522">
        <f>ROUND(E709*P709,2)</f>
        <v>0</v>
      </c>
      <c r="R709" s="524" t="s">
        <v>1844</v>
      </c>
      <c r="S709" s="524" t="s">
        <v>1605</v>
      </c>
      <c r="T709" s="525" t="s">
        <v>1605</v>
      </c>
      <c r="U709" s="526">
        <v>0.77500000000000002</v>
      </c>
      <c r="V709" s="526">
        <f>ROUND(E709*U709,2)</f>
        <v>10.85</v>
      </c>
      <c r="W709" s="526"/>
      <c r="X709" s="526" t="s">
        <v>1606</v>
      </c>
      <c r="Y709" s="526" t="s">
        <v>2857</v>
      </c>
      <c r="Z709" s="527"/>
      <c r="AA709" s="527"/>
      <c r="AB709" s="527"/>
      <c r="AC709" s="527"/>
      <c r="AD709" s="527"/>
      <c r="AE709" s="527"/>
      <c r="AF709" s="527"/>
      <c r="AG709" s="527" t="s">
        <v>1777</v>
      </c>
      <c r="AH709" s="527"/>
      <c r="AI709" s="527"/>
      <c r="AJ709" s="527"/>
      <c r="AK709" s="527"/>
      <c r="AL709" s="527"/>
      <c r="AM709" s="527"/>
      <c r="AN709" s="527"/>
      <c r="AO709" s="527"/>
      <c r="AP709" s="527"/>
      <c r="AQ709" s="527"/>
      <c r="AR709" s="527"/>
      <c r="AS709" s="527"/>
      <c r="AT709" s="527"/>
      <c r="AU709" s="527"/>
      <c r="AV709" s="527"/>
      <c r="AW709" s="527"/>
      <c r="AX709" s="527"/>
      <c r="AY709" s="527"/>
      <c r="AZ709" s="527"/>
      <c r="BA709" s="527"/>
      <c r="BB709" s="527"/>
      <c r="BC709" s="527"/>
      <c r="BD709" s="527"/>
      <c r="BE709" s="527"/>
      <c r="BF709" s="527"/>
      <c r="BG709" s="527"/>
      <c r="BH709" s="527"/>
    </row>
    <row r="710" spans="1:60" outlineLevel="2">
      <c r="A710" s="528"/>
      <c r="B710" s="529"/>
      <c r="C710" s="530" t="s">
        <v>2965</v>
      </c>
      <c r="D710" s="531"/>
      <c r="E710" s="532">
        <v>1</v>
      </c>
      <c r="F710" s="526"/>
      <c r="G710" s="526"/>
      <c r="H710" s="526"/>
      <c r="I710" s="526"/>
      <c r="J710" s="526"/>
      <c r="K710" s="526"/>
      <c r="L710" s="526"/>
      <c r="M710" s="526"/>
      <c r="N710" s="533"/>
      <c r="O710" s="533"/>
      <c r="P710" s="533"/>
      <c r="Q710" s="533"/>
      <c r="R710" s="526"/>
      <c r="S710" s="526"/>
      <c r="T710" s="526"/>
      <c r="U710" s="526"/>
      <c r="V710" s="526"/>
      <c r="W710" s="526"/>
      <c r="X710" s="526"/>
      <c r="Y710" s="526"/>
      <c r="Z710" s="527"/>
      <c r="AA710" s="527"/>
      <c r="AB710" s="527"/>
      <c r="AC710" s="527"/>
      <c r="AD710" s="527"/>
      <c r="AE710" s="527"/>
      <c r="AF710" s="527"/>
      <c r="AG710" s="527" t="s">
        <v>814</v>
      </c>
      <c r="AH710" s="527">
        <v>5</v>
      </c>
      <c r="AI710" s="527"/>
      <c r="AJ710" s="527"/>
      <c r="AK710" s="527"/>
      <c r="AL710" s="527"/>
      <c r="AM710" s="527"/>
      <c r="AN710" s="527"/>
      <c r="AO710" s="527"/>
      <c r="AP710" s="527"/>
      <c r="AQ710" s="527"/>
      <c r="AR710" s="527"/>
      <c r="AS710" s="527"/>
      <c r="AT710" s="527"/>
      <c r="AU710" s="527"/>
      <c r="AV710" s="527"/>
      <c r="AW710" s="527"/>
      <c r="AX710" s="527"/>
      <c r="AY710" s="527"/>
      <c r="AZ710" s="527"/>
      <c r="BA710" s="527"/>
      <c r="BB710" s="527"/>
      <c r="BC710" s="527"/>
      <c r="BD710" s="527"/>
      <c r="BE710" s="527"/>
      <c r="BF710" s="527"/>
      <c r="BG710" s="527"/>
      <c r="BH710" s="527"/>
    </row>
    <row r="711" spans="1:60" outlineLevel="3">
      <c r="A711" s="528"/>
      <c r="B711" s="529"/>
      <c r="C711" s="530" t="s">
        <v>2966</v>
      </c>
      <c r="D711" s="531"/>
      <c r="E711" s="532">
        <v>3</v>
      </c>
      <c r="F711" s="526"/>
      <c r="G711" s="526"/>
      <c r="H711" s="526"/>
      <c r="I711" s="526"/>
      <c r="J711" s="526"/>
      <c r="K711" s="526"/>
      <c r="L711" s="526"/>
      <c r="M711" s="526"/>
      <c r="N711" s="533"/>
      <c r="O711" s="533"/>
      <c r="P711" s="533"/>
      <c r="Q711" s="533"/>
      <c r="R711" s="526"/>
      <c r="S711" s="526"/>
      <c r="T711" s="526"/>
      <c r="U711" s="526"/>
      <c r="V711" s="526"/>
      <c r="W711" s="526"/>
      <c r="X711" s="526"/>
      <c r="Y711" s="526"/>
      <c r="Z711" s="527"/>
      <c r="AA711" s="527"/>
      <c r="AB711" s="527"/>
      <c r="AC711" s="527"/>
      <c r="AD711" s="527"/>
      <c r="AE711" s="527"/>
      <c r="AF711" s="527"/>
      <c r="AG711" s="527" t="s">
        <v>814</v>
      </c>
      <c r="AH711" s="527">
        <v>5</v>
      </c>
      <c r="AI711" s="527"/>
      <c r="AJ711" s="527"/>
      <c r="AK711" s="527"/>
      <c r="AL711" s="527"/>
      <c r="AM711" s="527"/>
      <c r="AN711" s="527"/>
      <c r="AO711" s="527"/>
      <c r="AP711" s="527"/>
      <c r="AQ711" s="527"/>
      <c r="AR711" s="527"/>
      <c r="AS711" s="527"/>
      <c r="AT711" s="527"/>
      <c r="AU711" s="527"/>
      <c r="AV711" s="527"/>
      <c r="AW711" s="527"/>
      <c r="AX711" s="527"/>
      <c r="AY711" s="527"/>
      <c r="AZ711" s="527"/>
      <c r="BA711" s="527"/>
      <c r="BB711" s="527"/>
      <c r="BC711" s="527"/>
      <c r="BD711" s="527"/>
      <c r="BE711" s="527"/>
      <c r="BF711" s="527"/>
      <c r="BG711" s="527"/>
      <c r="BH711" s="527"/>
    </row>
    <row r="712" spans="1:60" outlineLevel="3">
      <c r="A712" s="528"/>
      <c r="B712" s="529"/>
      <c r="C712" s="530" t="s">
        <v>2967</v>
      </c>
      <c r="D712" s="531"/>
      <c r="E712" s="532">
        <v>8</v>
      </c>
      <c r="F712" s="526"/>
      <c r="G712" s="526"/>
      <c r="H712" s="526"/>
      <c r="I712" s="526"/>
      <c r="J712" s="526"/>
      <c r="K712" s="526"/>
      <c r="L712" s="526"/>
      <c r="M712" s="526"/>
      <c r="N712" s="533"/>
      <c r="O712" s="533"/>
      <c r="P712" s="533"/>
      <c r="Q712" s="533"/>
      <c r="R712" s="526"/>
      <c r="S712" s="526"/>
      <c r="T712" s="526"/>
      <c r="U712" s="526"/>
      <c r="V712" s="526"/>
      <c r="W712" s="526"/>
      <c r="X712" s="526"/>
      <c r="Y712" s="526"/>
      <c r="Z712" s="527"/>
      <c r="AA712" s="527"/>
      <c r="AB712" s="527"/>
      <c r="AC712" s="527"/>
      <c r="AD712" s="527"/>
      <c r="AE712" s="527"/>
      <c r="AF712" s="527"/>
      <c r="AG712" s="527" t="s">
        <v>814</v>
      </c>
      <c r="AH712" s="527">
        <v>5</v>
      </c>
      <c r="AI712" s="527"/>
      <c r="AJ712" s="527"/>
      <c r="AK712" s="527"/>
      <c r="AL712" s="527"/>
      <c r="AM712" s="527"/>
      <c r="AN712" s="527"/>
      <c r="AO712" s="527"/>
      <c r="AP712" s="527"/>
      <c r="AQ712" s="527"/>
      <c r="AR712" s="527"/>
      <c r="AS712" s="527"/>
      <c r="AT712" s="527"/>
      <c r="AU712" s="527"/>
      <c r="AV712" s="527"/>
      <c r="AW712" s="527"/>
      <c r="AX712" s="527"/>
      <c r="AY712" s="527"/>
      <c r="AZ712" s="527"/>
      <c r="BA712" s="527"/>
      <c r="BB712" s="527"/>
      <c r="BC712" s="527"/>
      <c r="BD712" s="527"/>
      <c r="BE712" s="527"/>
      <c r="BF712" s="527"/>
      <c r="BG712" s="527"/>
      <c r="BH712" s="527"/>
    </row>
    <row r="713" spans="1:60" outlineLevel="3">
      <c r="A713" s="528"/>
      <c r="B713" s="529"/>
      <c r="C713" s="530" t="s">
        <v>2968</v>
      </c>
      <c r="D713" s="531"/>
      <c r="E713" s="532">
        <v>1</v>
      </c>
      <c r="F713" s="526"/>
      <c r="G713" s="526"/>
      <c r="H713" s="526"/>
      <c r="I713" s="526"/>
      <c r="J713" s="526"/>
      <c r="K713" s="526"/>
      <c r="L713" s="526"/>
      <c r="M713" s="526"/>
      <c r="N713" s="533"/>
      <c r="O713" s="533"/>
      <c r="P713" s="533"/>
      <c r="Q713" s="533"/>
      <c r="R713" s="526"/>
      <c r="S713" s="526"/>
      <c r="T713" s="526"/>
      <c r="U713" s="526"/>
      <c r="V713" s="526"/>
      <c r="W713" s="526"/>
      <c r="X713" s="526"/>
      <c r="Y713" s="526"/>
      <c r="Z713" s="527"/>
      <c r="AA713" s="527"/>
      <c r="AB713" s="527"/>
      <c r="AC713" s="527"/>
      <c r="AD713" s="527"/>
      <c r="AE713" s="527"/>
      <c r="AF713" s="527"/>
      <c r="AG713" s="527" t="s">
        <v>814</v>
      </c>
      <c r="AH713" s="527">
        <v>5</v>
      </c>
      <c r="AI713" s="527"/>
      <c r="AJ713" s="527"/>
      <c r="AK713" s="527"/>
      <c r="AL713" s="527"/>
      <c r="AM713" s="527"/>
      <c r="AN713" s="527"/>
      <c r="AO713" s="527"/>
      <c r="AP713" s="527"/>
      <c r="AQ713" s="527"/>
      <c r="AR713" s="527"/>
      <c r="AS713" s="527"/>
      <c r="AT713" s="527"/>
      <c r="AU713" s="527"/>
      <c r="AV713" s="527"/>
      <c r="AW713" s="527"/>
      <c r="AX713" s="527"/>
      <c r="AY713" s="527"/>
      <c r="AZ713" s="527"/>
      <c r="BA713" s="527"/>
      <c r="BB713" s="527"/>
      <c r="BC713" s="527"/>
      <c r="BD713" s="527"/>
      <c r="BE713" s="527"/>
      <c r="BF713" s="527"/>
      <c r="BG713" s="527"/>
      <c r="BH713" s="527"/>
    </row>
    <row r="714" spans="1:60" outlineLevel="3">
      <c r="A714" s="528"/>
      <c r="B714" s="529"/>
      <c r="C714" s="530" t="s">
        <v>2969</v>
      </c>
      <c r="D714" s="531"/>
      <c r="E714" s="532">
        <v>1</v>
      </c>
      <c r="F714" s="526"/>
      <c r="G714" s="526"/>
      <c r="H714" s="526"/>
      <c r="I714" s="526"/>
      <c r="J714" s="526"/>
      <c r="K714" s="526"/>
      <c r="L714" s="526"/>
      <c r="M714" s="526"/>
      <c r="N714" s="533"/>
      <c r="O714" s="533"/>
      <c r="P714" s="533"/>
      <c r="Q714" s="533"/>
      <c r="R714" s="526"/>
      <c r="S714" s="526"/>
      <c r="T714" s="526"/>
      <c r="U714" s="526"/>
      <c r="V714" s="526"/>
      <c r="W714" s="526"/>
      <c r="X714" s="526"/>
      <c r="Y714" s="526"/>
      <c r="Z714" s="527"/>
      <c r="AA714" s="527"/>
      <c r="AB714" s="527"/>
      <c r="AC714" s="527"/>
      <c r="AD714" s="527"/>
      <c r="AE714" s="527"/>
      <c r="AF714" s="527"/>
      <c r="AG714" s="527" t="s">
        <v>814</v>
      </c>
      <c r="AH714" s="527">
        <v>5</v>
      </c>
      <c r="AI714" s="527"/>
      <c r="AJ714" s="527"/>
      <c r="AK714" s="527"/>
      <c r="AL714" s="527"/>
      <c r="AM714" s="527"/>
      <c r="AN714" s="527"/>
      <c r="AO714" s="527"/>
      <c r="AP714" s="527"/>
      <c r="AQ714" s="527"/>
      <c r="AR714" s="527"/>
      <c r="AS714" s="527"/>
      <c r="AT714" s="527"/>
      <c r="AU714" s="527"/>
      <c r="AV714" s="527"/>
      <c r="AW714" s="527"/>
      <c r="AX714" s="527"/>
      <c r="AY714" s="527"/>
      <c r="AZ714" s="527"/>
      <c r="BA714" s="527"/>
      <c r="BB714" s="527"/>
      <c r="BC714" s="527"/>
      <c r="BD714" s="527"/>
      <c r="BE714" s="527"/>
      <c r="BF714" s="527"/>
      <c r="BG714" s="527"/>
      <c r="BH714" s="527"/>
    </row>
    <row r="715" spans="1:60" outlineLevel="1">
      <c r="A715" s="518">
        <v>180</v>
      </c>
      <c r="B715" s="519" t="s">
        <v>1855</v>
      </c>
      <c r="C715" s="520" t="s">
        <v>1856</v>
      </c>
      <c r="D715" s="521" t="s">
        <v>189</v>
      </c>
      <c r="E715" s="522">
        <v>13</v>
      </c>
      <c r="F715" s="523"/>
      <c r="G715" s="524">
        <f>ROUND(E715*F715,2)</f>
        <v>0</v>
      </c>
      <c r="H715" s="523"/>
      <c r="I715" s="524">
        <f>ROUND(E715*H715,2)</f>
        <v>0</v>
      </c>
      <c r="J715" s="523"/>
      <c r="K715" s="524">
        <f>ROUND(E715*J715,2)</f>
        <v>0</v>
      </c>
      <c r="L715" s="524">
        <v>21</v>
      </c>
      <c r="M715" s="524">
        <f>G715*(1+L715/100)</f>
        <v>0</v>
      </c>
      <c r="N715" s="522">
        <v>0</v>
      </c>
      <c r="O715" s="522">
        <f>ROUND(E715*N715,2)</f>
        <v>0</v>
      </c>
      <c r="P715" s="522">
        <v>0</v>
      </c>
      <c r="Q715" s="522">
        <f>ROUND(E715*P715,2)</f>
        <v>0</v>
      </c>
      <c r="R715" s="524"/>
      <c r="S715" s="524" t="s">
        <v>1707</v>
      </c>
      <c r="T715" s="525" t="s">
        <v>1708</v>
      </c>
      <c r="U715" s="526">
        <v>0</v>
      </c>
      <c r="V715" s="526">
        <f>ROUND(E715*U715,2)</f>
        <v>0</v>
      </c>
      <c r="W715" s="526"/>
      <c r="X715" s="526" t="s">
        <v>1606</v>
      </c>
      <c r="Y715" s="526" t="s">
        <v>2857</v>
      </c>
      <c r="Z715" s="527"/>
      <c r="AA715" s="527"/>
      <c r="AB715" s="527"/>
      <c r="AC715" s="527"/>
      <c r="AD715" s="527"/>
      <c r="AE715" s="527"/>
      <c r="AF715" s="527"/>
      <c r="AG715" s="527" t="s">
        <v>1607</v>
      </c>
      <c r="AH715" s="527"/>
      <c r="AI715" s="527"/>
      <c r="AJ715" s="527"/>
      <c r="AK715" s="527"/>
      <c r="AL715" s="527"/>
      <c r="AM715" s="527"/>
      <c r="AN715" s="527"/>
      <c r="AO715" s="527"/>
      <c r="AP715" s="527"/>
      <c r="AQ715" s="527"/>
      <c r="AR715" s="527"/>
      <c r="AS715" s="527"/>
      <c r="AT715" s="527"/>
      <c r="AU715" s="527"/>
      <c r="AV715" s="527"/>
      <c r="AW715" s="527"/>
      <c r="AX715" s="527"/>
      <c r="AY715" s="527"/>
      <c r="AZ715" s="527"/>
      <c r="BA715" s="527"/>
      <c r="BB715" s="527"/>
      <c r="BC715" s="527"/>
      <c r="BD715" s="527"/>
      <c r="BE715" s="527"/>
      <c r="BF715" s="527"/>
      <c r="BG715" s="527"/>
      <c r="BH715" s="527"/>
    </row>
    <row r="716" spans="1:60" outlineLevel="2">
      <c r="A716" s="528"/>
      <c r="B716" s="529"/>
      <c r="C716" s="530" t="s">
        <v>2965</v>
      </c>
      <c r="D716" s="531"/>
      <c r="E716" s="532">
        <v>1</v>
      </c>
      <c r="F716" s="526"/>
      <c r="G716" s="526"/>
      <c r="H716" s="526"/>
      <c r="I716" s="526"/>
      <c r="J716" s="526"/>
      <c r="K716" s="526"/>
      <c r="L716" s="526"/>
      <c r="M716" s="526"/>
      <c r="N716" s="533"/>
      <c r="O716" s="533"/>
      <c r="P716" s="533"/>
      <c r="Q716" s="533"/>
      <c r="R716" s="526"/>
      <c r="S716" s="526"/>
      <c r="T716" s="526"/>
      <c r="U716" s="526"/>
      <c r="V716" s="526"/>
      <c r="W716" s="526"/>
      <c r="X716" s="526"/>
      <c r="Y716" s="526"/>
      <c r="Z716" s="527"/>
      <c r="AA716" s="527"/>
      <c r="AB716" s="527"/>
      <c r="AC716" s="527"/>
      <c r="AD716" s="527"/>
      <c r="AE716" s="527"/>
      <c r="AF716" s="527"/>
      <c r="AG716" s="527" t="s">
        <v>814</v>
      </c>
      <c r="AH716" s="527">
        <v>5</v>
      </c>
      <c r="AI716" s="527"/>
      <c r="AJ716" s="527"/>
      <c r="AK716" s="527"/>
      <c r="AL716" s="527"/>
      <c r="AM716" s="527"/>
      <c r="AN716" s="527"/>
      <c r="AO716" s="527"/>
      <c r="AP716" s="527"/>
      <c r="AQ716" s="527"/>
      <c r="AR716" s="527"/>
      <c r="AS716" s="527"/>
      <c r="AT716" s="527"/>
      <c r="AU716" s="527"/>
      <c r="AV716" s="527"/>
      <c r="AW716" s="527"/>
      <c r="AX716" s="527"/>
      <c r="AY716" s="527"/>
      <c r="AZ716" s="527"/>
      <c r="BA716" s="527"/>
      <c r="BB716" s="527"/>
      <c r="BC716" s="527"/>
      <c r="BD716" s="527"/>
      <c r="BE716" s="527"/>
      <c r="BF716" s="527"/>
      <c r="BG716" s="527"/>
      <c r="BH716" s="527"/>
    </row>
    <row r="717" spans="1:60" outlineLevel="3">
      <c r="A717" s="528"/>
      <c r="B717" s="529"/>
      <c r="C717" s="530" t="s">
        <v>2966</v>
      </c>
      <c r="D717" s="531"/>
      <c r="E717" s="532">
        <v>3</v>
      </c>
      <c r="F717" s="526"/>
      <c r="G717" s="526"/>
      <c r="H717" s="526"/>
      <c r="I717" s="526"/>
      <c r="J717" s="526"/>
      <c r="K717" s="526"/>
      <c r="L717" s="526"/>
      <c r="M717" s="526"/>
      <c r="N717" s="533"/>
      <c r="O717" s="533"/>
      <c r="P717" s="533"/>
      <c r="Q717" s="533"/>
      <c r="R717" s="526"/>
      <c r="S717" s="526"/>
      <c r="T717" s="526"/>
      <c r="U717" s="526"/>
      <c r="V717" s="526"/>
      <c r="W717" s="526"/>
      <c r="X717" s="526"/>
      <c r="Y717" s="526"/>
      <c r="Z717" s="527"/>
      <c r="AA717" s="527"/>
      <c r="AB717" s="527"/>
      <c r="AC717" s="527"/>
      <c r="AD717" s="527"/>
      <c r="AE717" s="527"/>
      <c r="AF717" s="527"/>
      <c r="AG717" s="527" t="s">
        <v>814</v>
      </c>
      <c r="AH717" s="527">
        <v>5</v>
      </c>
      <c r="AI717" s="527"/>
      <c r="AJ717" s="527"/>
      <c r="AK717" s="527"/>
      <c r="AL717" s="527"/>
      <c r="AM717" s="527"/>
      <c r="AN717" s="527"/>
      <c r="AO717" s="527"/>
      <c r="AP717" s="527"/>
      <c r="AQ717" s="527"/>
      <c r="AR717" s="527"/>
      <c r="AS717" s="527"/>
      <c r="AT717" s="527"/>
      <c r="AU717" s="527"/>
      <c r="AV717" s="527"/>
      <c r="AW717" s="527"/>
      <c r="AX717" s="527"/>
      <c r="AY717" s="527"/>
      <c r="AZ717" s="527"/>
      <c r="BA717" s="527"/>
      <c r="BB717" s="527"/>
      <c r="BC717" s="527"/>
      <c r="BD717" s="527"/>
      <c r="BE717" s="527"/>
      <c r="BF717" s="527"/>
      <c r="BG717" s="527"/>
      <c r="BH717" s="527"/>
    </row>
    <row r="718" spans="1:60" outlineLevel="3">
      <c r="A718" s="528"/>
      <c r="B718" s="529"/>
      <c r="C718" s="530" t="s">
        <v>2967</v>
      </c>
      <c r="D718" s="531"/>
      <c r="E718" s="532">
        <v>8</v>
      </c>
      <c r="F718" s="526"/>
      <c r="G718" s="526"/>
      <c r="H718" s="526"/>
      <c r="I718" s="526"/>
      <c r="J718" s="526"/>
      <c r="K718" s="526"/>
      <c r="L718" s="526"/>
      <c r="M718" s="526"/>
      <c r="N718" s="533"/>
      <c r="O718" s="533"/>
      <c r="P718" s="533"/>
      <c r="Q718" s="533"/>
      <c r="R718" s="526"/>
      <c r="S718" s="526"/>
      <c r="T718" s="526"/>
      <c r="U718" s="526"/>
      <c r="V718" s="526"/>
      <c r="W718" s="526"/>
      <c r="X718" s="526"/>
      <c r="Y718" s="526"/>
      <c r="Z718" s="527"/>
      <c r="AA718" s="527"/>
      <c r="AB718" s="527"/>
      <c r="AC718" s="527"/>
      <c r="AD718" s="527"/>
      <c r="AE718" s="527"/>
      <c r="AF718" s="527"/>
      <c r="AG718" s="527" t="s">
        <v>814</v>
      </c>
      <c r="AH718" s="527">
        <v>5</v>
      </c>
      <c r="AI718" s="527"/>
      <c r="AJ718" s="527"/>
      <c r="AK718" s="527"/>
      <c r="AL718" s="527"/>
      <c r="AM718" s="527"/>
      <c r="AN718" s="527"/>
      <c r="AO718" s="527"/>
      <c r="AP718" s="527"/>
      <c r="AQ718" s="527"/>
      <c r="AR718" s="527"/>
      <c r="AS718" s="527"/>
      <c r="AT718" s="527"/>
      <c r="AU718" s="527"/>
      <c r="AV718" s="527"/>
      <c r="AW718" s="527"/>
      <c r="AX718" s="527"/>
      <c r="AY718" s="527"/>
      <c r="AZ718" s="527"/>
      <c r="BA718" s="527"/>
      <c r="BB718" s="527"/>
      <c r="BC718" s="527"/>
      <c r="BD718" s="527"/>
      <c r="BE718" s="527"/>
      <c r="BF718" s="527"/>
      <c r="BG718" s="527"/>
      <c r="BH718" s="527"/>
    </row>
    <row r="719" spans="1:60" outlineLevel="3">
      <c r="A719" s="528"/>
      <c r="B719" s="529"/>
      <c r="C719" s="530" t="s">
        <v>2968</v>
      </c>
      <c r="D719" s="531"/>
      <c r="E719" s="532">
        <v>1</v>
      </c>
      <c r="F719" s="526"/>
      <c r="G719" s="526"/>
      <c r="H719" s="526"/>
      <c r="I719" s="526"/>
      <c r="J719" s="526"/>
      <c r="K719" s="526"/>
      <c r="L719" s="526"/>
      <c r="M719" s="526"/>
      <c r="N719" s="533"/>
      <c r="O719" s="533"/>
      <c r="P719" s="533"/>
      <c r="Q719" s="533"/>
      <c r="R719" s="526"/>
      <c r="S719" s="526"/>
      <c r="T719" s="526"/>
      <c r="U719" s="526"/>
      <c r="V719" s="526"/>
      <c r="W719" s="526"/>
      <c r="X719" s="526"/>
      <c r="Y719" s="526"/>
      <c r="Z719" s="527"/>
      <c r="AA719" s="527"/>
      <c r="AB719" s="527"/>
      <c r="AC719" s="527"/>
      <c r="AD719" s="527"/>
      <c r="AE719" s="527"/>
      <c r="AF719" s="527"/>
      <c r="AG719" s="527" t="s">
        <v>814</v>
      </c>
      <c r="AH719" s="527">
        <v>5</v>
      </c>
      <c r="AI719" s="527"/>
      <c r="AJ719" s="527"/>
      <c r="AK719" s="527"/>
      <c r="AL719" s="527"/>
      <c r="AM719" s="527"/>
      <c r="AN719" s="527"/>
      <c r="AO719" s="527"/>
      <c r="AP719" s="527"/>
      <c r="AQ719" s="527"/>
      <c r="AR719" s="527"/>
      <c r="AS719" s="527"/>
      <c r="AT719" s="527"/>
      <c r="AU719" s="527"/>
      <c r="AV719" s="527"/>
      <c r="AW719" s="527"/>
      <c r="AX719" s="527"/>
      <c r="AY719" s="527"/>
      <c r="AZ719" s="527"/>
      <c r="BA719" s="527"/>
      <c r="BB719" s="527"/>
      <c r="BC719" s="527"/>
      <c r="BD719" s="527"/>
      <c r="BE719" s="527"/>
      <c r="BF719" s="527"/>
      <c r="BG719" s="527"/>
      <c r="BH719" s="527"/>
    </row>
    <row r="720" spans="1:60" outlineLevel="1">
      <c r="A720" s="518">
        <v>181</v>
      </c>
      <c r="B720" s="519" t="s">
        <v>1857</v>
      </c>
      <c r="C720" s="520" t="s">
        <v>1858</v>
      </c>
      <c r="D720" s="521" t="s">
        <v>189</v>
      </c>
      <c r="E720" s="522">
        <v>13</v>
      </c>
      <c r="F720" s="523"/>
      <c r="G720" s="524">
        <f>ROUND(E720*F720,2)</f>
        <v>0</v>
      </c>
      <c r="H720" s="523"/>
      <c r="I720" s="524">
        <f>ROUND(E720*H720,2)</f>
        <v>0</v>
      </c>
      <c r="J720" s="523"/>
      <c r="K720" s="524">
        <f>ROUND(E720*J720,2)</f>
        <v>0</v>
      </c>
      <c r="L720" s="524">
        <v>21</v>
      </c>
      <c r="M720" s="524">
        <f>G720*(1+L720/100)</f>
        <v>0</v>
      </c>
      <c r="N720" s="522">
        <v>0</v>
      </c>
      <c r="O720" s="522">
        <f>ROUND(E720*N720,2)</f>
        <v>0</v>
      </c>
      <c r="P720" s="522">
        <v>0</v>
      </c>
      <c r="Q720" s="522">
        <f>ROUND(E720*P720,2)</f>
        <v>0</v>
      </c>
      <c r="R720" s="524"/>
      <c r="S720" s="524" t="s">
        <v>1707</v>
      </c>
      <c r="T720" s="525" t="s">
        <v>1708</v>
      </c>
      <c r="U720" s="526">
        <v>0</v>
      </c>
      <c r="V720" s="526">
        <f>ROUND(E720*U720,2)</f>
        <v>0</v>
      </c>
      <c r="W720" s="526"/>
      <c r="X720" s="526" t="s">
        <v>1606</v>
      </c>
      <c r="Y720" s="526" t="s">
        <v>2857</v>
      </c>
      <c r="Z720" s="527"/>
      <c r="AA720" s="527"/>
      <c r="AB720" s="527"/>
      <c r="AC720" s="527"/>
      <c r="AD720" s="527"/>
      <c r="AE720" s="527"/>
      <c r="AF720" s="527"/>
      <c r="AG720" s="527" t="s">
        <v>1607</v>
      </c>
      <c r="AH720" s="527"/>
      <c r="AI720" s="527"/>
      <c r="AJ720" s="527"/>
      <c r="AK720" s="527"/>
      <c r="AL720" s="527"/>
      <c r="AM720" s="527"/>
      <c r="AN720" s="527"/>
      <c r="AO720" s="527"/>
      <c r="AP720" s="527"/>
      <c r="AQ720" s="527"/>
      <c r="AR720" s="527"/>
      <c r="AS720" s="527"/>
      <c r="AT720" s="527"/>
      <c r="AU720" s="527"/>
      <c r="AV720" s="527"/>
      <c r="AW720" s="527"/>
      <c r="AX720" s="527"/>
      <c r="AY720" s="527"/>
      <c r="AZ720" s="527"/>
      <c r="BA720" s="527"/>
      <c r="BB720" s="527"/>
      <c r="BC720" s="527"/>
      <c r="BD720" s="527"/>
      <c r="BE720" s="527"/>
      <c r="BF720" s="527"/>
      <c r="BG720" s="527"/>
      <c r="BH720" s="527"/>
    </row>
    <row r="721" spans="1:60" outlineLevel="2">
      <c r="A721" s="528"/>
      <c r="B721" s="529"/>
      <c r="C721" s="530" t="s">
        <v>2965</v>
      </c>
      <c r="D721" s="531"/>
      <c r="E721" s="532">
        <v>1</v>
      </c>
      <c r="F721" s="526"/>
      <c r="G721" s="526"/>
      <c r="H721" s="526"/>
      <c r="I721" s="526"/>
      <c r="J721" s="526"/>
      <c r="K721" s="526"/>
      <c r="L721" s="526"/>
      <c r="M721" s="526"/>
      <c r="N721" s="533"/>
      <c r="O721" s="533"/>
      <c r="P721" s="533"/>
      <c r="Q721" s="533"/>
      <c r="R721" s="526"/>
      <c r="S721" s="526"/>
      <c r="T721" s="526"/>
      <c r="U721" s="526"/>
      <c r="V721" s="526"/>
      <c r="W721" s="526"/>
      <c r="X721" s="526"/>
      <c r="Y721" s="526"/>
      <c r="Z721" s="527"/>
      <c r="AA721" s="527"/>
      <c r="AB721" s="527"/>
      <c r="AC721" s="527"/>
      <c r="AD721" s="527"/>
      <c r="AE721" s="527"/>
      <c r="AF721" s="527"/>
      <c r="AG721" s="527" t="s">
        <v>814</v>
      </c>
      <c r="AH721" s="527">
        <v>5</v>
      </c>
      <c r="AI721" s="527"/>
      <c r="AJ721" s="527"/>
      <c r="AK721" s="527"/>
      <c r="AL721" s="527"/>
      <c r="AM721" s="527"/>
      <c r="AN721" s="527"/>
      <c r="AO721" s="527"/>
      <c r="AP721" s="527"/>
      <c r="AQ721" s="527"/>
      <c r="AR721" s="527"/>
      <c r="AS721" s="527"/>
      <c r="AT721" s="527"/>
      <c r="AU721" s="527"/>
      <c r="AV721" s="527"/>
      <c r="AW721" s="527"/>
      <c r="AX721" s="527"/>
      <c r="AY721" s="527"/>
      <c r="AZ721" s="527"/>
      <c r="BA721" s="527"/>
      <c r="BB721" s="527"/>
      <c r="BC721" s="527"/>
      <c r="BD721" s="527"/>
      <c r="BE721" s="527"/>
      <c r="BF721" s="527"/>
      <c r="BG721" s="527"/>
      <c r="BH721" s="527"/>
    </row>
    <row r="722" spans="1:60" outlineLevel="3">
      <c r="A722" s="528"/>
      <c r="B722" s="529"/>
      <c r="C722" s="530" t="s">
        <v>2966</v>
      </c>
      <c r="D722" s="531"/>
      <c r="E722" s="532">
        <v>3</v>
      </c>
      <c r="F722" s="526"/>
      <c r="G722" s="526"/>
      <c r="H722" s="526"/>
      <c r="I722" s="526"/>
      <c r="J722" s="526"/>
      <c r="K722" s="526"/>
      <c r="L722" s="526"/>
      <c r="M722" s="526"/>
      <c r="N722" s="533"/>
      <c r="O722" s="533"/>
      <c r="P722" s="533"/>
      <c r="Q722" s="533"/>
      <c r="R722" s="526"/>
      <c r="S722" s="526"/>
      <c r="T722" s="526"/>
      <c r="U722" s="526"/>
      <c r="V722" s="526"/>
      <c r="W722" s="526"/>
      <c r="X722" s="526"/>
      <c r="Y722" s="526"/>
      <c r="Z722" s="527"/>
      <c r="AA722" s="527"/>
      <c r="AB722" s="527"/>
      <c r="AC722" s="527"/>
      <c r="AD722" s="527"/>
      <c r="AE722" s="527"/>
      <c r="AF722" s="527"/>
      <c r="AG722" s="527" t="s">
        <v>814</v>
      </c>
      <c r="AH722" s="527">
        <v>5</v>
      </c>
      <c r="AI722" s="527"/>
      <c r="AJ722" s="527"/>
      <c r="AK722" s="527"/>
      <c r="AL722" s="527"/>
      <c r="AM722" s="527"/>
      <c r="AN722" s="527"/>
      <c r="AO722" s="527"/>
      <c r="AP722" s="527"/>
      <c r="AQ722" s="527"/>
      <c r="AR722" s="527"/>
      <c r="AS722" s="527"/>
      <c r="AT722" s="527"/>
      <c r="AU722" s="527"/>
      <c r="AV722" s="527"/>
      <c r="AW722" s="527"/>
      <c r="AX722" s="527"/>
      <c r="AY722" s="527"/>
      <c r="AZ722" s="527"/>
      <c r="BA722" s="527"/>
      <c r="BB722" s="527"/>
      <c r="BC722" s="527"/>
      <c r="BD722" s="527"/>
      <c r="BE722" s="527"/>
      <c r="BF722" s="527"/>
      <c r="BG722" s="527"/>
      <c r="BH722" s="527"/>
    </row>
    <row r="723" spans="1:60" outlineLevel="3">
      <c r="A723" s="528"/>
      <c r="B723" s="529"/>
      <c r="C723" s="530" t="s">
        <v>2967</v>
      </c>
      <c r="D723" s="531"/>
      <c r="E723" s="532">
        <v>8</v>
      </c>
      <c r="F723" s="526"/>
      <c r="G723" s="526"/>
      <c r="H723" s="526"/>
      <c r="I723" s="526"/>
      <c r="J723" s="526"/>
      <c r="K723" s="526"/>
      <c r="L723" s="526"/>
      <c r="M723" s="526"/>
      <c r="N723" s="533"/>
      <c r="O723" s="533"/>
      <c r="P723" s="533"/>
      <c r="Q723" s="533"/>
      <c r="R723" s="526"/>
      <c r="S723" s="526"/>
      <c r="T723" s="526"/>
      <c r="U723" s="526"/>
      <c r="V723" s="526"/>
      <c r="W723" s="526"/>
      <c r="X723" s="526"/>
      <c r="Y723" s="526"/>
      <c r="Z723" s="527"/>
      <c r="AA723" s="527"/>
      <c r="AB723" s="527"/>
      <c r="AC723" s="527"/>
      <c r="AD723" s="527"/>
      <c r="AE723" s="527"/>
      <c r="AF723" s="527"/>
      <c r="AG723" s="527" t="s">
        <v>814</v>
      </c>
      <c r="AH723" s="527">
        <v>5</v>
      </c>
      <c r="AI723" s="527"/>
      <c r="AJ723" s="527"/>
      <c r="AK723" s="527"/>
      <c r="AL723" s="527"/>
      <c r="AM723" s="527"/>
      <c r="AN723" s="527"/>
      <c r="AO723" s="527"/>
      <c r="AP723" s="527"/>
      <c r="AQ723" s="527"/>
      <c r="AR723" s="527"/>
      <c r="AS723" s="527"/>
      <c r="AT723" s="527"/>
      <c r="AU723" s="527"/>
      <c r="AV723" s="527"/>
      <c r="AW723" s="527"/>
      <c r="AX723" s="527"/>
      <c r="AY723" s="527"/>
      <c r="AZ723" s="527"/>
      <c r="BA723" s="527"/>
      <c r="BB723" s="527"/>
      <c r="BC723" s="527"/>
      <c r="BD723" s="527"/>
      <c r="BE723" s="527"/>
      <c r="BF723" s="527"/>
      <c r="BG723" s="527"/>
      <c r="BH723" s="527"/>
    </row>
    <row r="724" spans="1:60" outlineLevel="3">
      <c r="A724" s="528"/>
      <c r="B724" s="529"/>
      <c r="C724" s="530" t="s">
        <v>2968</v>
      </c>
      <c r="D724" s="531"/>
      <c r="E724" s="532">
        <v>1</v>
      </c>
      <c r="F724" s="526"/>
      <c r="G724" s="526"/>
      <c r="H724" s="526"/>
      <c r="I724" s="526"/>
      <c r="J724" s="526"/>
      <c r="K724" s="526"/>
      <c r="L724" s="526"/>
      <c r="M724" s="526"/>
      <c r="N724" s="533"/>
      <c r="O724" s="533"/>
      <c r="P724" s="533"/>
      <c r="Q724" s="533"/>
      <c r="R724" s="526"/>
      <c r="S724" s="526"/>
      <c r="T724" s="526"/>
      <c r="U724" s="526"/>
      <c r="V724" s="526"/>
      <c r="W724" s="526"/>
      <c r="X724" s="526"/>
      <c r="Y724" s="526"/>
      <c r="Z724" s="527"/>
      <c r="AA724" s="527"/>
      <c r="AB724" s="527"/>
      <c r="AC724" s="527"/>
      <c r="AD724" s="527"/>
      <c r="AE724" s="527"/>
      <c r="AF724" s="527"/>
      <c r="AG724" s="527" t="s">
        <v>814</v>
      </c>
      <c r="AH724" s="527">
        <v>5</v>
      </c>
      <c r="AI724" s="527"/>
      <c r="AJ724" s="527"/>
      <c r="AK724" s="527"/>
      <c r="AL724" s="527"/>
      <c r="AM724" s="527"/>
      <c r="AN724" s="527"/>
      <c r="AO724" s="527"/>
      <c r="AP724" s="527"/>
      <c r="AQ724" s="527"/>
      <c r="AR724" s="527"/>
      <c r="AS724" s="527"/>
      <c r="AT724" s="527"/>
      <c r="AU724" s="527"/>
      <c r="AV724" s="527"/>
      <c r="AW724" s="527"/>
      <c r="AX724" s="527"/>
      <c r="AY724" s="527"/>
      <c r="AZ724" s="527"/>
      <c r="BA724" s="527"/>
      <c r="BB724" s="527"/>
      <c r="BC724" s="527"/>
      <c r="BD724" s="527"/>
      <c r="BE724" s="527"/>
      <c r="BF724" s="527"/>
      <c r="BG724" s="527"/>
      <c r="BH724" s="527"/>
    </row>
    <row r="725" spans="1:60" outlineLevel="1">
      <c r="A725" s="535">
        <v>182</v>
      </c>
      <c r="B725" s="536" t="s">
        <v>2580</v>
      </c>
      <c r="C725" s="537" t="s">
        <v>2581</v>
      </c>
      <c r="D725" s="538" t="s">
        <v>2582</v>
      </c>
      <c r="E725" s="539">
        <v>1</v>
      </c>
      <c r="F725" s="540"/>
      <c r="G725" s="541">
        <f>ROUND(E725*F725,2)</f>
        <v>0</v>
      </c>
      <c r="H725" s="540"/>
      <c r="I725" s="541">
        <f>ROUND(E725*H725,2)</f>
        <v>0</v>
      </c>
      <c r="J725" s="540"/>
      <c r="K725" s="541">
        <f>ROUND(E725*J725,2)</f>
        <v>0</v>
      </c>
      <c r="L725" s="541">
        <v>21</v>
      </c>
      <c r="M725" s="541">
        <f>G725*(1+L725/100)</f>
        <v>0</v>
      </c>
      <c r="N725" s="539">
        <v>0</v>
      </c>
      <c r="O725" s="539">
        <f>ROUND(E725*N725,2)</f>
        <v>0</v>
      </c>
      <c r="P725" s="539">
        <v>0</v>
      </c>
      <c r="Q725" s="539">
        <f>ROUND(E725*P725,2)</f>
        <v>0</v>
      </c>
      <c r="R725" s="541"/>
      <c r="S725" s="541" t="s">
        <v>1707</v>
      </c>
      <c r="T725" s="542" t="s">
        <v>1708</v>
      </c>
      <c r="U725" s="526">
        <v>0</v>
      </c>
      <c r="V725" s="526">
        <f>ROUND(E725*U725,2)</f>
        <v>0</v>
      </c>
      <c r="W725" s="526"/>
      <c r="X725" s="526" t="s">
        <v>1606</v>
      </c>
      <c r="Y725" s="526" t="s">
        <v>2857</v>
      </c>
      <c r="Z725" s="527"/>
      <c r="AA725" s="527"/>
      <c r="AB725" s="527"/>
      <c r="AC725" s="527"/>
      <c r="AD725" s="527"/>
      <c r="AE725" s="527"/>
      <c r="AF725" s="527"/>
      <c r="AG725" s="527" t="s">
        <v>1607</v>
      </c>
      <c r="AH725" s="527"/>
      <c r="AI725" s="527"/>
      <c r="AJ725" s="527"/>
      <c r="AK725" s="527"/>
      <c r="AL725" s="527"/>
      <c r="AM725" s="527"/>
      <c r="AN725" s="527"/>
      <c r="AO725" s="527"/>
      <c r="AP725" s="527"/>
      <c r="AQ725" s="527"/>
      <c r="AR725" s="527"/>
      <c r="AS725" s="527"/>
      <c r="AT725" s="527"/>
      <c r="AU725" s="527"/>
      <c r="AV725" s="527"/>
      <c r="AW725" s="527"/>
      <c r="AX725" s="527"/>
      <c r="AY725" s="527"/>
      <c r="AZ725" s="527"/>
      <c r="BA725" s="527"/>
      <c r="BB725" s="527"/>
      <c r="BC725" s="527"/>
      <c r="BD725" s="527"/>
      <c r="BE725" s="527"/>
      <c r="BF725" s="527"/>
      <c r="BG725" s="527"/>
      <c r="BH725" s="527"/>
    </row>
    <row r="726" spans="1:60" ht="22.5" outlineLevel="1">
      <c r="A726" s="518">
        <v>183</v>
      </c>
      <c r="B726" s="519" t="s">
        <v>2583</v>
      </c>
      <c r="C726" s="520" t="s">
        <v>2584</v>
      </c>
      <c r="D726" s="521" t="s">
        <v>189</v>
      </c>
      <c r="E726" s="522">
        <v>1</v>
      </c>
      <c r="F726" s="523"/>
      <c r="G726" s="524">
        <f>ROUND(E726*F726,2)</f>
        <v>0</v>
      </c>
      <c r="H726" s="523"/>
      <c r="I726" s="524">
        <f>ROUND(E726*H726,2)</f>
        <v>0</v>
      </c>
      <c r="J726" s="523"/>
      <c r="K726" s="524">
        <f>ROUND(E726*J726,2)</f>
        <v>0</v>
      </c>
      <c r="L726" s="524">
        <v>21</v>
      </c>
      <c r="M726" s="524">
        <f>G726*(1+L726/100)</f>
        <v>0</v>
      </c>
      <c r="N726" s="522">
        <v>0</v>
      </c>
      <c r="O726" s="522">
        <f>ROUND(E726*N726,2)</f>
        <v>0</v>
      </c>
      <c r="P726" s="522">
        <v>0</v>
      </c>
      <c r="Q726" s="522">
        <f>ROUND(E726*P726,2)</f>
        <v>0</v>
      </c>
      <c r="R726" s="524"/>
      <c r="S726" s="524" t="s">
        <v>1707</v>
      </c>
      <c r="T726" s="525" t="s">
        <v>1708</v>
      </c>
      <c r="U726" s="526">
        <v>10.73</v>
      </c>
      <c r="V726" s="526">
        <f>ROUND(E726*U726,2)</f>
        <v>10.73</v>
      </c>
      <c r="W726" s="526"/>
      <c r="X726" s="526" t="s">
        <v>1606</v>
      </c>
      <c r="Y726" s="526" t="s">
        <v>2857</v>
      </c>
      <c r="Z726" s="527"/>
      <c r="AA726" s="527"/>
      <c r="AB726" s="527"/>
      <c r="AC726" s="527"/>
      <c r="AD726" s="527"/>
      <c r="AE726" s="527"/>
      <c r="AF726" s="527"/>
      <c r="AG726" s="527" t="s">
        <v>1607</v>
      </c>
      <c r="AH726" s="527"/>
      <c r="AI726" s="527"/>
      <c r="AJ726" s="527"/>
      <c r="AK726" s="527"/>
      <c r="AL726" s="527"/>
      <c r="AM726" s="527"/>
      <c r="AN726" s="527"/>
      <c r="AO726" s="527"/>
      <c r="AP726" s="527"/>
      <c r="AQ726" s="527"/>
      <c r="AR726" s="527"/>
      <c r="AS726" s="527"/>
      <c r="AT726" s="527"/>
      <c r="AU726" s="527"/>
      <c r="AV726" s="527"/>
      <c r="AW726" s="527"/>
      <c r="AX726" s="527"/>
      <c r="AY726" s="527"/>
      <c r="AZ726" s="527"/>
      <c r="BA726" s="527"/>
      <c r="BB726" s="527"/>
      <c r="BC726" s="527"/>
      <c r="BD726" s="527"/>
      <c r="BE726" s="527"/>
      <c r="BF726" s="527"/>
      <c r="BG726" s="527"/>
      <c r="BH726" s="527"/>
    </row>
    <row r="727" spans="1:60" outlineLevel="2">
      <c r="A727" s="528"/>
      <c r="B727" s="529"/>
      <c r="C727" s="974" t="s">
        <v>2585</v>
      </c>
      <c r="D727" s="975"/>
      <c r="E727" s="975"/>
      <c r="F727" s="975"/>
      <c r="G727" s="975"/>
      <c r="H727" s="526"/>
      <c r="I727" s="526"/>
      <c r="J727" s="526"/>
      <c r="K727" s="526"/>
      <c r="L727" s="526"/>
      <c r="M727" s="526"/>
      <c r="N727" s="533"/>
      <c r="O727" s="533"/>
      <c r="P727" s="533"/>
      <c r="Q727" s="533"/>
      <c r="R727" s="526"/>
      <c r="S727" s="526"/>
      <c r="T727" s="526"/>
      <c r="U727" s="526"/>
      <c r="V727" s="526"/>
      <c r="W727" s="526"/>
      <c r="X727" s="526"/>
      <c r="Y727" s="526"/>
      <c r="Z727" s="527"/>
      <c r="AA727" s="527"/>
      <c r="AB727" s="527"/>
      <c r="AC727" s="527"/>
      <c r="AD727" s="527"/>
      <c r="AE727" s="527"/>
      <c r="AF727" s="527"/>
      <c r="AG727" s="527" t="s">
        <v>1632</v>
      </c>
      <c r="AH727" s="527"/>
      <c r="AI727" s="527"/>
      <c r="AJ727" s="527"/>
      <c r="AK727" s="527"/>
      <c r="AL727" s="527"/>
      <c r="AM727" s="527"/>
      <c r="AN727" s="527"/>
      <c r="AO727" s="527"/>
      <c r="AP727" s="527"/>
      <c r="AQ727" s="527"/>
      <c r="AR727" s="527"/>
      <c r="AS727" s="527"/>
      <c r="AT727" s="527"/>
      <c r="AU727" s="527"/>
      <c r="AV727" s="527"/>
      <c r="AW727" s="527"/>
      <c r="AX727" s="527"/>
      <c r="AY727" s="527"/>
      <c r="AZ727" s="527"/>
      <c r="BA727" s="527"/>
      <c r="BB727" s="527"/>
      <c r="BC727" s="527"/>
      <c r="BD727" s="527"/>
      <c r="BE727" s="527"/>
      <c r="BF727" s="527"/>
      <c r="BG727" s="527"/>
      <c r="BH727" s="527"/>
    </row>
    <row r="728" spans="1:60" ht="22.5" outlineLevel="3">
      <c r="A728" s="528"/>
      <c r="B728" s="529"/>
      <c r="C728" s="978" t="s">
        <v>2586</v>
      </c>
      <c r="D728" s="979"/>
      <c r="E728" s="979"/>
      <c r="F728" s="979"/>
      <c r="G728" s="979"/>
      <c r="H728" s="526"/>
      <c r="I728" s="526"/>
      <c r="J728" s="526"/>
      <c r="K728" s="526"/>
      <c r="L728" s="526"/>
      <c r="M728" s="526"/>
      <c r="N728" s="533"/>
      <c r="O728" s="533"/>
      <c r="P728" s="533"/>
      <c r="Q728" s="533"/>
      <c r="R728" s="526"/>
      <c r="S728" s="526"/>
      <c r="T728" s="526"/>
      <c r="U728" s="526"/>
      <c r="V728" s="526"/>
      <c r="W728" s="526"/>
      <c r="X728" s="526"/>
      <c r="Y728" s="526"/>
      <c r="Z728" s="527"/>
      <c r="AA728" s="527"/>
      <c r="AB728" s="527"/>
      <c r="AC728" s="527"/>
      <c r="AD728" s="527"/>
      <c r="AE728" s="527"/>
      <c r="AF728" s="527"/>
      <c r="AG728" s="527" t="s">
        <v>1632</v>
      </c>
      <c r="AH728" s="527"/>
      <c r="AI728" s="527"/>
      <c r="AJ728" s="527"/>
      <c r="AK728" s="527"/>
      <c r="AL728" s="527"/>
      <c r="AM728" s="527"/>
      <c r="AN728" s="527"/>
      <c r="AO728" s="527"/>
      <c r="AP728" s="527"/>
      <c r="AQ728" s="527"/>
      <c r="AR728" s="527"/>
      <c r="AS728" s="527"/>
      <c r="AT728" s="527"/>
      <c r="AU728" s="527"/>
      <c r="AV728" s="527"/>
      <c r="AW728" s="527"/>
      <c r="AX728" s="527"/>
      <c r="AY728" s="527"/>
      <c r="AZ728" s="527"/>
      <c r="BA728" s="534" t="str">
        <f>C728</f>
        <v>Kuchyňská linka s nerezovým  dřezem  s odkladací plochou. Kuchyňská linka bude mít horní a spodní skříňky v celé délce linky a kuchyňskou desku.</v>
      </c>
      <c r="BB728" s="527"/>
      <c r="BC728" s="527"/>
      <c r="BD728" s="527"/>
      <c r="BE728" s="527"/>
      <c r="BF728" s="527"/>
      <c r="BG728" s="527"/>
      <c r="BH728" s="527"/>
    </row>
    <row r="729" spans="1:60" outlineLevel="1">
      <c r="A729" s="518">
        <v>184</v>
      </c>
      <c r="B729" s="519" t="s">
        <v>2587</v>
      </c>
      <c r="C729" s="520" t="s">
        <v>2588</v>
      </c>
      <c r="D729" s="521" t="s">
        <v>2582</v>
      </c>
      <c r="E729" s="522">
        <v>2</v>
      </c>
      <c r="F729" s="523"/>
      <c r="G729" s="524">
        <f>ROUND(E729*F729,2)</f>
        <v>0</v>
      </c>
      <c r="H729" s="523"/>
      <c r="I729" s="524">
        <f>ROUND(E729*H729,2)</f>
        <v>0</v>
      </c>
      <c r="J729" s="523"/>
      <c r="K729" s="524">
        <f>ROUND(E729*J729,2)</f>
        <v>0</v>
      </c>
      <c r="L729" s="524">
        <v>21</v>
      </c>
      <c r="M729" s="524">
        <f>G729*(1+L729/100)</f>
        <v>0</v>
      </c>
      <c r="N729" s="522">
        <v>0</v>
      </c>
      <c r="O729" s="522">
        <f>ROUND(E729*N729,2)</f>
        <v>0</v>
      </c>
      <c r="P729" s="522">
        <v>0</v>
      </c>
      <c r="Q729" s="522">
        <f>ROUND(E729*P729,2)</f>
        <v>0</v>
      </c>
      <c r="R729" s="524"/>
      <c r="S729" s="524" t="s">
        <v>1707</v>
      </c>
      <c r="T729" s="525" t="s">
        <v>1708</v>
      </c>
      <c r="U729" s="526">
        <v>0</v>
      </c>
      <c r="V729" s="526">
        <f>ROUND(E729*U729,2)</f>
        <v>0</v>
      </c>
      <c r="W729" s="526"/>
      <c r="X729" s="526" t="s">
        <v>1606</v>
      </c>
      <c r="Y729" s="526" t="s">
        <v>2857</v>
      </c>
      <c r="Z729" s="527"/>
      <c r="AA729" s="527"/>
      <c r="AB729" s="527"/>
      <c r="AC729" s="527"/>
      <c r="AD729" s="527"/>
      <c r="AE729" s="527"/>
      <c r="AF729" s="527"/>
      <c r="AG729" s="527" t="s">
        <v>1607</v>
      </c>
      <c r="AH729" s="527"/>
      <c r="AI729" s="527"/>
      <c r="AJ729" s="527"/>
      <c r="AK729" s="527"/>
      <c r="AL729" s="527"/>
      <c r="AM729" s="527"/>
      <c r="AN729" s="527"/>
      <c r="AO729" s="527"/>
      <c r="AP729" s="527"/>
      <c r="AQ729" s="527"/>
      <c r="AR729" s="527"/>
      <c r="AS729" s="527"/>
      <c r="AT729" s="527"/>
      <c r="AU729" s="527"/>
      <c r="AV729" s="527"/>
      <c r="AW729" s="527"/>
      <c r="AX729" s="527"/>
      <c r="AY729" s="527"/>
      <c r="AZ729" s="527"/>
      <c r="BA729" s="527"/>
      <c r="BB729" s="527"/>
      <c r="BC729" s="527"/>
      <c r="BD729" s="527"/>
      <c r="BE729" s="527"/>
      <c r="BF729" s="527"/>
      <c r="BG729" s="527"/>
      <c r="BH729" s="527"/>
    </row>
    <row r="730" spans="1:60" outlineLevel="2">
      <c r="A730" s="528"/>
      <c r="B730" s="529"/>
      <c r="C730" s="974" t="s">
        <v>2589</v>
      </c>
      <c r="D730" s="975"/>
      <c r="E730" s="975"/>
      <c r="F730" s="975"/>
      <c r="G730" s="975"/>
      <c r="H730" s="526"/>
      <c r="I730" s="526"/>
      <c r="J730" s="526"/>
      <c r="K730" s="526"/>
      <c r="L730" s="526"/>
      <c r="M730" s="526"/>
      <c r="N730" s="533"/>
      <c r="O730" s="533"/>
      <c r="P730" s="533"/>
      <c r="Q730" s="533"/>
      <c r="R730" s="526"/>
      <c r="S730" s="526"/>
      <c r="T730" s="526"/>
      <c r="U730" s="526"/>
      <c r="V730" s="526"/>
      <c r="W730" s="526"/>
      <c r="X730" s="526"/>
      <c r="Y730" s="526"/>
      <c r="Z730" s="527"/>
      <c r="AA730" s="527"/>
      <c r="AB730" s="527"/>
      <c r="AC730" s="527"/>
      <c r="AD730" s="527"/>
      <c r="AE730" s="527"/>
      <c r="AF730" s="527"/>
      <c r="AG730" s="527" t="s">
        <v>1632</v>
      </c>
      <c r="AH730" s="527"/>
      <c r="AI730" s="527"/>
      <c r="AJ730" s="527"/>
      <c r="AK730" s="527"/>
      <c r="AL730" s="527"/>
      <c r="AM730" s="527"/>
      <c r="AN730" s="527"/>
      <c r="AO730" s="527"/>
      <c r="AP730" s="527"/>
      <c r="AQ730" s="527"/>
      <c r="AR730" s="527"/>
      <c r="AS730" s="527"/>
      <c r="AT730" s="527"/>
      <c r="AU730" s="527"/>
      <c r="AV730" s="527"/>
      <c r="AW730" s="527"/>
      <c r="AX730" s="527"/>
      <c r="AY730" s="527"/>
      <c r="AZ730" s="527"/>
      <c r="BA730" s="527"/>
      <c r="BB730" s="527"/>
      <c r="BC730" s="527"/>
      <c r="BD730" s="527"/>
      <c r="BE730" s="527"/>
      <c r="BF730" s="527"/>
      <c r="BG730" s="527"/>
      <c r="BH730" s="527"/>
    </row>
    <row r="731" spans="1:60" outlineLevel="3">
      <c r="A731" s="528"/>
      <c r="B731" s="529"/>
      <c r="C731" s="978" t="s">
        <v>2590</v>
      </c>
      <c r="D731" s="979"/>
      <c r="E731" s="979"/>
      <c r="F731" s="979"/>
      <c r="G731" s="979"/>
      <c r="H731" s="526"/>
      <c r="I731" s="526"/>
      <c r="J731" s="526"/>
      <c r="K731" s="526"/>
      <c r="L731" s="526"/>
      <c r="M731" s="526"/>
      <c r="N731" s="533"/>
      <c r="O731" s="533"/>
      <c r="P731" s="533"/>
      <c r="Q731" s="533"/>
      <c r="R731" s="526"/>
      <c r="S731" s="526"/>
      <c r="T731" s="526"/>
      <c r="U731" s="526"/>
      <c r="V731" s="526"/>
      <c r="W731" s="526"/>
      <c r="X731" s="526"/>
      <c r="Y731" s="526"/>
      <c r="Z731" s="527"/>
      <c r="AA731" s="527"/>
      <c r="AB731" s="527"/>
      <c r="AC731" s="527"/>
      <c r="AD731" s="527"/>
      <c r="AE731" s="527"/>
      <c r="AF731" s="527"/>
      <c r="AG731" s="527" t="s">
        <v>1632</v>
      </c>
      <c r="AH731" s="527"/>
      <c r="AI731" s="527"/>
      <c r="AJ731" s="527"/>
      <c r="AK731" s="527"/>
      <c r="AL731" s="527"/>
      <c r="AM731" s="527"/>
      <c r="AN731" s="527"/>
      <c r="AO731" s="527"/>
      <c r="AP731" s="527"/>
      <c r="AQ731" s="527"/>
      <c r="AR731" s="527"/>
      <c r="AS731" s="527"/>
      <c r="AT731" s="527"/>
      <c r="AU731" s="527"/>
      <c r="AV731" s="527"/>
      <c r="AW731" s="527"/>
      <c r="AX731" s="527"/>
      <c r="AY731" s="527"/>
      <c r="AZ731" s="527"/>
      <c r="BA731" s="527"/>
      <c r="BB731" s="527"/>
      <c r="BC731" s="527"/>
      <c r="BD731" s="527"/>
      <c r="BE731" s="527"/>
      <c r="BF731" s="527"/>
      <c r="BG731" s="527"/>
      <c r="BH731" s="527"/>
    </row>
    <row r="732" spans="1:60" outlineLevel="3">
      <c r="A732" s="528"/>
      <c r="B732" s="529"/>
      <c r="C732" s="978" t="s">
        <v>2591</v>
      </c>
      <c r="D732" s="979"/>
      <c r="E732" s="979"/>
      <c r="F732" s="979"/>
      <c r="G732" s="979"/>
      <c r="H732" s="526"/>
      <c r="I732" s="526"/>
      <c r="J732" s="526"/>
      <c r="K732" s="526"/>
      <c r="L732" s="526"/>
      <c r="M732" s="526"/>
      <c r="N732" s="533"/>
      <c r="O732" s="533"/>
      <c r="P732" s="533"/>
      <c r="Q732" s="533"/>
      <c r="R732" s="526"/>
      <c r="S732" s="526"/>
      <c r="T732" s="526"/>
      <c r="U732" s="526"/>
      <c r="V732" s="526"/>
      <c r="W732" s="526"/>
      <c r="X732" s="526"/>
      <c r="Y732" s="526"/>
      <c r="Z732" s="527"/>
      <c r="AA732" s="527"/>
      <c r="AB732" s="527"/>
      <c r="AC732" s="527"/>
      <c r="AD732" s="527"/>
      <c r="AE732" s="527"/>
      <c r="AF732" s="527"/>
      <c r="AG732" s="527" t="s">
        <v>1632</v>
      </c>
      <c r="AH732" s="527"/>
      <c r="AI732" s="527"/>
      <c r="AJ732" s="527"/>
      <c r="AK732" s="527"/>
      <c r="AL732" s="527"/>
      <c r="AM732" s="527"/>
      <c r="AN732" s="527"/>
      <c r="AO732" s="527"/>
      <c r="AP732" s="527"/>
      <c r="AQ732" s="527"/>
      <c r="AR732" s="527"/>
      <c r="AS732" s="527"/>
      <c r="AT732" s="527"/>
      <c r="AU732" s="527"/>
      <c r="AV732" s="527"/>
      <c r="AW732" s="527"/>
      <c r="AX732" s="527"/>
      <c r="AY732" s="527"/>
      <c r="AZ732" s="527"/>
      <c r="BA732" s="527"/>
      <c r="BB732" s="527"/>
      <c r="BC732" s="527"/>
      <c r="BD732" s="527"/>
      <c r="BE732" s="527"/>
      <c r="BF732" s="527"/>
      <c r="BG732" s="527"/>
      <c r="BH732" s="527"/>
    </row>
    <row r="733" spans="1:60" outlineLevel="3">
      <c r="A733" s="528"/>
      <c r="B733" s="529"/>
      <c r="C733" s="978" t="s">
        <v>2592</v>
      </c>
      <c r="D733" s="979"/>
      <c r="E733" s="979"/>
      <c r="F733" s="979"/>
      <c r="G733" s="979"/>
      <c r="H733" s="526"/>
      <c r="I733" s="526"/>
      <c r="J733" s="526"/>
      <c r="K733" s="526"/>
      <c r="L733" s="526"/>
      <c r="M733" s="526"/>
      <c r="N733" s="533"/>
      <c r="O733" s="533"/>
      <c r="P733" s="533"/>
      <c r="Q733" s="533"/>
      <c r="R733" s="526"/>
      <c r="S733" s="526"/>
      <c r="T733" s="526"/>
      <c r="U733" s="526"/>
      <c r="V733" s="526"/>
      <c r="W733" s="526"/>
      <c r="X733" s="526"/>
      <c r="Y733" s="526"/>
      <c r="Z733" s="527"/>
      <c r="AA733" s="527"/>
      <c r="AB733" s="527"/>
      <c r="AC733" s="527"/>
      <c r="AD733" s="527"/>
      <c r="AE733" s="527"/>
      <c r="AF733" s="527"/>
      <c r="AG733" s="527" t="s">
        <v>1632</v>
      </c>
      <c r="AH733" s="527"/>
      <c r="AI733" s="527"/>
      <c r="AJ733" s="527"/>
      <c r="AK733" s="527"/>
      <c r="AL733" s="527"/>
      <c r="AM733" s="527"/>
      <c r="AN733" s="527"/>
      <c r="AO733" s="527"/>
      <c r="AP733" s="527"/>
      <c r="AQ733" s="527"/>
      <c r="AR733" s="527"/>
      <c r="AS733" s="527"/>
      <c r="AT733" s="527"/>
      <c r="AU733" s="527"/>
      <c r="AV733" s="527"/>
      <c r="AW733" s="527"/>
      <c r="AX733" s="527"/>
      <c r="AY733" s="527"/>
      <c r="AZ733" s="527"/>
      <c r="BA733" s="527"/>
      <c r="BB733" s="527"/>
      <c r="BC733" s="527"/>
      <c r="BD733" s="527"/>
      <c r="BE733" s="527"/>
      <c r="BF733" s="527"/>
      <c r="BG733" s="527"/>
      <c r="BH733" s="527"/>
    </row>
    <row r="734" spans="1:60" outlineLevel="3">
      <c r="A734" s="528"/>
      <c r="B734" s="529"/>
      <c r="C734" s="978" t="s">
        <v>2593</v>
      </c>
      <c r="D734" s="979"/>
      <c r="E734" s="979"/>
      <c r="F734" s="979"/>
      <c r="G734" s="979"/>
      <c r="H734" s="526"/>
      <c r="I734" s="526"/>
      <c r="J734" s="526"/>
      <c r="K734" s="526"/>
      <c r="L734" s="526"/>
      <c r="M734" s="526"/>
      <c r="N734" s="533"/>
      <c r="O734" s="533"/>
      <c r="P734" s="533"/>
      <c r="Q734" s="533"/>
      <c r="R734" s="526"/>
      <c r="S734" s="526"/>
      <c r="T734" s="526"/>
      <c r="U734" s="526"/>
      <c r="V734" s="526"/>
      <c r="W734" s="526"/>
      <c r="X734" s="526"/>
      <c r="Y734" s="526"/>
      <c r="Z734" s="527"/>
      <c r="AA734" s="527"/>
      <c r="AB734" s="527"/>
      <c r="AC734" s="527"/>
      <c r="AD734" s="527"/>
      <c r="AE734" s="527"/>
      <c r="AF734" s="527"/>
      <c r="AG734" s="527" t="s">
        <v>1632</v>
      </c>
      <c r="AH734" s="527"/>
      <c r="AI734" s="527"/>
      <c r="AJ734" s="527"/>
      <c r="AK734" s="527"/>
      <c r="AL734" s="527"/>
      <c r="AM734" s="527"/>
      <c r="AN734" s="527"/>
      <c r="AO734" s="527"/>
      <c r="AP734" s="527"/>
      <c r="AQ734" s="527"/>
      <c r="AR734" s="527"/>
      <c r="AS734" s="527"/>
      <c r="AT734" s="527"/>
      <c r="AU734" s="527"/>
      <c r="AV734" s="527"/>
      <c r="AW734" s="527"/>
      <c r="AX734" s="527"/>
      <c r="AY734" s="527"/>
      <c r="AZ734" s="527"/>
      <c r="BA734" s="527"/>
      <c r="BB734" s="527"/>
      <c r="BC734" s="527"/>
      <c r="BD734" s="527"/>
      <c r="BE734" s="527"/>
      <c r="BF734" s="527"/>
      <c r="BG734" s="527"/>
      <c r="BH734" s="527"/>
    </row>
    <row r="735" spans="1:60" outlineLevel="3">
      <c r="A735" s="528"/>
      <c r="B735" s="529"/>
      <c r="C735" s="978" t="s">
        <v>2594</v>
      </c>
      <c r="D735" s="979"/>
      <c r="E735" s="979"/>
      <c r="F735" s="979"/>
      <c r="G735" s="979"/>
      <c r="H735" s="526"/>
      <c r="I735" s="526"/>
      <c r="J735" s="526"/>
      <c r="K735" s="526"/>
      <c r="L735" s="526"/>
      <c r="M735" s="526"/>
      <c r="N735" s="533"/>
      <c r="O735" s="533"/>
      <c r="P735" s="533"/>
      <c r="Q735" s="533"/>
      <c r="R735" s="526"/>
      <c r="S735" s="526"/>
      <c r="T735" s="526"/>
      <c r="U735" s="526"/>
      <c r="V735" s="526"/>
      <c r="W735" s="526"/>
      <c r="X735" s="526"/>
      <c r="Y735" s="526"/>
      <c r="Z735" s="527"/>
      <c r="AA735" s="527"/>
      <c r="AB735" s="527"/>
      <c r="AC735" s="527"/>
      <c r="AD735" s="527"/>
      <c r="AE735" s="527"/>
      <c r="AF735" s="527"/>
      <c r="AG735" s="527" t="s">
        <v>1632</v>
      </c>
      <c r="AH735" s="527"/>
      <c r="AI735" s="527"/>
      <c r="AJ735" s="527"/>
      <c r="AK735" s="527"/>
      <c r="AL735" s="527"/>
      <c r="AM735" s="527"/>
      <c r="AN735" s="527"/>
      <c r="AO735" s="527"/>
      <c r="AP735" s="527"/>
      <c r="AQ735" s="527"/>
      <c r="AR735" s="527"/>
      <c r="AS735" s="527"/>
      <c r="AT735" s="527"/>
      <c r="AU735" s="527"/>
      <c r="AV735" s="527"/>
      <c r="AW735" s="527"/>
      <c r="AX735" s="527"/>
      <c r="AY735" s="527"/>
      <c r="AZ735" s="527"/>
      <c r="BA735" s="527"/>
      <c r="BB735" s="527"/>
      <c r="BC735" s="527"/>
      <c r="BD735" s="527"/>
      <c r="BE735" s="527"/>
      <c r="BF735" s="527"/>
      <c r="BG735" s="527"/>
      <c r="BH735" s="527"/>
    </row>
    <row r="736" spans="1:60" outlineLevel="3">
      <c r="A736" s="528"/>
      <c r="B736" s="529"/>
      <c r="C736" s="978" t="s">
        <v>2595</v>
      </c>
      <c r="D736" s="979"/>
      <c r="E736" s="979"/>
      <c r="F736" s="979"/>
      <c r="G736" s="979"/>
      <c r="H736" s="526"/>
      <c r="I736" s="526"/>
      <c r="J736" s="526"/>
      <c r="K736" s="526"/>
      <c r="L736" s="526"/>
      <c r="M736" s="526"/>
      <c r="N736" s="533"/>
      <c r="O736" s="533"/>
      <c r="P736" s="533"/>
      <c r="Q736" s="533"/>
      <c r="R736" s="526"/>
      <c r="S736" s="526"/>
      <c r="T736" s="526"/>
      <c r="U736" s="526"/>
      <c r="V736" s="526"/>
      <c r="W736" s="526"/>
      <c r="X736" s="526"/>
      <c r="Y736" s="526"/>
      <c r="Z736" s="527"/>
      <c r="AA736" s="527"/>
      <c r="AB736" s="527"/>
      <c r="AC736" s="527"/>
      <c r="AD736" s="527"/>
      <c r="AE736" s="527"/>
      <c r="AF736" s="527"/>
      <c r="AG736" s="527" t="s">
        <v>1632</v>
      </c>
      <c r="AH736" s="527"/>
      <c r="AI736" s="527"/>
      <c r="AJ736" s="527"/>
      <c r="AK736" s="527"/>
      <c r="AL736" s="527"/>
      <c r="AM736" s="527"/>
      <c r="AN736" s="527"/>
      <c r="AO736" s="527"/>
      <c r="AP736" s="527"/>
      <c r="AQ736" s="527"/>
      <c r="AR736" s="527"/>
      <c r="AS736" s="527"/>
      <c r="AT736" s="527"/>
      <c r="AU736" s="527"/>
      <c r="AV736" s="527"/>
      <c r="AW736" s="527"/>
      <c r="AX736" s="527"/>
      <c r="AY736" s="527"/>
      <c r="AZ736" s="527"/>
      <c r="BA736" s="527"/>
      <c r="BB736" s="527"/>
      <c r="BC736" s="527"/>
      <c r="BD736" s="527"/>
      <c r="BE736" s="527"/>
      <c r="BF736" s="527"/>
      <c r="BG736" s="527"/>
      <c r="BH736" s="527"/>
    </row>
    <row r="737" spans="1:60" outlineLevel="3">
      <c r="A737" s="528"/>
      <c r="B737" s="529"/>
      <c r="C737" s="978" t="s">
        <v>2596</v>
      </c>
      <c r="D737" s="979"/>
      <c r="E737" s="979"/>
      <c r="F737" s="979"/>
      <c r="G737" s="979"/>
      <c r="H737" s="526"/>
      <c r="I737" s="526"/>
      <c r="J737" s="526"/>
      <c r="K737" s="526"/>
      <c r="L737" s="526"/>
      <c r="M737" s="526"/>
      <c r="N737" s="533"/>
      <c r="O737" s="533"/>
      <c r="P737" s="533"/>
      <c r="Q737" s="533"/>
      <c r="R737" s="526"/>
      <c r="S737" s="526"/>
      <c r="T737" s="526"/>
      <c r="U737" s="526"/>
      <c r="V737" s="526"/>
      <c r="W737" s="526"/>
      <c r="X737" s="526"/>
      <c r="Y737" s="526"/>
      <c r="Z737" s="527"/>
      <c r="AA737" s="527"/>
      <c r="AB737" s="527"/>
      <c r="AC737" s="527"/>
      <c r="AD737" s="527"/>
      <c r="AE737" s="527"/>
      <c r="AF737" s="527"/>
      <c r="AG737" s="527" t="s">
        <v>1632</v>
      </c>
      <c r="AH737" s="527"/>
      <c r="AI737" s="527"/>
      <c r="AJ737" s="527"/>
      <c r="AK737" s="527"/>
      <c r="AL737" s="527"/>
      <c r="AM737" s="527"/>
      <c r="AN737" s="527"/>
      <c r="AO737" s="527"/>
      <c r="AP737" s="527"/>
      <c r="AQ737" s="527"/>
      <c r="AR737" s="527"/>
      <c r="AS737" s="527"/>
      <c r="AT737" s="527"/>
      <c r="AU737" s="527"/>
      <c r="AV737" s="527"/>
      <c r="AW737" s="527"/>
      <c r="AX737" s="527"/>
      <c r="AY737" s="527"/>
      <c r="AZ737" s="527"/>
      <c r="BA737" s="527"/>
      <c r="BB737" s="527"/>
      <c r="BC737" s="527"/>
      <c r="BD737" s="527"/>
      <c r="BE737" s="527"/>
      <c r="BF737" s="527"/>
      <c r="BG737" s="527"/>
      <c r="BH737" s="527"/>
    </row>
    <row r="738" spans="1:60" outlineLevel="3">
      <c r="A738" s="528"/>
      <c r="B738" s="529"/>
      <c r="C738" s="978" t="s">
        <v>2597</v>
      </c>
      <c r="D738" s="979"/>
      <c r="E738" s="979"/>
      <c r="F738" s="979"/>
      <c r="G738" s="979"/>
      <c r="H738" s="526"/>
      <c r="I738" s="526"/>
      <c r="J738" s="526"/>
      <c r="K738" s="526"/>
      <c r="L738" s="526"/>
      <c r="M738" s="526"/>
      <c r="N738" s="533"/>
      <c r="O738" s="533"/>
      <c r="P738" s="533"/>
      <c r="Q738" s="533"/>
      <c r="R738" s="526"/>
      <c r="S738" s="526"/>
      <c r="T738" s="526"/>
      <c r="U738" s="526"/>
      <c r="V738" s="526"/>
      <c r="W738" s="526"/>
      <c r="X738" s="526"/>
      <c r="Y738" s="526"/>
      <c r="Z738" s="527"/>
      <c r="AA738" s="527"/>
      <c r="AB738" s="527"/>
      <c r="AC738" s="527"/>
      <c r="AD738" s="527"/>
      <c r="AE738" s="527"/>
      <c r="AF738" s="527"/>
      <c r="AG738" s="527" t="s">
        <v>1632</v>
      </c>
      <c r="AH738" s="527"/>
      <c r="AI738" s="527"/>
      <c r="AJ738" s="527"/>
      <c r="AK738" s="527"/>
      <c r="AL738" s="527"/>
      <c r="AM738" s="527"/>
      <c r="AN738" s="527"/>
      <c r="AO738" s="527"/>
      <c r="AP738" s="527"/>
      <c r="AQ738" s="527"/>
      <c r="AR738" s="527"/>
      <c r="AS738" s="527"/>
      <c r="AT738" s="527"/>
      <c r="AU738" s="527"/>
      <c r="AV738" s="527"/>
      <c r="AW738" s="527"/>
      <c r="AX738" s="527"/>
      <c r="AY738" s="527"/>
      <c r="AZ738" s="527"/>
      <c r="BA738" s="527"/>
      <c r="BB738" s="527"/>
      <c r="BC738" s="527"/>
      <c r="BD738" s="527"/>
      <c r="BE738" s="527"/>
      <c r="BF738" s="527"/>
      <c r="BG738" s="527"/>
      <c r="BH738" s="527"/>
    </row>
    <row r="739" spans="1:60" ht="22.5" outlineLevel="1">
      <c r="A739" s="518">
        <v>185</v>
      </c>
      <c r="B739" s="519" t="s">
        <v>2598</v>
      </c>
      <c r="C739" s="520" t="s">
        <v>2599</v>
      </c>
      <c r="D739" s="521" t="s">
        <v>189</v>
      </c>
      <c r="E739" s="522">
        <v>13</v>
      </c>
      <c r="F739" s="523"/>
      <c r="G739" s="524">
        <f>ROUND(E739*F739,2)</f>
        <v>0</v>
      </c>
      <c r="H739" s="523"/>
      <c r="I739" s="524">
        <f>ROUND(E739*H739,2)</f>
        <v>0</v>
      </c>
      <c r="J739" s="523"/>
      <c r="K739" s="524">
        <f>ROUND(E739*J739,2)</f>
        <v>0</v>
      </c>
      <c r="L739" s="524">
        <v>21</v>
      </c>
      <c r="M739" s="524">
        <f>G739*(1+L739/100)</f>
        <v>0</v>
      </c>
      <c r="N739" s="522">
        <v>0</v>
      </c>
      <c r="O739" s="522">
        <f>ROUND(E739*N739,2)</f>
        <v>0</v>
      </c>
      <c r="P739" s="522">
        <v>0</v>
      </c>
      <c r="Q739" s="522">
        <f>ROUND(E739*P739,2)</f>
        <v>0</v>
      </c>
      <c r="R739" s="524"/>
      <c r="S739" s="524" t="s">
        <v>1707</v>
      </c>
      <c r="T739" s="525" t="s">
        <v>1708</v>
      </c>
      <c r="U739" s="526">
        <v>0</v>
      </c>
      <c r="V739" s="526">
        <f>ROUND(E739*U739,2)</f>
        <v>0</v>
      </c>
      <c r="W739" s="526"/>
      <c r="X739" s="526" t="s">
        <v>1606</v>
      </c>
      <c r="Y739" s="526" t="s">
        <v>2857</v>
      </c>
      <c r="Z739" s="527"/>
      <c r="AA739" s="527"/>
      <c r="AB739" s="527"/>
      <c r="AC739" s="527"/>
      <c r="AD739" s="527"/>
      <c r="AE739" s="527"/>
      <c r="AF739" s="527"/>
      <c r="AG739" s="527" t="s">
        <v>1607</v>
      </c>
      <c r="AH739" s="527"/>
      <c r="AI739" s="527"/>
      <c r="AJ739" s="527"/>
      <c r="AK739" s="527"/>
      <c r="AL739" s="527"/>
      <c r="AM739" s="527"/>
      <c r="AN739" s="527"/>
      <c r="AO739" s="527"/>
      <c r="AP739" s="527"/>
      <c r="AQ739" s="527"/>
      <c r="AR739" s="527"/>
      <c r="AS739" s="527"/>
      <c r="AT739" s="527"/>
      <c r="AU739" s="527"/>
      <c r="AV739" s="527"/>
      <c r="AW739" s="527"/>
      <c r="AX739" s="527"/>
      <c r="AY739" s="527"/>
      <c r="AZ739" s="527"/>
      <c r="BA739" s="527"/>
      <c r="BB739" s="527"/>
      <c r="BC739" s="527"/>
      <c r="BD739" s="527"/>
      <c r="BE739" s="527"/>
      <c r="BF739" s="527"/>
      <c r="BG739" s="527"/>
      <c r="BH739" s="527"/>
    </row>
    <row r="740" spans="1:60" outlineLevel="2">
      <c r="A740" s="528"/>
      <c r="B740" s="529"/>
      <c r="C740" s="530" t="s">
        <v>2600</v>
      </c>
      <c r="D740" s="531"/>
      <c r="E740" s="532">
        <v>1</v>
      </c>
      <c r="F740" s="526"/>
      <c r="G740" s="526"/>
      <c r="H740" s="526"/>
      <c r="I740" s="526"/>
      <c r="J740" s="526"/>
      <c r="K740" s="526"/>
      <c r="L740" s="526"/>
      <c r="M740" s="526"/>
      <c r="N740" s="533"/>
      <c r="O740" s="533"/>
      <c r="P740" s="533"/>
      <c r="Q740" s="533"/>
      <c r="R740" s="526"/>
      <c r="S740" s="526"/>
      <c r="T740" s="526"/>
      <c r="U740" s="526"/>
      <c r="V740" s="526"/>
      <c r="W740" s="526"/>
      <c r="X740" s="526"/>
      <c r="Y740" s="526"/>
      <c r="Z740" s="527"/>
      <c r="AA740" s="527"/>
      <c r="AB740" s="527"/>
      <c r="AC740" s="527"/>
      <c r="AD740" s="527"/>
      <c r="AE740" s="527"/>
      <c r="AF740" s="527"/>
      <c r="AG740" s="527" t="s">
        <v>814</v>
      </c>
      <c r="AH740" s="527">
        <v>0</v>
      </c>
      <c r="AI740" s="527"/>
      <c r="AJ740" s="527"/>
      <c r="AK740" s="527"/>
      <c r="AL740" s="527"/>
      <c r="AM740" s="527"/>
      <c r="AN740" s="527"/>
      <c r="AO740" s="527"/>
      <c r="AP740" s="527"/>
      <c r="AQ740" s="527"/>
      <c r="AR740" s="527"/>
      <c r="AS740" s="527"/>
      <c r="AT740" s="527"/>
      <c r="AU740" s="527"/>
      <c r="AV740" s="527"/>
      <c r="AW740" s="527"/>
      <c r="AX740" s="527"/>
      <c r="AY740" s="527"/>
      <c r="AZ740" s="527"/>
      <c r="BA740" s="527"/>
      <c r="BB740" s="527"/>
      <c r="BC740" s="527"/>
      <c r="BD740" s="527"/>
      <c r="BE740" s="527"/>
      <c r="BF740" s="527"/>
      <c r="BG740" s="527"/>
      <c r="BH740" s="527"/>
    </row>
    <row r="741" spans="1:60" outlineLevel="3">
      <c r="A741" s="528"/>
      <c r="B741" s="529"/>
      <c r="C741" s="530" t="s">
        <v>2601</v>
      </c>
      <c r="D741" s="531"/>
      <c r="E741" s="532">
        <v>1</v>
      </c>
      <c r="F741" s="526"/>
      <c r="G741" s="526"/>
      <c r="H741" s="526"/>
      <c r="I741" s="526"/>
      <c r="J741" s="526"/>
      <c r="K741" s="526"/>
      <c r="L741" s="526"/>
      <c r="M741" s="526"/>
      <c r="N741" s="533"/>
      <c r="O741" s="533"/>
      <c r="P741" s="533"/>
      <c r="Q741" s="533"/>
      <c r="R741" s="526"/>
      <c r="S741" s="526"/>
      <c r="T741" s="526"/>
      <c r="U741" s="526"/>
      <c r="V741" s="526"/>
      <c r="W741" s="526"/>
      <c r="X741" s="526"/>
      <c r="Y741" s="526"/>
      <c r="Z741" s="527"/>
      <c r="AA741" s="527"/>
      <c r="AB741" s="527"/>
      <c r="AC741" s="527"/>
      <c r="AD741" s="527"/>
      <c r="AE741" s="527"/>
      <c r="AF741" s="527"/>
      <c r="AG741" s="527" t="s">
        <v>814</v>
      </c>
      <c r="AH741" s="527">
        <v>0</v>
      </c>
      <c r="AI741" s="527"/>
      <c r="AJ741" s="527"/>
      <c r="AK741" s="527"/>
      <c r="AL741" s="527"/>
      <c r="AM741" s="527"/>
      <c r="AN741" s="527"/>
      <c r="AO741" s="527"/>
      <c r="AP741" s="527"/>
      <c r="AQ741" s="527"/>
      <c r="AR741" s="527"/>
      <c r="AS741" s="527"/>
      <c r="AT741" s="527"/>
      <c r="AU741" s="527"/>
      <c r="AV741" s="527"/>
      <c r="AW741" s="527"/>
      <c r="AX741" s="527"/>
      <c r="AY741" s="527"/>
      <c r="AZ741" s="527"/>
      <c r="BA741" s="527"/>
      <c r="BB741" s="527"/>
      <c r="BC741" s="527"/>
      <c r="BD741" s="527"/>
      <c r="BE741" s="527"/>
      <c r="BF741" s="527"/>
      <c r="BG741" s="527"/>
      <c r="BH741" s="527"/>
    </row>
    <row r="742" spans="1:60" outlineLevel="3">
      <c r="A742" s="528"/>
      <c r="B742" s="529"/>
      <c r="C742" s="530" t="s">
        <v>2602</v>
      </c>
      <c r="D742" s="531"/>
      <c r="E742" s="532">
        <v>1</v>
      </c>
      <c r="F742" s="526"/>
      <c r="G742" s="526"/>
      <c r="H742" s="526"/>
      <c r="I742" s="526"/>
      <c r="J742" s="526"/>
      <c r="K742" s="526"/>
      <c r="L742" s="526"/>
      <c r="M742" s="526"/>
      <c r="N742" s="533"/>
      <c r="O742" s="533"/>
      <c r="P742" s="533"/>
      <c r="Q742" s="533"/>
      <c r="R742" s="526"/>
      <c r="S742" s="526"/>
      <c r="T742" s="526"/>
      <c r="U742" s="526"/>
      <c r="V742" s="526"/>
      <c r="W742" s="526"/>
      <c r="X742" s="526"/>
      <c r="Y742" s="526"/>
      <c r="Z742" s="527"/>
      <c r="AA742" s="527"/>
      <c r="AB742" s="527"/>
      <c r="AC742" s="527"/>
      <c r="AD742" s="527"/>
      <c r="AE742" s="527"/>
      <c r="AF742" s="527"/>
      <c r="AG742" s="527" t="s">
        <v>814</v>
      </c>
      <c r="AH742" s="527">
        <v>0</v>
      </c>
      <c r="AI742" s="527"/>
      <c r="AJ742" s="527"/>
      <c r="AK742" s="527"/>
      <c r="AL742" s="527"/>
      <c r="AM742" s="527"/>
      <c r="AN742" s="527"/>
      <c r="AO742" s="527"/>
      <c r="AP742" s="527"/>
      <c r="AQ742" s="527"/>
      <c r="AR742" s="527"/>
      <c r="AS742" s="527"/>
      <c r="AT742" s="527"/>
      <c r="AU742" s="527"/>
      <c r="AV742" s="527"/>
      <c r="AW742" s="527"/>
      <c r="AX742" s="527"/>
      <c r="AY742" s="527"/>
      <c r="AZ742" s="527"/>
      <c r="BA742" s="527"/>
      <c r="BB742" s="527"/>
      <c r="BC742" s="527"/>
      <c r="BD742" s="527"/>
      <c r="BE742" s="527"/>
      <c r="BF742" s="527"/>
      <c r="BG742" s="527"/>
      <c r="BH742" s="527"/>
    </row>
    <row r="743" spans="1:60" outlineLevel="3">
      <c r="A743" s="528"/>
      <c r="B743" s="529"/>
      <c r="C743" s="530" t="s">
        <v>2603</v>
      </c>
      <c r="D743" s="531"/>
      <c r="E743" s="532">
        <v>5</v>
      </c>
      <c r="F743" s="526"/>
      <c r="G743" s="526"/>
      <c r="H743" s="526"/>
      <c r="I743" s="526"/>
      <c r="J743" s="526"/>
      <c r="K743" s="526"/>
      <c r="L743" s="526"/>
      <c r="M743" s="526"/>
      <c r="N743" s="533"/>
      <c r="O743" s="533"/>
      <c r="P743" s="533"/>
      <c r="Q743" s="533"/>
      <c r="R743" s="526"/>
      <c r="S743" s="526"/>
      <c r="T743" s="526"/>
      <c r="U743" s="526"/>
      <c r="V743" s="526"/>
      <c r="W743" s="526"/>
      <c r="X743" s="526"/>
      <c r="Y743" s="526"/>
      <c r="Z743" s="527"/>
      <c r="AA743" s="527"/>
      <c r="AB743" s="527"/>
      <c r="AC743" s="527"/>
      <c r="AD743" s="527"/>
      <c r="AE743" s="527"/>
      <c r="AF743" s="527"/>
      <c r="AG743" s="527" t="s">
        <v>814</v>
      </c>
      <c r="AH743" s="527">
        <v>0</v>
      </c>
      <c r="AI743" s="527"/>
      <c r="AJ743" s="527"/>
      <c r="AK743" s="527"/>
      <c r="AL743" s="527"/>
      <c r="AM743" s="527"/>
      <c r="AN743" s="527"/>
      <c r="AO743" s="527"/>
      <c r="AP743" s="527"/>
      <c r="AQ743" s="527"/>
      <c r="AR743" s="527"/>
      <c r="AS743" s="527"/>
      <c r="AT743" s="527"/>
      <c r="AU743" s="527"/>
      <c r="AV743" s="527"/>
      <c r="AW743" s="527"/>
      <c r="AX743" s="527"/>
      <c r="AY743" s="527"/>
      <c r="AZ743" s="527"/>
      <c r="BA743" s="527"/>
      <c r="BB743" s="527"/>
      <c r="BC743" s="527"/>
      <c r="BD743" s="527"/>
      <c r="BE743" s="527"/>
      <c r="BF743" s="527"/>
      <c r="BG743" s="527"/>
      <c r="BH743" s="527"/>
    </row>
    <row r="744" spans="1:60" outlineLevel="3">
      <c r="A744" s="528"/>
      <c r="B744" s="529"/>
      <c r="C744" s="530" t="s">
        <v>2604</v>
      </c>
      <c r="D744" s="531"/>
      <c r="E744" s="532">
        <v>3</v>
      </c>
      <c r="F744" s="526"/>
      <c r="G744" s="526"/>
      <c r="H744" s="526"/>
      <c r="I744" s="526"/>
      <c r="J744" s="526"/>
      <c r="K744" s="526"/>
      <c r="L744" s="526"/>
      <c r="M744" s="526"/>
      <c r="N744" s="533"/>
      <c r="O744" s="533"/>
      <c r="P744" s="533"/>
      <c r="Q744" s="533"/>
      <c r="R744" s="526"/>
      <c r="S744" s="526"/>
      <c r="T744" s="526"/>
      <c r="U744" s="526"/>
      <c r="V744" s="526"/>
      <c r="W744" s="526"/>
      <c r="X744" s="526"/>
      <c r="Y744" s="526"/>
      <c r="Z744" s="527"/>
      <c r="AA744" s="527"/>
      <c r="AB744" s="527"/>
      <c r="AC744" s="527"/>
      <c r="AD744" s="527"/>
      <c r="AE744" s="527"/>
      <c r="AF744" s="527"/>
      <c r="AG744" s="527" t="s">
        <v>814</v>
      </c>
      <c r="AH744" s="527">
        <v>0</v>
      </c>
      <c r="AI744" s="527"/>
      <c r="AJ744" s="527"/>
      <c r="AK744" s="527"/>
      <c r="AL744" s="527"/>
      <c r="AM744" s="527"/>
      <c r="AN744" s="527"/>
      <c r="AO744" s="527"/>
      <c r="AP744" s="527"/>
      <c r="AQ744" s="527"/>
      <c r="AR744" s="527"/>
      <c r="AS744" s="527"/>
      <c r="AT744" s="527"/>
      <c r="AU744" s="527"/>
      <c r="AV744" s="527"/>
      <c r="AW744" s="527"/>
      <c r="AX744" s="527"/>
      <c r="AY744" s="527"/>
      <c r="AZ744" s="527"/>
      <c r="BA744" s="527"/>
      <c r="BB744" s="527"/>
      <c r="BC744" s="527"/>
      <c r="BD744" s="527"/>
      <c r="BE744" s="527"/>
      <c r="BF744" s="527"/>
      <c r="BG744" s="527"/>
      <c r="BH744" s="527"/>
    </row>
    <row r="745" spans="1:60" outlineLevel="3">
      <c r="A745" s="528"/>
      <c r="B745" s="529"/>
      <c r="C745" s="530" t="s">
        <v>2605</v>
      </c>
      <c r="D745" s="531"/>
      <c r="E745" s="532">
        <v>2</v>
      </c>
      <c r="F745" s="526"/>
      <c r="G745" s="526"/>
      <c r="H745" s="526"/>
      <c r="I745" s="526"/>
      <c r="J745" s="526"/>
      <c r="K745" s="526"/>
      <c r="L745" s="526"/>
      <c r="M745" s="526"/>
      <c r="N745" s="533"/>
      <c r="O745" s="533"/>
      <c r="P745" s="533"/>
      <c r="Q745" s="533"/>
      <c r="R745" s="526"/>
      <c r="S745" s="526"/>
      <c r="T745" s="526"/>
      <c r="U745" s="526"/>
      <c r="V745" s="526"/>
      <c r="W745" s="526"/>
      <c r="X745" s="526"/>
      <c r="Y745" s="526"/>
      <c r="Z745" s="527"/>
      <c r="AA745" s="527"/>
      <c r="AB745" s="527"/>
      <c r="AC745" s="527"/>
      <c r="AD745" s="527"/>
      <c r="AE745" s="527"/>
      <c r="AF745" s="527"/>
      <c r="AG745" s="527" t="s">
        <v>814</v>
      </c>
      <c r="AH745" s="527">
        <v>0</v>
      </c>
      <c r="AI745" s="527"/>
      <c r="AJ745" s="527"/>
      <c r="AK745" s="527"/>
      <c r="AL745" s="527"/>
      <c r="AM745" s="527"/>
      <c r="AN745" s="527"/>
      <c r="AO745" s="527"/>
      <c r="AP745" s="527"/>
      <c r="AQ745" s="527"/>
      <c r="AR745" s="527"/>
      <c r="AS745" s="527"/>
      <c r="AT745" s="527"/>
      <c r="AU745" s="527"/>
      <c r="AV745" s="527"/>
      <c r="AW745" s="527"/>
      <c r="AX745" s="527"/>
      <c r="AY745" s="527"/>
      <c r="AZ745" s="527"/>
      <c r="BA745" s="527"/>
      <c r="BB745" s="527"/>
      <c r="BC745" s="527"/>
      <c r="BD745" s="527"/>
      <c r="BE745" s="527"/>
      <c r="BF745" s="527"/>
      <c r="BG745" s="527"/>
      <c r="BH745" s="527"/>
    </row>
    <row r="746" spans="1:60" outlineLevel="1">
      <c r="A746" s="518">
        <v>186</v>
      </c>
      <c r="B746" s="519" t="s">
        <v>2606</v>
      </c>
      <c r="C746" s="520" t="s">
        <v>2607</v>
      </c>
      <c r="D746" s="521" t="s">
        <v>189</v>
      </c>
      <c r="E746" s="522">
        <v>5</v>
      </c>
      <c r="F746" s="523"/>
      <c r="G746" s="524">
        <f>ROUND(E746*F746,2)</f>
        <v>0</v>
      </c>
      <c r="H746" s="523"/>
      <c r="I746" s="524">
        <f>ROUND(E746*H746,2)</f>
        <v>0</v>
      </c>
      <c r="J746" s="523"/>
      <c r="K746" s="524">
        <f>ROUND(E746*J746,2)</f>
        <v>0</v>
      </c>
      <c r="L746" s="524">
        <v>21</v>
      </c>
      <c r="M746" s="524">
        <f>G746*(1+L746/100)</f>
        <v>0</v>
      </c>
      <c r="N746" s="522">
        <v>0</v>
      </c>
      <c r="O746" s="522">
        <f>ROUND(E746*N746,2)</f>
        <v>0</v>
      </c>
      <c r="P746" s="522">
        <v>0</v>
      </c>
      <c r="Q746" s="522">
        <f>ROUND(E746*P746,2)</f>
        <v>0</v>
      </c>
      <c r="R746" s="524"/>
      <c r="S746" s="524" t="s">
        <v>1707</v>
      </c>
      <c r="T746" s="525" t="s">
        <v>1708</v>
      </c>
      <c r="U746" s="526">
        <v>0</v>
      </c>
      <c r="V746" s="526">
        <f>ROUND(E746*U746,2)</f>
        <v>0</v>
      </c>
      <c r="W746" s="526"/>
      <c r="X746" s="526" t="s">
        <v>1606</v>
      </c>
      <c r="Y746" s="526" t="s">
        <v>2857</v>
      </c>
      <c r="Z746" s="527"/>
      <c r="AA746" s="527"/>
      <c r="AB746" s="527"/>
      <c r="AC746" s="527"/>
      <c r="AD746" s="527"/>
      <c r="AE746" s="527"/>
      <c r="AF746" s="527"/>
      <c r="AG746" s="527" t="s">
        <v>1607</v>
      </c>
      <c r="AH746" s="527"/>
      <c r="AI746" s="527"/>
      <c r="AJ746" s="527"/>
      <c r="AK746" s="527"/>
      <c r="AL746" s="527"/>
      <c r="AM746" s="527"/>
      <c r="AN746" s="527"/>
      <c r="AO746" s="527"/>
      <c r="AP746" s="527"/>
      <c r="AQ746" s="527"/>
      <c r="AR746" s="527"/>
      <c r="AS746" s="527"/>
      <c r="AT746" s="527"/>
      <c r="AU746" s="527"/>
      <c r="AV746" s="527"/>
      <c r="AW746" s="527"/>
      <c r="AX746" s="527"/>
      <c r="AY746" s="527"/>
      <c r="AZ746" s="527"/>
      <c r="BA746" s="527"/>
      <c r="BB746" s="527"/>
      <c r="BC746" s="527"/>
      <c r="BD746" s="527"/>
      <c r="BE746" s="527"/>
      <c r="BF746" s="527"/>
      <c r="BG746" s="527"/>
      <c r="BH746" s="527"/>
    </row>
    <row r="747" spans="1:60" outlineLevel="2">
      <c r="A747" s="528"/>
      <c r="B747" s="529"/>
      <c r="C747" s="530" t="s">
        <v>2964</v>
      </c>
      <c r="D747" s="531"/>
      <c r="E747" s="532">
        <v>1</v>
      </c>
      <c r="F747" s="526"/>
      <c r="G747" s="526"/>
      <c r="H747" s="526"/>
      <c r="I747" s="526"/>
      <c r="J747" s="526"/>
      <c r="K747" s="526"/>
      <c r="L747" s="526"/>
      <c r="M747" s="526"/>
      <c r="N747" s="533"/>
      <c r="O747" s="533"/>
      <c r="P747" s="533"/>
      <c r="Q747" s="533"/>
      <c r="R747" s="526"/>
      <c r="S747" s="526"/>
      <c r="T747" s="526"/>
      <c r="U747" s="526"/>
      <c r="V747" s="526"/>
      <c r="W747" s="526"/>
      <c r="X747" s="526"/>
      <c r="Y747" s="526"/>
      <c r="Z747" s="527"/>
      <c r="AA747" s="527"/>
      <c r="AB747" s="527"/>
      <c r="AC747" s="527"/>
      <c r="AD747" s="527"/>
      <c r="AE747" s="527"/>
      <c r="AF747" s="527"/>
      <c r="AG747" s="527" t="s">
        <v>814</v>
      </c>
      <c r="AH747" s="527">
        <v>0</v>
      </c>
      <c r="AI747" s="527"/>
      <c r="AJ747" s="527"/>
      <c r="AK747" s="527"/>
      <c r="AL747" s="527"/>
      <c r="AM747" s="527"/>
      <c r="AN747" s="527"/>
      <c r="AO747" s="527"/>
      <c r="AP747" s="527"/>
      <c r="AQ747" s="527"/>
      <c r="AR747" s="527"/>
      <c r="AS747" s="527"/>
      <c r="AT747" s="527"/>
      <c r="AU747" s="527"/>
      <c r="AV747" s="527"/>
      <c r="AW747" s="527"/>
      <c r="AX747" s="527"/>
      <c r="AY747" s="527"/>
      <c r="AZ747" s="527"/>
      <c r="BA747" s="527"/>
      <c r="BB747" s="527"/>
      <c r="BC747" s="527"/>
      <c r="BD747" s="527"/>
      <c r="BE747" s="527"/>
      <c r="BF747" s="527"/>
      <c r="BG747" s="527"/>
      <c r="BH747" s="527"/>
    </row>
    <row r="748" spans="1:60" outlineLevel="3">
      <c r="A748" s="528"/>
      <c r="B748" s="529"/>
      <c r="C748" s="530" t="s">
        <v>2328</v>
      </c>
      <c r="D748" s="531"/>
      <c r="E748" s="532">
        <v>1</v>
      </c>
      <c r="F748" s="526"/>
      <c r="G748" s="526"/>
      <c r="H748" s="526"/>
      <c r="I748" s="526"/>
      <c r="J748" s="526"/>
      <c r="K748" s="526"/>
      <c r="L748" s="526"/>
      <c r="M748" s="526"/>
      <c r="N748" s="533"/>
      <c r="O748" s="533"/>
      <c r="P748" s="533"/>
      <c r="Q748" s="533"/>
      <c r="R748" s="526"/>
      <c r="S748" s="526"/>
      <c r="T748" s="526"/>
      <c r="U748" s="526"/>
      <c r="V748" s="526"/>
      <c r="W748" s="526"/>
      <c r="X748" s="526"/>
      <c r="Y748" s="526"/>
      <c r="Z748" s="527"/>
      <c r="AA748" s="527"/>
      <c r="AB748" s="527"/>
      <c r="AC748" s="527"/>
      <c r="AD748" s="527"/>
      <c r="AE748" s="527"/>
      <c r="AF748" s="527"/>
      <c r="AG748" s="527" t="s">
        <v>814</v>
      </c>
      <c r="AH748" s="527">
        <v>0</v>
      </c>
      <c r="AI748" s="527"/>
      <c r="AJ748" s="527"/>
      <c r="AK748" s="527"/>
      <c r="AL748" s="527"/>
      <c r="AM748" s="527"/>
      <c r="AN748" s="527"/>
      <c r="AO748" s="527"/>
      <c r="AP748" s="527"/>
      <c r="AQ748" s="527"/>
      <c r="AR748" s="527"/>
      <c r="AS748" s="527"/>
      <c r="AT748" s="527"/>
      <c r="AU748" s="527"/>
      <c r="AV748" s="527"/>
      <c r="AW748" s="527"/>
      <c r="AX748" s="527"/>
      <c r="AY748" s="527"/>
      <c r="AZ748" s="527"/>
      <c r="BA748" s="527"/>
      <c r="BB748" s="527"/>
      <c r="BC748" s="527"/>
      <c r="BD748" s="527"/>
      <c r="BE748" s="527"/>
      <c r="BF748" s="527"/>
      <c r="BG748" s="527"/>
      <c r="BH748" s="527"/>
    </row>
    <row r="749" spans="1:60" outlineLevel="3">
      <c r="A749" s="528"/>
      <c r="B749" s="529"/>
      <c r="C749" s="530" t="s">
        <v>2329</v>
      </c>
      <c r="D749" s="531"/>
      <c r="E749" s="532">
        <v>1</v>
      </c>
      <c r="F749" s="526"/>
      <c r="G749" s="526"/>
      <c r="H749" s="526"/>
      <c r="I749" s="526"/>
      <c r="J749" s="526"/>
      <c r="K749" s="526"/>
      <c r="L749" s="526"/>
      <c r="M749" s="526"/>
      <c r="N749" s="533"/>
      <c r="O749" s="533"/>
      <c r="P749" s="533"/>
      <c r="Q749" s="533"/>
      <c r="R749" s="526"/>
      <c r="S749" s="526"/>
      <c r="T749" s="526"/>
      <c r="U749" s="526"/>
      <c r="V749" s="526"/>
      <c r="W749" s="526"/>
      <c r="X749" s="526"/>
      <c r="Y749" s="526"/>
      <c r="Z749" s="527"/>
      <c r="AA749" s="527"/>
      <c r="AB749" s="527"/>
      <c r="AC749" s="527"/>
      <c r="AD749" s="527"/>
      <c r="AE749" s="527"/>
      <c r="AF749" s="527"/>
      <c r="AG749" s="527" t="s">
        <v>814</v>
      </c>
      <c r="AH749" s="527">
        <v>0</v>
      </c>
      <c r="AI749" s="527"/>
      <c r="AJ749" s="527"/>
      <c r="AK749" s="527"/>
      <c r="AL749" s="527"/>
      <c r="AM749" s="527"/>
      <c r="AN749" s="527"/>
      <c r="AO749" s="527"/>
      <c r="AP749" s="527"/>
      <c r="AQ749" s="527"/>
      <c r="AR749" s="527"/>
      <c r="AS749" s="527"/>
      <c r="AT749" s="527"/>
      <c r="AU749" s="527"/>
      <c r="AV749" s="527"/>
      <c r="AW749" s="527"/>
      <c r="AX749" s="527"/>
      <c r="AY749" s="527"/>
      <c r="AZ749" s="527"/>
      <c r="BA749" s="527"/>
      <c r="BB749" s="527"/>
      <c r="BC749" s="527"/>
      <c r="BD749" s="527"/>
      <c r="BE749" s="527"/>
      <c r="BF749" s="527"/>
      <c r="BG749" s="527"/>
      <c r="BH749" s="527"/>
    </row>
    <row r="750" spans="1:60" outlineLevel="3">
      <c r="A750" s="528"/>
      <c r="B750" s="529"/>
      <c r="C750" s="530" t="s">
        <v>2330</v>
      </c>
      <c r="D750" s="531"/>
      <c r="E750" s="532">
        <v>1</v>
      </c>
      <c r="F750" s="526"/>
      <c r="G750" s="526"/>
      <c r="H750" s="526"/>
      <c r="I750" s="526"/>
      <c r="J750" s="526"/>
      <c r="K750" s="526"/>
      <c r="L750" s="526"/>
      <c r="M750" s="526"/>
      <c r="N750" s="533"/>
      <c r="O750" s="533"/>
      <c r="P750" s="533"/>
      <c r="Q750" s="533"/>
      <c r="R750" s="526"/>
      <c r="S750" s="526"/>
      <c r="T750" s="526"/>
      <c r="U750" s="526"/>
      <c r="V750" s="526"/>
      <c r="W750" s="526"/>
      <c r="X750" s="526"/>
      <c r="Y750" s="526"/>
      <c r="Z750" s="527"/>
      <c r="AA750" s="527"/>
      <c r="AB750" s="527"/>
      <c r="AC750" s="527"/>
      <c r="AD750" s="527"/>
      <c r="AE750" s="527"/>
      <c r="AF750" s="527"/>
      <c r="AG750" s="527" t="s">
        <v>814</v>
      </c>
      <c r="AH750" s="527">
        <v>0</v>
      </c>
      <c r="AI750" s="527"/>
      <c r="AJ750" s="527"/>
      <c r="AK750" s="527"/>
      <c r="AL750" s="527"/>
      <c r="AM750" s="527"/>
      <c r="AN750" s="527"/>
      <c r="AO750" s="527"/>
      <c r="AP750" s="527"/>
      <c r="AQ750" s="527"/>
      <c r="AR750" s="527"/>
      <c r="AS750" s="527"/>
      <c r="AT750" s="527"/>
      <c r="AU750" s="527"/>
      <c r="AV750" s="527"/>
      <c r="AW750" s="527"/>
      <c r="AX750" s="527"/>
      <c r="AY750" s="527"/>
      <c r="AZ750" s="527"/>
      <c r="BA750" s="527"/>
      <c r="BB750" s="527"/>
      <c r="BC750" s="527"/>
      <c r="BD750" s="527"/>
      <c r="BE750" s="527"/>
      <c r="BF750" s="527"/>
      <c r="BG750" s="527"/>
      <c r="BH750" s="527"/>
    </row>
    <row r="751" spans="1:60" outlineLevel="3">
      <c r="A751" s="528"/>
      <c r="B751" s="529"/>
      <c r="C751" s="530" t="s">
        <v>2331</v>
      </c>
      <c r="D751" s="531"/>
      <c r="E751" s="532">
        <v>1</v>
      </c>
      <c r="F751" s="526"/>
      <c r="G751" s="526"/>
      <c r="H751" s="526"/>
      <c r="I751" s="526"/>
      <c r="J751" s="526"/>
      <c r="K751" s="526"/>
      <c r="L751" s="526"/>
      <c r="M751" s="526"/>
      <c r="N751" s="533"/>
      <c r="O751" s="533"/>
      <c r="P751" s="533"/>
      <c r="Q751" s="533"/>
      <c r="R751" s="526"/>
      <c r="S751" s="526"/>
      <c r="T751" s="526"/>
      <c r="U751" s="526"/>
      <c r="V751" s="526"/>
      <c r="W751" s="526"/>
      <c r="X751" s="526"/>
      <c r="Y751" s="526"/>
      <c r="Z751" s="527"/>
      <c r="AA751" s="527"/>
      <c r="AB751" s="527"/>
      <c r="AC751" s="527"/>
      <c r="AD751" s="527"/>
      <c r="AE751" s="527"/>
      <c r="AF751" s="527"/>
      <c r="AG751" s="527" t="s">
        <v>814</v>
      </c>
      <c r="AH751" s="527">
        <v>0</v>
      </c>
      <c r="AI751" s="527"/>
      <c r="AJ751" s="527"/>
      <c r="AK751" s="527"/>
      <c r="AL751" s="527"/>
      <c r="AM751" s="527"/>
      <c r="AN751" s="527"/>
      <c r="AO751" s="527"/>
      <c r="AP751" s="527"/>
      <c r="AQ751" s="527"/>
      <c r="AR751" s="527"/>
      <c r="AS751" s="527"/>
      <c r="AT751" s="527"/>
      <c r="AU751" s="527"/>
      <c r="AV751" s="527"/>
      <c r="AW751" s="527"/>
      <c r="AX751" s="527"/>
      <c r="AY751" s="527"/>
      <c r="AZ751" s="527"/>
      <c r="BA751" s="527"/>
      <c r="BB751" s="527"/>
      <c r="BC751" s="527"/>
      <c r="BD751" s="527"/>
      <c r="BE751" s="527"/>
      <c r="BF751" s="527"/>
      <c r="BG751" s="527"/>
      <c r="BH751" s="527"/>
    </row>
    <row r="752" spans="1:60" ht="22.5" outlineLevel="1">
      <c r="A752" s="518">
        <v>187</v>
      </c>
      <c r="B752" s="519" t="s">
        <v>1859</v>
      </c>
      <c r="C752" s="520" t="s">
        <v>1860</v>
      </c>
      <c r="D752" s="521" t="s">
        <v>189</v>
      </c>
      <c r="E752" s="522">
        <v>5</v>
      </c>
      <c r="F752" s="523"/>
      <c r="G752" s="524">
        <f>ROUND(E752*F752,2)</f>
        <v>0</v>
      </c>
      <c r="H752" s="523"/>
      <c r="I752" s="524">
        <f>ROUND(E752*H752,2)</f>
        <v>0</v>
      </c>
      <c r="J752" s="523"/>
      <c r="K752" s="524">
        <f>ROUND(E752*J752,2)</f>
        <v>0</v>
      </c>
      <c r="L752" s="524">
        <v>21</v>
      </c>
      <c r="M752" s="524">
        <f>G752*(1+L752/100)</f>
        <v>0</v>
      </c>
      <c r="N752" s="522">
        <v>0</v>
      </c>
      <c r="O752" s="522">
        <f>ROUND(E752*N752,2)</f>
        <v>0</v>
      </c>
      <c r="P752" s="522">
        <v>0</v>
      </c>
      <c r="Q752" s="522">
        <f>ROUND(E752*P752,2)</f>
        <v>0</v>
      </c>
      <c r="R752" s="524"/>
      <c r="S752" s="524" t="s">
        <v>1707</v>
      </c>
      <c r="T752" s="525" t="s">
        <v>1708</v>
      </c>
      <c r="U752" s="526">
        <v>0</v>
      </c>
      <c r="V752" s="526">
        <f>ROUND(E752*U752,2)</f>
        <v>0</v>
      </c>
      <c r="W752" s="526"/>
      <c r="X752" s="526" t="s">
        <v>1606</v>
      </c>
      <c r="Y752" s="526" t="s">
        <v>2857</v>
      </c>
      <c r="Z752" s="527"/>
      <c r="AA752" s="527"/>
      <c r="AB752" s="527"/>
      <c r="AC752" s="527"/>
      <c r="AD752" s="527"/>
      <c r="AE752" s="527"/>
      <c r="AF752" s="527"/>
      <c r="AG752" s="527" t="s">
        <v>1607</v>
      </c>
      <c r="AH752" s="527"/>
      <c r="AI752" s="527"/>
      <c r="AJ752" s="527"/>
      <c r="AK752" s="527"/>
      <c r="AL752" s="527"/>
      <c r="AM752" s="527"/>
      <c r="AN752" s="527"/>
      <c r="AO752" s="527"/>
      <c r="AP752" s="527"/>
      <c r="AQ752" s="527"/>
      <c r="AR752" s="527"/>
      <c r="AS752" s="527"/>
      <c r="AT752" s="527"/>
      <c r="AU752" s="527"/>
      <c r="AV752" s="527"/>
      <c r="AW752" s="527"/>
      <c r="AX752" s="527"/>
      <c r="AY752" s="527"/>
      <c r="AZ752" s="527"/>
      <c r="BA752" s="527"/>
      <c r="BB752" s="527"/>
      <c r="BC752" s="527"/>
      <c r="BD752" s="527"/>
      <c r="BE752" s="527"/>
      <c r="BF752" s="527"/>
      <c r="BG752" s="527"/>
      <c r="BH752" s="527"/>
    </row>
    <row r="753" spans="1:60" outlineLevel="2">
      <c r="A753" s="528"/>
      <c r="B753" s="529"/>
      <c r="C753" s="530" t="s">
        <v>1713</v>
      </c>
      <c r="D753" s="531"/>
      <c r="E753" s="532">
        <v>1</v>
      </c>
      <c r="F753" s="526"/>
      <c r="G753" s="526"/>
      <c r="H753" s="526"/>
      <c r="I753" s="526"/>
      <c r="J753" s="526"/>
      <c r="K753" s="526"/>
      <c r="L753" s="526"/>
      <c r="M753" s="526"/>
      <c r="N753" s="533"/>
      <c r="O753" s="533"/>
      <c r="P753" s="533"/>
      <c r="Q753" s="533"/>
      <c r="R753" s="526"/>
      <c r="S753" s="526"/>
      <c r="T753" s="526"/>
      <c r="U753" s="526"/>
      <c r="V753" s="526"/>
      <c r="W753" s="526"/>
      <c r="X753" s="526"/>
      <c r="Y753" s="526"/>
      <c r="Z753" s="527"/>
      <c r="AA753" s="527"/>
      <c r="AB753" s="527"/>
      <c r="AC753" s="527"/>
      <c r="AD753" s="527"/>
      <c r="AE753" s="527"/>
      <c r="AF753" s="527"/>
      <c r="AG753" s="527" t="s">
        <v>814</v>
      </c>
      <c r="AH753" s="527">
        <v>0</v>
      </c>
      <c r="AI753" s="527"/>
      <c r="AJ753" s="527"/>
      <c r="AK753" s="527"/>
      <c r="AL753" s="527"/>
      <c r="AM753" s="527"/>
      <c r="AN753" s="527"/>
      <c r="AO753" s="527"/>
      <c r="AP753" s="527"/>
      <c r="AQ753" s="527"/>
      <c r="AR753" s="527"/>
      <c r="AS753" s="527"/>
      <c r="AT753" s="527"/>
      <c r="AU753" s="527"/>
      <c r="AV753" s="527"/>
      <c r="AW753" s="527"/>
      <c r="AX753" s="527"/>
      <c r="AY753" s="527"/>
      <c r="AZ753" s="527"/>
      <c r="BA753" s="527"/>
      <c r="BB753" s="527"/>
      <c r="BC753" s="527"/>
      <c r="BD753" s="527"/>
      <c r="BE753" s="527"/>
      <c r="BF753" s="527"/>
      <c r="BG753" s="527"/>
      <c r="BH753" s="527"/>
    </row>
    <row r="754" spans="1:60" outlineLevel="3">
      <c r="A754" s="528"/>
      <c r="B754" s="529"/>
      <c r="C754" s="530" t="s">
        <v>2334</v>
      </c>
      <c r="D754" s="531"/>
      <c r="E754" s="532">
        <v>2</v>
      </c>
      <c r="F754" s="526"/>
      <c r="G754" s="526"/>
      <c r="H754" s="526"/>
      <c r="I754" s="526"/>
      <c r="J754" s="526"/>
      <c r="K754" s="526"/>
      <c r="L754" s="526"/>
      <c r="M754" s="526"/>
      <c r="N754" s="533"/>
      <c r="O754" s="533"/>
      <c r="P754" s="533"/>
      <c r="Q754" s="533"/>
      <c r="R754" s="526"/>
      <c r="S754" s="526"/>
      <c r="T754" s="526"/>
      <c r="U754" s="526"/>
      <c r="V754" s="526"/>
      <c r="W754" s="526"/>
      <c r="X754" s="526"/>
      <c r="Y754" s="526"/>
      <c r="Z754" s="527"/>
      <c r="AA754" s="527"/>
      <c r="AB754" s="527"/>
      <c r="AC754" s="527"/>
      <c r="AD754" s="527"/>
      <c r="AE754" s="527"/>
      <c r="AF754" s="527"/>
      <c r="AG754" s="527" t="s">
        <v>814</v>
      </c>
      <c r="AH754" s="527">
        <v>0</v>
      </c>
      <c r="AI754" s="527"/>
      <c r="AJ754" s="527"/>
      <c r="AK754" s="527"/>
      <c r="AL754" s="527"/>
      <c r="AM754" s="527"/>
      <c r="AN754" s="527"/>
      <c r="AO754" s="527"/>
      <c r="AP754" s="527"/>
      <c r="AQ754" s="527"/>
      <c r="AR754" s="527"/>
      <c r="AS754" s="527"/>
      <c r="AT754" s="527"/>
      <c r="AU754" s="527"/>
      <c r="AV754" s="527"/>
      <c r="AW754" s="527"/>
      <c r="AX754" s="527"/>
      <c r="AY754" s="527"/>
      <c r="AZ754" s="527"/>
      <c r="BA754" s="527"/>
      <c r="BB754" s="527"/>
      <c r="BC754" s="527"/>
      <c r="BD754" s="527"/>
      <c r="BE754" s="527"/>
      <c r="BF754" s="527"/>
      <c r="BG754" s="527"/>
      <c r="BH754" s="527"/>
    </row>
    <row r="755" spans="1:60" outlineLevel="3">
      <c r="A755" s="528"/>
      <c r="B755" s="529"/>
      <c r="C755" s="530" t="s">
        <v>2335</v>
      </c>
      <c r="D755" s="531"/>
      <c r="E755" s="532">
        <v>1</v>
      </c>
      <c r="F755" s="526"/>
      <c r="G755" s="526"/>
      <c r="H755" s="526"/>
      <c r="I755" s="526"/>
      <c r="J755" s="526"/>
      <c r="K755" s="526"/>
      <c r="L755" s="526"/>
      <c r="M755" s="526"/>
      <c r="N755" s="533"/>
      <c r="O755" s="533"/>
      <c r="P755" s="533"/>
      <c r="Q755" s="533"/>
      <c r="R755" s="526"/>
      <c r="S755" s="526"/>
      <c r="T755" s="526"/>
      <c r="U755" s="526"/>
      <c r="V755" s="526"/>
      <c r="W755" s="526"/>
      <c r="X755" s="526"/>
      <c r="Y755" s="526"/>
      <c r="Z755" s="527"/>
      <c r="AA755" s="527"/>
      <c r="AB755" s="527"/>
      <c r="AC755" s="527"/>
      <c r="AD755" s="527"/>
      <c r="AE755" s="527"/>
      <c r="AF755" s="527"/>
      <c r="AG755" s="527" t="s">
        <v>814</v>
      </c>
      <c r="AH755" s="527">
        <v>0</v>
      </c>
      <c r="AI755" s="527"/>
      <c r="AJ755" s="527"/>
      <c r="AK755" s="527"/>
      <c r="AL755" s="527"/>
      <c r="AM755" s="527"/>
      <c r="AN755" s="527"/>
      <c r="AO755" s="527"/>
      <c r="AP755" s="527"/>
      <c r="AQ755" s="527"/>
      <c r="AR755" s="527"/>
      <c r="AS755" s="527"/>
      <c r="AT755" s="527"/>
      <c r="AU755" s="527"/>
      <c r="AV755" s="527"/>
      <c r="AW755" s="527"/>
      <c r="AX755" s="527"/>
      <c r="AY755" s="527"/>
      <c r="AZ755" s="527"/>
      <c r="BA755" s="527"/>
      <c r="BB755" s="527"/>
      <c r="BC755" s="527"/>
      <c r="BD755" s="527"/>
      <c r="BE755" s="527"/>
      <c r="BF755" s="527"/>
      <c r="BG755" s="527"/>
      <c r="BH755" s="527"/>
    </row>
    <row r="756" spans="1:60" outlineLevel="3">
      <c r="A756" s="528"/>
      <c r="B756" s="529"/>
      <c r="C756" s="530" t="s">
        <v>2344</v>
      </c>
      <c r="D756" s="531"/>
      <c r="E756" s="532">
        <v>1</v>
      </c>
      <c r="F756" s="526"/>
      <c r="G756" s="526"/>
      <c r="H756" s="526"/>
      <c r="I756" s="526"/>
      <c r="J756" s="526"/>
      <c r="K756" s="526"/>
      <c r="L756" s="526"/>
      <c r="M756" s="526"/>
      <c r="N756" s="533"/>
      <c r="O756" s="533"/>
      <c r="P756" s="533"/>
      <c r="Q756" s="533"/>
      <c r="R756" s="526"/>
      <c r="S756" s="526"/>
      <c r="T756" s="526"/>
      <c r="U756" s="526"/>
      <c r="V756" s="526"/>
      <c r="W756" s="526"/>
      <c r="X756" s="526"/>
      <c r="Y756" s="526"/>
      <c r="Z756" s="527"/>
      <c r="AA756" s="527"/>
      <c r="AB756" s="527"/>
      <c r="AC756" s="527"/>
      <c r="AD756" s="527"/>
      <c r="AE756" s="527"/>
      <c r="AF756" s="527"/>
      <c r="AG756" s="527" t="s">
        <v>814</v>
      </c>
      <c r="AH756" s="527">
        <v>0</v>
      </c>
      <c r="AI756" s="527"/>
      <c r="AJ756" s="527"/>
      <c r="AK756" s="527"/>
      <c r="AL756" s="527"/>
      <c r="AM756" s="527"/>
      <c r="AN756" s="527"/>
      <c r="AO756" s="527"/>
      <c r="AP756" s="527"/>
      <c r="AQ756" s="527"/>
      <c r="AR756" s="527"/>
      <c r="AS756" s="527"/>
      <c r="AT756" s="527"/>
      <c r="AU756" s="527"/>
      <c r="AV756" s="527"/>
      <c r="AW756" s="527"/>
      <c r="AX756" s="527"/>
      <c r="AY756" s="527"/>
      <c r="AZ756" s="527"/>
      <c r="BA756" s="527"/>
      <c r="BB756" s="527"/>
      <c r="BC756" s="527"/>
      <c r="BD756" s="527"/>
      <c r="BE756" s="527"/>
      <c r="BF756" s="527"/>
      <c r="BG756" s="527"/>
      <c r="BH756" s="527"/>
    </row>
    <row r="757" spans="1:60" ht="22.5" outlineLevel="1">
      <c r="A757" s="518">
        <v>188</v>
      </c>
      <c r="B757" s="519" t="s">
        <v>1861</v>
      </c>
      <c r="C757" s="520" t="s">
        <v>1862</v>
      </c>
      <c r="D757" s="521" t="s">
        <v>189</v>
      </c>
      <c r="E757" s="522">
        <v>1</v>
      </c>
      <c r="F757" s="523"/>
      <c r="G757" s="524">
        <f>ROUND(E757*F757,2)</f>
        <v>0</v>
      </c>
      <c r="H757" s="523"/>
      <c r="I757" s="524">
        <f>ROUND(E757*H757,2)</f>
        <v>0</v>
      </c>
      <c r="J757" s="523"/>
      <c r="K757" s="524">
        <f>ROUND(E757*J757,2)</f>
        <v>0</v>
      </c>
      <c r="L757" s="524">
        <v>21</v>
      </c>
      <c r="M757" s="524">
        <f>G757*(1+L757/100)</f>
        <v>0</v>
      </c>
      <c r="N757" s="522">
        <v>0</v>
      </c>
      <c r="O757" s="522">
        <f>ROUND(E757*N757,2)</f>
        <v>0</v>
      </c>
      <c r="P757" s="522">
        <v>0</v>
      </c>
      <c r="Q757" s="522">
        <f>ROUND(E757*P757,2)</f>
        <v>0</v>
      </c>
      <c r="R757" s="524"/>
      <c r="S757" s="524" t="s">
        <v>1707</v>
      </c>
      <c r="T757" s="525" t="s">
        <v>1708</v>
      </c>
      <c r="U757" s="526">
        <v>0</v>
      </c>
      <c r="V757" s="526">
        <f>ROUND(E757*U757,2)</f>
        <v>0</v>
      </c>
      <c r="W757" s="526"/>
      <c r="X757" s="526" t="s">
        <v>1606</v>
      </c>
      <c r="Y757" s="526" t="s">
        <v>2857</v>
      </c>
      <c r="Z757" s="527"/>
      <c r="AA757" s="527"/>
      <c r="AB757" s="527"/>
      <c r="AC757" s="527"/>
      <c r="AD757" s="527"/>
      <c r="AE757" s="527"/>
      <c r="AF757" s="527"/>
      <c r="AG757" s="527" t="s">
        <v>1607</v>
      </c>
      <c r="AH757" s="527"/>
      <c r="AI757" s="527"/>
      <c r="AJ757" s="527"/>
      <c r="AK757" s="527"/>
      <c r="AL757" s="527"/>
      <c r="AM757" s="527"/>
      <c r="AN757" s="527"/>
      <c r="AO757" s="527"/>
      <c r="AP757" s="527"/>
      <c r="AQ757" s="527"/>
      <c r="AR757" s="527"/>
      <c r="AS757" s="527"/>
      <c r="AT757" s="527"/>
      <c r="AU757" s="527"/>
      <c r="AV757" s="527"/>
      <c r="AW757" s="527"/>
      <c r="AX757" s="527"/>
      <c r="AY757" s="527"/>
      <c r="AZ757" s="527"/>
      <c r="BA757" s="527"/>
      <c r="BB757" s="527"/>
      <c r="BC757" s="527"/>
      <c r="BD757" s="527"/>
      <c r="BE757" s="527"/>
      <c r="BF757" s="527"/>
      <c r="BG757" s="527"/>
      <c r="BH757" s="527"/>
    </row>
    <row r="758" spans="1:60" outlineLevel="2">
      <c r="A758" s="528"/>
      <c r="B758" s="529"/>
      <c r="C758" s="530" t="s">
        <v>2341</v>
      </c>
      <c r="D758" s="531"/>
      <c r="E758" s="532">
        <v>1</v>
      </c>
      <c r="F758" s="526"/>
      <c r="G758" s="526"/>
      <c r="H758" s="526"/>
      <c r="I758" s="526"/>
      <c r="J758" s="526"/>
      <c r="K758" s="526"/>
      <c r="L758" s="526"/>
      <c r="M758" s="526"/>
      <c r="N758" s="533"/>
      <c r="O758" s="533"/>
      <c r="P758" s="533"/>
      <c r="Q758" s="533"/>
      <c r="R758" s="526"/>
      <c r="S758" s="526"/>
      <c r="T758" s="526"/>
      <c r="U758" s="526"/>
      <c r="V758" s="526"/>
      <c r="W758" s="526"/>
      <c r="X758" s="526"/>
      <c r="Y758" s="526"/>
      <c r="Z758" s="527"/>
      <c r="AA758" s="527"/>
      <c r="AB758" s="527"/>
      <c r="AC758" s="527"/>
      <c r="AD758" s="527"/>
      <c r="AE758" s="527"/>
      <c r="AF758" s="527"/>
      <c r="AG758" s="527" t="s">
        <v>814</v>
      </c>
      <c r="AH758" s="527">
        <v>0</v>
      </c>
      <c r="AI758" s="527"/>
      <c r="AJ758" s="527"/>
      <c r="AK758" s="527"/>
      <c r="AL758" s="527"/>
      <c r="AM758" s="527"/>
      <c r="AN758" s="527"/>
      <c r="AO758" s="527"/>
      <c r="AP758" s="527"/>
      <c r="AQ758" s="527"/>
      <c r="AR758" s="527"/>
      <c r="AS758" s="527"/>
      <c r="AT758" s="527"/>
      <c r="AU758" s="527"/>
      <c r="AV758" s="527"/>
      <c r="AW758" s="527"/>
      <c r="AX758" s="527"/>
      <c r="AY758" s="527"/>
      <c r="AZ758" s="527"/>
      <c r="BA758" s="527"/>
      <c r="BB758" s="527"/>
      <c r="BC758" s="527"/>
      <c r="BD758" s="527"/>
      <c r="BE758" s="527"/>
      <c r="BF758" s="527"/>
      <c r="BG758" s="527"/>
      <c r="BH758" s="527"/>
    </row>
    <row r="759" spans="1:60" ht="22.5" outlineLevel="1">
      <c r="A759" s="518">
        <v>189</v>
      </c>
      <c r="B759" s="519" t="s">
        <v>2608</v>
      </c>
      <c r="C759" s="520" t="s">
        <v>2609</v>
      </c>
      <c r="D759" s="521" t="s">
        <v>189</v>
      </c>
      <c r="E759" s="522">
        <v>3</v>
      </c>
      <c r="F759" s="523"/>
      <c r="G759" s="524">
        <f>ROUND(E759*F759,2)</f>
        <v>0</v>
      </c>
      <c r="H759" s="523"/>
      <c r="I759" s="524">
        <f>ROUND(E759*H759,2)</f>
        <v>0</v>
      </c>
      <c r="J759" s="523"/>
      <c r="K759" s="524">
        <f>ROUND(E759*J759,2)</f>
        <v>0</v>
      </c>
      <c r="L759" s="524">
        <v>21</v>
      </c>
      <c r="M759" s="524">
        <f>G759*(1+L759/100)</f>
        <v>0</v>
      </c>
      <c r="N759" s="522">
        <v>0</v>
      </c>
      <c r="O759" s="522">
        <f>ROUND(E759*N759,2)</f>
        <v>0</v>
      </c>
      <c r="P759" s="522">
        <v>0</v>
      </c>
      <c r="Q759" s="522">
        <f>ROUND(E759*P759,2)</f>
        <v>0</v>
      </c>
      <c r="R759" s="524"/>
      <c r="S759" s="524" t="s">
        <v>1707</v>
      </c>
      <c r="T759" s="525" t="s">
        <v>1708</v>
      </c>
      <c r="U759" s="526">
        <v>0</v>
      </c>
      <c r="V759" s="526">
        <f>ROUND(E759*U759,2)</f>
        <v>0</v>
      </c>
      <c r="W759" s="526"/>
      <c r="X759" s="526" t="s">
        <v>1606</v>
      </c>
      <c r="Y759" s="526" t="s">
        <v>2857</v>
      </c>
      <c r="Z759" s="527"/>
      <c r="AA759" s="527"/>
      <c r="AB759" s="527"/>
      <c r="AC759" s="527"/>
      <c r="AD759" s="527"/>
      <c r="AE759" s="527"/>
      <c r="AF759" s="527"/>
      <c r="AG759" s="527" t="s">
        <v>1607</v>
      </c>
      <c r="AH759" s="527"/>
      <c r="AI759" s="527"/>
      <c r="AJ759" s="527"/>
      <c r="AK759" s="527"/>
      <c r="AL759" s="527"/>
      <c r="AM759" s="527"/>
      <c r="AN759" s="527"/>
      <c r="AO759" s="527"/>
      <c r="AP759" s="527"/>
      <c r="AQ759" s="527"/>
      <c r="AR759" s="527"/>
      <c r="AS759" s="527"/>
      <c r="AT759" s="527"/>
      <c r="AU759" s="527"/>
      <c r="AV759" s="527"/>
      <c r="AW759" s="527"/>
      <c r="AX759" s="527"/>
      <c r="AY759" s="527"/>
      <c r="AZ759" s="527"/>
      <c r="BA759" s="527"/>
      <c r="BB759" s="527"/>
      <c r="BC759" s="527"/>
      <c r="BD759" s="527"/>
      <c r="BE759" s="527"/>
      <c r="BF759" s="527"/>
      <c r="BG759" s="527"/>
      <c r="BH759" s="527"/>
    </row>
    <row r="760" spans="1:60" outlineLevel="2">
      <c r="A760" s="528"/>
      <c r="B760" s="529"/>
      <c r="C760" s="530" t="s">
        <v>2345</v>
      </c>
      <c r="D760" s="531"/>
      <c r="E760" s="532">
        <v>1</v>
      </c>
      <c r="F760" s="526"/>
      <c r="G760" s="526"/>
      <c r="H760" s="526"/>
      <c r="I760" s="526"/>
      <c r="J760" s="526"/>
      <c r="K760" s="526"/>
      <c r="L760" s="526"/>
      <c r="M760" s="526"/>
      <c r="N760" s="533"/>
      <c r="O760" s="533"/>
      <c r="P760" s="533"/>
      <c r="Q760" s="533"/>
      <c r="R760" s="526"/>
      <c r="S760" s="526"/>
      <c r="T760" s="526"/>
      <c r="U760" s="526"/>
      <c r="V760" s="526"/>
      <c r="W760" s="526"/>
      <c r="X760" s="526"/>
      <c r="Y760" s="526"/>
      <c r="Z760" s="527"/>
      <c r="AA760" s="527"/>
      <c r="AB760" s="527"/>
      <c r="AC760" s="527"/>
      <c r="AD760" s="527"/>
      <c r="AE760" s="527"/>
      <c r="AF760" s="527"/>
      <c r="AG760" s="527" t="s">
        <v>814</v>
      </c>
      <c r="AH760" s="527">
        <v>0</v>
      </c>
      <c r="AI760" s="527"/>
      <c r="AJ760" s="527"/>
      <c r="AK760" s="527"/>
      <c r="AL760" s="527"/>
      <c r="AM760" s="527"/>
      <c r="AN760" s="527"/>
      <c r="AO760" s="527"/>
      <c r="AP760" s="527"/>
      <c r="AQ760" s="527"/>
      <c r="AR760" s="527"/>
      <c r="AS760" s="527"/>
      <c r="AT760" s="527"/>
      <c r="AU760" s="527"/>
      <c r="AV760" s="527"/>
      <c r="AW760" s="527"/>
      <c r="AX760" s="527"/>
      <c r="AY760" s="527"/>
      <c r="AZ760" s="527"/>
      <c r="BA760" s="527"/>
      <c r="BB760" s="527"/>
      <c r="BC760" s="527"/>
      <c r="BD760" s="527"/>
      <c r="BE760" s="527"/>
      <c r="BF760" s="527"/>
      <c r="BG760" s="527"/>
      <c r="BH760" s="527"/>
    </row>
    <row r="761" spans="1:60" outlineLevel="3">
      <c r="A761" s="528"/>
      <c r="B761" s="529"/>
      <c r="C761" s="530" t="s">
        <v>2346</v>
      </c>
      <c r="D761" s="531"/>
      <c r="E761" s="532">
        <v>2</v>
      </c>
      <c r="F761" s="526"/>
      <c r="G761" s="526"/>
      <c r="H761" s="526"/>
      <c r="I761" s="526"/>
      <c r="J761" s="526"/>
      <c r="K761" s="526"/>
      <c r="L761" s="526"/>
      <c r="M761" s="526"/>
      <c r="N761" s="533"/>
      <c r="O761" s="533"/>
      <c r="P761" s="533"/>
      <c r="Q761" s="533"/>
      <c r="R761" s="526"/>
      <c r="S761" s="526"/>
      <c r="T761" s="526"/>
      <c r="U761" s="526"/>
      <c r="V761" s="526"/>
      <c r="W761" s="526"/>
      <c r="X761" s="526"/>
      <c r="Y761" s="526"/>
      <c r="Z761" s="527"/>
      <c r="AA761" s="527"/>
      <c r="AB761" s="527"/>
      <c r="AC761" s="527"/>
      <c r="AD761" s="527"/>
      <c r="AE761" s="527"/>
      <c r="AF761" s="527"/>
      <c r="AG761" s="527" t="s">
        <v>814</v>
      </c>
      <c r="AH761" s="527">
        <v>0</v>
      </c>
      <c r="AI761" s="527"/>
      <c r="AJ761" s="527"/>
      <c r="AK761" s="527"/>
      <c r="AL761" s="527"/>
      <c r="AM761" s="527"/>
      <c r="AN761" s="527"/>
      <c r="AO761" s="527"/>
      <c r="AP761" s="527"/>
      <c r="AQ761" s="527"/>
      <c r="AR761" s="527"/>
      <c r="AS761" s="527"/>
      <c r="AT761" s="527"/>
      <c r="AU761" s="527"/>
      <c r="AV761" s="527"/>
      <c r="AW761" s="527"/>
      <c r="AX761" s="527"/>
      <c r="AY761" s="527"/>
      <c r="AZ761" s="527"/>
      <c r="BA761" s="527"/>
      <c r="BB761" s="527"/>
      <c r="BC761" s="527"/>
      <c r="BD761" s="527"/>
      <c r="BE761" s="527"/>
      <c r="BF761" s="527"/>
      <c r="BG761" s="527"/>
      <c r="BH761" s="527"/>
    </row>
    <row r="762" spans="1:60" outlineLevel="1">
      <c r="A762" s="518">
        <v>190</v>
      </c>
      <c r="B762" s="519" t="s">
        <v>2610</v>
      </c>
      <c r="C762" s="520" t="s">
        <v>2611</v>
      </c>
      <c r="D762" s="521" t="s">
        <v>180</v>
      </c>
      <c r="E762" s="522">
        <v>16.100000000000001</v>
      </c>
      <c r="F762" s="523"/>
      <c r="G762" s="524">
        <f>ROUND(E762*F762,2)</f>
        <v>0</v>
      </c>
      <c r="H762" s="523"/>
      <c r="I762" s="524">
        <f>ROUND(E762*H762,2)</f>
        <v>0</v>
      </c>
      <c r="J762" s="523"/>
      <c r="K762" s="524">
        <f>ROUND(E762*J762,2)</f>
        <v>0</v>
      </c>
      <c r="L762" s="524">
        <v>21</v>
      </c>
      <c r="M762" s="524">
        <f>G762*(1+L762/100)</f>
        <v>0</v>
      </c>
      <c r="N762" s="522">
        <v>1.6000000000000001E-4</v>
      </c>
      <c r="O762" s="522">
        <f>ROUND(E762*N762,2)</f>
        <v>0</v>
      </c>
      <c r="P762" s="522">
        <v>0</v>
      </c>
      <c r="Q762" s="522">
        <f>ROUND(E762*P762,2)</f>
        <v>0</v>
      </c>
      <c r="R762" s="524"/>
      <c r="S762" s="524" t="s">
        <v>1707</v>
      </c>
      <c r="T762" s="525" t="s">
        <v>1708</v>
      </c>
      <c r="U762" s="526">
        <v>7.0999999999999994E-2</v>
      </c>
      <c r="V762" s="526">
        <f>ROUND(E762*U762,2)</f>
        <v>1.1399999999999999</v>
      </c>
      <c r="W762" s="526"/>
      <c r="X762" s="526" t="s">
        <v>1606</v>
      </c>
      <c r="Y762" s="526" t="s">
        <v>2857</v>
      </c>
      <c r="Z762" s="527"/>
      <c r="AA762" s="527"/>
      <c r="AB762" s="527"/>
      <c r="AC762" s="527"/>
      <c r="AD762" s="527"/>
      <c r="AE762" s="527"/>
      <c r="AF762" s="527"/>
      <c r="AG762" s="527" t="s">
        <v>1607</v>
      </c>
      <c r="AH762" s="527"/>
      <c r="AI762" s="527"/>
      <c r="AJ762" s="527"/>
      <c r="AK762" s="527"/>
      <c r="AL762" s="527"/>
      <c r="AM762" s="527"/>
      <c r="AN762" s="527"/>
      <c r="AO762" s="527"/>
      <c r="AP762" s="527"/>
      <c r="AQ762" s="527"/>
      <c r="AR762" s="527"/>
      <c r="AS762" s="527"/>
      <c r="AT762" s="527"/>
      <c r="AU762" s="527"/>
      <c r="AV762" s="527"/>
      <c r="AW762" s="527"/>
      <c r="AX762" s="527"/>
      <c r="AY762" s="527"/>
      <c r="AZ762" s="527"/>
      <c r="BA762" s="527"/>
      <c r="BB762" s="527"/>
      <c r="BC762" s="527"/>
      <c r="BD762" s="527"/>
      <c r="BE762" s="527"/>
      <c r="BF762" s="527"/>
      <c r="BG762" s="527"/>
      <c r="BH762" s="527"/>
    </row>
    <row r="763" spans="1:60" outlineLevel="2">
      <c r="A763" s="528"/>
      <c r="B763" s="529"/>
      <c r="C763" s="530" t="s">
        <v>2612</v>
      </c>
      <c r="D763" s="531"/>
      <c r="E763" s="532">
        <v>16.100000000000001</v>
      </c>
      <c r="F763" s="526"/>
      <c r="G763" s="526"/>
      <c r="H763" s="526"/>
      <c r="I763" s="526"/>
      <c r="J763" s="526"/>
      <c r="K763" s="526"/>
      <c r="L763" s="526"/>
      <c r="M763" s="526"/>
      <c r="N763" s="533"/>
      <c r="O763" s="533"/>
      <c r="P763" s="533"/>
      <c r="Q763" s="533"/>
      <c r="R763" s="526"/>
      <c r="S763" s="526"/>
      <c r="T763" s="526"/>
      <c r="U763" s="526"/>
      <c r="V763" s="526"/>
      <c r="W763" s="526"/>
      <c r="X763" s="526"/>
      <c r="Y763" s="526"/>
      <c r="Z763" s="527"/>
      <c r="AA763" s="527"/>
      <c r="AB763" s="527"/>
      <c r="AC763" s="527"/>
      <c r="AD763" s="527"/>
      <c r="AE763" s="527"/>
      <c r="AF763" s="527"/>
      <c r="AG763" s="527" t="s">
        <v>814</v>
      </c>
      <c r="AH763" s="527">
        <v>0</v>
      </c>
      <c r="AI763" s="527"/>
      <c r="AJ763" s="527"/>
      <c r="AK763" s="527"/>
      <c r="AL763" s="527"/>
      <c r="AM763" s="527"/>
      <c r="AN763" s="527"/>
      <c r="AO763" s="527"/>
      <c r="AP763" s="527"/>
      <c r="AQ763" s="527"/>
      <c r="AR763" s="527"/>
      <c r="AS763" s="527"/>
      <c r="AT763" s="527"/>
      <c r="AU763" s="527"/>
      <c r="AV763" s="527"/>
      <c r="AW763" s="527"/>
      <c r="AX763" s="527"/>
      <c r="AY763" s="527"/>
      <c r="AZ763" s="527"/>
      <c r="BA763" s="527"/>
      <c r="BB763" s="527"/>
      <c r="BC763" s="527"/>
      <c r="BD763" s="527"/>
      <c r="BE763" s="527"/>
      <c r="BF763" s="527"/>
      <c r="BG763" s="527"/>
      <c r="BH763" s="527"/>
    </row>
    <row r="764" spans="1:60" ht="22.5" outlineLevel="1">
      <c r="A764" s="518">
        <v>191</v>
      </c>
      <c r="B764" s="519" t="s">
        <v>1863</v>
      </c>
      <c r="C764" s="520" t="s">
        <v>1864</v>
      </c>
      <c r="D764" s="521" t="s">
        <v>162</v>
      </c>
      <c r="E764" s="522">
        <v>121.35899999999999</v>
      </c>
      <c r="F764" s="523"/>
      <c r="G764" s="524">
        <f>ROUND(E764*F764,2)</f>
        <v>0</v>
      </c>
      <c r="H764" s="523"/>
      <c r="I764" s="524">
        <f>ROUND(E764*H764,2)</f>
        <v>0</v>
      </c>
      <c r="J764" s="523"/>
      <c r="K764" s="524">
        <f>ROUND(E764*J764,2)</f>
        <v>0</v>
      </c>
      <c r="L764" s="524">
        <v>21</v>
      </c>
      <c r="M764" s="524">
        <f>G764*(1+L764/100)</f>
        <v>0</v>
      </c>
      <c r="N764" s="522">
        <v>9.9000000000000008E-3</v>
      </c>
      <c r="O764" s="522">
        <f>ROUND(E764*N764,2)</f>
        <v>1.2</v>
      </c>
      <c r="P764" s="522">
        <v>0</v>
      </c>
      <c r="Q764" s="522">
        <f>ROUND(E764*P764,2)</f>
        <v>0</v>
      </c>
      <c r="R764" s="524" t="s">
        <v>1813</v>
      </c>
      <c r="S764" s="524" t="s">
        <v>1605</v>
      </c>
      <c r="T764" s="525" t="s">
        <v>1605</v>
      </c>
      <c r="U764" s="526">
        <v>0</v>
      </c>
      <c r="V764" s="526">
        <f>ROUND(E764*U764,2)</f>
        <v>0</v>
      </c>
      <c r="W764" s="526"/>
      <c r="X764" s="526" t="s">
        <v>1814</v>
      </c>
      <c r="Y764" s="526" t="s">
        <v>2857</v>
      </c>
      <c r="Z764" s="527"/>
      <c r="AA764" s="527"/>
      <c r="AB764" s="527"/>
      <c r="AC764" s="527"/>
      <c r="AD764" s="527"/>
      <c r="AE764" s="527"/>
      <c r="AF764" s="527"/>
      <c r="AG764" s="527" t="s">
        <v>1815</v>
      </c>
      <c r="AH764" s="527"/>
      <c r="AI764" s="527"/>
      <c r="AJ764" s="527"/>
      <c r="AK764" s="527"/>
      <c r="AL764" s="527"/>
      <c r="AM764" s="527"/>
      <c r="AN764" s="527"/>
      <c r="AO764" s="527"/>
      <c r="AP764" s="527"/>
      <c r="AQ764" s="527"/>
      <c r="AR764" s="527"/>
      <c r="AS764" s="527"/>
      <c r="AT764" s="527"/>
      <c r="AU764" s="527"/>
      <c r="AV764" s="527"/>
      <c r="AW764" s="527"/>
      <c r="AX764" s="527"/>
      <c r="AY764" s="527"/>
      <c r="AZ764" s="527"/>
      <c r="BA764" s="527"/>
      <c r="BB764" s="527"/>
      <c r="BC764" s="527"/>
      <c r="BD764" s="527"/>
      <c r="BE764" s="527"/>
      <c r="BF764" s="527"/>
      <c r="BG764" s="527"/>
      <c r="BH764" s="527"/>
    </row>
    <row r="765" spans="1:60" outlineLevel="2">
      <c r="A765" s="528"/>
      <c r="B765" s="529"/>
      <c r="C765" s="530" t="s">
        <v>2970</v>
      </c>
      <c r="D765" s="531"/>
      <c r="E765" s="532">
        <v>121.35899999999999</v>
      </c>
      <c r="F765" s="526"/>
      <c r="G765" s="526"/>
      <c r="H765" s="526"/>
      <c r="I765" s="526"/>
      <c r="J765" s="526"/>
      <c r="K765" s="526"/>
      <c r="L765" s="526"/>
      <c r="M765" s="526"/>
      <c r="N765" s="533"/>
      <c r="O765" s="533"/>
      <c r="P765" s="533"/>
      <c r="Q765" s="533"/>
      <c r="R765" s="526"/>
      <c r="S765" s="526"/>
      <c r="T765" s="526"/>
      <c r="U765" s="526"/>
      <c r="V765" s="526"/>
      <c r="W765" s="526"/>
      <c r="X765" s="526"/>
      <c r="Y765" s="526"/>
      <c r="Z765" s="527"/>
      <c r="AA765" s="527"/>
      <c r="AB765" s="527"/>
      <c r="AC765" s="527"/>
      <c r="AD765" s="527"/>
      <c r="AE765" s="527"/>
      <c r="AF765" s="527"/>
      <c r="AG765" s="527" t="s">
        <v>814</v>
      </c>
      <c r="AH765" s="527">
        <v>5</v>
      </c>
      <c r="AI765" s="527"/>
      <c r="AJ765" s="527"/>
      <c r="AK765" s="527"/>
      <c r="AL765" s="527"/>
      <c r="AM765" s="527"/>
      <c r="AN765" s="527"/>
      <c r="AO765" s="527"/>
      <c r="AP765" s="527"/>
      <c r="AQ765" s="527"/>
      <c r="AR765" s="527"/>
      <c r="AS765" s="527"/>
      <c r="AT765" s="527"/>
      <c r="AU765" s="527"/>
      <c r="AV765" s="527"/>
      <c r="AW765" s="527"/>
      <c r="AX765" s="527"/>
      <c r="AY765" s="527"/>
      <c r="AZ765" s="527"/>
      <c r="BA765" s="527"/>
      <c r="BB765" s="527"/>
      <c r="BC765" s="527"/>
      <c r="BD765" s="527"/>
      <c r="BE765" s="527"/>
      <c r="BF765" s="527"/>
      <c r="BG765" s="527"/>
      <c r="BH765" s="527"/>
    </row>
    <row r="766" spans="1:60" outlineLevel="1">
      <c r="A766" s="528">
        <v>192</v>
      </c>
      <c r="B766" s="529" t="s">
        <v>2613</v>
      </c>
      <c r="C766" s="543" t="s">
        <v>2614</v>
      </c>
      <c r="D766" s="544" t="s">
        <v>255</v>
      </c>
      <c r="E766" s="545"/>
      <c r="F766" s="546"/>
      <c r="G766" s="526">
        <f>ROUND(E766*F766,2)</f>
        <v>0</v>
      </c>
      <c r="H766" s="546"/>
      <c r="I766" s="526">
        <f>ROUND(E766*H766,2)</f>
        <v>0</v>
      </c>
      <c r="J766" s="546"/>
      <c r="K766" s="526">
        <f>ROUND(E766*J766,2)</f>
        <v>0</v>
      </c>
      <c r="L766" s="526">
        <v>21</v>
      </c>
      <c r="M766" s="526">
        <f>G766*(1+L766/100)</f>
        <v>0</v>
      </c>
      <c r="N766" s="533">
        <v>0</v>
      </c>
      <c r="O766" s="533">
        <f>ROUND(E766*N766,2)</f>
        <v>0</v>
      </c>
      <c r="P766" s="533">
        <v>0</v>
      </c>
      <c r="Q766" s="533">
        <f>ROUND(E766*P766,2)</f>
        <v>0</v>
      </c>
      <c r="R766" s="526" t="s">
        <v>1844</v>
      </c>
      <c r="S766" s="526" t="s">
        <v>1605</v>
      </c>
      <c r="T766" s="526" t="s">
        <v>1605</v>
      </c>
      <c r="U766" s="526">
        <v>0</v>
      </c>
      <c r="V766" s="526">
        <f>ROUND(E766*U766,2)</f>
        <v>0</v>
      </c>
      <c r="W766" s="526"/>
      <c r="X766" s="526" t="s">
        <v>1243</v>
      </c>
      <c r="Y766" s="526" t="s">
        <v>2857</v>
      </c>
      <c r="Z766" s="527"/>
      <c r="AA766" s="527"/>
      <c r="AB766" s="527"/>
      <c r="AC766" s="527"/>
      <c r="AD766" s="527"/>
      <c r="AE766" s="527"/>
      <c r="AF766" s="527"/>
      <c r="AG766" s="527" t="s">
        <v>1769</v>
      </c>
      <c r="AH766" s="527"/>
      <c r="AI766" s="527"/>
      <c r="AJ766" s="527"/>
      <c r="AK766" s="527"/>
      <c r="AL766" s="527"/>
      <c r="AM766" s="527"/>
      <c r="AN766" s="527"/>
      <c r="AO766" s="527"/>
      <c r="AP766" s="527"/>
      <c r="AQ766" s="527"/>
      <c r="AR766" s="527"/>
      <c r="AS766" s="527"/>
      <c r="AT766" s="527"/>
      <c r="AU766" s="527"/>
      <c r="AV766" s="527"/>
      <c r="AW766" s="527"/>
      <c r="AX766" s="527"/>
      <c r="AY766" s="527"/>
      <c r="AZ766" s="527"/>
      <c r="BA766" s="527"/>
      <c r="BB766" s="527"/>
      <c r="BC766" s="527"/>
      <c r="BD766" s="527"/>
      <c r="BE766" s="527"/>
      <c r="BF766" s="527"/>
      <c r="BG766" s="527"/>
      <c r="BH766" s="527"/>
    </row>
    <row r="767" spans="1:60" outlineLevel="2">
      <c r="A767" s="528"/>
      <c r="B767" s="529"/>
      <c r="C767" s="980" t="s">
        <v>1821</v>
      </c>
      <c r="D767" s="981"/>
      <c r="E767" s="981"/>
      <c r="F767" s="981"/>
      <c r="G767" s="981"/>
      <c r="H767" s="526"/>
      <c r="I767" s="526"/>
      <c r="J767" s="526"/>
      <c r="K767" s="526"/>
      <c r="L767" s="526"/>
      <c r="M767" s="526"/>
      <c r="N767" s="533"/>
      <c r="O767" s="533"/>
      <c r="P767" s="533"/>
      <c r="Q767" s="533"/>
      <c r="R767" s="526"/>
      <c r="S767" s="526"/>
      <c r="T767" s="526"/>
      <c r="U767" s="526"/>
      <c r="V767" s="526"/>
      <c r="W767" s="526"/>
      <c r="X767" s="526"/>
      <c r="Y767" s="526"/>
      <c r="Z767" s="527"/>
      <c r="AA767" s="527"/>
      <c r="AB767" s="527"/>
      <c r="AC767" s="527"/>
      <c r="AD767" s="527"/>
      <c r="AE767" s="527"/>
      <c r="AF767" s="527"/>
      <c r="AG767" s="527" t="s">
        <v>1621</v>
      </c>
      <c r="AH767" s="527"/>
      <c r="AI767" s="527"/>
      <c r="AJ767" s="527"/>
      <c r="AK767" s="527"/>
      <c r="AL767" s="527"/>
      <c r="AM767" s="527"/>
      <c r="AN767" s="527"/>
      <c r="AO767" s="527"/>
      <c r="AP767" s="527"/>
      <c r="AQ767" s="527"/>
      <c r="AR767" s="527"/>
      <c r="AS767" s="527"/>
      <c r="AT767" s="527"/>
      <c r="AU767" s="527"/>
      <c r="AV767" s="527"/>
      <c r="AW767" s="527"/>
      <c r="AX767" s="527"/>
      <c r="AY767" s="527"/>
      <c r="AZ767" s="527"/>
      <c r="BA767" s="527"/>
      <c r="BB767" s="527"/>
      <c r="BC767" s="527"/>
      <c r="BD767" s="527"/>
      <c r="BE767" s="527"/>
      <c r="BF767" s="527"/>
      <c r="BG767" s="527"/>
      <c r="BH767" s="527"/>
    </row>
    <row r="768" spans="1:60">
      <c r="A768" s="510" t="s">
        <v>1600</v>
      </c>
      <c r="B768" s="511" t="s">
        <v>1868</v>
      </c>
      <c r="C768" s="512" t="s">
        <v>1869</v>
      </c>
      <c r="D768" s="513"/>
      <c r="E768" s="514"/>
      <c r="F768" s="515"/>
      <c r="G768" s="515">
        <f>SUMIF(AG769:AG791,"&lt;&gt;NOR",G769:G791)</f>
        <v>0</v>
      </c>
      <c r="H768" s="515"/>
      <c r="I768" s="515">
        <f>SUM(I769:I791)</f>
        <v>0</v>
      </c>
      <c r="J768" s="515"/>
      <c r="K768" s="515">
        <f>SUM(K769:K791)</f>
        <v>0</v>
      </c>
      <c r="L768" s="515"/>
      <c r="M768" s="515">
        <f>SUM(M769:M791)</f>
        <v>0</v>
      </c>
      <c r="N768" s="514"/>
      <c r="O768" s="514">
        <f>SUM(O769:O791)</f>
        <v>0.01</v>
      </c>
      <c r="P768" s="514"/>
      <c r="Q768" s="514">
        <f>SUM(Q769:Q791)</f>
        <v>4.5</v>
      </c>
      <c r="R768" s="515"/>
      <c r="S768" s="515"/>
      <c r="T768" s="516"/>
      <c r="U768" s="517"/>
      <c r="V768" s="517">
        <f>SUM(V769:V791)</f>
        <v>388.01</v>
      </c>
      <c r="W768" s="517"/>
      <c r="X768" s="517"/>
      <c r="Y768" s="517"/>
      <c r="AG768" s="493" t="s">
        <v>1601</v>
      </c>
    </row>
    <row r="769" spans="1:60" outlineLevel="1">
      <c r="A769" s="518">
        <v>193</v>
      </c>
      <c r="B769" s="519" t="s">
        <v>2615</v>
      </c>
      <c r="C769" s="520" t="s">
        <v>2616</v>
      </c>
      <c r="D769" s="521" t="s">
        <v>162</v>
      </c>
      <c r="E769" s="522">
        <v>929.6096</v>
      </c>
      <c r="F769" s="523"/>
      <c r="G769" s="524">
        <f>ROUND(E769*F769,2)</f>
        <v>0</v>
      </c>
      <c r="H769" s="523"/>
      <c r="I769" s="524">
        <f>ROUND(E769*H769,2)</f>
        <v>0</v>
      </c>
      <c r="J769" s="523"/>
      <c r="K769" s="524">
        <f>ROUND(E769*J769,2)</f>
        <v>0</v>
      </c>
      <c r="L769" s="524">
        <v>21</v>
      </c>
      <c r="M769" s="524">
        <f>G769*(1+L769/100)</f>
        <v>0</v>
      </c>
      <c r="N769" s="522">
        <v>0</v>
      </c>
      <c r="O769" s="522">
        <f>ROUND(E769*N769,2)</f>
        <v>0</v>
      </c>
      <c r="P769" s="522">
        <v>4.0000000000000001E-3</v>
      </c>
      <c r="Q769" s="522">
        <f>ROUND(E769*P769,2)</f>
        <v>3.72</v>
      </c>
      <c r="R769" s="524" t="s">
        <v>1877</v>
      </c>
      <c r="S769" s="524" t="s">
        <v>1605</v>
      </c>
      <c r="T769" s="525" t="s">
        <v>1605</v>
      </c>
      <c r="U769" s="526">
        <v>0.41</v>
      </c>
      <c r="V769" s="526">
        <f>ROUND(E769*U769,2)</f>
        <v>381.14</v>
      </c>
      <c r="W769" s="526"/>
      <c r="X769" s="526" t="s">
        <v>1606</v>
      </c>
      <c r="Y769" s="526" t="s">
        <v>2857</v>
      </c>
      <c r="Z769" s="527"/>
      <c r="AA769" s="527"/>
      <c r="AB769" s="527"/>
      <c r="AC769" s="527"/>
      <c r="AD769" s="527"/>
      <c r="AE769" s="527"/>
      <c r="AF769" s="527"/>
      <c r="AG769" s="527" t="s">
        <v>1607</v>
      </c>
      <c r="AH769" s="527"/>
      <c r="AI769" s="527"/>
      <c r="AJ769" s="527"/>
      <c r="AK769" s="527"/>
      <c r="AL769" s="527"/>
      <c r="AM769" s="527"/>
      <c r="AN769" s="527"/>
      <c r="AO769" s="527"/>
      <c r="AP769" s="527"/>
      <c r="AQ769" s="527"/>
      <c r="AR769" s="527"/>
      <c r="AS769" s="527"/>
      <c r="AT769" s="527"/>
      <c r="AU769" s="527"/>
      <c r="AV769" s="527"/>
      <c r="AW769" s="527"/>
      <c r="AX769" s="527"/>
      <c r="AY769" s="527"/>
      <c r="AZ769" s="527"/>
      <c r="BA769" s="527"/>
      <c r="BB769" s="527"/>
      <c r="BC769" s="527"/>
      <c r="BD769" s="527"/>
      <c r="BE769" s="527"/>
      <c r="BF769" s="527"/>
      <c r="BG769" s="527"/>
      <c r="BH769" s="527"/>
    </row>
    <row r="770" spans="1:60" outlineLevel="2">
      <c r="A770" s="528"/>
      <c r="B770" s="529"/>
      <c r="C770" s="530" t="s">
        <v>2482</v>
      </c>
      <c r="D770" s="531"/>
      <c r="E770" s="532">
        <v>280.10000000000002</v>
      </c>
      <c r="F770" s="526"/>
      <c r="G770" s="526"/>
      <c r="H770" s="526"/>
      <c r="I770" s="526"/>
      <c r="J770" s="526"/>
      <c r="K770" s="526"/>
      <c r="L770" s="526"/>
      <c r="M770" s="526"/>
      <c r="N770" s="533"/>
      <c r="O770" s="533"/>
      <c r="P770" s="533"/>
      <c r="Q770" s="533"/>
      <c r="R770" s="526"/>
      <c r="S770" s="526"/>
      <c r="T770" s="526"/>
      <c r="U770" s="526"/>
      <c r="V770" s="526"/>
      <c r="W770" s="526"/>
      <c r="X770" s="526"/>
      <c r="Y770" s="526"/>
      <c r="Z770" s="527"/>
      <c r="AA770" s="527"/>
      <c r="AB770" s="527"/>
      <c r="AC770" s="527"/>
      <c r="AD770" s="527"/>
      <c r="AE770" s="527"/>
      <c r="AF770" s="527"/>
      <c r="AG770" s="527" t="s">
        <v>814</v>
      </c>
      <c r="AH770" s="527">
        <v>0</v>
      </c>
      <c r="AI770" s="527"/>
      <c r="AJ770" s="527"/>
      <c r="AK770" s="527"/>
      <c r="AL770" s="527"/>
      <c r="AM770" s="527"/>
      <c r="AN770" s="527"/>
      <c r="AO770" s="527"/>
      <c r="AP770" s="527"/>
      <c r="AQ770" s="527"/>
      <c r="AR770" s="527"/>
      <c r="AS770" s="527"/>
      <c r="AT770" s="527"/>
      <c r="AU770" s="527"/>
      <c r="AV770" s="527"/>
      <c r="AW770" s="527"/>
      <c r="AX770" s="527"/>
      <c r="AY770" s="527"/>
      <c r="AZ770" s="527"/>
      <c r="BA770" s="527"/>
      <c r="BB770" s="527"/>
      <c r="BC770" s="527"/>
      <c r="BD770" s="527"/>
      <c r="BE770" s="527"/>
      <c r="BF770" s="527"/>
      <c r="BG770" s="527"/>
      <c r="BH770" s="527"/>
    </row>
    <row r="771" spans="1:60" outlineLevel="3">
      <c r="A771" s="528"/>
      <c r="B771" s="529"/>
      <c r="C771" s="530" t="s">
        <v>2485</v>
      </c>
      <c r="D771" s="531"/>
      <c r="E771" s="532">
        <v>609.6</v>
      </c>
      <c r="F771" s="526"/>
      <c r="G771" s="526"/>
      <c r="H771" s="526"/>
      <c r="I771" s="526"/>
      <c r="J771" s="526"/>
      <c r="K771" s="526"/>
      <c r="L771" s="526"/>
      <c r="M771" s="526"/>
      <c r="N771" s="533"/>
      <c r="O771" s="533"/>
      <c r="P771" s="533"/>
      <c r="Q771" s="533"/>
      <c r="R771" s="526"/>
      <c r="S771" s="526"/>
      <c r="T771" s="526"/>
      <c r="U771" s="526"/>
      <c r="V771" s="526"/>
      <c r="W771" s="526"/>
      <c r="X771" s="526"/>
      <c r="Y771" s="526"/>
      <c r="Z771" s="527"/>
      <c r="AA771" s="527"/>
      <c r="AB771" s="527"/>
      <c r="AC771" s="527"/>
      <c r="AD771" s="527"/>
      <c r="AE771" s="527"/>
      <c r="AF771" s="527"/>
      <c r="AG771" s="527" t="s">
        <v>814</v>
      </c>
      <c r="AH771" s="527">
        <v>0</v>
      </c>
      <c r="AI771" s="527"/>
      <c r="AJ771" s="527"/>
      <c r="AK771" s="527"/>
      <c r="AL771" s="527"/>
      <c r="AM771" s="527"/>
      <c r="AN771" s="527"/>
      <c r="AO771" s="527"/>
      <c r="AP771" s="527"/>
      <c r="AQ771" s="527"/>
      <c r="AR771" s="527"/>
      <c r="AS771" s="527"/>
      <c r="AT771" s="527"/>
      <c r="AU771" s="527"/>
      <c r="AV771" s="527"/>
      <c r="AW771" s="527"/>
      <c r="AX771" s="527"/>
      <c r="AY771" s="527"/>
      <c r="AZ771" s="527"/>
      <c r="BA771" s="527"/>
      <c r="BB771" s="527"/>
      <c r="BC771" s="527"/>
      <c r="BD771" s="527"/>
      <c r="BE771" s="527"/>
      <c r="BF771" s="527"/>
      <c r="BG771" s="527"/>
      <c r="BH771" s="527"/>
    </row>
    <row r="772" spans="1:60" outlineLevel="3">
      <c r="A772" s="528"/>
      <c r="B772" s="529"/>
      <c r="C772" s="530" t="s">
        <v>2486</v>
      </c>
      <c r="D772" s="531"/>
      <c r="E772" s="532">
        <v>21.9</v>
      </c>
      <c r="F772" s="526"/>
      <c r="G772" s="526"/>
      <c r="H772" s="526"/>
      <c r="I772" s="526"/>
      <c r="J772" s="526"/>
      <c r="K772" s="526"/>
      <c r="L772" s="526"/>
      <c r="M772" s="526"/>
      <c r="N772" s="533"/>
      <c r="O772" s="533"/>
      <c r="P772" s="533"/>
      <c r="Q772" s="533"/>
      <c r="R772" s="526"/>
      <c r="S772" s="526"/>
      <c r="T772" s="526"/>
      <c r="U772" s="526"/>
      <c r="V772" s="526"/>
      <c r="W772" s="526"/>
      <c r="X772" s="526"/>
      <c r="Y772" s="526"/>
      <c r="Z772" s="527"/>
      <c r="AA772" s="527"/>
      <c r="AB772" s="527"/>
      <c r="AC772" s="527"/>
      <c r="AD772" s="527"/>
      <c r="AE772" s="527"/>
      <c r="AF772" s="527"/>
      <c r="AG772" s="527" t="s">
        <v>814</v>
      </c>
      <c r="AH772" s="527">
        <v>0</v>
      </c>
      <c r="AI772" s="527"/>
      <c r="AJ772" s="527"/>
      <c r="AK772" s="527"/>
      <c r="AL772" s="527"/>
      <c r="AM772" s="527"/>
      <c r="AN772" s="527"/>
      <c r="AO772" s="527"/>
      <c r="AP772" s="527"/>
      <c r="AQ772" s="527"/>
      <c r="AR772" s="527"/>
      <c r="AS772" s="527"/>
      <c r="AT772" s="527"/>
      <c r="AU772" s="527"/>
      <c r="AV772" s="527"/>
      <c r="AW772" s="527"/>
      <c r="AX772" s="527"/>
      <c r="AY772" s="527"/>
      <c r="AZ772" s="527"/>
      <c r="BA772" s="527"/>
      <c r="BB772" s="527"/>
      <c r="BC772" s="527"/>
      <c r="BD772" s="527"/>
      <c r="BE772" s="527"/>
      <c r="BF772" s="527"/>
      <c r="BG772" s="527"/>
      <c r="BH772" s="527"/>
    </row>
    <row r="773" spans="1:60" outlineLevel="3">
      <c r="A773" s="528"/>
      <c r="B773" s="529"/>
      <c r="C773" s="530" t="s">
        <v>2971</v>
      </c>
      <c r="D773" s="531"/>
      <c r="E773" s="532">
        <v>18.009599999999999</v>
      </c>
      <c r="F773" s="526"/>
      <c r="G773" s="526"/>
      <c r="H773" s="526"/>
      <c r="I773" s="526"/>
      <c r="J773" s="526"/>
      <c r="K773" s="526"/>
      <c r="L773" s="526"/>
      <c r="M773" s="526"/>
      <c r="N773" s="533"/>
      <c r="O773" s="533"/>
      <c r="P773" s="533"/>
      <c r="Q773" s="533"/>
      <c r="R773" s="526"/>
      <c r="S773" s="526"/>
      <c r="T773" s="526"/>
      <c r="U773" s="526"/>
      <c r="V773" s="526"/>
      <c r="W773" s="526"/>
      <c r="X773" s="526"/>
      <c r="Y773" s="526"/>
      <c r="Z773" s="527"/>
      <c r="AA773" s="527"/>
      <c r="AB773" s="527"/>
      <c r="AC773" s="527"/>
      <c r="AD773" s="527"/>
      <c r="AE773" s="527"/>
      <c r="AF773" s="527"/>
      <c r="AG773" s="527" t="s">
        <v>814</v>
      </c>
      <c r="AH773" s="527">
        <v>0</v>
      </c>
      <c r="AI773" s="527"/>
      <c r="AJ773" s="527"/>
      <c r="AK773" s="527"/>
      <c r="AL773" s="527"/>
      <c r="AM773" s="527"/>
      <c r="AN773" s="527"/>
      <c r="AO773" s="527"/>
      <c r="AP773" s="527"/>
      <c r="AQ773" s="527"/>
      <c r="AR773" s="527"/>
      <c r="AS773" s="527"/>
      <c r="AT773" s="527"/>
      <c r="AU773" s="527"/>
      <c r="AV773" s="527"/>
      <c r="AW773" s="527"/>
      <c r="AX773" s="527"/>
      <c r="AY773" s="527"/>
      <c r="AZ773" s="527"/>
      <c r="BA773" s="527"/>
      <c r="BB773" s="527"/>
      <c r="BC773" s="527"/>
      <c r="BD773" s="527"/>
      <c r="BE773" s="527"/>
      <c r="BF773" s="527"/>
      <c r="BG773" s="527"/>
      <c r="BH773" s="527"/>
    </row>
    <row r="774" spans="1:60" outlineLevel="1">
      <c r="A774" s="518">
        <v>194</v>
      </c>
      <c r="B774" s="519" t="s">
        <v>2617</v>
      </c>
      <c r="C774" s="520" t="s">
        <v>2618</v>
      </c>
      <c r="D774" s="521" t="s">
        <v>162</v>
      </c>
      <c r="E774" s="522">
        <v>12.06</v>
      </c>
      <c r="F774" s="523"/>
      <c r="G774" s="524">
        <f>ROUND(E774*F774,2)</f>
        <v>0</v>
      </c>
      <c r="H774" s="523"/>
      <c r="I774" s="524">
        <f>ROUND(E774*H774,2)</f>
        <v>0</v>
      </c>
      <c r="J774" s="523"/>
      <c r="K774" s="524">
        <f>ROUND(E774*J774,2)</f>
        <v>0</v>
      </c>
      <c r="L774" s="524">
        <v>21</v>
      </c>
      <c r="M774" s="524">
        <f>G774*(1+L774/100)</f>
        <v>0</v>
      </c>
      <c r="N774" s="522">
        <v>0</v>
      </c>
      <c r="O774" s="522">
        <f>ROUND(E774*N774,2)</f>
        <v>0</v>
      </c>
      <c r="P774" s="522">
        <v>6.5000000000000002E-2</v>
      </c>
      <c r="Q774" s="522">
        <f>ROUND(E774*P774,2)</f>
        <v>0.78</v>
      </c>
      <c r="R774" s="524" t="s">
        <v>1877</v>
      </c>
      <c r="S774" s="524" t="s">
        <v>1605</v>
      </c>
      <c r="T774" s="525" t="s">
        <v>1605</v>
      </c>
      <c r="U774" s="526">
        <v>0.42</v>
      </c>
      <c r="V774" s="526">
        <f>ROUND(E774*U774,2)</f>
        <v>5.07</v>
      </c>
      <c r="W774" s="526"/>
      <c r="X774" s="526" t="s">
        <v>1606</v>
      </c>
      <c r="Y774" s="526" t="s">
        <v>2857</v>
      </c>
      <c r="Z774" s="527"/>
      <c r="AA774" s="527"/>
      <c r="AB774" s="527"/>
      <c r="AC774" s="527"/>
      <c r="AD774" s="527"/>
      <c r="AE774" s="527"/>
      <c r="AF774" s="527"/>
      <c r="AG774" s="527" t="s">
        <v>1607</v>
      </c>
      <c r="AH774" s="527"/>
      <c r="AI774" s="527"/>
      <c r="AJ774" s="527"/>
      <c r="AK774" s="527"/>
      <c r="AL774" s="527"/>
      <c r="AM774" s="527"/>
      <c r="AN774" s="527"/>
      <c r="AO774" s="527"/>
      <c r="AP774" s="527"/>
      <c r="AQ774" s="527"/>
      <c r="AR774" s="527"/>
      <c r="AS774" s="527"/>
      <c r="AT774" s="527"/>
      <c r="AU774" s="527"/>
      <c r="AV774" s="527"/>
      <c r="AW774" s="527"/>
      <c r="AX774" s="527"/>
      <c r="AY774" s="527"/>
      <c r="AZ774" s="527"/>
      <c r="BA774" s="527"/>
      <c r="BB774" s="527"/>
      <c r="BC774" s="527"/>
      <c r="BD774" s="527"/>
      <c r="BE774" s="527"/>
      <c r="BF774" s="527"/>
      <c r="BG774" s="527"/>
      <c r="BH774" s="527"/>
    </row>
    <row r="775" spans="1:60" outlineLevel="2">
      <c r="A775" s="528"/>
      <c r="B775" s="529"/>
      <c r="C775" s="530" t="s">
        <v>2972</v>
      </c>
      <c r="D775" s="531"/>
      <c r="E775" s="532">
        <v>12.06</v>
      </c>
      <c r="F775" s="526"/>
      <c r="G775" s="526"/>
      <c r="H775" s="526"/>
      <c r="I775" s="526"/>
      <c r="J775" s="526"/>
      <c r="K775" s="526"/>
      <c r="L775" s="526"/>
      <c r="M775" s="526"/>
      <c r="N775" s="533"/>
      <c r="O775" s="533"/>
      <c r="P775" s="533"/>
      <c r="Q775" s="533"/>
      <c r="R775" s="526"/>
      <c r="S775" s="526"/>
      <c r="T775" s="526"/>
      <c r="U775" s="526"/>
      <c r="V775" s="526"/>
      <c r="W775" s="526"/>
      <c r="X775" s="526"/>
      <c r="Y775" s="526"/>
      <c r="Z775" s="527"/>
      <c r="AA775" s="527"/>
      <c r="AB775" s="527"/>
      <c r="AC775" s="527"/>
      <c r="AD775" s="527"/>
      <c r="AE775" s="527"/>
      <c r="AF775" s="527"/>
      <c r="AG775" s="527" t="s">
        <v>814</v>
      </c>
      <c r="AH775" s="527">
        <v>0</v>
      </c>
      <c r="AI775" s="527"/>
      <c r="AJ775" s="527"/>
      <c r="AK775" s="527"/>
      <c r="AL775" s="527"/>
      <c r="AM775" s="527"/>
      <c r="AN775" s="527"/>
      <c r="AO775" s="527"/>
      <c r="AP775" s="527"/>
      <c r="AQ775" s="527"/>
      <c r="AR775" s="527"/>
      <c r="AS775" s="527"/>
      <c r="AT775" s="527"/>
      <c r="AU775" s="527"/>
      <c r="AV775" s="527"/>
      <c r="AW775" s="527"/>
      <c r="AX775" s="527"/>
      <c r="AY775" s="527"/>
      <c r="AZ775" s="527"/>
      <c r="BA775" s="527"/>
      <c r="BB775" s="527"/>
      <c r="BC775" s="527"/>
      <c r="BD775" s="527"/>
      <c r="BE775" s="527"/>
      <c r="BF775" s="527"/>
      <c r="BG775" s="527"/>
      <c r="BH775" s="527"/>
    </row>
    <row r="776" spans="1:60" outlineLevel="1">
      <c r="A776" s="518">
        <v>195</v>
      </c>
      <c r="B776" s="519" t="s">
        <v>2619</v>
      </c>
      <c r="C776" s="520" t="s">
        <v>2620</v>
      </c>
      <c r="D776" s="521" t="s">
        <v>189</v>
      </c>
      <c r="E776" s="522">
        <v>4</v>
      </c>
      <c r="F776" s="523"/>
      <c r="G776" s="524">
        <f>ROUND(E776*F776,2)</f>
        <v>0</v>
      </c>
      <c r="H776" s="523"/>
      <c r="I776" s="524">
        <f>ROUND(E776*H776,2)</f>
        <v>0</v>
      </c>
      <c r="J776" s="523"/>
      <c r="K776" s="524">
        <f>ROUND(E776*J776,2)</f>
        <v>0</v>
      </c>
      <c r="L776" s="524">
        <v>21</v>
      </c>
      <c r="M776" s="524">
        <f>G776*(1+L776/100)</f>
        <v>0</v>
      </c>
      <c r="N776" s="522">
        <v>1.0000000000000001E-5</v>
      </c>
      <c r="O776" s="522">
        <f>ROUND(E776*N776,2)</f>
        <v>0</v>
      </c>
      <c r="P776" s="522">
        <v>0</v>
      </c>
      <c r="Q776" s="522">
        <f>ROUND(E776*P776,2)</f>
        <v>0</v>
      </c>
      <c r="R776" s="524" t="s">
        <v>1877</v>
      </c>
      <c r="S776" s="524" t="s">
        <v>1605</v>
      </c>
      <c r="T776" s="525" t="s">
        <v>1605</v>
      </c>
      <c r="U776" s="526">
        <v>0.45</v>
      </c>
      <c r="V776" s="526">
        <f>ROUND(E776*U776,2)</f>
        <v>1.8</v>
      </c>
      <c r="W776" s="526"/>
      <c r="X776" s="526" t="s">
        <v>1606</v>
      </c>
      <c r="Y776" s="526" t="s">
        <v>2857</v>
      </c>
      <c r="Z776" s="527"/>
      <c r="AA776" s="527"/>
      <c r="AB776" s="527"/>
      <c r="AC776" s="527"/>
      <c r="AD776" s="527"/>
      <c r="AE776" s="527"/>
      <c r="AF776" s="527"/>
      <c r="AG776" s="527" t="s">
        <v>1607</v>
      </c>
      <c r="AH776" s="527"/>
      <c r="AI776" s="527"/>
      <c r="AJ776" s="527"/>
      <c r="AK776" s="527"/>
      <c r="AL776" s="527"/>
      <c r="AM776" s="527"/>
      <c r="AN776" s="527"/>
      <c r="AO776" s="527"/>
      <c r="AP776" s="527"/>
      <c r="AQ776" s="527"/>
      <c r="AR776" s="527"/>
      <c r="AS776" s="527"/>
      <c r="AT776" s="527"/>
      <c r="AU776" s="527"/>
      <c r="AV776" s="527"/>
      <c r="AW776" s="527"/>
      <c r="AX776" s="527"/>
      <c r="AY776" s="527"/>
      <c r="AZ776" s="527"/>
      <c r="BA776" s="527"/>
      <c r="BB776" s="527"/>
      <c r="BC776" s="527"/>
      <c r="BD776" s="527"/>
      <c r="BE776" s="527"/>
      <c r="BF776" s="527"/>
      <c r="BG776" s="527"/>
      <c r="BH776" s="527"/>
    </row>
    <row r="777" spans="1:60" outlineLevel="2">
      <c r="A777" s="528"/>
      <c r="B777" s="529"/>
      <c r="C777" s="530" t="s">
        <v>2345</v>
      </c>
      <c r="D777" s="531"/>
      <c r="E777" s="532">
        <v>1</v>
      </c>
      <c r="F777" s="526"/>
      <c r="G777" s="526"/>
      <c r="H777" s="526"/>
      <c r="I777" s="526"/>
      <c r="J777" s="526"/>
      <c r="K777" s="526"/>
      <c r="L777" s="526"/>
      <c r="M777" s="526"/>
      <c r="N777" s="533"/>
      <c r="O777" s="533"/>
      <c r="P777" s="533"/>
      <c r="Q777" s="533"/>
      <c r="R777" s="526"/>
      <c r="S777" s="526"/>
      <c r="T777" s="526"/>
      <c r="U777" s="526"/>
      <c r="V777" s="526"/>
      <c r="W777" s="526"/>
      <c r="X777" s="526"/>
      <c r="Y777" s="526"/>
      <c r="Z777" s="527"/>
      <c r="AA777" s="527"/>
      <c r="AB777" s="527"/>
      <c r="AC777" s="527"/>
      <c r="AD777" s="527"/>
      <c r="AE777" s="527"/>
      <c r="AF777" s="527"/>
      <c r="AG777" s="527" t="s">
        <v>814</v>
      </c>
      <c r="AH777" s="527">
        <v>0</v>
      </c>
      <c r="AI777" s="527"/>
      <c r="AJ777" s="527"/>
      <c r="AK777" s="527"/>
      <c r="AL777" s="527"/>
      <c r="AM777" s="527"/>
      <c r="AN777" s="527"/>
      <c r="AO777" s="527"/>
      <c r="AP777" s="527"/>
      <c r="AQ777" s="527"/>
      <c r="AR777" s="527"/>
      <c r="AS777" s="527"/>
      <c r="AT777" s="527"/>
      <c r="AU777" s="527"/>
      <c r="AV777" s="527"/>
      <c r="AW777" s="527"/>
      <c r="AX777" s="527"/>
      <c r="AY777" s="527"/>
      <c r="AZ777" s="527"/>
      <c r="BA777" s="527"/>
      <c r="BB777" s="527"/>
      <c r="BC777" s="527"/>
      <c r="BD777" s="527"/>
      <c r="BE777" s="527"/>
      <c r="BF777" s="527"/>
      <c r="BG777" s="527"/>
      <c r="BH777" s="527"/>
    </row>
    <row r="778" spans="1:60" outlineLevel="3">
      <c r="A778" s="528"/>
      <c r="B778" s="529"/>
      <c r="C778" s="530" t="s">
        <v>2346</v>
      </c>
      <c r="D778" s="531"/>
      <c r="E778" s="532">
        <v>2</v>
      </c>
      <c r="F778" s="526"/>
      <c r="G778" s="526"/>
      <c r="H778" s="526"/>
      <c r="I778" s="526"/>
      <c r="J778" s="526"/>
      <c r="K778" s="526"/>
      <c r="L778" s="526"/>
      <c r="M778" s="526"/>
      <c r="N778" s="533"/>
      <c r="O778" s="533"/>
      <c r="P778" s="533"/>
      <c r="Q778" s="533"/>
      <c r="R778" s="526"/>
      <c r="S778" s="526"/>
      <c r="T778" s="526"/>
      <c r="U778" s="526"/>
      <c r="V778" s="526"/>
      <c r="W778" s="526"/>
      <c r="X778" s="526"/>
      <c r="Y778" s="526"/>
      <c r="Z778" s="527"/>
      <c r="AA778" s="527"/>
      <c r="AB778" s="527"/>
      <c r="AC778" s="527"/>
      <c r="AD778" s="527"/>
      <c r="AE778" s="527"/>
      <c r="AF778" s="527"/>
      <c r="AG778" s="527" t="s">
        <v>814</v>
      </c>
      <c r="AH778" s="527">
        <v>0</v>
      </c>
      <c r="AI778" s="527"/>
      <c r="AJ778" s="527"/>
      <c r="AK778" s="527"/>
      <c r="AL778" s="527"/>
      <c r="AM778" s="527"/>
      <c r="AN778" s="527"/>
      <c r="AO778" s="527"/>
      <c r="AP778" s="527"/>
      <c r="AQ778" s="527"/>
      <c r="AR778" s="527"/>
      <c r="AS778" s="527"/>
      <c r="AT778" s="527"/>
      <c r="AU778" s="527"/>
      <c r="AV778" s="527"/>
      <c r="AW778" s="527"/>
      <c r="AX778" s="527"/>
      <c r="AY778" s="527"/>
      <c r="AZ778" s="527"/>
      <c r="BA778" s="527"/>
      <c r="BB778" s="527"/>
      <c r="BC778" s="527"/>
      <c r="BD778" s="527"/>
      <c r="BE778" s="527"/>
      <c r="BF778" s="527"/>
      <c r="BG778" s="527"/>
      <c r="BH778" s="527"/>
    </row>
    <row r="779" spans="1:60" outlineLevel="3">
      <c r="A779" s="528"/>
      <c r="B779" s="529"/>
      <c r="C779" s="530" t="s">
        <v>2341</v>
      </c>
      <c r="D779" s="531"/>
      <c r="E779" s="532">
        <v>1</v>
      </c>
      <c r="F779" s="526"/>
      <c r="G779" s="526"/>
      <c r="H779" s="526"/>
      <c r="I779" s="526"/>
      <c r="J779" s="526"/>
      <c r="K779" s="526"/>
      <c r="L779" s="526"/>
      <c r="M779" s="526"/>
      <c r="N779" s="533"/>
      <c r="O779" s="533"/>
      <c r="P779" s="533"/>
      <c r="Q779" s="533"/>
      <c r="R779" s="526"/>
      <c r="S779" s="526"/>
      <c r="T779" s="526"/>
      <c r="U779" s="526"/>
      <c r="V779" s="526"/>
      <c r="W779" s="526"/>
      <c r="X779" s="526"/>
      <c r="Y779" s="526"/>
      <c r="Z779" s="527"/>
      <c r="AA779" s="527"/>
      <c r="AB779" s="527"/>
      <c r="AC779" s="527"/>
      <c r="AD779" s="527"/>
      <c r="AE779" s="527"/>
      <c r="AF779" s="527"/>
      <c r="AG779" s="527" t="s">
        <v>814</v>
      </c>
      <c r="AH779" s="527">
        <v>0</v>
      </c>
      <c r="AI779" s="527"/>
      <c r="AJ779" s="527"/>
      <c r="AK779" s="527"/>
      <c r="AL779" s="527"/>
      <c r="AM779" s="527"/>
      <c r="AN779" s="527"/>
      <c r="AO779" s="527"/>
      <c r="AP779" s="527"/>
      <c r="AQ779" s="527"/>
      <c r="AR779" s="527"/>
      <c r="AS779" s="527"/>
      <c r="AT779" s="527"/>
      <c r="AU779" s="527"/>
      <c r="AV779" s="527"/>
      <c r="AW779" s="527"/>
      <c r="AX779" s="527"/>
      <c r="AY779" s="527"/>
      <c r="AZ779" s="527"/>
      <c r="BA779" s="527"/>
      <c r="BB779" s="527"/>
      <c r="BC779" s="527"/>
      <c r="BD779" s="527"/>
      <c r="BE779" s="527"/>
      <c r="BF779" s="527"/>
      <c r="BG779" s="527"/>
      <c r="BH779" s="527"/>
    </row>
    <row r="780" spans="1:60" ht="22.5" outlineLevel="1">
      <c r="A780" s="535">
        <v>196</v>
      </c>
      <c r="B780" s="536" t="s">
        <v>1870</v>
      </c>
      <c r="C780" s="537" t="s">
        <v>1871</v>
      </c>
      <c r="D780" s="538" t="s">
        <v>189</v>
      </c>
      <c r="E780" s="539">
        <v>1</v>
      </c>
      <c r="F780" s="540"/>
      <c r="G780" s="541">
        <f>ROUND(E780*F780,2)</f>
        <v>0</v>
      </c>
      <c r="H780" s="540"/>
      <c r="I780" s="541">
        <f>ROUND(E780*H780,2)</f>
        <v>0</v>
      </c>
      <c r="J780" s="540"/>
      <c r="K780" s="541">
        <f>ROUND(E780*J780,2)</f>
        <v>0</v>
      </c>
      <c r="L780" s="541">
        <v>21</v>
      </c>
      <c r="M780" s="541">
        <f>G780*(1+L780/100)</f>
        <v>0</v>
      </c>
      <c r="N780" s="539">
        <v>0</v>
      </c>
      <c r="O780" s="539">
        <f>ROUND(E780*N780,2)</f>
        <v>0</v>
      </c>
      <c r="P780" s="539">
        <v>0</v>
      </c>
      <c r="Q780" s="539">
        <f>ROUND(E780*P780,2)</f>
        <v>0</v>
      </c>
      <c r="R780" s="541"/>
      <c r="S780" s="541" t="s">
        <v>1707</v>
      </c>
      <c r="T780" s="542" t="s">
        <v>1708</v>
      </c>
      <c r="U780" s="526">
        <v>0</v>
      </c>
      <c r="V780" s="526">
        <f>ROUND(E780*U780,2)</f>
        <v>0</v>
      </c>
      <c r="W780" s="526"/>
      <c r="X780" s="526" t="s">
        <v>1606</v>
      </c>
      <c r="Y780" s="526" t="s">
        <v>2857</v>
      </c>
      <c r="Z780" s="527"/>
      <c r="AA780" s="527"/>
      <c r="AB780" s="527"/>
      <c r="AC780" s="527"/>
      <c r="AD780" s="527"/>
      <c r="AE780" s="527"/>
      <c r="AF780" s="527"/>
      <c r="AG780" s="527" t="s">
        <v>1607</v>
      </c>
      <c r="AH780" s="527"/>
      <c r="AI780" s="527"/>
      <c r="AJ780" s="527"/>
      <c r="AK780" s="527"/>
      <c r="AL780" s="527"/>
      <c r="AM780" s="527"/>
      <c r="AN780" s="527"/>
      <c r="AO780" s="527"/>
      <c r="AP780" s="527"/>
      <c r="AQ780" s="527"/>
      <c r="AR780" s="527"/>
      <c r="AS780" s="527"/>
      <c r="AT780" s="527"/>
      <c r="AU780" s="527"/>
      <c r="AV780" s="527"/>
      <c r="AW780" s="527"/>
      <c r="AX780" s="527"/>
      <c r="AY780" s="527"/>
      <c r="AZ780" s="527"/>
      <c r="BA780" s="527"/>
      <c r="BB780" s="527"/>
      <c r="BC780" s="527"/>
      <c r="BD780" s="527"/>
      <c r="BE780" s="527"/>
      <c r="BF780" s="527"/>
      <c r="BG780" s="527"/>
      <c r="BH780" s="527"/>
    </row>
    <row r="781" spans="1:60" outlineLevel="1">
      <c r="A781" s="518">
        <v>197</v>
      </c>
      <c r="B781" s="519" t="s">
        <v>1872</v>
      </c>
      <c r="C781" s="520" t="s">
        <v>1873</v>
      </c>
      <c r="D781" s="521" t="s">
        <v>180</v>
      </c>
      <c r="E781" s="522">
        <v>117</v>
      </c>
      <c r="F781" s="523"/>
      <c r="G781" s="524">
        <f>ROUND(E781*F781,2)</f>
        <v>0</v>
      </c>
      <c r="H781" s="523"/>
      <c r="I781" s="524">
        <f>ROUND(E781*H781,2)</f>
        <v>0</v>
      </c>
      <c r="J781" s="523"/>
      <c r="K781" s="524">
        <f>ROUND(E781*J781,2)</f>
        <v>0</v>
      </c>
      <c r="L781" s="524">
        <v>21</v>
      </c>
      <c r="M781" s="524">
        <f>G781*(1+L781/100)</f>
        <v>0</v>
      </c>
      <c r="N781" s="522">
        <v>0</v>
      </c>
      <c r="O781" s="522">
        <f>ROUND(E781*N781,2)</f>
        <v>0</v>
      </c>
      <c r="P781" s="522">
        <v>0</v>
      </c>
      <c r="Q781" s="522">
        <f>ROUND(E781*P781,2)</f>
        <v>0</v>
      </c>
      <c r="R781" s="524"/>
      <c r="S781" s="524" t="s">
        <v>1707</v>
      </c>
      <c r="T781" s="525" t="s">
        <v>1708</v>
      </c>
      <c r="U781" s="526">
        <v>0</v>
      </c>
      <c r="V781" s="526">
        <f>ROUND(E781*U781,2)</f>
        <v>0</v>
      </c>
      <c r="W781" s="526"/>
      <c r="X781" s="526" t="s">
        <v>1606</v>
      </c>
      <c r="Y781" s="526" t="s">
        <v>2857</v>
      </c>
      <c r="Z781" s="527"/>
      <c r="AA781" s="527"/>
      <c r="AB781" s="527"/>
      <c r="AC781" s="527"/>
      <c r="AD781" s="527"/>
      <c r="AE781" s="527"/>
      <c r="AF781" s="527"/>
      <c r="AG781" s="527" t="s">
        <v>1607</v>
      </c>
      <c r="AH781" s="527"/>
      <c r="AI781" s="527"/>
      <c r="AJ781" s="527"/>
      <c r="AK781" s="527"/>
      <c r="AL781" s="527"/>
      <c r="AM781" s="527"/>
      <c r="AN781" s="527"/>
      <c r="AO781" s="527"/>
      <c r="AP781" s="527"/>
      <c r="AQ781" s="527"/>
      <c r="AR781" s="527"/>
      <c r="AS781" s="527"/>
      <c r="AT781" s="527"/>
      <c r="AU781" s="527"/>
      <c r="AV781" s="527"/>
      <c r="AW781" s="527"/>
      <c r="AX781" s="527"/>
      <c r="AY781" s="527"/>
      <c r="AZ781" s="527"/>
      <c r="BA781" s="527"/>
      <c r="BB781" s="527"/>
      <c r="BC781" s="527"/>
      <c r="BD781" s="527"/>
      <c r="BE781" s="527"/>
      <c r="BF781" s="527"/>
      <c r="BG781" s="527"/>
      <c r="BH781" s="527"/>
    </row>
    <row r="782" spans="1:60" outlineLevel="2">
      <c r="A782" s="528"/>
      <c r="B782" s="529"/>
      <c r="C782" s="530" t="s">
        <v>2621</v>
      </c>
      <c r="D782" s="531"/>
      <c r="E782" s="532">
        <v>117</v>
      </c>
      <c r="F782" s="526"/>
      <c r="G782" s="526"/>
      <c r="H782" s="526"/>
      <c r="I782" s="526"/>
      <c r="J782" s="526"/>
      <c r="K782" s="526"/>
      <c r="L782" s="526"/>
      <c r="M782" s="526"/>
      <c r="N782" s="533"/>
      <c r="O782" s="533"/>
      <c r="P782" s="533"/>
      <c r="Q782" s="533"/>
      <c r="R782" s="526"/>
      <c r="S782" s="526"/>
      <c r="T782" s="526"/>
      <c r="U782" s="526"/>
      <c r="V782" s="526"/>
      <c r="W782" s="526"/>
      <c r="X782" s="526"/>
      <c r="Y782" s="526"/>
      <c r="Z782" s="527"/>
      <c r="AA782" s="527"/>
      <c r="AB782" s="527"/>
      <c r="AC782" s="527"/>
      <c r="AD782" s="527"/>
      <c r="AE782" s="527"/>
      <c r="AF782" s="527"/>
      <c r="AG782" s="527" t="s">
        <v>814</v>
      </c>
      <c r="AH782" s="527">
        <v>0</v>
      </c>
      <c r="AI782" s="527"/>
      <c r="AJ782" s="527"/>
      <c r="AK782" s="527"/>
      <c r="AL782" s="527"/>
      <c r="AM782" s="527"/>
      <c r="AN782" s="527"/>
      <c r="AO782" s="527"/>
      <c r="AP782" s="527"/>
      <c r="AQ782" s="527"/>
      <c r="AR782" s="527"/>
      <c r="AS782" s="527"/>
      <c r="AT782" s="527"/>
      <c r="AU782" s="527"/>
      <c r="AV782" s="527"/>
      <c r="AW782" s="527"/>
      <c r="AX782" s="527"/>
      <c r="AY782" s="527"/>
      <c r="AZ782" s="527"/>
      <c r="BA782" s="527"/>
      <c r="BB782" s="527"/>
      <c r="BC782" s="527"/>
      <c r="BD782" s="527"/>
      <c r="BE782" s="527"/>
      <c r="BF782" s="527"/>
      <c r="BG782" s="527"/>
      <c r="BH782" s="527"/>
    </row>
    <row r="783" spans="1:60" outlineLevel="1">
      <c r="A783" s="535">
        <v>198</v>
      </c>
      <c r="B783" s="536" t="s">
        <v>2622</v>
      </c>
      <c r="C783" s="537" t="s">
        <v>2623</v>
      </c>
      <c r="D783" s="538" t="s">
        <v>2582</v>
      </c>
      <c r="E783" s="539">
        <v>1</v>
      </c>
      <c r="F783" s="540"/>
      <c r="G783" s="541">
        <f t="shared" ref="G783:G788" si="0">ROUND(E783*F783,2)</f>
        <v>0</v>
      </c>
      <c r="H783" s="540"/>
      <c r="I783" s="541">
        <f t="shared" ref="I783:I788" si="1">ROUND(E783*H783,2)</f>
        <v>0</v>
      </c>
      <c r="J783" s="540"/>
      <c r="K783" s="541">
        <f t="shared" ref="K783:K788" si="2">ROUND(E783*J783,2)</f>
        <v>0</v>
      </c>
      <c r="L783" s="541">
        <v>21</v>
      </c>
      <c r="M783" s="541">
        <f t="shared" ref="M783:M788" si="3">G783*(1+L783/100)</f>
        <v>0</v>
      </c>
      <c r="N783" s="539">
        <v>0</v>
      </c>
      <c r="O783" s="539">
        <f t="shared" ref="O783:O788" si="4">ROUND(E783*N783,2)</f>
        <v>0</v>
      </c>
      <c r="P783" s="539">
        <v>0</v>
      </c>
      <c r="Q783" s="539">
        <f t="shared" ref="Q783:Q788" si="5">ROUND(E783*P783,2)</f>
        <v>0</v>
      </c>
      <c r="R783" s="541"/>
      <c r="S783" s="541" t="s">
        <v>1707</v>
      </c>
      <c r="T783" s="542" t="s">
        <v>1708</v>
      </c>
      <c r="U783" s="526">
        <v>0</v>
      </c>
      <c r="V783" s="526">
        <f t="shared" ref="V783:V788" si="6">ROUND(E783*U783,2)</f>
        <v>0</v>
      </c>
      <c r="W783" s="526"/>
      <c r="X783" s="526" t="s">
        <v>1606</v>
      </c>
      <c r="Y783" s="526" t="s">
        <v>2857</v>
      </c>
      <c r="Z783" s="527"/>
      <c r="AA783" s="527"/>
      <c r="AB783" s="527"/>
      <c r="AC783" s="527"/>
      <c r="AD783" s="527"/>
      <c r="AE783" s="527"/>
      <c r="AF783" s="527"/>
      <c r="AG783" s="527" t="s">
        <v>1607</v>
      </c>
      <c r="AH783" s="527"/>
      <c r="AI783" s="527"/>
      <c r="AJ783" s="527"/>
      <c r="AK783" s="527"/>
      <c r="AL783" s="527"/>
      <c r="AM783" s="527"/>
      <c r="AN783" s="527"/>
      <c r="AO783" s="527"/>
      <c r="AP783" s="527"/>
      <c r="AQ783" s="527"/>
      <c r="AR783" s="527"/>
      <c r="AS783" s="527"/>
      <c r="AT783" s="527"/>
      <c r="AU783" s="527"/>
      <c r="AV783" s="527"/>
      <c r="AW783" s="527"/>
      <c r="AX783" s="527"/>
      <c r="AY783" s="527"/>
      <c r="AZ783" s="527"/>
      <c r="BA783" s="527"/>
      <c r="BB783" s="527"/>
      <c r="BC783" s="527"/>
      <c r="BD783" s="527"/>
      <c r="BE783" s="527"/>
      <c r="BF783" s="527"/>
      <c r="BG783" s="527"/>
      <c r="BH783" s="527"/>
    </row>
    <row r="784" spans="1:60" outlineLevel="1">
      <c r="A784" s="535">
        <v>199</v>
      </c>
      <c r="B784" s="536" t="s">
        <v>2624</v>
      </c>
      <c r="C784" s="537" t="s">
        <v>2625</v>
      </c>
      <c r="D784" s="538" t="s">
        <v>2582</v>
      </c>
      <c r="E784" s="539">
        <v>1</v>
      </c>
      <c r="F784" s="540"/>
      <c r="G784" s="541">
        <f t="shared" si="0"/>
        <v>0</v>
      </c>
      <c r="H784" s="540"/>
      <c r="I784" s="541">
        <f t="shared" si="1"/>
        <v>0</v>
      </c>
      <c r="J784" s="540"/>
      <c r="K784" s="541">
        <f t="shared" si="2"/>
        <v>0</v>
      </c>
      <c r="L784" s="541">
        <v>21</v>
      </c>
      <c r="M784" s="541">
        <f t="shared" si="3"/>
        <v>0</v>
      </c>
      <c r="N784" s="539">
        <v>0</v>
      </c>
      <c r="O784" s="539">
        <f t="shared" si="4"/>
        <v>0</v>
      </c>
      <c r="P784" s="539">
        <v>0</v>
      </c>
      <c r="Q784" s="539">
        <f t="shared" si="5"/>
        <v>0</v>
      </c>
      <c r="R784" s="541"/>
      <c r="S784" s="541" t="s">
        <v>1707</v>
      </c>
      <c r="T784" s="542" t="s">
        <v>1708</v>
      </c>
      <c r="U784" s="526">
        <v>0</v>
      </c>
      <c r="V784" s="526">
        <f t="shared" si="6"/>
        <v>0</v>
      </c>
      <c r="W784" s="526"/>
      <c r="X784" s="526" t="s">
        <v>1606</v>
      </c>
      <c r="Y784" s="526" t="s">
        <v>2857</v>
      </c>
      <c r="Z784" s="527"/>
      <c r="AA784" s="527"/>
      <c r="AB784" s="527"/>
      <c r="AC784" s="527"/>
      <c r="AD784" s="527"/>
      <c r="AE784" s="527"/>
      <c r="AF784" s="527"/>
      <c r="AG784" s="527" t="s">
        <v>1607</v>
      </c>
      <c r="AH784" s="527"/>
      <c r="AI784" s="527"/>
      <c r="AJ784" s="527"/>
      <c r="AK784" s="527"/>
      <c r="AL784" s="527"/>
      <c r="AM784" s="527"/>
      <c r="AN784" s="527"/>
      <c r="AO784" s="527"/>
      <c r="AP784" s="527"/>
      <c r="AQ784" s="527"/>
      <c r="AR784" s="527"/>
      <c r="AS784" s="527"/>
      <c r="AT784" s="527"/>
      <c r="AU784" s="527"/>
      <c r="AV784" s="527"/>
      <c r="AW784" s="527"/>
      <c r="AX784" s="527"/>
      <c r="AY784" s="527"/>
      <c r="AZ784" s="527"/>
      <c r="BA784" s="527"/>
      <c r="BB784" s="527"/>
      <c r="BC784" s="527"/>
      <c r="BD784" s="527"/>
      <c r="BE784" s="527"/>
      <c r="BF784" s="527"/>
      <c r="BG784" s="527"/>
      <c r="BH784" s="527"/>
    </row>
    <row r="785" spans="1:60" outlineLevel="1">
      <c r="A785" s="535">
        <v>200</v>
      </c>
      <c r="B785" s="536" t="s">
        <v>2626</v>
      </c>
      <c r="C785" s="537" t="s">
        <v>2627</v>
      </c>
      <c r="D785" s="538" t="s">
        <v>2582</v>
      </c>
      <c r="E785" s="539">
        <v>1</v>
      </c>
      <c r="F785" s="540"/>
      <c r="G785" s="541">
        <f t="shared" si="0"/>
        <v>0</v>
      </c>
      <c r="H785" s="540"/>
      <c r="I785" s="541">
        <f t="shared" si="1"/>
        <v>0</v>
      </c>
      <c r="J785" s="540"/>
      <c r="K785" s="541">
        <f t="shared" si="2"/>
        <v>0</v>
      </c>
      <c r="L785" s="541">
        <v>21</v>
      </c>
      <c r="M785" s="541">
        <f t="shared" si="3"/>
        <v>0</v>
      </c>
      <c r="N785" s="539">
        <v>0</v>
      </c>
      <c r="O785" s="539">
        <f t="shared" si="4"/>
        <v>0</v>
      </c>
      <c r="P785" s="539">
        <v>0</v>
      </c>
      <c r="Q785" s="539">
        <f t="shared" si="5"/>
        <v>0</v>
      </c>
      <c r="R785" s="541"/>
      <c r="S785" s="541" t="s">
        <v>1707</v>
      </c>
      <c r="T785" s="542" t="s">
        <v>1708</v>
      </c>
      <c r="U785" s="526">
        <v>0</v>
      </c>
      <c r="V785" s="526">
        <f t="shared" si="6"/>
        <v>0</v>
      </c>
      <c r="W785" s="526"/>
      <c r="X785" s="526" t="s">
        <v>1606</v>
      </c>
      <c r="Y785" s="526" t="s">
        <v>2857</v>
      </c>
      <c r="Z785" s="527"/>
      <c r="AA785" s="527"/>
      <c r="AB785" s="527"/>
      <c r="AC785" s="527"/>
      <c r="AD785" s="527"/>
      <c r="AE785" s="527"/>
      <c r="AF785" s="527"/>
      <c r="AG785" s="527" t="s">
        <v>1607</v>
      </c>
      <c r="AH785" s="527"/>
      <c r="AI785" s="527"/>
      <c r="AJ785" s="527"/>
      <c r="AK785" s="527"/>
      <c r="AL785" s="527"/>
      <c r="AM785" s="527"/>
      <c r="AN785" s="527"/>
      <c r="AO785" s="527"/>
      <c r="AP785" s="527"/>
      <c r="AQ785" s="527"/>
      <c r="AR785" s="527"/>
      <c r="AS785" s="527"/>
      <c r="AT785" s="527"/>
      <c r="AU785" s="527"/>
      <c r="AV785" s="527"/>
      <c r="AW785" s="527"/>
      <c r="AX785" s="527"/>
      <c r="AY785" s="527"/>
      <c r="AZ785" s="527"/>
      <c r="BA785" s="527"/>
      <c r="BB785" s="527"/>
      <c r="BC785" s="527"/>
      <c r="BD785" s="527"/>
      <c r="BE785" s="527"/>
      <c r="BF785" s="527"/>
      <c r="BG785" s="527"/>
      <c r="BH785" s="527"/>
    </row>
    <row r="786" spans="1:60" outlineLevel="1">
      <c r="A786" s="535">
        <v>201</v>
      </c>
      <c r="B786" s="536" t="s">
        <v>2628</v>
      </c>
      <c r="C786" s="537" t="s">
        <v>2629</v>
      </c>
      <c r="D786" s="538" t="s">
        <v>180</v>
      </c>
      <c r="E786" s="539">
        <v>350</v>
      </c>
      <c r="F786" s="540"/>
      <c r="G786" s="541">
        <f t="shared" si="0"/>
        <v>0</v>
      </c>
      <c r="H786" s="540"/>
      <c r="I786" s="541">
        <f t="shared" si="1"/>
        <v>0</v>
      </c>
      <c r="J786" s="540"/>
      <c r="K786" s="541">
        <f t="shared" si="2"/>
        <v>0</v>
      </c>
      <c r="L786" s="541">
        <v>21</v>
      </c>
      <c r="M786" s="541">
        <f t="shared" si="3"/>
        <v>0</v>
      </c>
      <c r="N786" s="539">
        <v>0</v>
      </c>
      <c r="O786" s="539">
        <f t="shared" si="4"/>
        <v>0</v>
      </c>
      <c r="P786" s="539">
        <v>0</v>
      </c>
      <c r="Q786" s="539">
        <f t="shared" si="5"/>
        <v>0</v>
      </c>
      <c r="R786" s="541"/>
      <c r="S786" s="541" t="s">
        <v>1707</v>
      </c>
      <c r="T786" s="542" t="s">
        <v>1708</v>
      </c>
      <c r="U786" s="526">
        <v>0</v>
      </c>
      <c r="V786" s="526">
        <f t="shared" si="6"/>
        <v>0</v>
      </c>
      <c r="W786" s="526"/>
      <c r="X786" s="526" t="s">
        <v>1606</v>
      </c>
      <c r="Y786" s="526" t="s">
        <v>2857</v>
      </c>
      <c r="Z786" s="527"/>
      <c r="AA786" s="527"/>
      <c r="AB786" s="527"/>
      <c r="AC786" s="527"/>
      <c r="AD786" s="527"/>
      <c r="AE786" s="527"/>
      <c r="AF786" s="527"/>
      <c r="AG786" s="527" t="s">
        <v>1607</v>
      </c>
      <c r="AH786" s="527"/>
      <c r="AI786" s="527"/>
      <c r="AJ786" s="527"/>
      <c r="AK786" s="527"/>
      <c r="AL786" s="527"/>
      <c r="AM786" s="527"/>
      <c r="AN786" s="527"/>
      <c r="AO786" s="527"/>
      <c r="AP786" s="527"/>
      <c r="AQ786" s="527"/>
      <c r="AR786" s="527"/>
      <c r="AS786" s="527"/>
      <c r="AT786" s="527"/>
      <c r="AU786" s="527"/>
      <c r="AV786" s="527"/>
      <c r="AW786" s="527"/>
      <c r="AX786" s="527"/>
      <c r="AY786" s="527"/>
      <c r="AZ786" s="527"/>
      <c r="BA786" s="527"/>
      <c r="BB786" s="527"/>
      <c r="BC786" s="527"/>
      <c r="BD786" s="527"/>
      <c r="BE786" s="527"/>
      <c r="BF786" s="527"/>
      <c r="BG786" s="527"/>
      <c r="BH786" s="527"/>
    </row>
    <row r="787" spans="1:60" outlineLevel="1">
      <c r="A787" s="535">
        <v>202</v>
      </c>
      <c r="B787" s="536" t="s">
        <v>2630</v>
      </c>
      <c r="C787" s="537" t="s">
        <v>2973</v>
      </c>
      <c r="D787" s="538" t="s">
        <v>189</v>
      </c>
      <c r="E787" s="539">
        <v>6</v>
      </c>
      <c r="F787" s="540"/>
      <c r="G787" s="541">
        <f t="shared" si="0"/>
        <v>0</v>
      </c>
      <c r="H787" s="540"/>
      <c r="I787" s="541">
        <f t="shared" si="1"/>
        <v>0</v>
      </c>
      <c r="J787" s="540"/>
      <c r="K787" s="541">
        <f t="shared" si="2"/>
        <v>0</v>
      </c>
      <c r="L787" s="541">
        <v>21</v>
      </c>
      <c r="M787" s="541">
        <f t="shared" si="3"/>
        <v>0</v>
      </c>
      <c r="N787" s="539">
        <v>0</v>
      </c>
      <c r="O787" s="539">
        <f t="shared" si="4"/>
        <v>0</v>
      </c>
      <c r="P787" s="539">
        <v>0</v>
      </c>
      <c r="Q787" s="539">
        <f t="shared" si="5"/>
        <v>0</v>
      </c>
      <c r="R787" s="541"/>
      <c r="S787" s="541" t="s">
        <v>1707</v>
      </c>
      <c r="T787" s="542" t="s">
        <v>1708</v>
      </c>
      <c r="U787" s="526">
        <v>0</v>
      </c>
      <c r="V787" s="526">
        <f t="shared" si="6"/>
        <v>0</v>
      </c>
      <c r="W787" s="526"/>
      <c r="X787" s="526" t="s">
        <v>1606</v>
      </c>
      <c r="Y787" s="526" t="s">
        <v>2857</v>
      </c>
      <c r="Z787" s="527"/>
      <c r="AA787" s="527"/>
      <c r="AB787" s="527"/>
      <c r="AC787" s="527"/>
      <c r="AD787" s="527"/>
      <c r="AE787" s="527"/>
      <c r="AF787" s="527"/>
      <c r="AG787" s="527" t="s">
        <v>1607</v>
      </c>
      <c r="AH787" s="527"/>
      <c r="AI787" s="527"/>
      <c r="AJ787" s="527"/>
      <c r="AK787" s="527"/>
      <c r="AL787" s="527"/>
      <c r="AM787" s="527"/>
      <c r="AN787" s="527"/>
      <c r="AO787" s="527"/>
      <c r="AP787" s="527"/>
      <c r="AQ787" s="527"/>
      <c r="AR787" s="527"/>
      <c r="AS787" s="527"/>
      <c r="AT787" s="527"/>
      <c r="AU787" s="527"/>
      <c r="AV787" s="527"/>
      <c r="AW787" s="527"/>
      <c r="AX787" s="527"/>
      <c r="AY787" s="527"/>
      <c r="AZ787" s="527"/>
      <c r="BA787" s="527"/>
      <c r="BB787" s="527"/>
      <c r="BC787" s="527"/>
      <c r="BD787" s="527"/>
      <c r="BE787" s="527"/>
      <c r="BF787" s="527"/>
      <c r="BG787" s="527"/>
      <c r="BH787" s="527"/>
    </row>
    <row r="788" spans="1:60" outlineLevel="1">
      <c r="A788" s="518">
        <v>203</v>
      </c>
      <c r="B788" s="519" t="s">
        <v>2631</v>
      </c>
      <c r="C788" s="520" t="s">
        <v>2632</v>
      </c>
      <c r="D788" s="521" t="s">
        <v>189</v>
      </c>
      <c r="E788" s="522">
        <v>4</v>
      </c>
      <c r="F788" s="523"/>
      <c r="G788" s="524">
        <f t="shared" si="0"/>
        <v>0</v>
      </c>
      <c r="H788" s="523"/>
      <c r="I788" s="524">
        <f t="shared" si="1"/>
        <v>0</v>
      </c>
      <c r="J788" s="523"/>
      <c r="K788" s="524">
        <f t="shared" si="2"/>
        <v>0</v>
      </c>
      <c r="L788" s="524">
        <v>21</v>
      </c>
      <c r="M788" s="524">
        <f t="shared" si="3"/>
        <v>0</v>
      </c>
      <c r="N788" s="522">
        <v>2.7000000000000001E-3</v>
      </c>
      <c r="O788" s="522">
        <f t="shared" si="4"/>
        <v>0.01</v>
      </c>
      <c r="P788" s="522">
        <v>0</v>
      </c>
      <c r="Q788" s="522">
        <f t="shared" si="5"/>
        <v>0</v>
      </c>
      <c r="R788" s="524" t="s">
        <v>1813</v>
      </c>
      <c r="S788" s="524" t="s">
        <v>1605</v>
      </c>
      <c r="T788" s="525" t="s">
        <v>1605</v>
      </c>
      <c r="U788" s="526">
        <v>0</v>
      </c>
      <c r="V788" s="526">
        <f t="shared" si="6"/>
        <v>0</v>
      </c>
      <c r="W788" s="526"/>
      <c r="X788" s="526" t="s">
        <v>1814</v>
      </c>
      <c r="Y788" s="526" t="s">
        <v>2857</v>
      </c>
      <c r="Z788" s="527"/>
      <c r="AA788" s="527"/>
      <c r="AB788" s="527"/>
      <c r="AC788" s="527"/>
      <c r="AD788" s="527"/>
      <c r="AE788" s="527"/>
      <c r="AF788" s="527"/>
      <c r="AG788" s="527" t="s">
        <v>1815</v>
      </c>
      <c r="AH788" s="527"/>
      <c r="AI788" s="527"/>
      <c r="AJ788" s="527"/>
      <c r="AK788" s="527"/>
      <c r="AL788" s="527"/>
      <c r="AM788" s="527"/>
      <c r="AN788" s="527"/>
      <c r="AO788" s="527"/>
      <c r="AP788" s="527"/>
      <c r="AQ788" s="527"/>
      <c r="AR788" s="527"/>
      <c r="AS788" s="527"/>
      <c r="AT788" s="527"/>
      <c r="AU788" s="527"/>
      <c r="AV788" s="527"/>
      <c r="AW788" s="527"/>
      <c r="AX788" s="527"/>
      <c r="AY788" s="527"/>
      <c r="AZ788" s="527"/>
      <c r="BA788" s="527"/>
      <c r="BB788" s="527"/>
      <c r="BC788" s="527"/>
      <c r="BD788" s="527"/>
      <c r="BE788" s="527"/>
      <c r="BF788" s="527"/>
      <c r="BG788" s="527"/>
      <c r="BH788" s="527"/>
    </row>
    <row r="789" spans="1:60" outlineLevel="2">
      <c r="A789" s="528"/>
      <c r="B789" s="529"/>
      <c r="C789" s="530" t="s">
        <v>2974</v>
      </c>
      <c r="D789" s="531"/>
      <c r="E789" s="532">
        <v>4</v>
      </c>
      <c r="F789" s="526"/>
      <c r="G789" s="526"/>
      <c r="H789" s="526"/>
      <c r="I789" s="526"/>
      <c r="J789" s="526"/>
      <c r="K789" s="526"/>
      <c r="L789" s="526"/>
      <c r="M789" s="526"/>
      <c r="N789" s="533"/>
      <c r="O789" s="533"/>
      <c r="P789" s="533"/>
      <c r="Q789" s="533"/>
      <c r="R789" s="526"/>
      <c r="S789" s="526"/>
      <c r="T789" s="526"/>
      <c r="U789" s="526"/>
      <c r="V789" s="526"/>
      <c r="W789" s="526"/>
      <c r="X789" s="526"/>
      <c r="Y789" s="526"/>
      <c r="Z789" s="527"/>
      <c r="AA789" s="527"/>
      <c r="AB789" s="527"/>
      <c r="AC789" s="527"/>
      <c r="AD789" s="527"/>
      <c r="AE789" s="527"/>
      <c r="AF789" s="527"/>
      <c r="AG789" s="527" t="s">
        <v>814</v>
      </c>
      <c r="AH789" s="527">
        <v>5</v>
      </c>
      <c r="AI789" s="527"/>
      <c r="AJ789" s="527"/>
      <c r="AK789" s="527"/>
      <c r="AL789" s="527"/>
      <c r="AM789" s="527"/>
      <c r="AN789" s="527"/>
      <c r="AO789" s="527"/>
      <c r="AP789" s="527"/>
      <c r="AQ789" s="527"/>
      <c r="AR789" s="527"/>
      <c r="AS789" s="527"/>
      <c r="AT789" s="527"/>
      <c r="AU789" s="527"/>
      <c r="AV789" s="527"/>
      <c r="AW789" s="527"/>
      <c r="AX789" s="527"/>
      <c r="AY789" s="527"/>
      <c r="AZ789" s="527"/>
      <c r="BA789" s="527"/>
      <c r="BB789" s="527"/>
      <c r="BC789" s="527"/>
      <c r="BD789" s="527"/>
      <c r="BE789" s="527"/>
      <c r="BF789" s="527"/>
      <c r="BG789" s="527"/>
      <c r="BH789" s="527"/>
    </row>
    <row r="790" spans="1:60" outlineLevel="1">
      <c r="A790" s="528">
        <v>204</v>
      </c>
      <c r="B790" s="529" t="s">
        <v>2633</v>
      </c>
      <c r="C790" s="543" t="s">
        <v>2634</v>
      </c>
      <c r="D790" s="544" t="s">
        <v>255</v>
      </c>
      <c r="E790" s="545"/>
      <c r="F790" s="546"/>
      <c r="G790" s="526">
        <f>ROUND(E790*F790,2)</f>
        <v>0</v>
      </c>
      <c r="H790" s="546"/>
      <c r="I790" s="526">
        <f>ROUND(E790*H790,2)</f>
        <v>0</v>
      </c>
      <c r="J790" s="546"/>
      <c r="K790" s="526">
        <f>ROUND(E790*J790,2)</f>
        <v>0</v>
      </c>
      <c r="L790" s="526">
        <v>21</v>
      </c>
      <c r="M790" s="526">
        <f>G790*(1+L790/100)</f>
        <v>0</v>
      </c>
      <c r="N790" s="533">
        <v>0</v>
      </c>
      <c r="O790" s="533">
        <f>ROUND(E790*N790,2)</f>
        <v>0</v>
      </c>
      <c r="P790" s="533">
        <v>0</v>
      </c>
      <c r="Q790" s="533">
        <f>ROUND(E790*P790,2)</f>
        <v>0</v>
      </c>
      <c r="R790" s="526" t="s">
        <v>1877</v>
      </c>
      <c r="S790" s="526" t="s">
        <v>1605</v>
      </c>
      <c r="T790" s="526" t="s">
        <v>1605</v>
      </c>
      <c r="U790" s="526">
        <v>0</v>
      </c>
      <c r="V790" s="526">
        <f>ROUND(E790*U790,2)</f>
        <v>0</v>
      </c>
      <c r="W790" s="526"/>
      <c r="X790" s="526" t="s">
        <v>1243</v>
      </c>
      <c r="Y790" s="526" t="s">
        <v>2857</v>
      </c>
      <c r="Z790" s="527"/>
      <c r="AA790" s="527"/>
      <c r="AB790" s="527"/>
      <c r="AC790" s="527"/>
      <c r="AD790" s="527"/>
      <c r="AE790" s="527"/>
      <c r="AF790" s="527"/>
      <c r="AG790" s="527" t="s">
        <v>1769</v>
      </c>
      <c r="AH790" s="527"/>
      <c r="AI790" s="527"/>
      <c r="AJ790" s="527"/>
      <c r="AK790" s="527"/>
      <c r="AL790" s="527"/>
      <c r="AM790" s="527"/>
      <c r="AN790" s="527"/>
      <c r="AO790" s="527"/>
      <c r="AP790" s="527"/>
      <c r="AQ790" s="527"/>
      <c r="AR790" s="527"/>
      <c r="AS790" s="527"/>
      <c r="AT790" s="527"/>
      <c r="AU790" s="527"/>
      <c r="AV790" s="527"/>
      <c r="AW790" s="527"/>
      <c r="AX790" s="527"/>
      <c r="AY790" s="527"/>
      <c r="AZ790" s="527"/>
      <c r="BA790" s="527"/>
      <c r="BB790" s="527"/>
      <c r="BC790" s="527"/>
      <c r="BD790" s="527"/>
      <c r="BE790" s="527"/>
      <c r="BF790" s="527"/>
      <c r="BG790" s="527"/>
      <c r="BH790" s="527"/>
    </row>
    <row r="791" spans="1:60" outlineLevel="2">
      <c r="A791" s="528"/>
      <c r="B791" s="529"/>
      <c r="C791" s="980" t="s">
        <v>1821</v>
      </c>
      <c r="D791" s="981"/>
      <c r="E791" s="981"/>
      <c r="F791" s="981"/>
      <c r="G791" s="981"/>
      <c r="H791" s="526"/>
      <c r="I791" s="526"/>
      <c r="J791" s="526"/>
      <c r="K791" s="526"/>
      <c r="L791" s="526"/>
      <c r="M791" s="526"/>
      <c r="N791" s="533"/>
      <c r="O791" s="533"/>
      <c r="P791" s="533"/>
      <c r="Q791" s="533"/>
      <c r="R791" s="526"/>
      <c r="S791" s="526"/>
      <c r="T791" s="526"/>
      <c r="U791" s="526"/>
      <c r="V791" s="526"/>
      <c r="W791" s="526"/>
      <c r="X791" s="526"/>
      <c r="Y791" s="526"/>
      <c r="Z791" s="527"/>
      <c r="AA791" s="527"/>
      <c r="AB791" s="527"/>
      <c r="AC791" s="527"/>
      <c r="AD791" s="527"/>
      <c r="AE791" s="527"/>
      <c r="AF791" s="527"/>
      <c r="AG791" s="527" t="s">
        <v>1621</v>
      </c>
      <c r="AH791" s="527"/>
      <c r="AI791" s="527"/>
      <c r="AJ791" s="527"/>
      <c r="AK791" s="527"/>
      <c r="AL791" s="527"/>
      <c r="AM791" s="527"/>
      <c r="AN791" s="527"/>
      <c r="AO791" s="527"/>
      <c r="AP791" s="527"/>
      <c r="AQ791" s="527"/>
      <c r="AR791" s="527"/>
      <c r="AS791" s="527"/>
      <c r="AT791" s="527"/>
      <c r="AU791" s="527"/>
      <c r="AV791" s="527"/>
      <c r="AW791" s="527"/>
      <c r="AX791" s="527"/>
      <c r="AY791" s="527"/>
      <c r="AZ791" s="527"/>
      <c r="BA791" s="527"/>
      <c r="BB791" s="527"/>
      <c r="BC791" s="527"/>
      <c r="BD791" s="527"/>
      <c r="BE791" s="527"/>
      <c r="BF791" s="527"/>
      <c r="BG791" s="527"/>
      <c r="BH791" s="527"/>
    </row>
    <row r="792" spans="1:60">
      <c r="A792" s="510" t="s">
        <v>1600</v>
      </c>
      <c r="B792" s="511" t="s">
        <v>1878</v>
      </c>
      <c r="C792" s="512" t="s">
        <v>1879</v>
      </c>
      <c r="D792" s="513"/>
      <c r="E792" s="514"/>
      <c r="F792" s="515"/>
      <c r="G792" s="515">
        <f>SUMIF(AG793:AG815,"&lt;&gt;NOR",G793:G815)</f>
        <v>0</v>
      </c>
      <c r="H792" s="515"/>
      <c r="I792" s="515">
        <f>SUM(I793:I815)</f>
        <v>0</v>
      </c>
      <c r="J792" s="515"/>
      <c r="K792" s="515">
        <f>SUM(K793:K815)</f>
        <v>0</v>
      </c>
      <c r="L792" s="515"/>
      <c r="M792" s="515">
        <f>SUM(M793:M815)</f>
        <v>0</v>
      </c>
      <c r="N792" s="514"/>
      <c r="O792" s="514">
        <f>SUM(O793:O815)</f>
        <v>0.05</v>
      </c>
      <c r="P792" s="514"/>
      <c r="Q792" s="514">
        <f>SUM(Q793:Q815)</f>
        <v>0</v>
      </c>
      <c r="R792" s="515"/>
      <c r="S792" s="515"/>
      <c r="T792" s="516"/>
      <c r="U792" s="517"/>
      <c r="V792" s="517">
        <f>SUM(V793:V815)</f>
        <v>5.34</v>
      </c>
      <c r="W792" s="517"/>
      <c r="X792" s="517"/>
      <c r="Y792" s="517"/>
      <c r="AG792" s="493" t="s">
        <v>1601</v>
      </c>
    </row>
    <row r="793" spans="1:60" ht="22.5" outlineLevel="1">
      <c r="A793" s="518">
        <v>205</v>
      </c>
      <c r="B793" s="519" t="s">
        <v>2635</v>
      </c>
      <c r="C793" s="520" t="s">
        <v>2636</v>
      </c>
      <c r="D793" s="521" t="s">
        <v>162</v>
      </c>
      <c r="E793" s="522">
        <v>2.16</v>
      </c>
      <c r="F793" s="523"/>
      <c r="G793" s="524">
        <f>ROUND(E793*F793,2)</f>
        <v>0</v>
      </c>
      <c r="H793" s="523"/>
      <c r="I793" s="524">
        <f>ROUND(E793*H793,2)</f>
        <v>0</v>
      </c>
      <c r="J793" s="523"/>
      <c r="K793" s="524">
        <f>ROUND(E793*J793,2)</f>
        <v>0</v>
      </c>
      <c r="L793" s="524">
        <v>21</v>
      </c>
      <c r="M793" s="524">
        <f>G793*(1+L793/100)</f>
        <v>0</v>
      </c>
      <c r="N793" s="522">
        <v>0</v>
      </c>
      <c r="O793" s="522">
        <f>ROUND(E793*N793,2)</f>
        <v>0</v>
      </c>
      <c r="P793" s="522">
        <v>0</v>
      </c>
      <c r="Q793" s="522">
        <f>ROUND(E793*P793,2)</f>
        <v>0</v>
      </c>
      <c r="R793" s="524" t="s">
        <v>1704</v>
      </c>
      <c r="S793" s="524" t="s">
        <v>1605</v>
      </c>
      <c r="T793" s="525" t="s">
        <v>1605</v>
      </c>
      <c r="U793" s="526">
        <v>1.6E-2</v>
      </c>
      <c r="V793" s="526">
        <f>ROUND(E793*U793,2)</f>
        <v>0.03</v>
      </c>
      <c r="W793" s="526"/>
      <c r="X793" s="526" t="s">
        <v>1606</v>
      </c>
      <c r="Y793" s="526" t="s">
        <v>2857</v>
      </c>
      <c r="Z793" s="527"/>
      <c r="AA793" s="527"/>
      <c r="AB793" s="527"/>
      <c r="AC793" s="527"/>
      <c r="AD793" s="527"/>
      <c r="AE793" s="527"/>
      <c r="AF793" s="527"/>
      <c r="AG793" s="527" t="s">
        <v>1607</v>
      </c>
      <c r="AH793" s="527"/>
      <c r="AI793" s="527"/>
      <c r="AJ793" s="527"/>
      <c r="AK793" s="527"/>
      <c r="AL793" s="527"/>
      <c r="AM793" s="527"/>
      <c r="AN793" s="527"/>
      <c r="AO793" s="527"/>
      <c r="AP793" s="527"/>
      <c r="AQ793" s="527"/>
      <c r="AR793" s="527"/>
      <c r="AS793" s="527"/>
      <c r="AT793" s="527"/>
      <c r="AU793" s="527"/>
      <c r="AV793" s="527"/>
      <c r="AW793" s="527"/>
      <c r="AX793" s="527"/>
      <c r="AY793" s="527"/>
      <c r="AZ793" s="527"/>
      <c r="BA793" s="527"/>
      <c r="BB793" s="527"/>
      <c r="BC793" s="527"/>
      <c r="BD793" s="527"/>
      <c r="BE793" s="527"/>
      <c r="BF793" s="527"/>
      <c r="BG793" s="527"/>
      <c r="BH793" s="527"/>
    </row>
    <row r="794" spans="1:60" outlineLevel="2">
      <c r="A794" s="528"/>
      <c r="B794" s="529"/>
      <c r="C794" s="530" t="s">
        <v>2975</v>
      </c>
      <c r="D794" s="531"/>
      <c r="E794" s="532">
        <v>2.16</v>
      </c>
      <c r="F794" s="526"/>
      <c r="G794" s="526"/>
      <c r="H794" s="526"/>
      <c r="I794" s="526"/>
      <c r="J794" s="526"/>
      <c r="K794" s="526"/>
      <c r="L794" s="526"/>
      <c r="M794" s="526"/>
      <c r="N794" s="533"/>
      <c r="O794" s="533"/>
      <c r="P794" s="533"/>
      <c r="Q794" s="533"/>
      <c r="R794" s="526"/>
      <c r="S794" s="526"/>
      <c r="T794" s="526"/>
      <c r="U794" s="526"/>
      <c r="V794" s="526"/>
      <c r="W794" s="526"/>
      <c r="X794" s="526"/>
      <c r="Y794" s="526"/>
      <c r="Z794" s="527"/>
      <c r="AA794" s="527"/>
      <c r="AB794" s="527"/>
      <c r="AC794" s="527"/>
      <c r="AD794" s="527"/>
      <c r="AE794" s="527"/>
      <c r="AF794" s="527"/>
      <c r="AG794" s="527" t="s">
        <v>814</v>
      </c>
      <c r="AH794" s="527">
        <v>5</v>
      </c>
      <c r="AI794" s="527"/>
      <c r="AJ794" s="527"/>
      <c r="AK794" s="527"/>
      <c r="AL794" s="527"/>
      <c r="AM794" s="527"/>
      <c r="AN794" s="527"/>
      <c r="AO794" s="527"/>
      <c r="AP794" s="527"/>
      <c r="AQ794" s="527"/>
      <c r="AR794" s="527"/>
      <c r="AS794" s="527"/>
      <c r="AT794" s="527"/>
      <c r="AU794" s="527"/>
      <c r="AV794" s="527"/>
      <c r="AW794" s="527"/>
      <c r="AX794" s="527"/>
      <c r="AY794" s="527"/>
      <c r="AZ794" s="527"/>
      <c r="BA794" s="527"/>
      <c r="BB794" s="527"/>
      <c r="BC794" s="527"/>
      <c r="BD794" s="527"/>
      <c r="BE794" s="527"/>
      <c r="BF794" s="527"/>
      <c r="BG794" s="527"/>
      <c r="BH794" s="527"/>
    </row>
    <row r="795" spans="1:60" outlineLevel="1">
      <c r="A795" s="518">
        <v>206</v>
      </c>
      <c r="B795" s="519" t="s">
        <v>2976</v>
      </c>
      <c r="C795" s="520" t="s">
        <v>2637</v>
      </c>
      <c r="D795" s="521" t="s">
        <v>162</v>
      </c>
      <c r="E795" s="522">
        <v>2.16</v>
      </c>
      <c r="F795" s="523"/>
      <c r="G795" s="524">
        <f>ROUND(E795*F795,2)</f>
        <v>0</v>
      </c>
      <c r="H795" s="523"/>
      <c r="I795" s="524">
        <f>ROUND(E795*H795,2)</f>
        <v>0</v>
      </c>
      <c r="J795" s="523"/>
      <c r="K795" s="524">
        <f>ROUND(E795*J795,2)</f>
        <v>0</v>
      </c>
      <c r="L795" s="524">
        <v>21</v>
      </c>
      <c r="M795" s="524">
        <f>G795*(1+L795/100)</f>
        <v>0</v>
      </c>
      <c r="N795" s="522">
        <v>2.1000000000000001E-4</v>
      </c>
      <c r="O795" s="522">
        <f>ROUND(E795*N795,2)</f>
        <v>0</v>
      </c>
      <c r="P795" s="522">
        <v>0</v>
      </c>
      <c r="Q795" s="522">
        <f>ROUND(E795*P795,2)</f>
        <v>0</v>
      </c>
      <c r="R795" s="524" t="s">
        <v>1704</v>
      </c>
      <c r="S795" s="524" t="s">
        <v>1605</v>
      </c>
      <c r="T795" s="525" t="s">
        <v>1605</v>
      </c>
      <c r="U795" s="526">
        <v>0.05</v>
      </c>
      <c r="V795" s="526">
        <f>ROUND(E795*U795,2)</f>
        <v>0.11</v>
      </c>
      <c r="W795" s="526"/>
      <c r="X795" s="526" t="s">
        <v>1606</v>
      </c>
      <c r="Y795" s="526" t="s">
        <v>2857</v>
      </c>
      <c r="Z795" s="527"/>
      <c r="AA795" s="527"/>
      <c r="AB795" s="527"/>
      <c r="AC795" s="527"/>
      <c r="AD795" s="527"/>
      <c r="AE795" s="527"/>
      <c r="AF795" s="527"/>
      <c r="AG795" s="527" t="s">
        <v>1777</v>
      </c>
      <c r="AH795" s="527"/>
      <c r="AI795" s="527"/>
      <c r="AJ795" s="527"/>
      <c r="AK795" s="527"/>
      <c r="AL795" s="527"/>
      <c r="AM795" s="527"/>
      <c r="AN795" s="527"/>
      <c r="AO795" s="527"/>
      <c r="AP795" s="527"/>
      <c r="AQ795" s="527"/>
      <c r="AR795" s="527"/>
      <c r="AS795" s="527"/>
      <c r="AT795" s="527"/>
      <c r="AU795" s="527"/>
      <c r="AV795" s="527"/>
      <c r="AW795" s="527"/>
      <c r="AX795" s="527"/>
      <c r="AY795" s="527"/>
      <c r="AZ795" s="527"/>
      <c r="BA795" s="527"/>
      <c r="BB795" s="527"/>
      <c r="BC795" s="527"/>
      <c r="BD795" s="527"/>
      <c r="BE795" s="527"/>
      <c r="BF795" s="527"/>
      <c r="BG795" s="527"/>
      <c r="BH795" s="527"/>
    </row>
    <row r="796" spans="1:60" outlineLevel="2">
      <c r="A796" s="528"/>
      <c r="B796" s="529"/>
      <c r="C796" s="530" t="s">
        <v>2975</v>
      </c>
      <c r="D796" s="531"/>
      <c r="E796" s="532">
        <v>2.16</v>
      </c>
      <c r="F796" s="526"/>
      <c r="G796" s="526"/>
      <c r="H796" s="526"/>
      <c r="I796" s="526"/>
      <c r="J796" s="526"/>
      <c r="K796" s="526"/>
      <c r="L796" s="526"/>
      <c r="M796" s="526"/>
      <c r="N796" s="533"/>
      <c r="O796" s="533"/>
      <c r="P796" s="533"/>
      <c r="Q796" s="533"/>
      <c r="R796" s="526"/>
      <c r="S796" s="526"/>
      <c r="T796" s="526"/>
      <c r="U796" s="526"/>
      <c r="V796" s="526"/>
      <c r="W796" s="526"/>
      <c r="X796" s="526"/>
      <c r="Y796" s="526"/>
      <c r="Z796" s="527"/>
      <c r="AA796" s="527"/>
      <c r="AB796" s="527"/>
      <c r="AC796" s="527"/>
      <c r="AD796" s="527"/>
      <c r="AE796" s="527"/>
      <c r="AF796" s="527"/>
      <c r="AG796" s="527" t="s">
        <v>814</v>
      </c>
      <c r="AH796" s="527">
        <v>5</v>
      </c>
      <c r="AI796" s="527"/>
      <c r="AJ796" s="527"/>
      <c r="AK796" s="527"/>
      <c r="AL796" s="527"/>
      <c r="AM796" s="527"/>
      <c r="AN796" s="527"/>
      <c r="AO796" s="527"/>
      <c r="AP796" s="527"/>
      <c r="AQ796" s="527"/>
      <c r="AR796" s="527"/>
      <c r="AS796" s="527"/>
      <c r="AT796" s="527"/>
      <c r="AU796" s="527"/>
      <c r="AV796" s="527"/>
      <c r="AW796" s="527"/>
      <c r="AX796" s="527"/>
      <c r="AY796" s="527"/>
      <c r="AZ796" s="527"/>
      <c r="BA796" s="527"/>
      <c r="BB796" s="527"/>
      <c r="BC796" s="527"/>
      <c r="BD796" s="527"/>
      <c r="BE796" s="527"/>
      <c r="BF796" s="527"/>
      <c r="BG796" s="527"/>
      <c r="BH796" s="527"/>
    </row>
    <row r="797" spans="1:60" ht="22.5" outlineLevel="1">
      <c r="A797" s="518">
        <v>207</v>
      </c>
      <c r="B797" s="519" t="s">
        <v>2638</v>
      </c>
      <c r="C797" s="520" t="s">
        <v>2639</v>
      </c>
      <c r="D797" s="521" t="s">
        <v>162</v>
      </c>
      <c r="E797" s="522">
        <v>2.16</v>
      </c>
      <c r="F797" s="523"/>
      <c r="G797" s="524">
        <f>ROUND(E797*F797,2)</f>
        <v>0</v>
      </c>
      <c r="H797" s="523"/>
      <c r="I797" s="524">
        <f>ROUND(E797*H797,2)</f>
        <v>0</v>
      </c>
      <c r="J797" s="523"/>
      <c r="K797" s="524">
        <f>ROUND(E797*J797,2)</f>
        <v>0</v>
      </c>
      <c r="L797" s="524">
        <v>21</v>
      </c>
      <c r="M797" s="524">
        <f>G797*(1+L797/100)</f>
        <v>0</v>
      </c>
      <c r="N797" s="522">
        <v>6.9300000000000004E-3</v>
      </c>
      <c r="O797" s="522">
        <f>ROUND(E797*N797,2)</f>
        <v>0.01</v>
      </c>
      <c r="P797" s="522">
        <v>0</v>
      </c>
      <c r="Q797" s="522">
        <f>ROUND(E797*P797,2)</f>
        <v>0</v>
      </c>
      <c r="R797" s="524" t="s">
        <v>1704</v>
      </c>
      <c r="S797" s="524" t="s">
        <v>1605</v>
      </c>
      <c r="T797" s="525" t="s">
        <v>1605</v>
      </c>
      <c r="U797" s="526">
        <v>1.3466</v>
      </c>
      <c r="V797" s="526">
        <f>ROUND(E797*U797,2)</f>
        <v>2.91</v>
      </c>
      <c r="W797" s="526"/>
      <c r="X797" s="526" t="s">
        <v>1606</v>
      </c>
      <c r="Y797" s="526" t="s">
        <v>2857</v>
      </c>
      <c r="Z797" s="527"/>
      <c r="AA797" s="527"/>
      <c r="AB797" s="527"/>
      <c r="AC797" s="527"/>
      <c r="AD797" s="527"/>
      <c r="AE797" s="527"/>
      <c r="AF797" s="527"/>
      <c r="AG797" s="527" t="s">
        <v>1777</v>
      </c>
      <c r="AH797" s="527"/>
      <c r="AI797" s="527"/>
      <c r="AJ797" s="527"/>
      <c r="AK797" s="527"/>
      <c r="AL797" s="527"/>
      <c r="AM797" s="527"/>
      <c r="AN797" s="527"/>
      <c r="AO797" s="527"/>
      <c r="AP797" s="527"/>
      <c r="AQ797" s="527"/>
      <c r="AR797" s="527"/>
      <c r="AS797" s="527"/>
      <c r="AT797" s="527"/>
      <c r="AU797" s="527"/>
      <c r="AV797" s="527"/>
      <c r="AW797" s="527"/>
      <c r="AX797" s="527"/>
      <c r="AY797" s="527"/>
      <c r="AZ797" s="527"/>
      <c r="BA797" s="527"/>
      <c r="BB797" s="527"/>
      <c r="BC797" s="527"/>
      <c r="BD797" s="527"/>
      <c r="BE797" s="527"/>
      <c r="BF797" s="527"/>
      <c r="BG797" s="527"/>
      <c r="BH797" s="527"/>
    </row>
    <row r="798" spans="1:60" outlineLevel="2">
      <c r="A798" s="528"/>
      <c r="B798" s="529"/>
      <c r="C798" s="530" t="s">
        <v>2310</v>
      </c>
      <c r="D798" s="531"/>
      <c r="E798" s="532">
        <v>2.16</v>
      </c>
      <c r="F798" s="526"/>
      <c r="G798" s="526"/>
      <c r="H798" s="526"/>
      <c r="I798" s="526"/>
      <c r="J798" s="526"/>
      <c r="K798" s="526"/>
      <c r="L798" s="526"/>
      <c r="M798" s="526"/>
      <c r="N798" s="533"/>
      <c r="O798" s="533"/>
      <c r="P798" s="533"/>
      <c r="Q798" s="533"/>
      <c r="R798" s="526"/>
      <c r="S798" s="526"/>
      <c r="T798" s="526"/>
      <c r="U798" s="526"/>
      <c r="V798" s="526"/>
      <c r="W798" s="526"/>
      <c r="X798" s="526"/>
      <c r="Y798" s="526"/>
      <c r="Z798" s="527"/>
      <c r="AA798" s="527"/>
      <c r="AB798" s="527"/>
      <c r="AC798" s="527"/>
      <c r="AD798" s="527"/>
      <c r="AE798" s="527"/>
      <c r="AF798" s="527"/>
      <c r="AG798" s="527" t="s">
        <v>814</v>
      </c>
      <c r="AH798" s="527">
        <v>0</v>
      </c>
      <c r="AI798" s="527"/>
      <c r="AJ798" s="527"/>
      <c r="AK798" s="527"/>
      <c r="AL798" s="527"/>
      <c r="AM798" s="527"/>
      <c r="AN798" s="527"/>
      <c r="AO798" s="527"/>
      <c r="AP798" s="527"/>
      <c r="AQ798" s="527"/>
      <c r="AR798" s="527"/>
      <c r="AS798" s="527"/>
      <c r="AT798" s="527"/>
      <c r="AU798" s="527"/>
      <c r="AV798" s="527"/>
      <c r="AW798" s="527"/>
      <c r="AX798" s="527"/>
      <c r="AY798" s="527"/>
      <c r="AZ798" s="527"/>
      <c r="BA798" s="527"/>
      <c r="BB798" s="527"/>
      <c r="BC798" s="527"/>
      <c r="BD798" s="527"/>
      <c r="BE798" s="527"/>
      <c r="BF798" s="527"/>
      <c r="BG798" s="527"/>
      <c r="BH798" s="527"/>
    </row>
    <row r="799" spans="1:60" ht="33.75" outlineLevel="1">
      <c r="A799" s="518">
        <v>208</v>
      </c>
      <c r="B799" s="519" t="s">
        <v>1880</v>
      </c>
      <c r="C799" s="520" t="s">
        <v>1881</v>
      </c>
      <c r="D799" s="521" t="s">
        <v>180</v>
      </c>
      <c r="E799" s="522">
        <v>3.2</v>
      </c>
      <c r="F799" s="523"/>
      <c r="G799" s="524">
        <f>ROUND(E799*F799,2)</f>
        <v>0</v>
      </c>
      <c r="H799" s="523"/>
      <c r="I799" s="524">
        <f>ROUND(E799*H799,2)</f>
        <v>0</v>
      </c>
      <c r="J799" s="523"/>
      <c r="K799" s="524">
        <f>ROUND(E799*J799,2)</f>
        <v>0</v>
      </c>
      <c r="L799" s="524">
        <v>21</v>
      </c>
      <c r="M799" s="524">
        <f>G799*(1+L799/100)</f>
        <v>0</v>
      </c>
      <c r="N799" s="522">
        <v>4.6000000000000001E-4</v>
      </c>
      <c r="O799" s="522">
        <f>ROUND(E799*N799,2)</f>
        <v>0</v>
      </c>
      <c r="P799" s="522">
        <v>0</v>
      </c>
      <c r="Q799" s="522">
        <f>ROUND(E799*P799,2)</f>
        <v>0</v>
      </c>
      <c r="R799" s="524" t="s">
        <v>1704</v>
      </c>
      <c r="S799" s="524" t="s">
        <v>1605</v>
      </c>
      <c r="T799" s="525" t="s">
        <v>1605</v>
      </c>
      <c r="U799" s="526">
        <v>0.20805000000000001</v>
      </c>
      <c r="V799" s="526">
        <f>ROUND(E799*U799,2)</f>
        <v>0.67</v>
      </c>
      <c r="W799" s="526"/>
      <c r="X799" s="526" t="s">
        <v>1606</v>
      </c>
      <c r="Y799" s="526" t="s">
        <v>2857</v>
      </c>
      <c r="Z799" s="527"/>
      <c r="AA799" s="527"/>
      <c r="AB799" s="527"/>
      <c r="AC799" s="527"/>
      <c r="AD799" s="527"/>
      <c r="AE799" s="527"/>
      <c r="AF799" s="527"/>
      <c r="AG799" s="527" t="s">
        <v>1607</v>
      </c>
      <c r="AH799" s="527"/>
      <c r="AI799" s="527"/>
      <c r="AJ799" s="527"/>
      <c r="AK799" s="527"/>
      <c r="AL799" s="527"/>
      <c r="AM799" s="527"/>
      <c r="AN799" s="527"/>
      <c r="AO799" s="527"/>
      <c r="AP799" s="527"/>
      <c r="AQ799" s="527"/>
      <c r="AR799" s="527"/>
      <c r="AS799" s="527"/>
      <c r="AT799" s="527"/>
      <c r="AU799" s="527"/>
      <c r="AV799" s="527"/>
      <c r="AW799" s="527"/>
      <c r="AX799" s="527"/>
      <c r="AY799" s="527"/>
      <c r="AZ799" s="527"/>
      <c r="BA799" s="527"/>
      <c r="BB799" s="527"/>
      <c r="BC799" s="527"/>
      <c r="BD799" s="527"/>
      <c r="BE799" s="527"/>
      <c r="BF799" s="527"/>
      <c r="BG799" s="527"/>
      <c r="BH799" s="527"/>
    </row>
    <row r="800" spans="1:60" outlineLevel="2">
      <c r="A800" s="528"/>
      <c r="B800" s="529"/>
      <c r="C800" s="974" t="s">
        <v>1882</v>
      </c>
      <c r="D800" s="975"/>
      <c r="E800" s="975"/>
      <c r="F800" s="975"/>
      <c r="G800" s="975"/>
      <c r="H800" s="526"/>
      <c r="I800" s="526"/>
      <c r="J800" s="526"/>
      <c r="K800" s="526"/>
      <c r="L800" s="526"/>
      <c r="M800" s="526"/>
      <c r="N800" s="533"/>
      <c r="O800" s="533"/>
      <c r="P800" s="533"/>
      <c r="Q800" s="533"/>
      <c r="R800" s="526"/>
      <c r="S800" s="526"/>
      <c r="T800" s="526"/>
      <c r="U800" s="526"/>
      <c r="V800" s="526"/>
      <c r="W800" s="526"/>
      <c r="X800" s="526"/>
      <c r="Y800" s="526"/>
      <c r="Z800" s="527"/>
      <c r="AA800" s="527"/>
      <c r="AB800" s="527"/>
      <c r="AC800" s="527"/>
      <c r="AD800" s="527"/>
      <c r="AE800" s="527"/>
      <c r="AF800" s="527"/>
      <c r="AG800" s="527" t="s">
        <v>1632</v>
      </c>
      <c r="AH800" s="527"/>
      <c r="AI800" s="527"/>
      <c r="AJ800" s="527"/>
      <c r="AK800" s="527"/>
      <c r="AL800" s="527"/>
      <c r="AM800" s="527"/>
      <c r="AN800" s="527"/>
      <c r="AO800" s="527"/>
      <c r="AP800" s="527"/>
      <c r="AQ800" s="527"/>
      <c r="AR800" s="527"/>
      <c r="AS800" s="527"/>
      <c r="AT800" s="527"/>
      <c r="AU800" s="527"/>
      <c r="AV800" s="527"/>
      <c r="AW800" s="527"/>
      <c r="AX800" s="527"/>
      <c r="AY800" s="527"/>
      <c r="AZ800" s="527"/>
      <c r="BA800" s="527"/>
      <c r="BB800" s="527"/>
      <c r="BC800" s="527"/>
      <c r="BD800" s="527"/>
      <c r="BE800" s="527"/>
      <c r="BF800" s="527"/>
      <c r="BG800" s="527"/>
      <c r="BH800" s="527"/>
    </row>
    <row r="801" spans="1:60" outlineLevel="2">
      <c r="A801" s="528"/>
      <c r="B801" s="529"/>
      <c r="C801" s="530" t="s">
        <v>2640</v>
      </c>
      <c r="D801" s="531"/>
      <c r="E801" s="532">
        <v>3.2</v>
      </c>
      <c r="F801" s="526"/>
      <c r="G801" s="526"/>
      <c r="H801" s="526"/>
      <c r="I801" s="526"/>
      <c r="J801" s="526"/>
      <c r="K801" s="526"/>
      <c r="L801" s="526"/>
      <c r="M801" s="526"/>
      <c r="N801" s="533"/>
      <c r="O801" s="533"/>
      <c r="P801" s="533"/>
      <c r="Q801" s="533"/>
      <c r="R801" s="526"/>
      <c r="S801" s="526"/>
      <c r="T801" s="526"/>
      <c r="U801" s="526"/>
      <c r="V801" s="526"/>
      <c r="W801" s="526"/>
      <c r="X801" s="526"/>
      <c r="Y801" s="526"/>
      <c r="Z801" s="527"/>
      <c r="AA801" s="527"/>
      <c r="AB801" s="527"/>
      <c r="AC801" s="527"/>
      <c r="AD801" s="527"/>
      <c r="AE801" s="527"/>
      <c r="AF801" s="527"/>
      <c r="AG801" s="527" t="s">
        <v>814</v>
      </c>
      <c r="AH801" s="527">
        <v>0</v>
      </c>
      <c r="AI801" s="527"/>
      <c r="AJ801" s="527"/>
      <c r="AK801" s="527"/>
      <c r="AL801" s="527"/>
      <c r="AM801" s="527"/>
      <c r="AN801" s="527"/>
      <c r="AO801" s="527"/>
      <c r="AP801" s="527"/>
      <c r="AQ801" s="527"/>
      <c r="AR801" s="527"/>
      <c r="AS801" s="527"/>
      <c r="AT801" s="527"/>
      <c r="AU801" s="527"/>
      <c r="AV801" s="527"/>
      <c r="AW801" s="527"/>
      <c r="AX801" s="527"/>
      <c r="AY801" s="527"/>
      <c r="AZ801" s="527"/>
      <c r="BA801" s="527"/>
      <c r="BB801" s="527"/>
      <c r="BC801" s="527"/>
      <c r="BD801" s="527"/>
      <c r="BE801" s="527"/>
      <c r="BF801" s="527"/>
      <c r="BG801" s="527"/>
      <c r="BH801" s="527"/>
    </row>
    <row r="802" spans="1:60" ht="33.75" outlineLevel="1">
      <c r="A802" s="518">
        <v>209</v>
      </c>
      <c r="B802" s="519" t="s">
        <v>1884</v>
      </c>
      <c r="C802" s="520" t="s">
        <v>1885</v>
      </c>
      <c r="D802" s="521" t="s">
        <v>180</v>
      </c>
      <c r="E802" s="522">
        <v>4.4000000000000004</v>
      </c>
      <c r="F802" s="523"/>
      <c r="G802" s="524">
        <f>ROUND(E802*F802,2)</f>
        <v>0</v>
      </c>
      <c r="H802" s="523"/>
      <c r="I802" s="524">
        <f>ROUND(E802*H802,2)</f>
        <v>0</v>
      </c>
      <c r="J802" s="523"/>
      <c r="K802" s="524">
        <f>ROUND(E802*J802,2)</f>
        <v>0</v>
      </c>
      <c r="L802" s="524">
        <v>21</v>
      </c>
      <c r="M802" s="524">
        <f>G802*(1+L802/100)</f>
        <v>0</v>
      </c>
      <c r="N802" s="522">
        <v>2.3000000000000001E-4</v>
      </c>
      <c r="O802" s="522">
        <f>ROUND(E802*N802,2)</f>
        <v>0</v>
      </c>
      <c r="P802" s="522">
        <v>0</v>
      </c>
      <c r="Q802" s="522">
        <f>ROUND(E802*P802,2)</f>
        <v>0</v>
      </c>
      <c r="R802" s="524" t="s">
        <v>1704</v>
      </c>
      <c r="S802" s="524" t="s">
        <v>1605</v>
      </c>
      <c r="T802" s="525" t="s">
        <v>1605</v>
      </c>
      <c r="U802" s="526">
        <v>0.20805000000000001</v>
      </c>
      <c r="V802" s="526">
        <f>ROUND(E802*U802,2)</f>
        <v>0.92</v>
      </c>
      <c r="W802" s="526"/>
      <c r="X802" s="526" t="s">
        <v>1606</v>
      </c>
      <c r="Y802" s="526" t="s">
        <v>2857</v>
      </c>
      <c r="Z802" s="527"/>
      <c r="AA802" s="527"/>
      <c r="AB802" s="527"/>
      <c r="AC802" s="527"/>
      <c r="AD802" s="527"/>
      <c r="AE802" s="527"/>
      <c r="AF802" s="527"/>
      <c r="AG802" s="527" t="s">
        <v>1607</v>
      </c>
      <c r="AH802" s="527"/>
      <c r="AI802" s="527"/>
      <c r="AJ802" s="527"/>
      <c r="AK802" s="527"/>
      <c r="AL802" s="527"/>
      <c r="AM802" s="527"/>
      <c r="AN802" s="527"/>
      <c r="AO802" s="527"/>
      <c r="AP802" s="527"/>
      <c r="AQ802" s="527"/>
      <c r="AR802" s="527"/>
      <c r="AS802" s="527"/>
      <c r="AT802" s="527"/>
      <c r="AU802" s="527"/>
      <c r="AV802" s="527"/>
      <c r="AW802" s="527"/>
      <c r="AX802" s="527"/>
      <c r="AY802" s="527"/>
      <c r="AZ802" s="527"/>
      <c r="BA802" s="527"/>
      <c r="BB802" s="527"/>
      <c r="BC802" s="527"/>
      <c r="BD802" s="527"/>
      <c r="BE802" s="527"/>
      <c r="BF802" s="527"/>
      <c r="BG802" s="527"/>
      <c r="BH802" s="527"/>
    </row>
    <row r="803" spans="1:60" outlineLevel="2">
      <c r="A803" s="528"/>
      <c r="B803" s="529"/>
      <c r="C803" s="530" t="s">
        <v>2641</v>
      </c>
      <c r="D803" s="531"/>
      <c r="E803" s="532">
        <v>4.4000000000000004</v>
      </c>
      <c r="F803" s="526"/>
      <c r="G803" s="526"/>
      <c r="H803" s="526"/>
      <c r="I803" s="526"/>
      <c r="J803" s="526"/>
      <c r="K803" s="526"/>
      <c r="L803" s="526"/>
      <c r="M803" s="526"/>
      <c r="N803" s="533"/>
      <c r="O803" s="533"/>
      <c r="P803" s="533"/>
      <c r="Q803" s="533"/>
      <c r="R803" s="526"/>
      <c r="S803" s="526"/>
      <c r="T803" s="526"/>
      <c r="U803" s="526"/>
      <c r="V803" s="526"/>
      <c r="W803" s="526"/>
      <c r="X803" s="526"/>
      <c r="Y803" s="526"/>
      <c r="Z803" s="527"/>
      <c r="AA803" s="527"/>
      <c r="AB803" s="527"/>
      <c r="AC803" s="527"/>
      <c r="AD803" s="527"/>
      <c r="AE803" s="527"/>
      <c r="AF803" s="527"/>
      <c r="AG803" s="527" t="s">
        <v>814</v>
      </c>
      <c r="AH803" s="527">
        <v>0</v>
      </c>
      <c r="AI803" s="527"/>
      <c r="AJ803" s="527"/>
      <c r="AK803" s="527"/>
      <c r="AL803" s="527"/>
      <c r="AM803" s="527"/>
      <c r="AN803" s="527"/>
      <c r="AO803" s="527"/>
      <c r="AP803" s="527"/>
      <c r="AQ803" s="527"/>
      <c r="AR803" s="527"/>
      <c r="AS803" s="527"/>
      <c r="AT803" s="527"/>
      <c r="AU803" s="527"/>
      <c r="AV803" s="527"/>
      <c r="AW803" s="527"/>
      <c r="AX803" s="527"/>
      <c r="AY803" s="527"/>
      <c r="AZ803" s="527"/>
      <c r="BA803" s="527"/>
      <c r="BB803" s="527"/>
      <c r="BC803" s="527"/>
      <c r="BD803" s="527"/>
      <c r="BE803" s="527"/>
      <c r="BF803" s="527"/>
      <c r="BG803" s="527"/>
      <c r="BH803" s="527"/>
    </row>
    <row r="804" spans="1:60" ht="33.75" outlineLevel="1">
      <c r="A804" s="518">
        <v>210</v>
      </c>
      <c r="B804" s="519" t="s">
        <v>2642</v>
      </c>
      <c r="C804" s="520" t="s">
        <v>2643</v>
      </c>
      <c r="D804" s="521" t="s">
        <v>180</v>
      </c>
      <c r="E804" s="522">
        <v>3.1</v>
      </c>
      <c r="F804" s="523"/>
      <c r="G804" s="524">
        <f>ROUND(E804*F804,2)</f>
        <v>0</v>
      </c>
      <c r="H804" s="523"/>
      <c r="I804" s="524">
        <f>ROUND(E804*H804,2)</f>
        <v>0</v>
      </c>
      <c r="J804" s="523"/>
      <c r="K804" s="524">
        <f>ROUND(E804*J804,2)</f>
        <v>0</v>
      </c>
      <c r="L804" s="524">
        <v>21</v>
      </c>
      <c r="M804" s="524">
        <f>G804*(1+L804/100)</f>
        <v>0</v>
      </c>
      <c r="N804" s="522">
        <v>2.3000000000000001E-4</v>
      </c>
      <c r="O804" s="522">
        <f>ROUND(E804*N804,2)</f>
        <v>0</v>
      </c>
      <c r="P804" s="522">
        <v>0</v>
      </c>
      <c r="Q804" s="522">
        <f>ROUND(E804*P804,2)</f>
        <v>0</v>
      </c>
      <c r="R804" s="524" t="s">
        <v>1704</v>
      </c>
      <c r="S804" s="524" t="s">
        <v>1605</v>
      </c>
      <c r="T804" s="525" t="s">
        <v>1605</v>
      </c>
      <c r="U804" s="526">
        <v>0.20805000000000001</v>
      </c>
      <c r="V804" s="526">
        <f>ROUND(E804*U804,2)</f>
        <v>0.64</v>
      </c>
      <c r="W804" s="526"/>
      <c r="X804" s="526" t="s">
        <v>1606</v>
      </c>
      <c r="Y804" s="526" t="s">
        <v>2857</v>
      </c>
      <c r="Z804" s="527"/>
      <c r="AA804" s="527"/>
      <c r="AB804" s="527"/>
      <c r="AC804" s="527"/>
      <c r="AD804" s="527"/>
      <c r="AE804" s="527"/>
      <c r="AF804" s="527"/>
      <c r="AG804" s="527" t="s">
        <v>1607</v>
      </c>
      <c r="AH804" s="527"/>
      <c r="AI804" s="527"/>
      <c r="AJ804" s="527"/>
      <c r="AK804" s="527"/>
      <c r="AL804" s="527"/>
      <c r="AM804" s="527"/>
      <c r="AN804" s="527"/>
      <c r="AO804" s="527"/>
      <c r="AP804" s="527"/>
      <c r="AQ804" s="527"/>
      <c r="AR804" s="527"/>
      <c r="AS804" s="527"/>
      <c r="AT804" s="527"/>
      <c r="AU804" s="527"/>
      <c r="AV804" s="527"/>
      <c r="AW804" s="527"/>
      <c r="AX804" s="527"/>
      <c r="AY804" s="527"/>
      <c r="AZ804" s="527"/>
      <c r="BA804" s="527"/>
      <c r="BB804" s="527"/>
      <c r="BC804" s="527"/>
      <c r="BD804" s="527"/>
      <c r="BE804" s="527"/>
      <c r="BF804" s="527"/>
      <c r="BG804" s="527"/>
      <c r="BH804" s="527"/>
    </row>
    <row r="805" spans="1:60" outlineLevel="2">
      <c r="A805" s="528"/>
      <c r="B805" s="529"/>
      <c r="C805" s="530" t="s">
        <v>2644</v>
      </c>
      <c r="D805" s="531"/>
      <c r="E805" s="532">
        <v>0.9</v>
      </c>
      <c r="F805" s="526"/>
      <c r="G805" s="526"/>
      <c r="H805" s="526"/>
      <c r="I805" s="526"/>
      <c r="J805" s="526"/>
      <c r="K805" s="526"/>
      <c r="L805" s="526"/>
      <c r="M805" s="526"/>
      <c r="N805" s="533"/>
      <c r="O805" s="533"/>
      <c r="P805" s="533"/>
      <c r="Q805" s="533"/>
      <c r="R805" s="526"/>
      <c r="S805" s="526"/>
      <c r="T805" s="526"/>
      <c r="U805" s="526"/>
      <c r="V805" s="526"/>
      <c r="W805" s="526"/>
      <c r="X805" s="526"/>
      <c r="Y805" s="526"/>
      <c r="Z805" s="527"/>
      <c r="AA805" s="527"/>
      <c r="AB805" s="527"/>
      <c r="AC805" s="527"/>
      <c r="AD805" s="527"/>
      <c r="AE805" s="527"/>
      <c r="AF805" s="527"/>
      <c r="AG805" s="527" t="s">
        <v>814</v>
      </c>
      <c r="AH805" s="527">
        <v>0</v>
      </c>
      <c r="AI805" s="527"/>
      <c r="AJ805" s="527"/>
      <c r="AK805" s="527"/>
      <c r="AL805" s="527"/>
      <c r="AM805" s="527"/>
      <c r="AN805" s="527"/>
      <c r="AO805" s="527"/>
      <c r="AP805" s="527"/>
      <c r="AQ805" s="527"/>
      <c r="AR805" s="527"/>
      <c r="AS805" s="527"/>
      <c r="AT805" s="527"/>
      <c r="AU805" s="527"/>
      <c r="AV805" s="527"/>
      <c r="AW805" s="527"/>
      <c r="AX805" s="527"/>
      <c r="AY805" s="527"/>
      <c r="AZ805" s="527"/>
      <c r="BA805" s="527"/>
      <c r="BB805" s="527"/>
      <c r="BC805" s="527"/>
      <c r="BD805" s="527"/>
      <c r="BE805" s="527"/>
      <c r="BF805" s="527"/>
      <c r="BG805" s="527"/>
      <c r="BH805" s="527"/>
    </row>
    <row r="806" spans="1:60" outlineLevel="3">
      <c r="A806" s="528"/>
      <c r="B806" s="529"/>
      <c r="C806" s="530" t="s">
        <v>2645</v>
      </c>
      <c r="D806" s="531"/>
      <c r="E806" s="532">
        <v>2.2000000000000002</v>
      </c>
      <c r="F806" s="526"/>
      <c r="G806" s="526"/>
      <c r="H806" s="526"/>
      <c r="I806" s="526"/>
      <c r="J806" s="526"/>
      <c r="K806" s="526"/>
      <c r="L806" s="526"/>
      <c r="M806" s="526"/>
      <c r="N806" s="533"/>
      <c r="O806" s="533"/>
      <c r="P806" s="533"/>
      <c r="Q806" s="533"/>
      <c r="R806" s="526"/>
      <c r="S806" s="526"/>
      <c r="T806" s="526"/>
      <c r="U806" s="526"/>
      <c r="V806" s="526"/>
      <c r="W806" s="526"/>
      <c r="X806" s="526"/>
      <c r="Y806" s="526"/>
      <c r="Z806" s="527"/>
      <c r="AA806" s="527"/>
      <c r="AB806" s="527"/>
      <c r="AC806" s="527"/>
      <c r="AD806" s="527"/>
      <c r="AE806" s="527"/>
      <c r="AF806" s="527"/>
      <c r="AG806" s="527" t="s">
        <v>814</v>
      </c>
      <c r="AH806" s="527">
        <v>0</v>
      </c>
      <c r="AI806" s="527"/>
      <c r="AJ806" s="527"/>
      <c r="AK806" s="527"/>
      <c r="AL806" s="527"/>
      <c r="AM806" s="527"/>
      <c r="AN806" s="527"/>
      <c r="AO806" s="527"/>
      <c r="AP806" s="527"/>
      <c r="AQ806" s="527"/>
      <c r="AR806" s="527"/>
      <c r="AS806" s="527"/>
      <c r="AT806" s="527"/>
      <c r="AU806" s="527"/>
      <c r="AV806" s="527"/>
      <c r="AW806" s="527"/>
      <c r="AX806" s="527"/>
      <c r="AY806" s="527"/>
      <c r="AZ806" s="527"/>
      <c r="BA806" s="527"/>
      <c r="BB806" s="527"/>
      <c r="BC806" s="527"/>
      <c r="BD806" s="527"/>
      <c r="BE806" s="527"/>
      <c r="BF806" s="527"/>
      <c r="BG806" s="527"/>
      <c r="BH806" s="527"/>
    </row>
    <row r="807" spans="1:60" outlineLevel="1">
      <c r="A807" s="518">
        <v>211</v>
      </c>
      <c r="B807" s="519" t="s">
        <v>2646</v>
      </c>
      <c r="C807" s="520" t="s">
        <v>2647</v>
      </c>
      <c r="D807" s="521" t="s">
        <v>180</v>
      </c>
      <c r="E807" s="522">
        <v>0.8</v>
      </c>
      <c r="F807" s="523"/>
      <c r="G807" s="524">
        <f>ROUND(E807*F807,2)</f>
        <v>0</v>
      </c>
      <c r="H807" s="523"/>
      <c r="I807" s="524">
        <f>ROUND(E807*H807,2)</f>
        <v>0</v>
      </c>
      <c r="J807" s="523"/>
      <c r="K807" s="524">
        <f>ROUND(E807*J807,2)</f>
        <v>0</v>
      </c>
      <c r="L807" s="524">
        <v>21</v>
      </c>
      <c r="M807" s="524">
        <f>G807*(1+L807/100)</f>
        <v>0</v>
      </c>
      <c r="N807" s="522">
        <v>4.0000000000000003E-5</v>
      </c>
      <c r="O807" s="522">
        <f>ROUND(E807*N807,2)</f>
        <v>0</v>
      </c>
      <c r="P807" s="522">
        <v>0</v>
      </c>
      <c r="Q807" s="522">
        <f>ROUND(E807*P807,2)</f>
        <v>0</v>
      </c>
      <c r="R807" s="524" t="s">
        <v>1704</v>
      </c>
      <c r="S807" s="524" t="s">
        <v>1605</v>
      </c>
      <c r="T807" s="525" t="s">
        <v>1605</v>
      </c>
      <c r="U807" s="526">
        <v>7.0000000000000007E-2</v>
      </c>
      <c r="V807" s="526">
        <f>ROUND(E807*U807,2)</f>
        <v>0.06</v>
      </c>
      <c r="W807" s="526"/>
      <c r="X807" s="526" t="s">
        <v>1606</v>
      </c>
      <c r="Y807" s="526" t="s">
        <v>2857</v>
      </c>
      <c r="Z807" s="527"/>
      <c r="AA807" s="527"/>
      <c r="AB807" s="527"/>
      <c r="AC807" s="527"/>
      <c r="AD807" s="527"/>
      <c r="AE807" s="527"/>
      <c r="AF807" s="527"/>
      <c r="AG807" s="527" t="s">
        <v>1777</v>
      </c>
      <c r="AH807" s="527"/>
      <c r="AI807" s="527"/>
      <c r="AJ807" s="527"/>
      <c r="AK807" s="527"/>
      <c r="AL807" s="527"/>
      <c r="AM807" s="527"/>
      <c r="AN807" s="527"/>
      <c r="AO807" s="527"/>
      <c r="AP807" s="527"/>
      <c r="AQ807" s="527"/>
      <c r="AR807" s="527"/>
      <c r="AS807" s="527"/>
      <c r="AT807" s="527"/>
      <c r="AU807" s="527"/>
      <c r="AV807" s="527"/>
      <c r="AW807" s="527"/>
      <c r="AX807" s="527"/>
      <c r="AY807" s="527"/>
      <c r="AZ807" s="527"/>
      <c r="BA807" s="527"/>
      <c r="BB807" s="527"/>
      <c r="BC807" s="527"/>
      <c r="BD807" s="527"/>
      <c r="BE807" s="527"/>
      <c r="BF807" s="527"/>
      <c r="BG807" s="527"/>
      <c r="BH807" s="527"/>
    </row>
    <row r="808" spans="1:60" outlineLevel="2">
      <c r="A808" s="528"/>
      <c r="B808" s="529"/>
      <c r="C808" s="974" t="s">
        <v>2648</v>
      </c>
      <c r="D808" s="975"/>
      <c r="E808" s="975"/>
      <c r="F808" s="975"/>
      <c r="G808" s="975"/>
      <c r="H808" s="526"/>
      <c r="I808" s="526"/>
      <c r="J808" s="526"/>
      <c r="K808" s="526"/>
      <c r="L808" s="526"/>
      <c r="M808" s="526"/>
      <c r="N808" s="533"/>
      <c r="O808" s="533"/>
      <c r="P808" s="533"/>
      <c r="Q808" s="533"/>
      <c r="R808" s="526"/>
      <c r="S808" s="526"/>
      <c r="T808" s="526"/>
      <c r="U808" s="526"/>
      <c r="V808" s="526"/>
      <c r="W808" s="526"/>
      <c r="X808" s="526"/>
      <c r="Y808" s="526"/>
      <c r="Z808" s="527"/>
      <c r="AA808" s="527"/>
      <c r="AB808" s="527"/>
      <c r="AC808" s="527"/>
      <c r="AD808" s="527"/>
      <c r="AE808" s="527"/>
      <c r="AF808" s="527"/>
      <c r="AG808" s="527" t="s">
        <v>1632</v>
      </c>
      <c r="AH808" s="527"/>
      <c r="AI808" s="527"/>
      <c r="AJ808" s="527"/>
      <c r="AK808" s="527"/>
      <c r="AL808" s="527"/>
      <c r="AM808" s="527"/>
      <c r="AN808" s="527"/>
      <c r="AO808" s="527"/>
      <c r="AP808" s="527"/>
      <c r="AQ808" s="527"/>
      <c r="AR808" s="527"/>
      <c r="AS808" s="527"/>
      <c r="AT808" s="527"/>
      <c r="AU808" s="527"/>
      <c r="AV808" s="527"/>
      <c r="AW808" s="527"/>
      <c r="AX808" s="527"/>
      <c r="AY808" s="527"/>
      <c r="AZ808" s="527"/>
      <c r="BA808" s="527"/>
      <c r="BB808" s="527"/>
      <c r="BC808" s="527"/>
      <c r="BD808" s="527"/>
      <c r="BE808" s="527"/>
      <c r="BF808" s="527"/>
      <c r="BG808" s="527"/>
      <c r="BH808" s="527"/>
    </row>
    <row r="809" spans="1:60" outlineLevel="2">
      <c r="A809" s="528"/>
      <c r="B809" s="529"/>
      <c r="C809" s="530" t="s">
        <v>2649</v>
      </c>
      <c r="D809" s="531"/>
      <c r="E809" s="532">
        <v>0.8</v>
      </c>
      <c r="F809" s="526"/>
      <c r="G809" s="526"/>
      <c r="H809" s="526"/>
      <c r="I809" s="526"/>
      <c r="J809" s="526"/>
      <c r="K809" s="526"/>
      <c r="L809" s="526"/>
      <c r="M809" s="526"/>
      <c r="N809" s="533"/>
      <c r="O809" s="533"/>
      <c r="P809" s="533"/>
      <c r="Q809" s="533"/>
      <c r="R809" s="526"/>
      <c r="S809" s="526"/>
      <c r="T809" s="526"/>
      <c r="U809" s="526"/>
      <c r="V809" s="526"/>
      <c r="W809" s="526"/>
      <c r="X809" s="526"/>
      <c r="Y809" s="526"/>
      <c r="Z809" s="527"/>
      <c r="AA809" s="527"/>
      <c r="AB809" s="527"/>
      <c r="AC809" s="527"/>
      <c r="AD809" s="527"/>
      <c r="AE809" s="527"/>
      <c r="AF809" s="527"/>
      <c r="AG809" s="527" t="s">
        <v>814</v>
      </c>
      <c r="AH809" s="527">
        <v>0</v>
      </c>
      <c r="AI809" s="527"/>
      <c r="AJ809" s="527"/>
      <c r="AK809" s="527"/>
      <c r="AL809" s="527"/>
      <c r="AM809" s="527"/>
      <c r="AN809" s="527"/>
      <c r="AO809" s="527"/>
      <c r="AP809" s="527"/>
      <c r="AQ809" s="527"/>
      <c r="AR809" s="527"/>
      <c r="AS809" s="527"/>
      <c r="AT809" s="527"/>
      <c r="AU809" s="527"/>
      <c r="AV809" s="527"/>
      <c r="AW809" s="527"/>
      <c r="AX809" s="527"/>
      <c r="AY809" s="527"/>
      <c r="AZ809" s="527"/>
      <c r="BA809" s="527"/>
      <c r="BB809" s="527"/>
      <c r="BC809" s="527"/>
      <c r="BD809" s="527"/>
      <c r="BE809" s="527"/>
      <c r="BF809" s="527"/>
      <c r="BG809" s="527"/>
      <c r="BH809" s="527"/>
    </row>
    <row r="810" spans="1:60" outlineLevel="1">
      <c r="A810" s="518">
        <v>212</v>
      </c>
      <c r="B810" s="519" t="s">
        <v>2650</v>
      </c>
      <c r="C810" s="520" t="s">
        <v>2651</v>
      </c>
      <c r="D810" s="521" t="s">
        <v>162</v>
      </c>
      <c r="E810" s="522">
        <v>2.16</v>
      </c>
      <c r="F810" s="523"/>
      <c r="G810" s="524">
        <f>ROUND(E810*F810,2)</f>
        <v>0</v>
      </c>
      <c r="H810" s="523"/>
      <c r="I810" s="524">
        <f>ROUND(E810*H810,2)</f>
        <v>0</v>
      </c>
      <c r="J810" s="523"/>
      <c r="K810" s="524">
        <f>ROUND(E810*J810,2)</f>
        <v>0</v>
      </c>
      <c r="L810" s="524">
        <v>21</v>
      </c>
      <c r="M810" s="524">
        <f>G810*(1+L810/100)</f>
        <v>0</v>
      </c>
      <c r="N810" s="522">
        <v>1.1999999999999999E-3</v>
      </c>
      <c r="O810" s="522">
        <f>ROUND(E810*N810,2)</f>
        <v>0</v>
      </c>
      <c r="P810" s="522">
        <v>0</v>
      </c>
      <c r="Q810" s="522">
        <f>ROUND(E810*P810,2)</f>
        <v>0</v>
      </c>
      <c r="R810" s="524" t="s">
        <v>1704</v>
      </c>
      <c r="S810" s="524" t="s">
        <v>1605</v>
      </c>
      <c r="T810" s="525" t="s">
        <v>1605</v>
      </c>
      <c r="U810" s="526">
        <v>0</v>
      </c>
      <c r="V810" s="526">
        <f>ROUND(E810*U810,2)</f>
        <v>0</v>
      </c>
      <c r="W810" s="526"/>
      <c r="X810" s="526" t="s">
        <v>1606</v>
      </c>
      <c r="Y810" s="526" t="s">
        <v>2857</v>
      </c>
      <c r="Z810" s="527"/>
      <c r="AA810" s="527"/>
      <c r="AB810" s="527"/>
      <c r="AC810" s="527"/>
      <c r="AD810" s="527"/>
      <c r="AE810" s="527"/>
      <c r="AF810" s="527"/>
      <c r="AG810" s="527" t="s">
        <v>1607</v>
      </c>
      <c r="AH810" s="527"/>
      <c r="AI810" s="527"/>
      <c r="AJ810" s="527"/>
      <c r="AK810" s="527"/>
      <c r="AL810" s="527"/>
      <c r="AM810" s="527"/>
      <c r="AN810" s="527"/>
      <c r="AO810" s="527"/>
      <c r="AP810" s="527"/>
      <c r="AQ810" s="527"/>
      <c r="AR810" s="527"/>
      <c r="AS810" s="527"/>
      <c r="AT810" s="527"/>
      <c r="AU810" s="527"/>
      <c r="AV810" s="527"/>
      <c r="AW810" s="527"/>
      <c r="AX810" s="527"/>
      <c r="AY810" s="527"/>
      <c r="AZ810" s="527"/>
      <c r="BA810" s="527"/>
      <c r="BB810" s="527"/>
      <c r="BC810" s="527"/>
      <c r="BD810" s="527"/>
      <c r="BE810" s="527"/>
      <c r="BF810" s="527"/>
      <c r="BG810" s="527"/>
      <c r="BH810" s="527"/>
    </row>
    <row r="811" spans="1:60" outlineLevel="2">
      <c r="A811" s="528"/>
      <c r="B811" s="529"/>
      <c r="C811" s="530" t="s">
        <v>2975</v>
      </c>
      <c r="D811" s="531"/>
      <c r="E811" s="532">
        <v>2.16</v>
      </c>
      <c r="F811" s="526"/>
      <c r="G811" s="526"/>
      <c r="H811" s="526"/>
      <c r="I811" s="526"/>
      <c r="J811" s="526"/>
      <c r="K811" s="526"/>
      <c r="L811" s="526"/>
      <c r="M811" s="526"/>
      <c r="N811" s="533"/>
      <c r="O811" s="533"/>
      <c r="P811" s="533"/>
      <c r="Q811" s="533"/>
      <c r="R811" s="526"/>
      <c r="S811" s="526"/>
      <c r="T811" s="526"/>
      <c r="U811" s="526"/>
      <c r="V811" s="526"/>
      <c r="W811" s="526"/>
      <c r="X811" s="526"/>
      <c r="Y811" s="526"/>
      <c r="Z811" s="527"/>
      <c r="AA811" s="527"/>
      <c r="AB811" s="527"/>
      <c r="AC811" s="527"/>
      <c r="AD811" s="527"/>
      <c r="AE811" s="527"/>
      <c r="AF811" s="527"/>
      <c r="AG811" s="527" t="s">
        <v>814</v>
      </c>
      <c r="AH811" s="527">
        <v>5</v>
      </c>
      <c r="AI811" s="527"/>
      <c r="AJ811" s="527"/>
      <c r="AK811" s="527"/>
      <c r="AL811" s="527"/>
      <c r="AM811" s="527"/>
      <c r="AN811" s="527"/>
      <c r="AO811" s="527"/>
      <c r="AP811" s="527"/>
      <c r="AQ811" s="527"/>
      <c r="AR811" s="527"/>
      <c r="AS811" s="527"/>
      <c r="AT811" s="527"/>
      <c r="AU811" s="527"/>
      <c r="AV811" s="527"/>
      <c r="AW811" s="527"/>
      <c r="AX811" s="527"/>
      <c r="AY811" s="527"/>
      <c r="AZ811" s="527"/>
      <c r="BA811" s="527"/>
      <c r="BB811" s="527"/>
      <c r="BC811" s="527"/>
      <c r="BD811" s="527"/>
      <c r="BE811" s="527"/>
      <c r="BF811" s="527"/>
      <c r="BG811" s="527"/>
      <c r="BH811" s="527"/>
    </row>
    <row r="812" spans="1:60" outlineLevel="1">
      <c r="A812" s="518">
        <v>213</v>
      </c>
      <c r="B812" s="519" t="s">
        <v>2652</v>
      </c>
      <c r="C812" s="520" t="s">
        <v>2653</v>
      </c>
      <c r="D812" s="521" t="s">
        <v>162</v>
      </c>
      <c r="E812" s="522">
        <v>2.2679999999999998</v>
      </c>
      <c r="F812" s="523"/>
      <c r="G812" s="524">
        <f>ROUND(E812*F812,2)</f>
        <v>0</v>
      </c>
      <c r="H812" s="523"/>
      <c r="I812" s="524">
        <f>ROUND(E812*H812,2)</f>
        <v>0</v>
      </c>
      <c r="J812" s="523"/>
      <c r="K812" s="524">
        <f>ROUND(E812*J812,2)</f>
        <v>0</v>
      </c>
      <c r="L812" s="524">
        <v>21</v>
      </c>
      <c r="M812" s="524">
        <f>G812*(1+L812/100)</f>
        <v>0</v>
      </c>
      <c r="N812" s="522">
        <v>1.9199999999999998E-2</v>
      </c>
      <c r="O812" s="522">
        <f>ROUND(E812*N812,2)</f>
        <v>0.04</v>
      </c>
      <c r="P812" s="522">
        <v>0</v>
      </c>
      <c r="Q812" s="522">
        <f>ROUND(E812*P812,2)</f>
        <v>0</v>
      </c>
      <c r="R812" s="524"/>
      <c r="S812" s="524" t="s">
        <v>1707</v>
      </c>
      <c r="T812" s="525" t="s">
        <v>2654</v>
      </c>
      <c r="U812" s="526">
        <v>0</v>
      </c>
      <c r="V812" s="526">
        <f>ROUND(E812*U812,2)</f>
        <v>0</v>
      </c>
      <c r="W812" s="526"/>
      <c r="X812" s="526" t="s">
        <v>1814</v>
      </c>
      <c r="Y812" s="526" t="s">
        <v>2857</v>
      </c>
      <c r="Z812" s="527"/>
      <c r="AA812" s="527"/>
      <c r="AB812" s="527"/>
      <c r="AC812" s="527"/>
      <c r="AD812" s="527"/>
      <c r="AE812" s="527"/>
      <c r="AF812" s="527"/>
      <c r="AG812" s="527" t="s">
        <v>1924</v>
      </c>
      <c r="AH812" s="527"/>
      <c r="AI812" s="527"/>
      <c r="AJ812" s="527"/>
      <c r="AK812" s="527"/>
      <c r="AL812" s="527"/>
      <c r="AM812" s="527"/>
      <c r="AN812" s="527"/>
      <c r="AO812" s="527"/>
      <c r="AP812" s="527"/>
      <c r="AQ812" s="527"/>
      <c r="AR812" s="527"/>
      <c r="AS812" s="527"/>
      <c r="AT812" s="527"/>
      <c r="AU812" s="527"/>
      <c r="AV812" s="527"/>
      <c r="AW812" s="527"/>
      <c r="AX812" s="527"/>
      <c r="AY812" s="527"/>
      <c r="AZ812" s="527"/>
      <c r="BA812" s="527"/>
      <c r="BB812" s="527"/>
      <c r="BC812" s="527"/>
      <c r="BD812" s="527"/>
      <c r="BE812" s="527"/>
      <c r="BF812" s="527"/>
      <c r="BG812" s="527"/>
      <c r="BH812" s="527"/>
    </row>
    <row r="813" spans="1:60" outlineLevel="2">
      <c r="A813" s="528"/>
      <c r="B813" s="529"/>
      <c r="C813" s="530" t="s">
        <v>2977</v>
      </c>
      <c r="D813" s="531"/>
      <c r="E813" s="532">
        <v>2.2679999999999998</v>
      </c>
      <c r="F813" s="526"/>
      <c r="G813" s="526"/>
      <c r="H813" s="526"/>
      <c r="I813" s="526"/>
      <c r="J813" s="526"/>
      <c r="K813" s="526"/>
      <c r="L813" s="526"/>
      <c r="M813" s="526"/>
      <c r="N813" s="533"/>
      <c r="O813" s="533"/>
      <c r="P813" s="533"/>
      <c r="Q813" s="533"/>
      <c r="R813" s="526"/>
      <c r="S813" s="526"/>
      <c r="T813" s="526"/>
      <c r="U813" s="526"/>
      <c r="V813" s="526"/>
      <c r="W813" s="526"/>
      <c r="X813" s="526"/>
      <c r="Y813" s="526"/>
      <c r="Z813" s="527"/>
      <c r="AA813" s="527"/>
      <c r="AB813" s="527"/>
      <c r="AC813" s="527"/>
      <c r="AD813" s="527"/>
      <c r="AE813" s="527"/>
      <c r="AF813" s="527"/>
      <c r="AG813" s="527" t="s">
        <v>814</v>
      </c>
      <c r="AH813" s="527">
        <v>5</v>
      </c>
      <c r="AI813" s="527"/>
      <c r="AJ813" s="527"/>
      <c r="AK813" s="527"/>
      <c r="AL813" s="527"/>
      <c r="AM813" s="527"/>
      <c r="AN813" s="527"/>
      <c r="AO813" s="527"/>
      <c r="AP813" s="527"/>
      <c r="AQ813" s="527"/>
      <c r="AR813" s="527"/>
      <c r="AS813" s="527"/>
      <c r="AT813" s="527"/>
      <c r="AU813" s="527"/>
      <c r="AV813" s="527"/>
      <c r="AW813" s="527"/>
      <c r="AX813" s="527"/>
      <c r="AY813" s="527"/>
      <c r="AZ813" s="527"/>
      <c r="BA813" s="527"/>
      <c r="BB813" s="527"/>
      <c r="BC813" s="527"/>
      <c r="BD813" s="527"/>
      <c r="BE813" s="527"/>
      <c r="BF813" s="527"/>
      <c r="BG813" s="527"/>
      <c r="BH813" s="527"/>
    </row>
    <row r="814" spans="1:60" outlineLevel="1">
      <c r="A814" s="528">
        <v>214</v>
      </c>
      <c r="B814" s="529" t="s">
        <v>2655</v>
      </c>
      <c r="C814" s="543" t="s">
        <v>2656</v>
      </c>
      <c r="D814" s="544" t="s">
        <v>255</v>
      </c>
      <c r="E814" s="545"/>
      <c r="F814" s="546"/>
      <c r="G814" s="526">
        <f>ROUND(E814*F814,2)</f>
        <v>0</v>
      </c>
      <c r="H814" s="546"/>
      <c r="I814" s="526">
        <f>ROUND(E814*H814,2)</f>
        <v>0</v>
      </c>
      <c r="J814" s="546"/>
      <c r="K814" s="526">
        <f>ROUND(E814*J814,2)</f>
        <v>0</v>
      </c>
      <c r="L814" s="526">
        <v>21</v>
      </c>
      <c r="M814" s="526">
        <f>G814*(1+L814/100)</f>
        <v>0</v>
      </c>
      <c r="N814" s="533">
        <v>0</v>
      </c>
      <c r="O814" s="533">
        <f>ROUND(E814*N814,2)</f>
        <v>0</v>
      </c>
      <c r="P814" s="533">
        <v>0</v>
      </c>
      <c r="Q814" s="533">
        <f>ROUND(E814*P814,2)</f>
        <v>0</v>
      </c>
      <c r="R814" s="526" t="s">
        <v>1704</v>
      </c>
      <c r="S814" s="526" t="s">
        <v>1605</v>
      </c>
      <c r="T814" s="526" t="s">
        <v>1605</v>
      </c>
      <c r="U814" s="526">
        <v>0</v>
      </c>
      <c r="V814" s="526">
        <f>ROUND(E814*U814,2)</f>
        <v>0</v>
      </c>
      <c r="W814" s="526"/>
      <c r="X814" s="526" t="s">
        <v>1243</v>
      </c>
      <c r="Y814" s="526" t="s">
        <v>2857</v>
      </c>
      <c r="Z814" s="527"/>
      <c r="AA814" s="527"/>
      <c r="AB814" s="527"/>
      <c r="AC814" s="527"/>
      <c r="AD814" s="527"/>
      <c r="AE814" s="527"/>
      <c r="AF814" s="527"/>
      <c r="AG814" s="527" t="s">
        <v>1769</v>
      </c>
      <c r="AH814" s="527"/>
      <c r="AI814" s="527"/>
      <c r="AJ814" s="527"/>
      <c r="AK814" s="527"/>
      <c r="AL814" s="527"/>
      <c r="AM814" s="527"/>
      <c r="AN814" s="527"/>
      <c r="AO814" s="527"/>
      <c r="AP814" s="527"/>
      <c r="AQ814" s="527"/>
      <c r="AR814" s="527"/>
      <c r="AS814" s="527"/>
      <c r="AT814" s="527"/>
      <c r="AU814" s="527"/>
      <c r="AV814" s="527"/>
      <c r="AW814" s="527"/>
      <c r="AX814" s="527"/>
      <c r="AY814" s="527"/>
      <c r="AZ814" s="527"/>
      <c r="BA814" s="527"/>
      <c r="BB814" s="527"/>
      <c r="BC814" s="527"/>
      <c r="BD814" s="527"/>
      <c r="BE814" s="527"/>
      <c r="BF814" s="527"/>
      <c r="BG814" s="527"/>
      <c r="BH814" s="527"/>
    </row>
    <row r="815" spans="1:60" outlineLevel="2">
      <c r="A815" s="528"/>
      <c r="B815" s="529"/>
      <c r="C815" s="980" t="s">
        <v>1821</v>
      </c>
      <c r="D815" s="981"/>
      <c r="E815" s="981"/>
      <c r="F815" s="981"/>
      <c r="G815" s="981"/>
      <c r="H815" s="526"/>
      <c r="I815" s="526"/>
      <c r="J815" s="526"/>
      <c r="K815" s="526"/>
      <c r="L815" s="526"/>
      <c r="M815" s="526"/>
      <c r="N815" s="533"/>
      <c r="O815" s="533"/>
      <c r="P815" s="533"/>
      <c r="Q815" s="533"/>
      <c r="R815" s="526"/>
      <c r="S815" s="526"/>
      <c r="T815" s="526"/>
      <c r="U815" s="526"/>
      <c r="V815" s="526"/>
      <c r="W815" s="526"/>
      <c r="X815" s="526"/>
      <c r="Y815" s="526"/>
      <c r="Z815" s="527"/>
      <c r="AA815" s="527"/>
      <c r="AB815" s="527"/>
      <c r="AC815" s="527"/>
      <c r="AD815" s="527"/>
      <c r="AE815" s="527"/>
      <c r="AF815" s="527"/>
      <c r="AG815" s="527" t="s">
        <v>1621</v>
      </c>
      <c r="AH815" s="527"/>
      <c r="AI815" s="527"/>
      <c r="AJ815" s="527"/>
      <c r="AK815" s="527"/>
      <c r="AL815" s="527"/>
      <c r="AM815" s="527"/>
      <c r="AN815" s="527"/>
      <c r="AO815" s="527"/>
      <c r="AP815" s="527"/>
      <c r="AQ815" s="527"/>
      <c r="AR815" s="527"/>
      <c r="AS815" s="527"/>
      <c r="AT815" s="527"/>
      <c r="AU815" s="527"/>
      <c r="AV815" s="527"/>
      <c r="AW815" s="527"/>
      <c r="AX815" s="527"/>
      <c r="AY815" s="527"/>
      <c r="AZ815" s="527"/>
      <c r="BA815" s="527"/>
      <c r="BB815" s="527"/>
      <c r="BC815" s="527"/>
      <c r="BD815" s="527"/>
      <c r="BE815" s="527"/>
      <c r="BF815" s="527"/>
      <c r="BG815" s="527"/>
      <c r="BH815" s="527"/>
    </row>
    <row r="816" spans="1:60">
      <c r="A816" s="510" t="s">
        <v>1600</v>
      </c>
      <c r="B816" s="511" t="s">
        <v>1889</v>
      </c>
      <c r="C816" s="512" t="s">
        <v>1890</v>
      </c>
      <c r="D816" s="513"/>
      <c r="E816" s="514"/>
      <c r="F816" s="515"/>
      <c r="G816" s="515">
        <f>SUMIF(AG817:AG847,"&lt;&gt;NOR",G817:G847)</f>
        <v>0</v>
      </c>
      <c r="H816" s="515"/>
      <c r="I816" s="515">
        <f>SUM(I817:I847)</f>
        <v>0</v>
      </c>
      <c r="J816" s="515"/>
      <c r="K816" s="515">
        <f>SUM(K817:K847)</f>
        <v>0</v>
      </c>
      <c r="L816" s="515"/>
      <c r="M816" s="515">
        <f>SUM(M817:M847)</f>
        <v>0</v>
      </c>
      <c r="N816" s="514"/>
      <c r="O816" s="514">
        <f>SUM(O817:O847)</f>
        <v>14.73</v>
      </c>
      <c r="P816" s="514"/>
      <c r="Q816" s="514">
        <f>SUM(Q817:Q847)</f>
        <v>0</v>
      </c>
      <c r="R816" s="515"/>
      <c r="S816" s="515"/>
      <c r="T816" s="516"/>
      <c r="U816" s="517"/>
      <c r="V816" s="517">
        <f>SUM(V817:V847)</f>
        <v>1227.3800000000001</v>
      </c>
      <c r="W816" s="517"/>
      <c r="X816" s="517"/>
      <c r="Y816" s="517"/>
      <c r="AG816" s="493" t="s">
        <v>1601</v>
      </c>
    </row>
    <row r="817" spans="1:60" outlineLevel="1">
      <c r="A817" s="518">
        <v>215</v>
      </c>
      <c r="B817" s="519" t="s">
        <v>1891</v>
      </c>
      <c r="C817" s="520" t="s">
        <v>1892</v>
      </c>
      <c r="D817" s="521" t="s">
        <v>162</v>
      </c>
      <c r="E817" s="522">
        <v>272.7</v>
      </c>
      <c r="F817" s="523"/>
      <c r="G817" s="524">
        <f>ROUND(E817*F817,2)</f>
        <v>0</v>
      </c>
      <c r="H817" s="523"/>
      <c r="I817" s="524">
        <f>ROUND(E817*H817,2)</f>
        <v>0</v>
      </c>
      <c r="J817" s="523"/>
      <c r="K817" s="524">
        <f>ROUND(E817*J817,2)</f>
        <v>0</v>
      </c>
      <c r="L817" s="524">
        <v>21</v>
      </c>
      <c r="M817" s="524">
        <f>G817*(1+L817/100)</f>
        <v>0</v>
      </c>
      <c r="N817" s="522">
        <v>0</v>
      </c>
      <c r="O817" s="522">
        <f>ROUND(E817*N817,2)</f>
        <v>0</v>
      </c>
      <c r="P817" s="522">
        <v>0</v>
      </c>
      <c r="Q817" s="522">
        <f>ROUND(E817*P817,2)</f>
        <v>0</v>
      </c>
      <c r="R817" s="524" t="s">
        <v>1893</v>
      </c>
      <c r="S817" s="524" t="s">
        <v>1605</v>
      </c>
      <c r="T817" s="525" t="s">
        <v>1605</v>
      </c>
      <c r="U817" s="526">
        <v>1.6E-2</v>
      </c>
      <c r="V817" s="526">
        <f>ROUND(E817*U817,2)</f>
        <v>4.3600000000000003</v>
      </c>
      <c r="W817" s="526"/>
      <c r="X817" s="526" t="s">
        <v>1606</v>
      </c>
      <c r="Y817" s="526" t="s">
        <v>2857</v>
      </c>
      <c r="Z817" s="527"/>
      <c r="AA817" s="527"/>
      <c r="AB817" s="527"/>
      <c r="AC817" s="527"/>
      <c r="AD817" s="527"/>
      <c r="AE817" s="527"/>
      <c r="AF817" s="527"/>
      <c r="AG817" s="527" t="s">
        <v>1607</v>
      </c>
      <c r="AH817" s="527"/>
      <c r="AI817" s="527"/>
      <c r="AJ817" s="527"/>
      <c r="AK817" s="527"/>
      <c r="AL817" s="527"/>
      <c r="AM817" s="527"/>
      <c r="AN817" s="527"/>
      <c r="AO817" s="527"/>
      <c r="AP817" s="527"/>
      <c r="AQ817" s="527"/>
      <c r="AR817" s="527"/>
      <c r="AS817" s="527"/>
      <c r="AT817" s="527"/>
      <c r="AU817" s="527"/>
      <c r="AV817" s="527"/>
      <c r="AW817" s="527"/>
      <c r="AX817" s="527"/>
      <c r="AY817" s="527"/>
      <c r="AZ817" s="527"/>
      <c r="BA817" s="527"/>
      <c r="BB817" s="527"/>
      <c r="BC817" s="527"/>
      <c r="BD817" s="527"/>
      <c r="BE817" s="527"/>
      <c r="BF817" s="527"/>
      <c r="BG817" s="527"/>
      <c r="BH817" s="527"/>
    </row>
    <row r="818" spans="1:60" outlineLevel="2">
      <c r="A818" s="528"/>
      <c r="B818" s="529"/>
      <c r="C818" s="530" t="s">
        <v>2978</v>
      </c>
      <c r="D818" s="531"/>
      <c r="E818" s="532">
        <v>272.7</v>
      </c>
      <c r="F818" s="526"/>
      <c r="G818" s="526"/>
      <c r="H818" s="526"/>
      <c r="I818" s="526"/>
      <c r="J818" s="526"/>
      <c r="K818" s="526"/>
      <c r="L818" s="526"/>
      <c r="M818" s="526"/>
      <c r="N818" s="533"/>
      <c r="O818" s="533"/>
      <c r="P818" s="533"/>
      <c r="Q818" s="533"/>
      <c r="R818" s="526"/>
      <c r="S818" s="526"/>
      <c r="T818" s="526"/>
      <c r="U818" s="526"/>
      <c r="V818" s="526"/>
      <c r="W818" s="526"/>
      <c r="X818" s="526"/>
      <c r="Y818" s="526"/>
      <c r="Z818" s="527"/>
      <c r="AA818" s="527"/>
      <c r="AB818" s="527"/>
      <c r="AC818" s="527"/>
      <c r="AD818" s="527"/>
      <c r="AE818" s="527"/>
      <c r="AF818" s="527"/>
      <c r="AG818" s="527" t="s">
        <v>814</v>
      </c>
      <c r="AH818" s="527">
        <v>5</v>
      </c>
      <c r="AI818" s="527"/>
      <c r="AJ818" s="527"/>
      <c r="AK818" s="527"/>
      <c r="AL818" s="527"/>
      <c r="AM818" s="527"/>
      <c r="AN818" s="527"/>
      <c r="AO818" s="527"/>
      <c r="AP818" s="527"/>
      <c r="AQ818" s="527"/>
      <c r="AR818" s="527"/>
      <c r="AS818" s="527"/>
      <c r="AT818" s="527"/>
      <c r="AU818" s="527"/>
      <c r="AV818" s="527"/>
      <c r="AW818" s="527"/>
      <c r="AX818" s="527"/>
      <c r="AY818" s="527"/>
      <c r="AZ818" s="527"/>
      <c r="BA818" s="527"/>
      <c r="BB818" s="527"/>
      <c r="BC818" s="527"/>
      <c r="BD818" s="527"/>
      <c r="BE818" s="527"/>
      <c r="BF818" s="527"/>
      <c r="BG818" s="527"/>
      <c r="BH818" s="527"/>
    </row>
    <row r="819" spans="1:60" ht="22.5" outlineLevel="1">
      <c r="A819" s="518">
        <v>216</v>
      </c>
      <c r="B819" s="519" t="s">
        <v>2657</v>
      </c>
      <c r="C819" s="520" t="s">
        <v>2658</v>
      </c>
      <c r="D819" s="521" t="s">
        <v>162</v>
      </c>
      <c r="E819" s="522">
        <v>272.7</v>
      </c>
      <c r="F819" s="523"/>
      <c r="G819" s="524">
        <f>ROUND(E819*F819,2)</f>
        <v>0</v>
      </c>
      <c r="H819" s="523"/>
      <c r="I819" s="524">
        <f>ROUND(E819*H819,2)</f>
        <v>0</v>
      </c>
      <c r="J819" s="523"/>
      <c r="K819" s="524">
        <f>ROUND(E819*J819,2)</f>
        <v>0</v>
      </c>
      <c r="L819" s="524">
        <v>21</v>
      </c>
      <c r="M819" s="524">
        <f>G819*(1+L819/100)</f>
        <v>0</v>
      </c>
      <c r="N819" s="522">
        <v>4.1999999999999997E-3</v>
      </c>
      <c r="O819" s="522">
        <f>ROUND(E819*N819,2)</f>
        <v>1.1499999999999999</v>
      </c>
      <c r="P819" s="522">
        <v>0</v>
      </c>
      <c r="Q819" s="522">
        <f>ROUND(E819*P819,2)</f>
        <v>0</v>
      </c>
      <c r="R819" s="524" t="s">
        <v>1893</v>
      </c>
      <c r="S819" s="524" t="s">
        <v>1605</v>
      </c>
      <c r="T819" s="525" t="s">
        <v>1605</v>
      </c>
      <c r="U819" s="526">
        <v>0.4</v>
      </c>
      <c r="V819" s="526">
        <f>ROUND(E819*U819,2)</f>
        <v>109.08</v>
      </c>
      <c r="W819" s="526"/>
      <c r="X819" s="526" t="s">
        <v>1606</v>
      </c>
      <c r="Y819" s="526" t="s">
        <v>2857</v>
      </c>
      <c r="Z819" s="527"/>
      <c r="AA819" s="527"/>
      <c r="AB819" s="527"/>
      <c r="AC819" s="527"/>
      <c r="AD819" s="527"/>
      <c r="AE819" s="527"/>
      <c r="AF819" s="527"/>
      <c r="AG819" s="527" t="s">
        <v>1607</v>
      </c>
      <c r="AH819" s="527"/>
      <c r="AI819" s="527"/>
      <c r="AJ819" s="527"/>
      <c r="AK819" s="527"/>
      <c r="AL819" s="527"/>
      <c r="AM819" s="527"/>
      <c r="AN819" s="527"/>
      <c r="AO819" s="527"/>
      <c r="AP819" s="527"/>
      <c r="AQ819" s="527"/>
      <c r="AR819" s="527"/>
      <c r="AS819" s="527"/>
      <c r="AT819" s="527"/>
      <c r="AU819" s="527"/>
      <c r="AV819" s="527"/>
      <c r="AW819" s="527"/>
      <c r="AX819" s="527"/>
      <c r="AY819" s="527"/>
      <c r="AZ819" s="527"/>
      <c r="BA819" s="527"/>
      <c r="BB819" s="527"/>
      <c r="BC819" s="527"/>
      <c r="BD819" s="527"/>
      <c r="BE819" s="527"/>
      <c r="BF819" s="527"/>
      <c r="BG819" s="527"/>
      <c r="BH819" s="527"/>
    </row>
    <row r="820" spans="1:60" outlineLevel="2">
      <c r="A820" s="528"/>
      <c r="B820" s="529"/>
      <c r="C820" s="530" t="s">
        <v>2315</v>
      </c>
      <c r="D820" s="531"/>
      <c r="E820" s="532">
        <v>272.7</v>
      </c>
      <c r="F820" s="526"/>
      <c r="G820" s="526"/>
      <c r="H820" s="526"/>
      <c r="I820" s="526"/>
      <c r="J820" s="526"/>
      <c r="K820" s="526"/>
      <c r="L820" s="526"/>
      <c r="M820" s="526"/>
      <c r="N820" s="533"/>
      <c r="O820" s="533"/>
      <c r="P820" s="533"/>
      <c r="Q820" s="533"/>
      <c r="R820" s="526"/>
      <c r="S820" s="526"/>
      <c r="T820" s="526"/>
      <c r="U820" s="526"/>
      <c r="V820" s="526"/>
      <c r="W820" s="526"/>
      <c r="X820" s="526"/>
      <c r="Y820" s="526"/>
      <c r="Z820" s="527"/>
      <c r="AA820" s="527"/>
      <c r="AB820" s="527"/>
      <c r="AC820" s="527"/>
      <c r="AD820" s="527"/>
      <c r="AE820" s="527"/>
      <c r="AF820" s="527"/>
      <c r="AG820" s="527" t="s">
        <v>814</v>
      </c>
      <c r="AH820" s="527">
        <v>0</v>
      </c>
      <c r="AI820" s="527"/>
      <c r="AJ820" s="527"/>
      <c r="AK820" s="527"/>
      <c r="AL820" s="527"/>
      <c r="AM820" s="527"/>
      <c r="AN820" s="527"/>
      <c r="AO820" s="527"/>
      <c r="AP820" s="527"/>
      <c r="AQ820" s="527"/>
      <c r="AR820" s="527"/>
      <c r="AS820" s="527"/>
      <c r="AT820" s="527"/>
      <c r="AU820" s="527"/>
      <c r="AV820" s="527"/>
      <c r="AW820" s="527"/>
      <c r="AX820" s="527"/>
      <c r="AY820" s="527"/>
      <c r="AZ820" s="527"/>
      <c r="BA820" s="527"/>
      <c r="BB820" s="527"/>
      <c r="BC820" s="527"/>
      <c r="BD820" s="527"/>
      <c r="BE820" s="527"/>
      <c r="BF820" s="527"/>
      <c r="BG820" s="527"/>
      <c r="BH820" s="527"/>
    </row>
    <row r="821" spans="1:60" ht="22.5" outlineLevel="1">
      <c r="A821" s="518">
        <v>217</v>
      </c>
      <c r="B821" s="519" t="s">
        <v>1895</v>
      </c>
      <c r="C821" s="520" t="s">
        <v>1896</v>
      </c>
      <c r="D821" s="521" t="s">
        <v>180</v>
      </c>
      <c r="E821" s="522">
        <v>555.90499999999997</v>
      </c>
      <c r="F821" s="523"/>
      <c r="G821" s="524">
        <f>ROUND(E821*F821,2)</f>
        <v>0</v>
      </c>
      <c r="H821" s="523"/>
      <c r="I821" s="524">
        <f>ROUND(E821*H821,2)</f>
        <v>0</v>
      </c>
      <c r="J821" s="523"/>
      <c r="K821" s="524">
        <f>ROUND(E821*J821,2)</f>
        <v>0</v>
      </c>
      <c r="L821" s="524">
        <v>21</v>
      </c>
      <c r="M821" s="524">
        <f>G821*(1+L821/100)</f>
        <v>0</v>
      </c>
      <c r="N821" s="522">
        <v>4.2000000000000002E-4</v>
      </c>
      <c r="O821" s="522">
        <f>ROUND(E821*N821,2)</f>
        <v>0.23</v>
      </c>
      <c r="P821" s="522">
        <v>0</v>
      </c>
      <c r="Q821" s="522">
        <f>ROUND(E821*P821,2)</f>
        <v>0</v>
      </c>
      <c r="R821" s="524" t="s">
        <v>1704</v>
      </c>
      <c r="S821" s="524" t="s">
        <v>1605</v>
      </c>
      <c r="T821" s="525" t="s">
        <v>1605</v>
      </c>
      <c r="U821" s="526">
        <v>0.12</v>
      </c>
      <c r="V821" s="526">
        <f>ROUND(E821*U821,2)</f>
        <v>66.709999999999994</v>
      </c>
      <c r="W821" s="526"/>
      <c r="X821" s="526" t="s">
        <v>1606</v>
      </c>
      <c r="Y821" s="526" t="s">
        <v>2857</v>
      </c>
      <c r="Z821" s="527"/>
      <c r="AA821" s="527"/>
      <c r="AB821" s="527"/>
      <c r="AC821" s="527"/>
      <c r="AD821" s="527"/>
      <c r="AE821" s="527"/>
      <c r="AF821" s="527"/>
      <c r="AG821" s="527" t="s">
        <v>1607</v>
      </c>
      <c r="AH821" s="527"/>
      <c r="AI821" s="527"/>
      <c r="AJ821" s="527"/>
      <c r="AK821" s="527"/>
      <c r="AL821" s="527"/>
      <c r="AM821" s="527"/>
      <c r="AN821" s="527"/>
      <c r="AO821" s="527"/>
      <c r="AP821" s="527"/>
      <c r="AQ821" s="527"/>
      <c r="AR821" s="527"/>
      <c r="AS821" s="527"/>
      <c r="AT821" s="527"/>
      <c r="AU821" s="527"/>
      <c r="AV821" s="527"/>
      <c r="AW821" s="527"/>
      <c r="AX821" s="527"/>
      <c r="AY821" s="527"/>
      <c r="AZ821" s="527"/>
      <c r="BA821" s="527"/>
      <c r="BB821" s="527"/>
      <c r="BC821" s="527"/>
      <c r="BD821" s="527"/>
      <c r="BE821" s="527"/>
      <c r="BF821" s="527"/>
      <c r="BG821" s="527"/>
      <c r="BH821" s="527"/>
    </row>
    <row r="822" spans="1:60" outlineLevel="2">
      <c r="A822" s="528"/>
      <c r="B822" s="529"/>
      <c r="C822" s="530" t="s">
        <v>2659</v>
      </c>
      <c r="D822" s="531"/>
      <c r="E822" s="532">
        <v>17.5</v>
      </c>
      <c r="F822" s="526"/>
      <c r="G822" s="526"/>
      <c r="H822" s="526"/>
      <c r="I822" s="526"/>
      <c r="J822" s="526"/>
      <c r="K822" s="526"/>
      <c r="L822" s="526"/>
      <c r="M822" s="526"/>
      <c r="N822" s="533"/>
      <c r="O822" s="533"/>
      <c r="P822" s="533"/>
      <c r="Q822" s="533"/>
      <c r="R822" s="526"/>
      <c r="S822" s="526"/>
      <c r="T822" s="526"/>
      <c r="U822" s="526"/>
      <c r="V822" s="526"/>
      <c r="W822" s="526"/>
      <c r="X822" s="526"/>
      <c r="Y822" s="526"/>
      <c r="Z822" s="527"/>
      <c r="AA822" s="527"/>
      <c r="AB822" s="527"/>
      <c r="AC822" s="527"/>
      <c r="AD822" s="527"/>
      <c r="AE822" s="527"/>
      <c r="AF822" s="527"/>
      <c r="AG822" s="527" t="s">
        <v>814</v>
      </c>
      <c r="AH822" s="527">
        <v>0</v>
      </c>
      <c r="AI822" s="527"/>
      <c r="AJ822" s="527"/>
      <c r="AK822" s="527"/>
      <c r="AL822" s="527"/>
      <c r="AM822" s="527"/>
      <c r="AN822" s="527"/>
      <c r="AO822" s="527"/>
      <c r="AP822" s="527"/>
      <c r="AQ822" s="527"/>
      <c r="AR822" s="527"/>
      <c r="AS822" s="527"/>
      <c r="AT822" s="527"/>
      <c r="AU822" s="527"/>
      <c r="AV822" s="527"/>
      <c r="AW822" s="527"/>
      <c r="AX822" s="527"/>
      <c r="AY822" s="527"/>
      <c r="AZ822" s="527"/>
      <c r="BA822" s="527"/>
      <c r="BB822" s="527"/>
      <c r="BC822" s="527"/>
      <c r="BD822" s="527"/>
      <c r="BE822" s="527"/>
      <c r="BF822" s="527"/>
      <c r="BG822" s="527"/>
      <c r="BH822" s="527"/>
    </row>
    <row r="823" spans="1:60" outlineLevel="3">
      <c r="A823" s="528"/>
      <c r="B823" s="529"/>
      <c r="C823" s="530" t="s">
        <v>2863</v>
      </c>
      <c r="D823" s="531"/>
      <c r="E823" s="532"/>
      <c r="F823" s="526"/>
      <c r="G823" s="526"/>
      <c r="H823" s="526"/>
      <c r="I823" s="526"/>
      <c r="J823" s="526"/>
      <c r="K823" s="526"/>
      <c r="L823" s="526"/>
      <c r="M823" s="526"/>
      <c r="N823" s="533"/>
      <c r="O823" s="533"/>
      <c r="P823" s="533"/>
      <c r="Q823" s="533"/>
      <c r="R823" s="526"/>
      <c r="S823" s="526"/>
      <c r="T823" s="526"/>
      <c r="U823" s="526"/>
      <c r="V823" s="526"/>
      <c r="W823" s="526"/>
      <c r="X823" s="526"/>
      <c r="Y823" s="526"/>
      <c r="Z823" s="527"/>
      <c r="AA823" s="527"/>
      <c r="AB823" s="527"/>
      <c r="AC823" s="527"/>
      <c r="AD823" s="527"/>
      <c r="AE823" s="527"/>
      <c r="AF823" s="527"/>
      <c r="AG823" s="527" t="s">
        <v>814</v>
      </c>
      <c r="AH823" s="527">
        <v>0</v>
      </c>
      <c r="AI823" s="527"/>
      <c r="AJ823" s="527"/>
      <c r="AK823" s="527"/>
      <c r="AL823" s="527"/>
      <c r="AM823" s="527"/>
      <c r="AN823" s="527"/>
      <c r="AO823" s="527"/>
      <c r="AP823" s="527"/>
      <c r="AQ823" s="527"/>
      <c r="AR823" s="527"/>
      <c r="AS823" s="527"/>
      <c r="AT823" s="527"/>
      <c r="AU823" s="527"/>
      <c r="AV823" s="527"/>
      <c r="AW823" s="527"/>
      <c r="AX823" s="527"/>
      <c r="AY823" s="527"/>
      <c r="AZ823" s="527"/>
      <c r="BA823" s="527"/>
      <c r="BB823" s="527"/>
      <c r="BC823" s="527"/>
      <c r="BD823" s="527"/>
      <c r="BE823" s="527"/>
      <c r="BF823" s="527"/>
      <c r="BG823" s="527"/>
      <c r="BH823" s="527"/>
    </row>
    <row r="824" spans="1:60" outlineLevel="3">
      <c r="A824" s="528"/>
      <c r="B824" s="529"/>
      <c r="C824" s="530" t="s">
        <v>2876</v>
      </c>
      <c r="D824" s="531"/>
      <c r="E824" s="532">
        <v>100.545</v>
      </c>
      <c r="F824" s="526"/>
      <c r="G824" s="526"/>
      <c r="H824" s="526"/>
      <c r="I824" s="526"/>
      <c r="J824" s="526"/>
      <c r="K824" s="526"/>
      <c r="L824" s="526"/>
      <c r="M824" s="526"/>
      <c r="N824" s="533"/>
      <c r="O824" s="533"/>
      <c r="P824" s="533"/>
      <c r="Q824" s="533"/>
      <c r="R824" s="526"/>
      <c r="S824" s="526"/>
      <c r="T824" s="526"/>
      <c r="U824" s="526"/>
      <c r="V824" s="526"/>
      <c r="W824" s="526"/>
      <c r="X824" s="526"/>
      <c r="Y824" s="526"/>
      <c r="Z824" s="527"/>
      <c r="AA824" s="527"/>
      <c r="AB824" s="527"/>
      <c r="AC824" s="527"/>
      <c r="AD824" s="527"/>
      <c r="AE824" s="527"/>
      <c r="AF824" s="527"/>
      <c r="AG824" s="527" t="s">
        <v>814</v>
      </c>
      <c r="AH824" s="527">
        <v>5</v>
      </c>
      <c r="AI824" s="527"/>
      <c r="AJ824" s="527"/>
      <c r="AK824" s="527"/>
      <c r="AL824" s="527"/>
      <c r="AM824" s="527"/>
      <c r="AN824" s="527"/>
      <c r="AO824" s="527"/>
      <c r="AP824" s="527"/>
      <c r="AQ824" s="527"/>
      <c r="AR824" s="527"/>
      <c r="AS824" s="527"/>
      <c r="AT824" s="527"/>
      <c r="AU824" s="527"/>
      <c r="AV824" s="527"/>
      <c r="AW824" s="527"/>
      <c r="AX824" s="527"/>
      <c r="AY824" s="527"/>
      <c r="AZ824" s="527"/>
      <c r="BA824" s="527"/>
      <c r="BB824" s="527"/>
      <c r="BC824" s="527"/>
      <c r="BD824" s="527"/>
      <c r="BE824" s="527"/>
      <c r="BF824" s="527"/>
      <c r="BG824" s="527"/>
      <c r="BH824" s="527"/>
    </row>
    <row r="825" spans="1:60" outlineLevel="3">
      <c r="A825" s="528"/>
      <c r="B825" s="529"/>
      <c r="C825" s="530" t="s">
        <v>2877</v>
      </c>
      <c r="D825" s="531"/>
      <c r="E825" s="532">
        <v>437.86</v>
      </c>
      <c r="F825" s="526"/>
      <c r="G825" s="526"/>
      <c r="H825" s="526"/>
      <c r="I825" s="526"/>
      <c r="J825" s="526"/>
      <c r="K825" s="526"/>
      <c r="L825" s="526"/>
      <c r="M825" s="526"/>
      <c r="N825" s="533"/>
      <c r="O825" s="533"/>
      <c r="P825" s="533"/>
      <c r="Q825" s="533"/>
      <c r="R825" s="526"/>
      <c r="S825" s="526"/>
      <c r="T825" s="526"/>
      <c r="U825" s="526"/>
      <c r="V825" s="526"/>
      <c r="W825" s="526"/>
      <c r="X825" s="526"/>
      <c r="Y825" s="526"/>
      <c r="Z825" s="527"/>
      <c r="AA825" s="527"/>
      <c r="AB825" s="527"/>
      <c r="AC825" s="527"/>
      <c r="AD825" s="527"/>
      <c r="AE825" s="527"/>
      <c r="AF825" s="527"/>
      <c r="AG825" s="527" t="s">
        <v>814</v>
      </c>
      <c r="AH825" s="527">
        <v>5</v>
      </c>
      <c r="AI825" s="527"/>
      <c r="AJ825" s="527"/>
      <c r="AK825" s="527"/>
      <c r="AL825" s="527"/>
      <c r="AM825" s="527"/>
      <c r="AN825" s="527"/>
      <c r="AO825" s="527"/>
      <c r="AP825" s="527"/>
      <c r="AQ825" s="527"/>
      <c r="AR825" s="527"/>
      <c r="AS825" s="527"/>
      <c r="AT825" s="527"/>
      <c r="AU825" s="527"/>
      <c r="AV825" s="527"/>
      <c r="AW825" s="527"/>
      <c r="AX825" s="527"/>
      <c r="AY825" s="527"/>
      <c r="AZ825" s="527"/>
      <c r="BA825" s="527"/>
      <c r="BB825" s="527"/>
      <c r="BC825" s="527"/>
      <c r="BD825" s="527"/>
      <c r="BE825" s="527"/>
      <c r="BF825" s="527"/>
      <c r="BG825" s="527"/>
      <c r="BH825" s="527"/>
    </row>
    <row r="826" spans="1:60" ht="22.5" outlineLevel="1">
      <c r="A826" s="518">
        <v>218</v>
      </c>
      <c r="B826" s="519" t="s">
        <v>1897</v>
      </c>
      <c r="C826" s="520" t="s">
        <v>2979</v>
      </c>
      <c r="D826" s="521" t="s">
        <v>162</v>
      </c>
      <c r="E826" s="522">
        <v>401.8</v>
      </c>
      <c r="F826" s="523"/>
      <c r="G826" s="524">
        <f>ROUND(E826*F826,2)</f>
        <v>0</v>
      </c>
      <c r="H826" s="523"/>
      <c r="I826" s="524">
        <f>ROUND(E826*H826,2)</f>
        <v>0</v>
      </c>
      <c r="J826" s="523"/>
      <c r="K826" s="524">
        <f>ROUND(E826*J826,2)</f>
        <v>0</v>
      </c>
      <c r="L826" s="524">
        <v>21</v>
      </c>
      <c r="M826" s="524">
        <f>G826*(1+L826/100)</f>
        <v>0</v>
      </c>
      <c r="N826" s="522">
        <v>9.5600000000000008E-3</v>
      </c>
      <c r="O826" s="522">
        <f>ROUND(E826*N826,2)</f>
        <v>3.84</v>
      </c>
      <c r="P826" s="522">
        <v>0</v>
      </c>
      <c r="Q826" s="522">
        <f>ROUND(E826*P826,2)</f>
        <v>0</v>
      </c>
      <c r="R826" s="524"/>
      <c r="S826" s="524" t="s">
        <v>1707</v>
      </c>
      <c r="T826" s="525" t="s">
        <v>1708</v>
      </c>
      <c r="U826" s="526">
        <v>0.75</v>
      </c>
      <c r="V826" s="526">
        <f>ROUND(E826*U826,2)</f>
        <v>301.35000000000002</v>
      </c>
      <c r="W826" s="526"/>
      <c r="X826" s="526" t="s">
        <v>1606</v>
      </c>
      <c r="Y826" s="526" t="s">
        <v>2857</v>
      </c>
      <c r="Z826" s="527"/>
      <c r="AA826" s="527"/>
      <c r="AB826" s="527"/>
      <c r="AC826" s="527"/>
      <c r="AD826" s="527"/>
      <c r="AE826" s="527"/>
      <c r="AF826" s="527"/>
      <c r="AG826" s="527" t="s">
        <v>1607</v>
      </c>
      <c r="AH826" s="527"/>
      <c r="AI826" s="527"/>
      <c r="AJ826" s="527"/>
      <c r="AK826" s="527"/>
      <c r="AL826" s="527"/>
      <c r="AM826" s="527"/>
      <c r="AN826" s="527"/>
      <c r="AO826" s="527"/>
      <c r="AP826" s="527"/>
      <c r="AQ826" s="527"/>
      <c r="AR826" s="527"/>
      <c r="AS826" s="527"/>
      <c r="AT826" s="527"/>
      <c r="AU826" s="527"/>
      <c r="AV826" s="527"/>
      <c r="AW826" s="527"/>
      <c r="AX826" s="527"/>
      <c r="AY826" s="527"/>
      <c r="AZ826" s="527"/>
      <c r="BA826" s="527"/>
      <c r="BB826" s="527"/>
      <c r="BC826" s="527"/>
      <c r="BD826" s="527"/>
      <c r="BE826" s="527"/>
      <c r="BF826" s="527"/>
      <c r="BG826" s="527"/>
      <c r="BH826" s="527"/>
    </row>
    <row r="827" spans="1:60" outlineLevel="2">
      <c r="A827" s="528"/>
      <c r="B827" s="529"/>
      <c r="C827" s="974" t="s">
        <v>2864</v>
      </c>
      <c r="D827" s="975"/>
      <c r="E827" s="975"/>
      <c r="F827" s="975"/>
      <c r="G827" s="975"/>
      <c r="H827" s="526"/>
      <c r="I827" s="526"/>
      <c r="J827" s="526"/>
      <c r="K827" s="526"/>
      <c r="L827" s="526"/>
      <c r="M827" s="526"/>
      <c r="N827" s="533"/>
      <c r="O827" s="533"/>
      <c r="P827" s="533"/>
      <c r="Q827" s="533"/>
      <c r="R827" s="526"/>
      <c r="S827" s="526"/>
      <c r="T827" s="526"/>
      <c r="U827" s="526"/>
      <c r="V827" s="526"/>
      <c r="W827" s="526"/>
      <c r="X827" s="526"/>
      <c r="Y827" s="526"/>
      <c r="Z827" s="527"/>
      <c r="AA827" s="527"/>
      <c r="AB827" s="527"/>
      <c r="AC827" s="527"/>
      <c r="AD827" s="527"/>
      <c r="AE827" s="527"/>
      <c r="AF827" s="527"/>
      <c r="AG827" s="527" t="s">
        <v>1632</v>
      </c>
      <c r="AH827" s="527"/>
      <c r="AI827" s="527"/>
      <c r="AJ827" s="527"/>
      <c r="AK827" s="527"/>
      <c r="AL827" s="527"/>
      <c r="AM827" s="527"/>
      <c r="AN827" s="527"/>
      <c r="AO827" s="527"/>
      <c r="AP827" s="527"/>
      <c r="AQ827" s="527"/>
      <c r="AR827" s="527"/>
      <c r="AS827" s="527"/>
      <c r="AT827" s="527"/>
      <c r="AU827" s="527"/>
      <c r="AV827" s="527"/>
      <c r="AW827" s="527"/>
      <c r="AX827" s="527"/>
      <c r="AY827" s="527"/>
      <c r="AZ827" s="527"/>
      <c r="BA827" s="527"/>
      <c r="BB827" s="527"/>
      <c r="BC827" s="527"/>
      <c r="BD827" s="527"/>
      <c r="BE827" s="527"/>
      <c r="BF827" s="527"/>
      <c r="BG827" s="527"/>
      <c r="BH827" s="527"/>
    </row>
    <row r="828" spans="1:60" outlineLevel="2">
      <c r="A828" s="528"/>
      <c r="B828" s="529"/>
      <c r="C828" s="530" t="s">
        <v>2307</v>
      </c>
      <c r="D828" s="531"/>
      <c r="E828" s="532">
        <v>326.10000000000002</v>
      </c>
      <c r="F828" s="526"/>
      <c r="G828" s="526"/>
      <c r="H828" s="526"/>
      <c r="I828" s="526"/>
      <c r="J828" s="526"/>
      <c r="K828" s="526"/>
      <c r="L828" s="526"/>
      <c r="M828" s="526"/>
      <c r="N828" s="533"/>
      <c r="O828" s="533"/>
      <c r="P828" s="533"/>
      <c r="Q828" s="533"/>
      <c r="R828" s="526"/>
      <c r="S828" s="526"/>
      <c r="T828" s="526"/>
      <c r="U828" s="526"/>
      <c r="V828" s="526"/>
      <c r="W828" s="526"/>
      <c r="X828" s="526"/>
      <c r="Y828" s="526"/>
      <c r="Z828" s="527"/>
      <c r="AA828" s="527"/>
      <c r="AB828" s="527"/>
      <c r="AC828" s="527"/>
      <c r="AD828" s="527"/>
      <c r="AE828" s="527"/>
      <c r="AF828" s="527"/>
      <c r="AG828" s="527" t="s">
        <v>814</v>
      </c>
      <c r="AH828" s="527">
        <v>0</v>
      </c>
      <c r="AI828" s="527"/>
      <c r="AJ828" s="527"/>
      <c r="AK828" s="527"/>
      <c r="AL828" s="527"/>
      <c r="AM828" s="527"/>
      <c r="AN828" s="527"/>
      <c r="AO828" s="527"/>
      <c r="AP828" s="527"/>
      <c r="AQ828" s="527"/>
      <c r="AR828" s="527"/>
      <c r="AS828" s="527"/>
      <c r="AT828" s="527"/>
      <c r="AU828" s="527"/>
      <c r="AV828" s="527"/>
      <c r="AW828" s="527"/>
      <c r="AX828" s="527"/>
      <c r="AY828" s="527"/>
      <c r="AZ828" s="527"/>
      <c r="BA828" s="527"/>
      <c r="BB828" s="527"/>
      <c r="BC828" s="527"/>
      <c r="BD828" s="527"/>
      <c r="BE828" s="527"/>
      <c r="BF828" s="527"/>
      <c r="BG828" s="527"/>
      <c r="BH828" s="527"/>
    </row>
    <row r="829" spans="1:60" outlineLevel="3">
      <c r="A829" s="528"/>
      <c r="B829" s="529"/>
      <c r="C829" s="530" t="s">
        <v>2308</v>
      </c>
      <c r="D829" s="531"/>
      <c r="E829" s="532">
        <v>33.9</v>
      </c>
      <c r="F829" s="526"/>
      <c r="G829" s="526"/>
      <c r="H829" s="526"/>
      <c r="I829" s="526"/>
      <c r="J829" s="526"/>
      <c r="K829" s="526"/>
      <c r="L829" s="526"/>
      <c r="M829" s="526"/>
      <c r="N829" s="533"/>
      <c r="O829" s="533"/>
      <c r="P829" s="533"/>
      <c r="Q829" s="533"/>
      <c r="R829" s="526"/>
      <c r="S829" s="526"/>
      <c r="T829" s="526"/>
      <c r="U829" s="526"/>
      <c r="V829" s="526"/>
      <c r="W829" s="526"/>
      <c r="X829" s="526"/>
      <c r="Y829" s="526"/>
      <c r="Z829" s="527"/>
      <c r="AA829" s="527"/>
      <c r="AB829" s="527"/>
      <c r="AC829" s="527"/>
      <c r="AD829" s="527"/>
      <c r="AE829" s="527"/>
      <c r="AF829" s="527"/>
      <c r="AG829" s="527" t="s">
        <v>814</v>
      </c>
      <c r="AH829" s="527">
        <v>0</v>
      </c>
      <c r="AI829" s="527"/>
      <c r="AJ829" s="527"/>
      <c r="AK829" s="527"/>
      <c r="AL829" s="527"/>
      <c r="AM829" s="527"/>
      <c r="AN829" s="527"/>
      <c r="AO829" s="527"/>
      <c r="AP829" s="527"/>
      <c r="AQ829" s="527"/>
      <c r="AR829" s="527"/>
      <c r="AS829" s="527"/>
      <c r="AT829" s="527"/>
      <c r="AU829" s="527"/>
      <c r="AV829" s="527"/>
      <c r="AW829" s="527"/>
      <c r="AX829" s="527"/>
      <c r="AY829" s="527"/>
      <c r="AZ829" s="527"/>
      <c r="BA829" s="527"/>
      <c r="BB829" s="527"/>
      <c r="BC829" s="527"/>
      <c r="BD829" s="527"/>
      <c r="BE829" s="527"/>
      <c r="BF829" s="527"/>
      <c r="BG829" s="527"/>
      <c r="BH829" s="527"/>
    </row>
    <row r="830" spans="1:60" outlineLevel="3">
      <c r="A830" s="528"/>
      <c r="B830" s="529"/>
      <c r="C830" s="530" t="s">
        <v>2309</v>
      </c>
      <c r="D830" s="531"/>
      <c r="E830" s="532">
        <v>41.8</v>
      </c>
      <c r="F830" s="526"/>
      <c r="G830" s="526"/>
      <c r="H830" s="526"/>
      <c r="I830" s="526"/>
      <c r="J830" s="526"/>
      <c r="K830" s="526"/>
      <c r="L830" s="526"/>
      <c r="M830" s="526"/>
      <c r="N830" s="533"/>
      <c r="O830" s="533"/>
      <c r="P830" s="533"/>
      <c r="Q830" s="533"/>
      <c r="R830" s="526"/>
      <c r="S830" s="526"/>
      <c r="T830" s="526"/>
      <c r="U830" s="526"/>
      <c r="V830" s="526"/>
      <c r="W830" s="526"/>
      <c r="X830" s="526"/>
      <c r="Y830" s="526"/>
      <c r="Z830" s="527"/>
      <c r="AA830" s="527"/>
      <c r="AB830" s="527"/>
      <c r="AC830" s="527"/>
      <c r="AD830" s="527"/>
      <c r="AE830" s="527"/>
      <c r="AF830" s="527"/>
      <c r="AG830" s="527" t="s">
        <v>814</v>
      </c>
      <c r="AH830" s="527">
        <v>0</v>
      </c>
      <c r="AI830" s="527"/>
      <c r="AJ830" s="527"/>
      <c r="AK830" s="527"/>
      <c r="AL830" s="527"/>
      <c r="AM830" s="527"/>
      <c r="AN830" s="527"/>
      <c r="AO830" s="527"/>
      <c r="AP830" s="527"/>
      <c r="AQ830" s="527"/>
      <c r="AR830" s="527"/>
      <c r="AS830" s="527"/>
      <c r="AT830" s="527"/>
      <c r="AU830" s="527"/>
      <c r="AV830" s="527"/>
      <c r="AW830" s="527"/>
      <c r="AX830" s="527"/>
      <c r="AY830" s="527"/>
      <c r="AZ830" s="527"/>
      <c r="BA830" s="527"/>
      <c r="BB830" s="527"/>
      <c r="BC830" s="527"/>
      <c r="BD830" s="527"/>
      <c r="BE830" s="527"/>
      <c r="BF830" s="527"/>
      <c r="BG830" s="527"/>
      <c r="BH830" s="527"/>
    </row>
    <row r="831" spans="1:60" outlineLevel="1">
      <c r="A831" s="518">
        <v>219</v>
      </c>
      <c r="B831" s="519" t="s">
        <v>1903</v>
      </c>
      <c r="C831" s="520" t="s">
        <v>2660</v>
      </c>
      <c r="D831" s="521" t="s">
        <v>180</v>
      </c>
      <c r="E831" s="522">
        <v>437.86</v>
      </c>
      <c r="F831" s="523"/>
      <c r="G831" s="524">
        <f>ROUND(E831*F831,2)</f>
        <v>0</v>
      </c>
      <c r="H831" s="523"/>
      <c r="I831" s="524">
        <f>ROUND(E831*H831,2)</f>
        <v>0</v>
      </c>
      <c r="J831" s="523"/>
      <c r="K831" s="524">
        <f>ROUND(E831*J831,2)</f>
        <v>0</v>
      </c>
      <c r="L831" s="524">
        <v>21</v>
      </c>
      <c r="M831" s="524">
        <f>G831*(1+L831/100)</f>
        <v>0</v>
      </c>
      <c r="N831" s="522">
        <v>9.5600000000000008E-3</v>
      </c>
      <c r="O831" s="522">
        <f>ROUND(E831*N831,2)</f>
        <v>4.1900000000000004</v>
      </c>
      <c r="P831" s="522">
        <v>0</v>
      </c>
      <c r="Q831" s="522">
        <f>ROUND(E831*P831,2)</f>
        <v>0</v>
      </c>
      <c r="R831" s="524"/>
      <c r="S831" s="524" t="s">
        <v>1707</v>
      </c>
      <c r="T831" s="525" t="s">
        <v>1708</v>
      </c>
      <c r="U831" s="526">
        <v>0.75</v>
      </c>
      <c r="V831" s="526">
        <f>ROUND(E831*U831,2)</f>
        <v>328.4</v>
      </c>
      <c r="W831" s="526"/>
      <c r="X831" s="526" t="s">
        <v>1606</v>
      </c>
      <c r="Y831" s="526" t="s">
        <v>2857</v>
      </c>
      <c r="Z831" s="527"/>
      <c r="AA831" s="527"/>
      <c r="AB831" s="527"/>
      <c r="AC831" s="527"/>
      <c r="AD831" s="527"/>
      <c r="AE831" s="527"/>
      <c r="AF831" s="527"/>
      <c r="AG831" s="527" t="s">
        <v>1607</v>
      </c>
      <c r="AH831" s="527"/>
      <c r="AI831" s="527"/>
      <c r="AJ831" s="527"/>
      <c r="AK831" s="527"/>
      <c r="AL831" s="527"/>
      <c r="AM831" s="527"/>
      <c r="AN831" s="527"/>
      <c r="AO831" s="527"/>
      <c r="AP831" s="527"/>
      <c r="AQ831" s="527"/>
      <c r="AR831" s="527"/>
      <c r="AS831" s="527"/>
      <c r="AT831" s="527"/>
      <c r="AU831" s="527"/>
      <c r="AV831" s="527"/>
      <c r="AW831" s="527"/>
      <c r="AX831" s="527"/>
      <c r="AY831" s="527"/>
      <c r="AZ831" s="527"/>
      <c r="BA831" s="527"/>
      <c r="BB831" s="527"/>
      <c r="BC831" s="527"/>
      <c r="BD831" s="527"/>
      <c r="BE831" s="527"/>
      <c r="BF831" s="527"/>
      <c r="BG831" s="527"/>
      <c r="BH831" s="527"/>
    </row>
    <row r="832" spans="1:60" outlineLevel="2">
      <c r="A832" s="528"/>
      <c r="B832" s="529"/>
      <c r="C832" s="974" t="s">
        <v>1899</v>
      </c>
      <c r="D832" s="975"/>
      <c r="E832" s="975"/>
      <c r="F832" s="975"/>
      <c r="G832" s="975"/>
      <c r="H832" s="526"/>
      <c r="I832" s="526"/>
      <c r="J832" s="526"/>
      <c r="K832" s="526"/>
      <c r="L832" s="526"/>
      <c r="M832" s="526"/>
      <c r="N832" s="533"/>
      <c r="O832" s="533"/>
      <c r="P832" s="533"/>
      <c r="Q832" s="533"/>
      <c r="R832" s="526"/>
      <c r="S832" s="526"/>
      <c r="T832" s="526"/>
      <c r="U832" s="526"/>
      <c r="V832" s="526"/>
      <c r="W832" s="526"/>
      <c r="X832" s="526"/>
      <c r="Y832" s="526"/>
      <c r="Z832" s="527"/>
      <c r="AA832" s="527"/>
      <c r="AB832" s="527"/>
      <c r="AC832" s="527"/>
      <c r="AD832" s="527"/>
      <c r="AE832" s="527"/>
      <c r="AF832" s="527"/>
      <c r="AG832" s="527" t="s">
        <v>1632</v>
      </c>
      <c r="AH832" s="527"/>
      <c r="AI832" s="527"/>
      <c r="AJ832" s="527"/>
      <c r="AK832" s="527"/>
      <c r="AL832" s="527"/>
      <c r="AM832" s="527"/>
      <c r="AN832" s="527"/>
      <c r="AO832" s="527"/>
      <c r="AP832" s="527"/>
      <c r="AQ832" s="527"/>
      <c r="AR832" s="527"/>
      <c r="AS832" s="527"/>
      <c r="AT832" s="527"/>
      <c r="AU832" s="527"/>
      <c r="AV832" s="527"/>
      <c r="AW832" s="527"/>
      <c r="AX832" s="527"/>
      <c r="AY832" s="527"/>
      <c r="AZ832" s="527"/>
      <c r="BA832" s="527"/>
      <c r="BB832" s="527"/>
      <c r="BC832" s="527"/>
      <c r="BD832" s="527"/>
      <c r="BE832" s="527"/>
      <c r="BF832" s="527"/>
      <c r="BG832" s="527"/>
      <c r="BH832" s="527"/>
    </row>
    <row r="833" spans="1:60" outlineLevel="2">
      <c r="A833" s="528"/>
      <c r="B833" s="529"/>
      <c r="C833" s="530" t="s">
        <v>2661</v>
      </c>
      <c r="D833" s="531"/>
      <c r="E833" s="532">
        <v>57.2</v>
      </c>
      <c r="F833" s="526"/>
      <c r="G833" s="526"/>
      <c r="H833" s="526"/>
      <c r="I833" s="526"/>
      <c r="J833" s="526"/>
      <c r="K833" s="526"/>
      <c r="L833" s="526"/>
      <c r="M833" s="526"/>
      <c r="N833" s="533"/>
      <c r="O833" s="533"/>
      <c r="P833" s="533"/>
      <c r="Q833" s="533"/>
      <c r="R833" s="526"/>
      <c r="S833" s="526"/>
      <c r="T833" s="526"/>
      <c r="U833" s="526"/>
      <c r="V833" s="526"/>
      <c r="W833" s="526"/>
      <c r="X833" s="526"/>
      <c r="Y833" s="526"/>
      <c r="Z833" s="527"/>
      <c r="AA833" s="527"/>
      <c r="AB833" s="527"/>
      <c r="AC833" s="527"/>
      <c r="AD833" s="527"/>
      <c r="AE833" s="527"/>
      <c r="AF833" s="527"/>
      <c r="AG833" s="527" t="s">
        <v>814</v>
      </c>
      <c r="AH833" s="527">
        <v>0</v>
      </c>
      <c r="AI833" s="527"/>
      <c r="AJ833" s="527"/>
      <c r="AK833" s="527"/>
      <c r="AL833" s="527"/>
      <c r="AM833" s="527"/>
      <c r="AN833" s="527"/>
      <c r="AO833" s="527"/>
      <c r="AP833" s="527"/>
      <c r="AQ833" s="527"/>
      <c r="AR833" s="527"/>
      <c r="AS833" s="527"/>
      <c r="AT833" s="527"/>
      <c r="AU833" s="527"/>
      <c r="AV833" s="527"/>
      <c r="AW833" s="527"/>
      <c r="AX833" s="527"/>
      <c r="AY833" s="527"/>
      <c r="AZ833" s="527"/>
      <c r="BA833" s="527"/>
      <c r="BB833" s="527"/>
      <c r="BC833" s="527"/>
      <c r="BD833" s="527"/>
      <c r="BE833" s="527"/>
      <c r="BF833" s="527"/>
      <c r="BG833" s="527"/>
      <c r="BH833" s="527"/>
    </row>
    <row r="834" spans="1:60" ht="33.75" outlineLevel="3">
      <c r="A834" s="528"/>
      <c r="B834" s="529"/>
      <c r="C834" s="530" t="s">
        <v>2500</v>
      </c>
      <c r="D834" s="531"/>
      <c r="E834" s="532">
        <v>218.72</v>
      </c>
      <c r="F834" s="526"/>
      <c r="G834" s="526"/>
      <c r="H834" s="526"/>
      <c r="I834" s="526"/>
      <c r="J834" s="526"/>
      <c r="K834" s="526"/>
      <c r="L834" s="526"/>
      <c r="M834" s="526"/>
      <c r="N834" s="533"/>
      <c r="O834" s="533"/>
      <c r="P834" s="533"/>
      <c r="Q834" s="533"/>
      <c r="R834" s="526"/>
      <c r="S834" s="526"/>
      <c r="T834" s="526"/>
      <c r="U834" s="526"/>
      <c r="V834" s="526"/>
      <c r="W834" s="526"/>
      <c r="X834" s="526"/>
      <c r="Y834" s="526"/>
      <c r="Z834" s="527"/>
      <c r="AA834" s="527"/>
      <c r="AB834" s="527"/>
      <c r="AC834" s="527"/>
      <c r="AD834" s="527"/>
      <c r="AE834" s="527"/>
      <c r="AF834" s="527"/>
      <c r="AG834" s="527" t="s">
        <v>814</v>
      </c>
      <c r="AH834" s="527">
        <v>0</v>
      </c>
      <c r="AI834" s="527"/>
      <c r="AJ834" s="527"/>
      <c r="AK834" s="527"/>
      <c r="AL834" s="527"/>
      <c r="AM834" s="527"/>
      <c r="AN834" s="527"/>
      <c r="AO834" s="527"/>
      <c r="AP834" s="527"/>
      <c r="AQ834" s="527"/>
      <c r="AR834" s="527"/>
      <c r="AS834" s="527"/>
      <c r="AT834" s="527"/>
      <c r="AU834" s="527"/>
      <c r="AV834" s="527"/>
      <c r="AW834" s="527"/>
      <c r="AX834" s="527"/>
      <c r="AY834" s="527"/>
      <c r="AZ834" s="527"/>
      <c r="BA834" s="527"/>
      <c r="BB834" s="527"/>
      <c r="BC834" s="527"/>
      <c r="BD834" s="527"/>
      <c r="BE834" s="527"/>
      <c r="BF834" s="527"/>
      <c r="BG834" s="527"/>
      <c r="BH834" s="527"/>
    </row>
    <row r="835" spans="1:60" ht="33.75" outlineLevel="3">
      <c r="A835" s="528"/>
      <c r="B835" s="529"/>
      <c r="C835" s="530" t="s">
        <v>2501</v>
      </c>
      <c r="D835" s="531"/>
      <c r="E835" s="532">
        <v>247.10499999999999</v>
      </c>
      <c r="F835" s="526"/>
      <c r="G835" s="526"/>
      <c r="H835" s="526"/>
      <c r="I835" s="526"/>
      <c r="J835" s="526"/>
      <c r="K835" s="526"/>
      <c r="L835" s="526"/>
      <c r="M835" s="526"/>
      <c r="N835" s="533"/>
      <c r="O835" s="533"/>
      <c r="P835" s="533"/>
      <c r="Q835" s="533"/>
      <c r="R835" s="526"/>
      <c r="S835" s="526"/>
      <c r="T835" s="526"/>
      <c r="U835" s="526"/>
      <c r="V835" s="526"/>
      <c r="W835" s="526"/>
      <c r="X835" s="526"/>
      <c r="Y835" s="526"/>
      <c r="Z835" s="527"/>
      <c r="AA835" s="527"/>
      <c r="AB835" s="527"/>
      <c r="AC835" s="527"/>
      <c r="AD835" s="527"/>
      <c r="AE835" s="527"/>
      <c r="AF835" s="527"/>
      <c r="AG835" s="527" t="s">
        <v>814</v>
      </c>
      <c r="AH835" s="527">
        <v>0</v>
      </c>
      <c r="AI835" s="527"/>
      <c r="AJ835" s="527"/>
      <c r="AK835" s="527"/>
      <c r="AL835" s="527"/>
      <c r="AM835" s="527"/>
      <c r="AN835" s="527"/>
      <c r="AO835" s="527"/>
      <c r="AP835" s="527"/>
      <c r="AQ835" s="527"/>
      <c r="AR835" s="527"/>
      <c r="AS835" s="527"/>
      <c r="AT835" s="527"/>
      <c r="AU835" s="527"/>
      <c r="AV835" s="527"/>
      <c r="AW835" s="527"/>
      <c r="AX835" s="527"/>
      <c r="AY835" s="527"/>
      <c r="AZ835" s="527"/>
      <c r="BA835" s="527"/>
      <c r="BB835" s="527"/>
      <c r="BC835" s="527"/>
      <c r="BD835" s="527"/>
      <c r="BE835" s="527"/>
      <c r="BF835" s="527"/>
      <c r="BG835" s="527"/>
      <c r="BH835" s="527"/>
    </row>
    <row r="836" spans="1:60" ht="33.75" outlineLevel="3">
      <c r="A836" s="528"/>
      <c r="B836" s="529"/>
      <c r="C836" s="530" t="s">
        <v>2662</v>
      </c>
      <c r="D836" s="531"/>
      <c r="E836" s="532">
        <v>-85.165000000000006</v>
      </c>
      <c r="F836" s="526"/>
      <c r="G836" s="526"/>
      <c r="H836" s="526"/>
      <c r="I836" s="526"/>
      <c r="J836" s="526"/>
      <c r="K836" s="526"/>
      <c r="L836" s="526"/>
      <c r="M836" s="526"/>
      <c r="N836" s="533"/>
      <c r="O836" s="533"/>
      <c r="P836" s="533"/>
      <c r="Q836" s="533"/>
      <c r="R836" s="526"/>
      <c r="S836" s="526"/>
      <c r="T836" s="526"/>
      <c r="U836" s="526"/>
      <c r="V836" s="526"/>
      <c r="W836" s="526"/>
      <c r="X836" s="526"/>
      <c r="Y836" s="526"/>
      <c r="Z836" s="527"/>
      <c r="AA836" s="527"/>
      <c r="AB836" s="527"/>
      <c r="AC836" s="527"/>
      <c r="AD836" s="527"/>
      <c r="AE836" s="527"/>
      <c r="AF836" s="527"/>
      <c r="AG836" s="527" t="s">
        <v>814</v>
      </c>
      <c r="AH836" s="527">
        <v>0</v>
      </c>
      <c r="AI836" s="527"/>
      <c r="AJ836" s="527"/>
      <c r="AK836" s="527"/>
      <c r="AL836" s="527"/>
      <c r="AM836" s="527"/>
      <c r="AN836" s="527"/>
      <c r="AO836" s="527"/>
      <c r="AP836" s="527"/>
      <c r="AQ836" s="527"/>
      <c r="AR836" s="527"/>
      <c r="AS836" s="527"/>
      <c r="AT836" s="527"/>
      <c r="AU836" s="527"/>
      <c r="AV836" s="527"/>
      <c r="AW836" s="527"/>
      <c r="AX836" s="527"/>
      <c r="AY836" s="527"/>
      <c r="AZ836" s="527"/>
      <c r="BA836" s="527"/>
      <c r="BB836" s="527"/>
      <c r="BC836" s="527"/>
      <c r="BD836" s="527"/>
      <c r="BE836" s="527"/>
      <c r="BF836" s="527"/>
      <c r="BG836" s="527"/>
      <c r="BH836" s="527"/>
    </row>
    <row r="837" spans="1:60" ht="22.5" outlineLevel="1">
      <c r="A837" s="518">
        <v>220</v>
      </c>
      <c r="B837" s="519" t="s">
        <v>2663</v>
      </c>
      <c r="C837" s="520" t="s">
        <v>2664</v>
      </c>
      <c r="D837" s="521" t="s">
        <v>162</v>
      </c>
      <c r="E837" s="522">
        <v>456.08749999999998</v>
      </c>
      <c r="F837" s="523"/>
      <c r="G837" s="524">
        <f>ROUND(E837*F837,2)</f>
        <v>0</v>
      </c>
      <c r="H837" s="523"/>
      <c r="I837" s="524">
        <f>ROUND(E837*H837,2)</f>
        <v>0</v>
      </c>
      <c r="J837" s="523"/>
      <c r="K837" s="524">
        <f>ROUND(E837*J837,2)</f>
        <v>0</v>
      </c>
      <c r="L837" s="524">
        <v>21</v>
      </c>
      <c r="M837" s="524">
        <f>G837*(1+L837/100)</f>
        <v>0</v>
      </c>
      <c r="N837" s="522">
        <v>9.5600000000000008E-3</v>
      </c>
      <c r="O837" s="522">
        <f>ROUND(E837*N837,2)</f>
        <v>4.3600000000000003</v>
      </c>
      <c r="P837" s="522">
        <v>0</v>
      </c>
      <c r="Q837" s="522">
        <f>ROUND(E837*P837,2)</f>
        <v>0</v>
      </c>
      <c r="R837" s="524"/>
      <c r="S837" s="524" t="s">
        <v>1707</v>
      </c>
      <c r="T837" s="525" t="s">
        <v>1708</v>
      </c>
      <c r="U837" s="526">
        <v>0.75</v>
      </c>
      <c r="V837" s="526">
        <f>ROUND(E837*U837,2)</f>
        <v>342.07</v>
      </c>
      <c r="W837" s="526"/>
      <c r="X837" s="526" t="s">
        <v>1606</v>
      </c>
      <c r="Y837" s="526" t="s">
        <v>2857</v>
      </c>
      <c r="Z837" s="527"/>
      <c r="AA837" s="527"/>
      <c r="AB837" s="527"/>
      <c r="AC837" s="527"/>
      <c r="AD837" s="527"/>
      <c r="AE837" s="527"/>
      <c r="AF837" s="527"/>
      <c r="AG837" s="527" t="s">
        <v>1607</v>
      </c>
      <c r="AH837" s="527"/>
      <c r="AI837" s="527"/>
      <c r="AJ837" s="527"/>
      <c r="AK837" s="527"/>
      <c r="AL837" s="527"/>
      <c r="AM837" s="527"/>
      <c r="AN837" s="527"/>
      <c r="AO837" s="527"/>
      <c r="AP837" s="527"/>
      <c r="AQ837" s="527"/>
      <c r="AR837" s="527"/>
      <c r="AS837" s="527"/>
      <c r="AT837" s="527"/>
      <c r="AU837" s="527"/>
      <c r="AV837" s="527"/>
      <c r="AW837" s="527"/>
      <c r="AX837" s="527"/>
      <c r="AY837" s="527"/>
      <c r="AZ837" s="527"/>
      <c r="BA837" s="527"/>
      <c r="BB837" s="527"/>
      <c r="BC837" s="527"/>
      <c r="BD837" s="527"/>
      <c r="BE837" s="527"/>
      <c r="BF837" s="527"/>
      <c r="BG837" s="527"/>
      <c r="BH837" s="527"/>
    </row>
    <row r="838" spans="1:60" outlineLevel="2">
      <c r="A838" s="528"/>
      <c r="B838" s="529"/>
      <c r="C838" s="974" t="s">
        <v>2864</v>
      </c>
      <c r="D838" s="975"/>
      <c r="E838" s="975"/>
      <c r="F838" s="975"/>
      <c r="G838" s="975"/>
      <c r="H838" s="526"/>
      <c r="I838" s="526"/>
      <c r="J838" s="526"/>
      <c r="K838" s="526"/>
      <c r="L838" s="526"/>
      <c r="M838" s="526"/>
      <c r="N838" s="533"/>
      <c r="O838" s="533"/>
      <c r="P838" s="533"/>
      <c r="Q838" s="533"/>
      <c r="R838" s="526"/>
      <c r="S838" s="526"/>
      <c r="T838" s="526"/>
      <c r="U838" s="526"/>
      <c r="V838" s="526"/>
      <c r="W838" s="526"/>
      <c r="X838" s="526"/>
      <c r="Y838" s="526"/>
      <c r="Z838" s="527"/>
      <c r="AA838" s="527"/>
      <c r="AB838" s="527"/>
      <c r="AC838" s="527"/>
      <c r="AD838" s="527"/>
      <c r="AE838" s="527"/>
      <c r="AF838" s="527"/>
      <c r="AG838" s="527" t="s">
        <v>1632</v>
      </c>
      <c r="AH838" s="527"/>
      <c r="AI838" s="527"/>
      <c r="AJ838" s="527"/>
      <c r="AK838" s="527"/>
      <c r="AL838" s="527"/>
      <c r="AM838" s="527"/>
      <c r="AN838" s="527"/>
      <c r="AO838" s="527"/>
      <c r="AP838" s="527"/>
      <c r="AQ838" s="527"/>
      <c r="AR838" s="527"/>
      <c r="AS838" s="527"/>
      <c r="AT838" s="527"/>
      <c r="AU838" s="527"/>
      <c r="AV838" s="527"/>
      <c r="AW838" s="527"/>
      <c r="AX838" s="527"/>
      <c r="AY838" s="527"/>
      <c r="AZ838" s="527"/>
      <c r="BA838" s="527"/>
      <c r="BB838" s="527"/>
      <c r="BC838" s="527"/>
      <c r="BD838" s="527"/>
      <c r="BE838" s="527"/>
      <c r="BF838" s="527"/>
      <c r="BG838" s="527"/>
      <c r="BH838" s="527"/>
    </row>
    <row r="839" spans="1:60" outlineLevel="2">
      <c r="A839" s="528"/>
      <c r="B839" s="529"/>
      <c r="C839" s="530" t="s">
        <v>2980</v>
      </c>
      <c r="D839" s="531"/>
      <c r="E839" s="532">
        <v>456.08749999999998</v>
      </c>
      <c r="F839" s="526"/>
      <c r="G839" s="526"/>
      <c r="H839" s="526"/>
      <c r="I839" s="526"/>
      <c r="J839" s="526"/>
      <c r="K839" s="526"/>
      <c r="L839" s="526"/>
      <c r="M839" s="526"/>
      <c r="N839" s="533"/>
      <c r="O839" s="533"/>
      <c r="P839" s="533"/>
      <c r="Q839" s="533"/>
      <c r="R839" s="526"/>
      <c r="S839" s="526"/>
      <c r="T839" s="526"/>
      <c r="U839" s="526"/>
      <c r="V839" s="526"/>
      <c r="W839" s="526"/>
      <c r="X839" s="526"/>
      <c r="Y839" s="526"/>
      <c r="Z839" s="527"/>
      <c r="AA839" s="527"/>
      <c r="AB839" s="527"/>
      <c r="AC839" s="527"/>
      <c r="AD839" s="527"/>
      <c r="AE839" s="527"/>
      <c r="AF839" s="527"/>
      <c r="AG839" s="527" t="s">
        <v>814</v>
      </c>
      <c r="AH839" s="527">
        <v>0</v>
      </c>
      <c r="AI839" s="527"/>
      <c r="AJ839" s="527"/>
      <c r="AK839" s="527"/>
      <c r="AL839" s="527"/>
      <c r="AM839" s="527"/>
      <c r="AN839" s="527"/>
      <c r="AO839" s="527"/>
      <c r="AP839" s="527"/>
      <c r="AQ839" s="527"/>
      <c r="AR839" s="527"/>
      <c r="AS839" s="527"/>
      <c r="AT839" s="527"/>
      <c r="AU839" s="527"/>
      <c r="AV839" s="527"/>
      <c r="AW839" s="527"/>
      <c r="AX839" s="527"/>
      <c r="AY839" s="527"/>
      <c r="AZ839" s="527"/>
      <c r="BA839" s="527"/>
      <c r="BB839" s="527"/>
      <c r="BC839" s="527"/>
      <c r="BD839" s="527"/>
      <c r="BE839" s="527"/>
      <c r="BF839" s="527"/>
      <c r="BG839" s="527"/>
      <c r="BH839" s="527"/>
    </row>
    <row r="840" spans="1:60" outlineLevel="1">
      <c r="A840" s="518">
        <v>221</v>
      </c>
      <c r="B840" s="519" t="s">
        <v>2665</v>
      </c>
      <c r="C840" s="520" t="s">
        <v>2666</v>
      </c>
      <c r="D840" s="521" t="s">
        <v>180</v>
      </c>
      <c r="E840" s="522">
        <v>100.545</v>
      </c>
      <c r="F840" s="523"/>
      <c r="G840" s="524">
        <f>ROUND(E840*F840,2)</f>
        <v>0</v>
      </c>
      <c r="H840" s="523"/>
      <c r="I840" s="524">
        <f>ROUND(E840*H840,2)</f>
        <v>0</v>
      </c>
      <c r="J840" s="523"/>
      <c r="K840" s="524">
        <f>ROUND(E840*J840,2)</f>
        <v>0</v>
      </c>
      <c r="L840" s="524">
        <v>21</v>
      </c>
      <c r="M840" s="524">
        <f>G840*(1+L840/100)</f>
        <v>0</v>
      </c>
      <c r="N840" s="522">
        <v>9.5600000000000008E-3</v>
      </c>
      <c r="O840" s="522">
        <f>ROUND(E840*N840,2)</f>
        <v>0.96</v>
      </c>
      <c r="P840" s="522">
        <v>0</v>
      </c>
      <c r="Q840" s="522">
        <f>ROUND(E840*P840,2)</f>
        <v>0</v>
      </c>
      <c r="R840" s="524"/>
      <c r="S840" s="524" t="s">
        <v>1707</v>
      </c>
      <c r="T840" s="525" t="s">
        <v>1708</v>
      </c>
      <c r="U840" s="526">
        <v>0.75</v>
      </c>
      <c r="V840" s="526">
        <f>ROUND(E840*U840,2)</f>
        <v>75.41</v>
      </c>
      <c r="W840" s="526"/>
      <c r="X840" s="526" t="s">
        <v>1606</v>
      </c>
      <c r="Y840" s="526" t="s">
        <v>2857</v>
      </c>
      <c r="Z840" s="527"/>
      <c r="AA840" s="527"/>
      <c r="AB840" s="527"/>
      <c r="AC840" s="527"/>
      <c r="AD840" s="527"/>
      <c r="AE840" s="527"/>
      <c r="AF840" s="527"/>
      <c r="AG840" s="527" t="s">
        <v>1607</v>
      </c>
      <c r="AH840" s="527"/>
      <c r="AI840" s="527"/>
      <c r="AJ840" s="527"/>
      <c r="AK840" s="527"/>
      <c r="AL840" s="527"/>
      <c r="AM840" s="527"/>
      <c r="AN840" s="527"/>
      <c r="AO840" s="527"/>
      <c r="AP840" s="527"/>
      <c r="AQ840" s="527"/>
      <c r="AR840" s="527"/>
      <c r="AS840" s="527"/>
      <c r="AT840" s="527"/>
      <c r="AU840" s="527"/>
      <c r="AV840" s="527"/>
      <c r="AW840" s="527"/>
      <c r="AX840" s="527"/>
      <c r="AY840" s="527"/>
      <c r="AZ840" s="527"/>
      <c r="BA840" s="527"/>
      <c r="BB840" s="527"/>
      <c r="BC840" s="527"/>
      <c r="BD840" s="527"/>
      <c r="BE840" s="527"/>
      <c r="BF840" s="527"/>
      <c r="BG840" s="527"/>
      <c r="BH840" s="527"/>
    </row>
    <row r="841" spans="1:60" outlineLevel="2">
      <c r="A841" s="528"/>
      <c r="B841" s="529"/>
      <c r="C841" s="974" t="s">
        <v>1899</v>
      </c>
      <c r="D841" s="975"/>
      <c r="E841" s="975"/>
      <c r="F841" s="975"/>
      <c r="G841" s="975"/>
      <c r="H841" s="526"/>
      <c r="I841" s="526"/>
      <c r="J841" s="526"/>
      <c r="K841" s="526"/>
      <c r="L841" s="526"/>
      <c r="M841" s="526"/>
      <c r="N841" s="533"/>
      <c r="O841" s="533"/>
      <c r="P841" s="533"/>
      <c r="Q841" s="533"/>
      <c r="R841" s="526"/>
      <c r="S841" s="526"/>
      <c r="T841" s="526"/>
      <c r="U841" s="526"/>
      <c r="V841" s="526"/>
      <c r="W841" s="526"/>
      <c r="X841" s="526"/>
      <c r="Y841" s="526"/>
      <c r="Z841" s="527"/>
      <c r="AA841" s="527"/>
      <c r="AB841" s="527"/>
      <c r="AC841" s="527"/>
      <c r="AD841" s="527"/>
      <c r="AE841" s="527"/>
      <c r="AF841" s="527"/>
      <c r="AG841" s="527" t="s">
        <v>1632</v>
      </c>
      <c r="AH841" s="527"/>
      <c r="AI841" s="527"/>
      <c r="AJ841" s="527"/>
      <c r="AK841" s="527"/>
      <c r="AL841" s="527"/>
      <c r="AM841" s="527"/>
      <c r="AN841" s="527"/>
      <c r="AO841" s="527"/>
      <c r="AP841" s="527"/>
      <c r="AQ841" s="527"/>
      <c r="AR841" s="527"/>
      <c r="AS841" s="527"/>
      <c r="AT841" s="527"/>
      <c r="AU841" s="527"/>
      <c r="AV841" s="527"/>
      <c r="AW841" s="527"/>
      <c r="AX841" s="527"/>
      <c r="AY841" s="527"/>
      <c r="AZ841" s="527"/>
      <c r="BA841" s="527"/>
      <c r="BB841" s="527"/>
      <c r="BC841" s="527"/>
      <c r="BD841" s="527"/>
      <c r="BE841" s="527"/>
      <c r="BF841" s="527"/>
      <c r="BG841" s="527"/>
      <c r="BH841" s="527"/>
    </row>
    <row r="842" spans="1:60" ht="45" outlineLevel="2">
      <c r="A842" s="528"/>
      <c r="B842" s="529"/>
      <c r="C842" s="530" t="s">
        <v>2667</v>
      </c>
      <c r="D842" s="531"/>
      <c r="E842" s="532">
        <v>100.545</v>
      </c>
      <c r="F842" s="526"/>
      <c r="G842" s="526"/>
      <c r="H842" s="526"/>
      <c r="I842" s="526"/>
      <c r="J842" s="526"/>
      <c r="K842" s="526"/>
      <c r="L842" s="526"/>
      <c r="M842" s="526"/>
      <c r="N842" s="533"/>
      <c r="O842" s="533"/>
      <c r="P842" s="533"/>
      <c r="Q842" s="533"/>
      <c r="R842" s="526"/>
      <c r="S842" s="526"/>
      <c r="T842" s="526"/>
      <c r="U842" s="526"/>
      <c r="V842" s="526"/>
      <c r="W842" s="526"/>
      <c r="X842" s="526"/>
      <c r="Y842" s="526"/>
      <c r="Z842" s="527"/>
      <c r="AA842" s="527"/>
      <c r="AB842" s="527"/>
      <c r="AC842" s="527"/>
      <c r="AD842" s="527"/>
      <c r="AE842" s="527"/>
      <c r="AF842" s="527"/>
      <c r="AG842" s="527" t="s">
        <v>814</v>
      </c>
      <c r="AH842" s="527">
        <v>0</v>
      </c>
      <c r="AI842" s="527"/>
      <c r="AJ842" s="527"/>
      <c r="AK842" s="527"/>
      <c r="AL842" s="527"/>
      <c r="AM842" s="527"/>
      <c r="AN842" s="527"/>
      <c r="AO842" s="527"/>
      <c r="AP842" s="527"/>
      <c r="AQ842" s="527"/>
      <c r="AR842" s="527"/>
      <c r="AS842" s="527"/>
      <c r="AT842" s="527"/>
      <c r="AU842" s="527"/>
      <c r="AV842" s="527"/>
      <c r="AW842" s="527"/>
      <c r="AX842" s="527"/>
      <c r="AY842" s="527"/>
      <c r="AZ842" s="527"/>
      <c r="BA842" s="527"/>
      <c r="BB842" s="527"/>
      <c r="BC842" s="527"/>
      <c r="BD842" s="527"/>
      <c r="BE842" s="527"/>
      <c r="BF842" s="527"/>
      <c r="BG842" s="527"/>
      <c r="BH842" s="527"/>
    </row>
    <row r="843" spans="1:60" outlineLevel="1">
      <c r="A843" s="518">
        <v>222</v>
      </c>
      <c r="B843" s="519" t="s">
        <v>1905</v>
      </c>
      <c r="C843" s="520" t="s">
        <v>1906</v>
      </c>
      <c r="D843" s="521" t="s">
        <v>180</v>
      </c>
      <c r="E843" s="522">
        <v>647.67499999999995</v>
      </c>
      <c r="F843" s="523"/>
      <c r="G843" s="524">
        <f>ROUND(E843*F843,2)</f>
        <v>0</v>
      </c>
      <c r="H843" s="523"/>
      <c r="I843" s="524">
        <f>ROUND(E843*H843,2)</f>
        <v>0</v>
      </c>
      <c r="J843" s="523"/>
      <c r="K843" s="524">
        <f>ROUND(E843*J843,2)</f>
        <v>0</v>
      </c>
      <c r="L843" s="524">
        <v>21</v>
      </c>
      <c r="M843" s="524">
        <f>G843*(1+L843/100)</f>
        <v>0</v>
      </c>
      <c r="N843" s="522">
        <v>0</v>
      </c>
      <c r="O843" s="522">
        <f>ROUND(E843*N843,2)</f>
        <v>0</v>
      </c>
      <c r="P843" s="522">
        <v>0</v>
      </c>
      <c r="Q843" s="522">
        <f>ROUND(E843*P843,2)</f>
        <v>0</v>
      </c>
      <c r="R843" s="524"/>
      <c r="S843" s="524" t="s">
        <v>1707</v>
      </c>
      <c r="T843" s="525" t="s">
        <v>1708</v>
      </c>
      <c r="U843" s="526">
        <v>0</v>
      </c>
      <c r="V843" s="526">
        <f>ROUND(E843*U843,2)</f>
        <v>0</v>
      </c>
      <c r="W843" s="526"/>
      <c r="X843" s="526" t="s">
        <v>1606</v>
      </c>
      <c r="Y843" s="526" t="s">
        <v>2857</v>
      </c>
      <c r="Z843" s="527"/>
      <c r="AA843" s="527"/>
      <c r="AB843" s="527"/>
      <c r="AC843" s="527"/>
      <c r="AD843" s="527"/>
      <c r="AE843" s="527"/>
      <c r="AF843" s="527"/>
      <c r="AG843" s="527" t="s">
        <v>1607</v>
      </c>
      <c r="AH843" s="527"/>
      <c r="AI843" s="527"/>
      <c r="AJ843" s="527"/>
      <c r="AK843" s="527"/>
      <c r="AL843" s="527"/>
      <c r="AM843" s="527"/>
      <c r="AN843" s="527"/>
      <c r="AO843" s="527"/>
      <c r="AP843" s="527"/>
      <c r="AQ843" s="527"/>
      <c r="AR843" s="527"/>
      <c r="AS843" s="527"/>
      <c r="AT843" s="527"/>
      <c r="AU843" s="527"/>
      <c r="AV843" s="527"/>
      <c r="AW843" s="527"/>
      <c r="AX843" s="527"/>
      <c r="AY843" s="527"/>
      <c r="AZ843" s="527"/>
      <c r="BA843" s="527"/>
      <c r="BB843" s="527"/>
      <c r="BC843" s="527"/>
      <c r="BD843" s="527"/>
      <c r="BE843" s="527"/>
      <c r="BF843" s="527"/>
      <c r="BG843" s="527"/>
      <c r="BH843" s="527"/>
    </row>
    <row r="844" spans="1:60" outlineLevel="2">
      <c r="A844" s="528"/>
      <c r="B844" s="529"/>
      <c r="C844" s="530" t="s">
        <v>2668</v>
      </c>
      <c r="D844" s="531"/>
      <c r="E844" s="532">
        <v>16.875</v>
      </c>
      <c r="F844" s="526"/>
      <c r="G844" s="526"/>
      <c r="H844" s="526"/>
      <c r="I844" s="526"/>
      <c r="J844" s="526"/>
      <c r="K844" s="526"/>
      <c r="L844" s="526"/>
      <c r="M844" s="526"/>
      <c r="N844" s="533"/>
      <c r="O844" s="533"/>
      <c r="P844" s="533"/>
      <c r="Q844" s="533"/>
      <c r="R844" s="526"/>
      <c r="S844" s="526"/>
      <c r="T844" s="526"/>
      <c r="U844" s="526"/>
      <c r="V844" s="526"/>
      <c r="W844" s="526"/>
      <c r="X844" s="526"/>
      <c r="Y844" s="526"/>
      <c r="Z844" s="527"/>
      <c r="AA844" s="527"/>
      <c r="AB844" s="527"/>
      <c r="AC844" s="527"/>
      <c r="AD844" s="527"/>
      <c r="AE844" s="527"/>
      <c r="AF844" s="527"/>
      <c r="AG844" s="527" t="s">
        <v>814</v>
      </c>
      <c r="AH844" s="527">
        <v>0</v>
      </c>
      <c r="AI844" s="527"/>
      <c r="AJ844" s="527"/>
      <c r="AK844" s="527"/>
      <c r="AL844" s="527"/>
      <c r="AM844" s="527"/>
      <c r="AN844" s="527"/>
      <c r="AO844" s="527"/>
      <c r="AP844" s="527"/>
      <c r="AQ844" s="527"/>
      <c r="AR844" s="527"/>
      <c r="AS844" s="527"/>
      <c r="AT844" s="527"/>
      <c r="AU844" s="527"/>
      <c r="AV844" s="527"/>
      <c r="AW844" s="527"/>
      <c r="AX844" s="527"/>
      <c r="AY844" s="527"/>
      <c r="AZ844" s="527"/>
      <c r="BA844" s="527"/>
      <c r="BB844" s="527"/>
      <c r="BC844" s="527"/>
      <c r="BD844" s="527"/>
      <c r="BE844" s="527"/>
      <c r="BF844" s="527"/>
      <c r="BG844" s="527"/>
      <c r="BH844" s="527"/>
    </row>
    <row r="845" spans="1:60" outlineLevel="3">
      <c r="A845" s="528"/>
      <c r="B845" s="529"/>
      <c r="C845" s="530" t="s">
        <v>2669</v>
      </c>
      <c r="D845" s="531"/>
      <c r="E845" s="532">
        <v>630.79999999999995</v>
      </c>
      <c r="F845" s="526"/>
      <c r="G845" s="526"/>
      <c r="H845" s="526"/>
      <c r="I845" s="526"/>
      <c r="J845" s="526"/>
      <c r="K845" s="526"/>
      <c r="L845" s="526"/>
      <c r="M845" s="526"/>
      <c r="N845" s="533"/>
      <c r="O845" s="533"/>
      <c r="P845" s="533"/>
      <c r="Q845" s="533"/>
      <c r="R845" s="526"/>
      <c r="S845" s="526"/>
      <c r="T845" s="526"/>
      <c r="U845" s="526"/>
      <c r="V845" s="526"/>
      <c r="W845" s="526"/>
      <c r="X845" s="526"/>
      <c r="Y845" s="526"/>
      <c r="Z845" s="527"/>
      <c r="AA845" s="527"/>
      <c r="AB845" s="527"/>
      <c r="AC845" s="527"/>
      <c r="AD845" s="527"/>
      <c r="AE845" s="527"/>
      <c r="AF845" s="527"/>
      <c r="AG845" s="527" t="s">
        <v>814</v>
      </c>
      <c r="AH845" s="527">
        <v>0</v>
      </c>
      <c r="AI845" s="527"/>
      <c r="AJ845" s="527"/>
      <c r="AK845" s="527"/>
      <c r="AL845" s="527"/>
      <c r="AM845" s="527"/>
      <c r="AN845" s="527"/>
      <c r="AO845" s="527"/>
      <c r="AP845" s="527"/>
      <c r="AQ845" s="527"/>
      <c r="AR845" s="527"/>
      <c r="AS845" s="527"/>
      <c r="AT845" s="527"/>
      <c r="AU845" s="527"/>
      <c r="AV845" s="527"/>
      <c r="AW845" s="527"/>
      <c r="AX845" s="527"/>
      <c r="AY845" s="527"/>
      <c r="AZ845" s="527"/>
      <c r="BA845" s="527"/>
      <c r="BB845" s="527"/>
      <c r="BC845" s="527"/>
      <c r="BD845" s="527"/>
      <c r="BE845" s="527"/>
      <c r="BF845" s="527"/>
      <c r="BG845" s="527"/>
      <c r="BH845" s="527"/>
    </row>
    <row r="846" spans="1:60" outlineLevel="1">
      <c r="A846" s="528">
        <v>223</v>
      </c>
      <c r="B846" s="529" t="s">
        <v>2670</v>
      </c>
      <c r="C846" s="543" t="s">
        <v>2671</v>
      </c>
      <c r="D846" s="544" t="s">
        <v>255</v>
      </c>
      <c r="E846" s="545"/>
      <c r="F846" s="546"/>
      <c r="G846" s="526">
        <f>ROUND(E846*F846,2)</f>
        <v>0</v>
      </c>
      <c r="H846" s="546"/>
      <c r="I846" s="526">
        <f>ROUND(E846*H846,2)</f>
        <v>0</v>
      </c>
      <c r="J846" s="546"/>
      <c r="K846" s="526">
        <f>ROUND(E846*J846,2)</f>
        <v>0</v>
      </c>
      <c r="L846" s="526">
        <v>21</v>
      </c>
      <c r="M846" s="526">
        <f>G846*(1+L846/100)</f>
        <v>0</v>
      </c>
      <c r="N846" s="533">
        <v>0</v>
      </c>
      <c r="O846" s="533">
        <f>ROUND(E846*N846,2)</f>
        <v>0</v>
      </c>
      <c r="P846" s="533">
        <v>0</v>
      </c>
      <c r="Q846" s="533">
        <f>ROUND(E846*P846,2)</f>
        <v>0</v>
      </c>
      <c r="R846" s="526" t="s">
        <v>1893</v>
      </c>
      <c r="S846" s="526" t="s">
        <v>1605</v>
      </c>
      <c r="T846" s="526" t="s">
        <v>1605</v>
      </c>
      <c r="U846" s="526">
        <v>0</v>
      </c>
      <c r="V846" s="526">
        <f>ROUND(E846*U846,2)</f>
        <v>0</v>
      </c>
      <c r="W846" s="526"/>
      <c r="X846" s="526" t="s">
        <v>1243</v>
      </c>
      <c r="Y846" s="526" t="s">
        <v>2857</v>
      </c>
      <c r="Z846" s="527"/>
      <c r="AA846" s="527"/>
      <c r="AB846" s="527"/>
      <c r="AC846" s="527"/>
      <c r="AD846" s="527"/>
      <c r="AE846" s="527"/>
      <c r="AF846" s="527"/>
      <c r="AG846" s="527" t="s">
        <v>1769</v>
      </c>
      <c r="AH846" s="527"/>
      <c r="AI846" s="527"/>
      <c r="AJ846" s="527"/>
      <c r="AK846" s="527"/>
      <c r="AL846" s="527"/>
      <c r="AM846" s="527"/>
      <c r="AN846" s="527"/>
      <c r="AO846" s="527"/>
      <c r="AP846" s="527"/>
      <c r="AQ846" s="527"/>
      <c r="AR846" s="527"/>
      <c r="AS846" s="527"/>
      <c r="AT846" s="527"/>
      <c r="AU846" s="527"/>
      <c r="AV846" s="527"/>
      <c r="AW846" s="527"/>
      <c r="AX846" s="527"/>
      <c r="AY846" s="527"/>
      <c r="AZ846" s="527"/>
      <c r="BA846" s="527"/>
      <c r="BB846" s="527"/>
      <c r="BC846" s="527"/>
      <c r="BD846" s="527"/>
      <c r="BE846" s="527"/>
      <c r="BF846" s="527"/>
      <c r="BG846" s="527"/>
      <c r="BH846" s="527"/>
    </row>
    <row r="847" spans="1:60" outlineLevel="2">
      <c r="A847" s="528"/>
      <c r="B847" s="529"/>
      <c r="C847" s="980" t="s">
        <v>1821</v>
      </c>
      <c r="D847" s="981"/>
      <c r="E847" s="981"/>
      <c r="F847" s="981"/>
      <c r="G847" s="981"/>
      <c r="H847" s="526"/>
      <c r="I847" s="526"/>
      <c r="J847" s="526"/>
      <c r="K847" s="526"/>
      <c r="L847" s="526"/>
      <c r="M847" s="526"/>
      <c r="N847" s="533"/>
      <c r="O847" s="533"/>
      <c r="P847" s="533"/>
      <c r="Q847" s="533"/>
      <c r="R847" s="526"/>
      <c r="S847" s="526"/>
      <c r="T847" s="526"/>
      <c r="U847" s="526"/>
      <c r="V847" s="526"/>
      <c r="W847" s="526"/>
      <c r="X847" s="526"/>
      <c r="Y847" s="526"/>
      <c r="Z847" s="527"/>
      <c r="AA847" s="527"/>
      <c r="AB847" s="527"/>
      <c r="AC847" s="527"/>
      <c r="AD847" s="527"/>
      <c r="AE847" s="527"/>
      <c r="AF847" s="527"/>
      <c r="AG847" s="527" t="s">
        <v>1621</v>
      </c>
      <c r="AH847" s="527"/>
      <c r="AI847" s="527"/>
      <c r="AJ847" s="527"/>
      <c r="AK847" s="527"/>
      <c r="AL847" s="527"/>
      <c r="AM847" s="527"/>
      <c r="AN847" s="527"/>
      <c r="AO847" s="527"/>
      <c r="AP847" s="527"/>
      <c r="AQ847" s="527"/>
      <c r="AR847" s="527"/>
      <c r="AS847" s="527"/>
      <c r="AT847" s="527"/>
      <c r="AU847" s="527"/>
      <c r="AV847" s="527"/>
      <c r="AW847" s="527"/>
      <c r="AX847" s="527"/>
      <c r="AY847" s="527"/>
      <c r="AZ847" s="527"/>
      <c r="BA847" s="527"/>
      <c r="BB847" s="527"/>
      <c r="BC847" s="527"/>
      <c r="BD847" s="527"/>
      <c r="BE847" s="527"/>
      <c r="BF847" s="527"/>
      <c r="BG847" s="527"/>
      <c r="BH847" s="527"/>
    </row>
    <row r="848" spans="1:60">
      <c r="A848" s="510" t="s">
        <v>1600</v>
      </c>
      <c r="B848" s="511" t="s">
        <v>1910</v>
      </c>
      <c r="C848" s="512" t="s">
        <v>1911</v>
      </c>
      <c r="D848" s="513"/>
      <c r="E848" s="514"/>
      <c r="F848" s="515"/>
      <c r="G848" s="515">
        <f>SUMIF(AG849:AG876,"&lt;&gt;NOR",G849:G876)</f>
        <v>0</v>
      </c>
      <c r="H848" s="515"/>
      <c r="I848" s="515">
        <f>SUM(I849:I876)</f>
        <v>0</v>
      </c>
      <c r="J848" s="515"/>
      <c r="K848" s="515">
        <f>SUM(K849:K876)</f>
        <v>0</v>
      </c>
      <c r="L848" s="515"/>
      <c r="M848" s="515">
        <f>SUM(M849:M876)</f>
        <v>0</v>
      </c>
      <c r="N848" s="514"/>
      <c r="O848" s="514">
        <f>SUM(O849:O876)</f>
        <v>20.92</v>
      </c>
      <c r="P848" s="514"/>
      <c r="Q848" s="514">
        <f>SUM(Q849:Q876)</f>
        <v>0</v>
      </c>
      <c r="R848" s="515"/>
      <c r="S848" s="515"/>
      <c r="T848" s="516"/>
      <c r="U848" s="517"/>
      <c r="V848" s="517">
        <f>SUM(V849:V876)</f>
        <v>1384.3200000000002</v>
      </c>
      <c r="W848" s="517"/>
      <c r="X848" s="517"/>
      <c r="Y848" s="517"/>
      <c r="AG848" s="493" t="s">
        <v>1601</v>
      </c>
    </row>
    <row r="849" spans="1:60" outlineLevel="1">
      <c r="A849" s="518">
        <v>224</v>
      </c>
      <c r="B849" s="519" t="s">
        <v>2865</v>
      </c>
      <c r="C849" s="520" t="s">
        <v>2866</v>
      </c>
      <c r="D849" s="521" t="s">
        <v>162</v>
      </c>
      <c r="E849" s="522">
        <v>1143.1007500000001</v>
      </c>
      <c r="F849" s="523"/>
      <c r="G849" s="524">
        <f>ROUND(E849*F849,2)</f>
        <v>0</v>
      </c>
      <c r="H849" s="523"/>
      <c r="I849" s="524">
        <f>ROUND(E849*H849,2)</f>
        <v>0</v>
      </c>
      <c r="J849" s="523"/>
      <c r="K849" s="524">
        <f>ROUND(E849*J849,2)</f>
        <v>0</v>
      </c>
      <c r="L849" s="524">
        <v>21</v>
      </c>
      <c r="M849" s="524">
        <f>G849*(1+L849/100)</f>
        <v>0</v>
      </c>
      <c r="N849" s="522">
        <v>1.6000000000000001E-4</v>
      </c>
      <c r="O849" s="522">
        <f>ROUND(E849*N849,2)</f>
        <v>0.18</v>
      </c>
      <c r="P849" s="522">
        <v>0</v>
      </c>
      <c r="Q849" s="522">
        <f>ROUND(E849*P849,2)</f>
        <v>0</v>
      </c>
      <c r="R849" s="524" t="s">
        <v>1704</v>
      </c>
      <c r="S849" s="524" t="s">
        <v>1605</v>
      </c>
      <c r="T849" s="525" t="s">
        <v>1605</v>
      </c>
      <c r="U849" s="526">
        <v>0.05</v>
      </c>
      <c r="V849" s="526">
        <f>ROUND(E849*U849,2)</f>
        <v>57.16</v>
      </c>
      <c r="W849" s="526"/>
      <c r="X849" s="526" t="s">
        <v>1606</v>
      </c>
      <c r="Y849" s="526" t="s">
        <v>2857</v>
      </c>
      <c r="Z849" s="527"/>
      <c r="AA849" s="527"/>
      <c r="AB849" s="527"/>
      <c r="AC849" s="527"/>
      <c r="AD849" s="527"/>
      <c r="AE849" s="527"/>
      <c r="AF849" s="527"/>
      <c r="AG849" s="527" t="s">
        <v>1697</v>
      </c>
      <c r="AH849" s="527"/>
      <c r="AI849" s="527"/>
      <c r="AJ849" s="527"/>
      <c r="AK849" s="527"/>
      <c r="AL849" s="527"/>
      <c r="AM849" s="527"/>
      <c r="AN849" s="527"/>
      <c r="AO849" s="527"/>
      <c r="AP849" s="527"/>
      <c r="AQ849" s="527"/>
      <c r="AR849" s="527"/>
      <c r="AS849" s="527"/>
      <c r="AT849" s="527"/>
      <c r="AU849" s="527"/>
      <c r="AV849" s="527"/>
      <c r="AW849" s="527"/>
      <c r="AX849" s="527"/>
      <c r="AY849" s="527"/>
      <c r="AZ849" s="527"/>
      <c r="BA849" s="527"/>
      <c r="BB849" s="527"/>
      <c r="BC849" s="527"/>
      <c r="BD849" s="527"/>
      <c r="BE849" s="527"/>
      <c r="BF849" s="527"/>
      <c r="BG849" s="527"/>
      <c r="BH849" s="527"/>
    </row>
    <row r="850" spans="1:60" outlineLevel="2">
      <c r="A850" s="528"/>
      <c r="B850" s="529"/>
      <c r="C850" s="974" t="s">
        <v>2867</v>
      </c>
      <c r="D850" s="975"/>
      <c r="E850" s="975"/>
      <c r="F850" s="975"/>
      <c r="G850" s="975"/>
      <c r="H850" s="526"/>
      <c r="I850" s="526"/>
      <c r="J850" s="526"/>
      <c r="K850" s="526"/>
      <c r="L850" s="526"/>
      <c r="M850" s="526"/>
      <c r="N850" s="533"/>
      <c r="O850" s="533"/>
      <c r="P850" s="533"/>
      <c r="Q850" s="533"/>
      <c r="R850" s="526"/>
      <c r="S850" s="526"/>
      <c r="T850" s="526"/>
      <c r="U850" s="526"/>
      <c r="V850" s="526"/>
      <c r="W850" s="526"/>
      <c r="X850" s="526"/>
      <c r="Y850" s="526"/>
      <c r="Z850" s="527"/>
      <c r="AA850" s="527"/>
      <c r="AB850" s="527"/>
      <c r="AC850" s="527"/>
      <c r="AD850" s="527"/>
      <c r="AE850" s="527"/>
      <c r="AF850" s="527"/>
      <c r="AG850" s="527" t="s">
        <v>1632</v>
      </c>
      <c r="AH850" s="527"/>
      <c r="AI850" s="527"/>
      <c r="AJ850" s="527"/>
      <c r="AK850" s="527"/>
      <c r="AL850" s="527"/>
      <c r="AM850" s="527"/>
      <c r="AN850" s="527"/>
      <c r="AO850" s="527"/>
      <c r="AP850" s="527"/>
      <c r="AQ850" s="527"/>
      <c r="AR850" s="527"/>
      <c r="AS850" s="527"/>
      <c r="AT850" s="527"/>
      <c r="AU850" s="527"/>
      <c r="AV850" s="527"/>
      <c r="AW850" s="527"/>
      <c r="AX850" s="527"/>
      <c r="AY850" s="527"/>
      <c r="AZ850" s="527"/>
      <c r="BA850" s="527"/>
      <c r="BB850" s="527"/>
      <c r="BC850" s="527"/>
      <c r="BD850" s="527"/>
      <c r="BE850" s="527"/>
      <c r="BF850" s="527"/>
      <c r="BG850" s="527"/>
      <c r="BH850" s="527"/>
    </row>
    <row r="851" spans="1:60" outlineLevel="2">
      <c r="A851" s="528"/>
      <c r="B851" s="529"/>
      <c r="C851" s="530" t="s">
        <v>2875</v>
      </c>
      <c r="D851" s="531"/>
      <c r="E851" s="532">
        <v>1143.1007500000001</v>
      </c>
      <c r="F851" s="526"/>
      <c r="G851" s="526"/>
      <c r="H851" s="526"/>
      <c r="I851" s="526"/>
      <c r="J851" s="526"/>
      <c r="K851" s="526"/>
      <c r="L851" s="526"/>
      <c r="M851" s="526"/>
      <c r="N851" s="533"/>
      <c r="O851" s="533"/>
      <c r="P851" s="533"/>
      <c r="Q851" s="533"/>
      <c r="R851" s="526"/>
      <c r="S851" s="526"/>
      <c r="T851" s="526"/>
      <c r="U851" s="526"/>
      <c r="V851" s="526"/>
      <c r="W851" s="526"/>
      <c r="X851" s="526"/>
      <c r="Y851" s="526"/>
      <c r="Z851" s="527"/>
      <c r="AA851" s="527"/>
      <c r="AB851" s="527"/>
      <c r="AC851" s="527"/>
      <c r="AD851" s="527"/>
      <c r="AE851" s="527"/>
      <c r="AF851" s="527"/>
      <c r="AG851" s="527" t="s">
        <v>814</v>
      </c>
      <c r="AH851" s="527">
        <v>5</v>
      </c>
      <c r="AI851" s="527"/>
      <c r="AJ851" s="527"/>
      <c r="AK851" s="527"/>
      <c r="AL851" s="527"/>
      <c r="AM851" s="527"/>
      <c r="AN851" s="527"/>
      <c r="AO851" s="527"/>
      <c r="AP851" s="527"/>
      <c r="AQ851" s="527"/>
      <c r="AR851" s="527"/>
      <c r="AS851" s="527"/>
      <c r="AT851" s="527"/>
      <c r="AU851" s="527"/>
      <c r="AV851" s="527"/>
      <c r="AW851" s="527"/>
      <c r="AX851" s="527"/>
      <c r="AY851" s="527"/>
      <c r="AZ851" s="527"/>
      <c r="BA851" s="527"/>
      <c r="BB851" s="527"/>
      <c r="BC851" s="527"/>
      <c r="BD851" s="527"/>
      <c r="BE851" s="527"/>
      <c r="BF851" s="527"/>
      <c r="BG851" s="527"/>
      <c r="BH851" s="527"/>
    </row>
    <row r="852" spans="1:60" ht="22.5" outlineLevel="1">
      <c r="A852" s="518">
        <v>225</v>
      </c>
      <c r="B852" s="519" t="s">
        <v>1913</v>
      </c>
      <c r="C852" s="520" t="s">
        <v>1914</v>
      </c>
      <c r="D852" s="521" t="s">
        <v>162</v>
      </c>
      <c r="E852" s="522">
        <v>1143.1007500000001</v>
      </c>
      <c r="F852" s="523"/>
      <c r="G852" s="524">
        <f>ROUND(E852*F852,2)</f>
        <v>0</v>
      </c>
      <c r="H852" s="523"/>
      <c r="I852" s="524">
        <f>ROUND(E852*H852,2)</f>
        <v>0</v>
      </c>
      <c r="J852" s="523"/>
      <c r="K852" s="524">
        <f>ROUND(E852*J852,2)</f>
        <v>0</v>
      </c>
      <c r="L852" s="524">
        <v>21</v>
      </c>
      <c r="M852" s="524">
        <f>G852*(1+L852/100)</f>
        <v>0</v>
      </c>
      <c r="N852" s="522">
        <v>5.0299999999999997E-3</v>
      </c>
      <c r="O852" s="522">
        <f>ROUND(E852*N852,2)</f>
        <v>5.75</v>
      </c>
      <c r="P852" s="522">
        <v>0</v>
      </c>
      <c r="Q852" s="522">
        <f>ROUND(E852*P852,2)</f>
        <v>0</v>
      </c>
      <c r="R852" s="524" t="s">
        <v>1704</v>
      </c>
      <c r="S852" s="524" t="s">
        <v>1605</v>
      </c>
      <c r="T852" s="525" t="s">
        <v>1605</v>
      </c>
      <c r="U852" s="526">
        <v>1.0746</v>
      </c>
      <c r="V852" s="526">
        <f>ROUND(E852*U852,2)</f>
        <v>1228.3800000000001</v>
      </c>
      <c r="W852" s="526"/>
      <c r="X852" s="526" t="s">
        <v>1606</v>
      </c>
      <c r="Y852" s="526" t="s">
        <v>2857</v>
      </c>
      <c r="Z852" s="527"/>
      <c r="AA852" s="527"/>
      <c r="AB852" s="527"/>
      <c r="AC852" s="527"/>
      <c r="AD852" s="527"/>
      <c r="AE852" s="527"/>
      <c r="AF852" s="527"/>
      <c r="AG852" s="527" t="s">
        <v>1777</v>
      </c>
      <c r="AH852" s="527"/>
      <c r="AI852" s="527"/>
      <c r="AJ852" s="527"/>
      <c r="AK852" s="527"/>
      <c r="AL852" s="527"/>
      <c r="AM852" s="527"/>
      <c r="AN852" s="527"/>
      <c r="AO852" s="527"/>
      <c r="AP852" s="527"/>
      <c r="AQ852" s="527"/>
      <c r="AR852" s="527"/>
      <c r="AS852" s="527"/>
      <c r="AT852" s="527"/>
      <c r="AU852" s="527"/>
      <c r="AV852" s="527"/>
      <c r="AW852" s="527"/>
      <c r="AX852" s="527"/>
      <c r="AY852" s="527"/>
      <c r="AZ852" s="527"/>
      <c r="BA852" s="527"/>
      <c r="BB852" s="527"/>
      <c r="BC852" s="527"/>
      <c r="BD852" s="527"/>
      <c r="BE852" s="527"/>
      <c r="BF852" s="527"/>
      <c r="BG852" s="527"/>
      <c r="BH852" s="527"/>
    </row>
    <row r="853" spans="1:60" outlineLevel="2">
      <c r="A853" s="528"/>
      <c r="B853" s="529"/>
      <c r="C853" s="530" t="s">
        <v>2672</v>
      </c>
      <c r="D853" s="531"/>
      <c r="E853" s="532">
        <v>175.72499999999999</v>
      </c>
      <c r="F853" s="526"/>
      <c r="G853" s="526"/>
      <c r="H853" s="526"/>
      <c r="I853" s="526"/>
      <c r="J853" s="526"/>
      <c r="K853" s="526"/>
      <c r="L853" s="526"/>
      <c r="M853" s="526"/>
      <c r="N853" s="533"/>
      <c r="O853" s="533"/>
      <c r="P853" s="533"/>
      <c r="Q853" s="533"/>
      <c r="R853" s="526"/>
      <c r="S853" s="526"/>
      <c r="T853" s="526"/>
      <c r="U853" s="526"/>
      <c r="V853" s="526"/>
      <c r="W853" s="526"/>
      <c r="X853" s="526"/>
      <c r="Y853" s="526"/>
      <c r="Z853" s="527"/>
      <c r="AA853" s="527"/>
      <c r="AB853" s="527"/>
      <c r="AC853" s="527"/>
      <c r="AD853" s="527"/>
      <c r="AE853" s="527"/>
      <c r="AF853" s="527"/>
      <c r="AG853" s="527" t="s">
        <v>814</v>
      </c>
      <c r="AH853" s="527">
        <v>0</v>
      </c>
      <c r="AI853" s="527"/>
      <c r="AJ853" s="527"/>
      <c r="AK853" s="527"/>
      <c r="AL853" s="527"/>
      <c r="AM853" s="527"/>
      <c r="AN853" s="527"/>
      <c r="AO853" s="527"/>
      <c r="AP853" s="527"/>
      <c r="AQ853" s="527"/>
      <c r="AR853" s="527"/>
      <c r="AS853" s="527"/>
      <c r="AT853" s="527"/>
      <c r="AU853" s="527"/>
      <c r="AV853" s="527"/>
      <c r="AW853" s="527"/>
      <c r="AX853" s="527"/>
      <c r="AY853" s="527"/>
      <c r="AZ853" s="527"/>
      <c r="BA853" s="527"/>
      <c r="BB853" s="527"/>
      <c r="BC853" s="527"/>
      <c r="BD853" s="527"/>
      <c r="BE853" s="527"/>
      <c r="BF853" s="527"/>
      <c r="BG853" s="527"/>
      <c r="BH853" s="527"/>
    </row>
    <row r="854" spans="1:60" outlineLevel="3">
      <c r="A854" s="528"/>
      <c r="B854" s="529"/>
      <c r="C854" s="530" t="s">
        <v>2237</v>
      </c>
      <c r="D854" s="531"/>
      <c r="E854" s="532">
        <v>5.2519999999999998</v>
      </c>
      <c r="F854" s="526"/>
      <c r="G854" s="526"/>
      <c r="H854" s="526"/>
      <c r="I854" s="526"/>
      <c r="J854" s="526"/>
      <c r="K854" s="526"/>
      <c r="L854" s="526"/>
      <c r="M854" s="526"/>
      <c r="N854" s="533"/>
      <c r="O854" s="533"/>
      <c r="P854" s="533"/>
      <c r="Q854" s="533"/>
      <c r="R854" s="526"/>
      <c r="S854" s="526"/>
      <c r="T854" s="526"/>
      <c r="U854" s="526"/>
      <c r="V854" s="526"/>
      <c r="W854" s="526"/>
      <c r="X854" s="526"/>
      <c r="Y854" s="526"/>
      <c r="Z854" s="527"/>
      <c r="AA854" s="527"/>
      <c r="AB854" s="527"/>
      <c r="AC854" s="527"/>
      <c r="AD854" s="527"/>
      <c r="AE854" s="527"/>
      <c r="AF854" s="527"/>
      <c r="AG854" s="527" t="s">
        <v>814</v>
      </c>
      <c r="AH854" s="527">
        <v>0</v>
      </c>
      <c r="AI854" s="527"/>
      <c r="AJ854" s="527"/>
      <c r="AK854" s="527"/>
      <c r="AL854" s="527"/>
      <c r="AM854" s="527"/>
      <c r="AN854" s="527"/>
      <c r="AO854" s="527"/>
      <c r="AP854" s="527"/>
      <c r="AQ854" s="527"/>
      <c r="AR854" s="527"/>
      <c r="AS854" s="527"/>
      <c r="AT854" s="527"/>
      <c r="AU854" s="527"/>
      <c r="AV854" s="527"/>
      <c r="AW854" s="527"/>
      <c r="AX854" s="527"/>
      <c r="AY854" s="527"/>
      <c r="AZ854" s="527"/>
      <c r="BA854" s="527"/>
      <c r="BB854" s="527"/>
      <c r="BC854" s="527"/>
      <c r="BD854" s="527"/>
      <c r="BE854" s="527"/>
      <c r="BF854" s="527"/>
      <c r="BG854" s="527"/>
      <c r="BH854" s="527"/>
    </row>
    <row r="855" spans="1:60" ht="22.5" outlineLevel="3">
      <c r="A855" s="528"/>
      <c r="B855" s="529"/>
      <c r="C855" s="530" t="s">
        <v>2673</v>
      </c>
      <c r="D855" s="531"/>
      <c r="E855" s="532">
        <v>154.44</v>
      </c>
      <c r="F855" s="526"/>
      <c r="G855" s="526"/>
      <c r="H855" s="526"/>
      <c r="I855" s="526"/>
      <c r="J855" s="526"/>
      <c r="K855" s="526"/>
      <c r="L855" s="526"/>
      <c r="M855" s="526"/>
      <c r="N855" s="533"/>
      <c r="O855" s="533"/>
      <c r="P855" s="533"/>
      <c r="Q855" s="533"/>
      <c r="R855" s="526"/>
      <c r="S855" s="526"/>
      <c r="T855" s="526"/>
      <c r="U855" s="526"/>
      <c r="V855" s="526"/>
      <c r="W855" s="526"/>
      <c r="X855" s="526"/>
      <c r="Y855" s="526"/>
      <c r="Z855" s="527"/>
      <c r="AA855" s="527"/>
      <c r="AB855" s="527"/>
      <c r="AC855" s="527"/>
      <c r="AD855" s="527"/>
      <c r="AE855" s="527"/>
      <c r="AF855" s="527"/>
      <c r="AG855" s="527" t="s">
        <v>814</v>
      </c>
      <c r="AH855" s="527">
        <v>0</v>
      </c>
      <c r="AI855" s="527"/>
      <c r="AJ855" s="527"/>
      <c r="AK855" s="527"/>
      <c r="AL855" s="527"/>
      <c r="AM855" s="527"/>
      <c r="AN855" s="527"/>
      <c r="AO855" s="527"/>
      <c r="AP855" s="527"/>
      <c r="AQ855" s="527"/>
      <c r="AR855" s="527"/>
      <c r="AS855" s="527"/>
      <c r="AT855" s="527"/>
      <c r="AU855" s="527"/>
      <c r="AV855" s="527"/>
      <c r="AW855" s="527"/>
      <c r="AX855" s="527"/>
      <c r="AY855" s="527"/>
      <c r="AZ855" s="527"/>
      <c r="BA855" s="527"/>
      <c r="BB855" s="527"/>
      <c r="BC855" s="527"/>
      <c r="BD855" s="527"/>
      <c r="BE855" s="527"/>
      <c r="BF855" s="527"/>
      <c r="BG855" s="527"/>
      <c r="BH855" s="527"/>
    </row>
    <row r="856" spans="1:60" outlineLevel="3">
      <c r="A856" s="528"/>
      <c r="B856" s="529"/>
      <c r="C856" s="530" t="s">
        <v>2674</v>
      </c>
      <c r="D856" s="531"/>
      <c r="E856" s="532">
        <v>30.524999999999999</v>
      </c>
      <c r="F856" s="526"/>
      <c r="G856" s="526"/>
      <c r="H856" s="526"/>
      <c r="I856" s="526"/>
      <c r="J856" s="526"/>
      <c r="K856" s="526"/>
      <c r="L856" s="526"/>
      <c r="M856" s="526"/>
      <c r="N856" s="533"/>
      <c r="O856" s="533"/>
      <c r="P856" s="533"/>
      <c r="Q856" s="533"/>
      <c r="R856" s="526"/>
      <c r="S856" s="526"/>
      <c r="T856" s="526"/>
      <c r="U856" s="526"/>
      <c r="V856" s="526"/>
      <c r="W856" s="526"/>
      <c r="X856" s="526"/>
      <c r="Y856" s="526"/>
      <c r="Z856" s="527"/>
      <c r="AA856" s="527"/>
      <c r="AB856" s="527"/>
      <c r="AC856" s="527"/>
      <c r="AD856" s="527"/>
      <c r="AE856" s="527"/>
      <c r="AF856" s="527"/>
      <c r="AG856" s="527" t="s">
        <v>814</v>
      </c>
      <c r="AH856" s="527">
        <v>0</v>
      </c>
      <c r="AI856" s="527"/>
      <c r="AJ856" s="527"/>
      <c r="AK856" s="527"/>
      <c r="AL856" s="527"/>
      <c r="AM856" s="527"/>
      <c r="AN856" s="527"/>
      <c r="AO856" s="527"/>
      <c r="AP856" s="527"/>
      <c r="AQ856" s="527"/>
      <c r="AR856" s="527"/>
      <c r="AS856" s="527"/>
      <c r="AT856" s="527"/>
      <c r="AU856" s="527"/>
      <c r="AV856" s="527"/>
      <c r="AW856" s="527"/>
      <c r="AX856" s="527"/>
      <c r="AY856" s="527"/>
      <c r="AZ856" s="527"/>
      <c r="BA856" s="527"/>
      <c r="BB856" s="527"/>
      <c r="BC856" s="527"/>
      <c r="BD856" s="527"/>
      <c r="BE856" s="527"/>
      <c r="BF856" s="527"/>
      <c r="BG856" s="527"/>
      <c r="BH856" s="527"/>
    </row>
    <row r="857" spans="1:60" outlineLevel="3">
      <c r="A857" s="528"/>
      <c r="B857" s="529"/>
      <c r="C857" s="530" t="s">
        <v>2240</v>
      </c>
      <c r="D857" s="531"/>
      <c r="E857" s="532">
        <v>100.776</v>
      </c>
      <c r="F857" s="526"/>
      <c r="G857" s="526"/>
      <c r="H857" s="526"/>
      <c r="I857" s="526"/>
      <c r="J857" s="526"/>
      <c r="K857" s="526"/>
      <c r="L857" s="526"/>
      <c r="M857" s="526"/>
      <c r="N857" s="533"/>
      <c r="O857" s="533"/>
      <c r="P857" s="533"/>
      <c r="Q857" s="533"/>
      <c r="R857" s="526"/>
      <c r="S857" s="526"/>
      <c r="T857" s="526"/>
      <c r="U857" s="526"/>
      <c r="V857" s="526"/>
      <c r="W857" s="526"/>
      <c r="X857" s="526"/>
      <c r="Y857" s="526"/>
      <c r="Z857" s="527"/>
      <c r="AA857" s="527"/>
      <c r="AB857" s="527"/>
      <c r="AC857" s="527"/>
      <c r="AD857" s="527"/>
      <c r="AE857" s="527"/>
      <c r="AF857" s="527"/>
      <c r="AG857" s="527" t="s">
        <v>814</v>
      </c>
      <c r="AH857" s="527">
        <v>0</v>
      </c>
      <c r="AI857" s="527"/>
      <c r="AJ857" s="527"/>
      <c r="AK857" s="527"/>
      <c r="AL857" s="527"/>
      <c r="AM857" s="527"/>
      <c r="AN857" s="527"/>
      <c r="AO857" s="527"/>
      <c r="AP857" s="527"/>
      <c r="AQ857" s="527"/>
      <c r="AR857" s="527"/>
      <c r="AS857" s="527"/>
      <c r="AT857" s="527"/>
      <c r="AU857" s="527"/>
      <c r="AV857" s="527"/>
      <c r="AW857" s="527"/>
      <c r="AX857" s="527"/>
      <c r="AY857" s="527"/>
      <c r="AZ857" s="527"/>
      <c r="BA857" s="527"/>
      <c r="BB857" s="527"/>
      <c r="BC857" s="527"/>
      <c r="BD857" s="527"/>
      <c r="BE857" s="527"/>
      <c r="BF857" s="527"/>
      <c r="BG857" s="527"/>
      <c r="BH857" s="527"/>
    </row>
    <row r="858" spans="1:60" outlineLevel="3">
      <c r="A858" s="528"/>
      <c r="B858" s="529"/>
      <c r="C858" s="530" t="s">
        <v>2675</v>
      </c>
      <c r="D858" s="531"/>
      <c r="E858" s="532">
        <v>5.8140000000000001</v>
      </c>
      <c r="F858" s="526"/>
      <c r="G858" s="526"/>
      <c r="H858" s="526"/>
      <c r="I858" s="526"/>
      <c r="J858" s="526"/>
      <c r="K858" s="526"/>
      <c r="L858" s="526"/>
      <c r="M858" s="526"/>
      <c r="N858" s="533"/>
      <c r="O858" s="533"/>
      <c r="P858" s="533"/>
      <c r="Q858" s="533"/>
      <c r="R858" s="526"/>
      <c r="S858" s="526"/>
      <c r="T858" s="526"/>
      <c r="U858" s="526"/>
      <c r="V858" s="526"/>
      <c r="W858" s="526"/>
      <c r="X858" s="526"/>
      <c r="Y858" s="526"/>
      <c r="Z858" s="527"/>
      <c r="AA858" s="527"/>
      <c r="AB858" s="527"/>
      <c r="AC858" s="527"/>
      <c r="AD858" s="527"/>
      <c r="AE858" s="527"/>
      <c r="AF858" s="527"/>
      <c r="AG858" s="527" t="s">
        <v>814</v>
      </c>
      <c r="AH858" s="527">
        <v>0</v>
      </c>
      <c r="AI858" s="527"/>
      <c r="AJ858" s="527"/>
      <c r="AK858" s="527"/>
      <c r="AL858" s="527"/>
      <c r="AM858" s="527"/>
      <c r="AN858" s="527"/>
      <c r="AO858" s="527"/>
      <c r="AP858" s="527"/>
      <c r="AQ858" s="527"/>
      <c r="AR858" s="527"/>
      <c r="AS858" s="527"/>
      <c r="AT858" s="527"/>
      <c r="AU858" s="527"/>
      <c r="AV858" s="527"/>
      <c r="AW858" s="527"/>
      <c r="AX858" s="527"/>
      <c r="AY858" s="527"/>
      <c r="AZ858" s="527"/>
      <c r="BA858" s="527"/>
      <c r="BB858" s="527"/>
      <c r="BC858" s="527"/>
      <c r="BD858" s="527"/>
      <c r="BE858" s="527"/>
      <c r="BF858" s="527"/>
      <c r="BG858" s="527"/>
      <c r="BH858" s="527"/>
    </row>
    <row r="859" spans="1:60" ht="22.5" outlineLevel="3">
      <c r="A859" s="528"/>
      <c r="B859" s="529"/>
      <c r="C859" s="530" t="s">
        <v>2676</v>
      </c>
      <c r="D859" s="531"/>
      <c r="E859" s="532">
        <v>298.96875</v>
      </c>
      <c r="F859" s="526"/>
      <c r="G859" s="526"/>
      <c r="H859" s="526"/>
      <c r="I859" s="526"/>
      <c r="J859" s="526"/>
      <c r="K859" s="526"/>
      <c r="L859" s="526"/>
      <c r="M859" s="526"/>
      <c r="N859" s="533"/>
      <c r="O859" s="533"/>
      <c r="P859" s="533"/>
      <c r="Q859" s="533"/>
      <c r="R859" s="526"/>
      <c r="S859" s="526"/>
      <c r="T859" s="526"/>
      <c r="U859" s="526"/>
      <c r="V859" s="526"/>
      <c r="W859" s="526"/>
      <c r="X859" s="526"/>
      <c r="Y859" s="526"/>
      <c r="Z859" s="527"/>
      <c r="AA859" s="527"/>
      <c r="AB859" s="527"/>
      <c r="AC859" s="527"/>
      <c r="AD859" s="527"/>
      <c r="AE859" s="527"/>
      <c r="AF859" s="527"/>
      <c r="AG859" s="527" t="s">
        <v>814</v>
      </c>
      <c r="AH859" s="527">
        <v>0</v>
      </c>
      <c r="AI859" s="527"/>
      <c r="AJ859" s="527"/>
      <c r="AK859" s="527"/>
      <c r="AL859" s="527"/>
      <c r="AM859" s="527"/>
      <c r="AN859" s="527"/>
      <c r="AO859" s="527"/>
      <c r="AP859" s="527"/>
      <c r="AQ859" s="527"/>
      <c r="AR859" s="527"/>
      <c r="AS859" s="527"/>
      <c r="AT859" s="527"/>
      <c r="AU859" s="527"/>
      <c r="AV859" s="527"/>
      <c r="AW859" s="527"/>
      <c r="AX859" s="527"/>
      <c r="AY859" s="527"/>
      <c r="AZ859" s="527"/>
      <c r="BA859" s="527"/>
      <c r="BB859" s="527"/>
      <c r="BC859" s="527"/>
      <c r="BD859" s="527"/>
      <c r="BE859" s="527"/>
      <c r="BF859" s="527"/>
      <c r="BG859" s="527"/>
      <c r="BH859" s="527"/>
    </row>
    <row r="860" spans="1:60" outlineLevel="3">
      <c r="A860" s="528"/>
      <c r="B860" s="529"/>
      <c r="C860" s="530" t="s">
        <v>2242</v>
      </c>
      <c r="D860" s="531"/>
      <c r="E860" s="532">
        <v>-32.96</v>
      </c>
      <c r="F860" s="526"/>
      <c r="G860" s="526"/>
      <c r="H860" s="526"/>
      <c r="I860" s="526"/>
      <c r="J860" s="526"/>
      <c r="K860" s="526"/>
      <c r="L860" s="526"/>
      <c r="M860" s="526"/>
      <c r="N860" s="533"/>
      <c r="O860" s="533"/>
      <c r="P860" s="533"/>
      <c r="Q860" s="533"/>
      <c r="R860" s="526"/>
      <c r="S860" s="526"/>
      <c r="T860" s="526"/>
      <c r="U860" s="526"/>
      <c r="V860" s="526"/>
      <c r="W860" s="526"/>
      <c r="X860" s="526"/>
      <c r="Y860" s="526"/>
      <c r="Z860" s="527"/>
      <c r="AA860" s="527"/>
      <c r="AB860" s="527"/>
      <c r="AC860" s="527"/>
      <c r="AD860" s="527"/>
      <c r="AE860" s="527"/>
      <c r="AF860" s="527"/>
      <c r="AG860" s="527" t="s">
        <v>814</v>
      </c>
      <c r="AH860" s="527">
        <v>0</v>
      </c>
      <c r="AI860" s="527"/>
      <c r="AJ860" s="527"/>
      <c r="AK860" s="527"/>
      <c r="AL860" s="527"/>
      <c r="AM860" s="527"/>
      <c r="AN860" s="527"/>
      <c r="AO860" s="527"/>
      <c r="AP860" s="527"/>
      <c r="AQ860" s="527"/>
      <c r="AR860" s="527"/>
      <c r="AS860" s="527"/>
      <c r="AT860" s="527"/>
      <c r="AU860" s="527"/>
      <c r="AV860" s="527"/>
      <c r="AW860" s="527"/>
      <c r="AX860" s="527"/>
      <c r="AY860" s="527"/>
      <c r="AZ860" s="527"/>
      <c r="BA860" s="527"/>
      <c r="BB860" s="527"/>
      <c r="BC860" s="527"/>
      <c r="BD860" s="527"/>
      <c r="BE860" s="527"/>
      <c r="BF860" s="527"/>
      <c r="BG860" s="527"/>
      <c r="BH860" s="527"/>
    </row>
    <row r="861" spans="1:60" ht="22.5" outlineLevel="3">
      <c r="A861" s="528"/>
      <c r="B861" s="529"/>
      <c r="C861" s="530" t="s">
        <v>2677</v>
      </c>
      <c r="D861" s="531"/>
      <c r="E861" s="532">
        <v>438.97500000000002</v>
      </c>
      <c r="F861" s="526"/>
      <c r="G861" s="526"/>
      <c r="H861" s="526"/>
      <c r="I861" s="526"/>
      <c r="J861" s="526"/>
      <c r="K861" s="526"/>
      <c r="L861" s="526"/>
      <c r="M861" s="526"/>
      <c r="N861" s="533"/>
      <c r="O861" s="533"/>
      <c r="P861" s="533"/>
      <c r="Q861" s="533"/>
      <c r="R861" s="526"/>
      <c r="S861" s="526"/>
      <c r="T861" s="526"/>
      <c r="U861" s="526"/>
      <c r="V861" s="526"/>
      <c r="W861" s="526"/>
      <c r="X861" s="526"/>
      <c r="Y861" s="526"/>
      <c r="Z861" s="527"/>
      <c r="AA861" s="527"/>
      <c r="AB861" s="527"/>
      <c r="AC861" s="527"/>
      <c r="AD861" s="527"/>
      <c r="AE861" s="527"/>
      <c r="AF861" s="527"/>
      <c r="AG861" s="527" t="s">
        <v>814</v>
      </c>
      <c r="AH861" s="527">
        <v>0</v>
      </c>
      <c r="AI861" s="527"/>
      <c r="AJ861" s="527"/>
      <c r="AK861" s="527"/>
      <c r="AL861" s="527"/>
      <c r="AM861" s="527"/>
      <c r="AN861" s="527"/>
      <c r="AO861" s="527"/>
      <c r="AP861" s="527"/>
      <c r="AQ861" s="527"/>
      <c r="AR861" s="527"/>
      <c r="AS861" s="527"/>
      <c r="AT861" s="527"/>
      <c r="AU861" s="527"/>
      <c r="AV861" s="527"/>
      <c r="AW861" s="527"/>
      <c r="AX861" s="527"/>
      <c r="AY861" s="527"/>
      <c r="AZ861" s="527"/>
      <c r="BA861" s="527"/>
      <c r="BB861" s="527"/>
      <c r="BC861" s="527"/>
      <c r="BD861" s="527"/>
      <c r="BE861" s="527"/>
      <c r="BF861" s="527"/>
      <c r="BG861" s="527"/>
      <c r="BH861" s="527"/>
    </row>
    <row r="862" spans="1:60" outlineLevel="3">
      <c r="A862" s="528"/>
      <c r="B862" s="529"/>
      <c r="C862" s="530" t="s">
        <v>2244</v>
      </c>
      <c r="D862" s="531"/>
      <c r="E862" s="532">
        <v>-39.200000000000003</v>
      </c>
      <c r="F862" s="526"/>
      <c r="G862" s="526"/>
      <c r="H862" s="526"/>
      <c r="I862" s="526"/>
      <c r="J862" s="526"/>
      <c r="K862" s="526"/>
      <c r="L862" s="526"/>
      <c r="M862" s="526"/>
      <c r="N862" s="533"/>
      <c r="O862" s="533"/>
      <c r="P862" s="533"/>
      <c r="Q862" s="533"/>
      <c r="R862" s="526"/>
      <c r="S862" s="526"/>
      <c r="T862" s="526"/>
      <c r="U862" s="526"/>
      <c r="V862" s="526"/>
      <c r="W862" s="526"/>
      <c r="X862" s="526"/>
      <c r="Y862" s="526"/>
      <c r="Z862" s="527"/>
      <c r="AA862" s="527"/>
      <c r="AB862" s="527"/>
      <c r="AC862" s="527"/>
      <c r="AD862" s="527"/>
      <c r="AE862" s="527"/>
      <c r="AF862" s="527"/>
      <c r="AG862" s="527" t="s">
        <v>814</v>
      </c>
      <c r="AH862" s="527">
        <v>0</v>
      </c>
      <c r="AI862" s="527"/>
      <c r="AJ862" s="527"/>
      <c r="AK862" s="527"/>
      <c r="AL862" s="527"/>
      <c r="AM862" s="527"/>
      <c r="AN862" s="527"/>
      <c r="AO862" s="527"/>
      <c r="AP862" s="527"/>
      <c r="AQ862" s="527"/>
      <c r="AR862" s="527"/>
      <c r="AS862" s="527"/>
      <c r="AT862" s="527"/>
      <c r="AU862" s="527"/>
      <c r="AV862" s="527"/>
      <c r="AW862" s="527"/>
      <c r="AX862" s="527"/>
      <c r="AY862" s="527"/>
      <c r="AZ862" s="527"/>
      <c r="BA862" s="527"/>
      <c r="BB862" s="527"/>
      <c r="BC862" s="527"/>
      <c r="BD862" s="527"/>
      <c r="BE862" s="527"/>
      <c r="BF862" s="527"/>
      <c r="BG862" s="527"/>
      <c r="BH862" s="527"/>
    </row>
    <row r="863" spans="1:60" outlineLevel="3">
      <c r="A863" s="528"/>
      <c r="B863" s="529"/>
      <c r="C863" s="530" t="s">
        <v>2678</v>
      </c>
      <c r="D863" s="531"/>
      <c r="E863" s="532">
        <v>4.7850000000000001</v>
      </c>
      <c r="F863" s="526"/>
      <c r="G863" s="526"/>
      <c r="H863" s="526"/>
      <c r="I863" s="526"/>
      <c r="J863" s="526"/>
      <c r="K863" s="526"/>
      <c r="L863" s="526"/>
      <c r="M863" s="526"/>
      <c r="N863" s="533"/>
      <c r="O863" s="533"/>
      <c r="P863" s="533"/>
      <c r="Q863" s="533"/>
      <c r="R863" s="526"/>
      <c r="S863" s="526"/>
      <c r="T863" s="526"/>
      <c r="U863" s="526"/>
      <c r="V863" s="526"/>
      <c r="W863" s="526"/>
      <c r="X863" s="526"/>
      <c r="Y863" s="526"/>
      <c r="Z863" s="527"/>
      <c r="AA863" s="527"/>
      <c r="AB863" s="527"/>
      <c r="AC863" s="527"/>
      <c r="AD863" s="527"/>
      <c r="AE863" s="527"/>
      <c r="AF863" s="527"/>
      <c r="AG863" s="527" t="s">
        <v>814</v>
      </c>
      <c r="AH863" s="527">
        <v>0</v>
      </c>
      <c r="AI863" s="527"/>
      <c r="AJ863" s="527"/>
      <c r="AK863" s="527"/>
      <c r="AL863" s="527"/>
      <c r="AM863" s="527"/>
      <c r="AN863" s="527"/>
      <c r="AO863" s="527"/>
      <c r="AP863" s="527"/>
      <c r="AQ863" s="527"/>
      <c r="AR863" s="527"/>
      <c r="AS863" s="527"/>
      <c r="AT863" s="527"/>
      <c r="AU863" s="527"/>
      <c r="AV863" s="527"/>
      <c r="AW863" s="527"/>
      <c r="AX863" s="527"/>
      <c r="AY863" s="527"/>
      <c r="AZ863" s="527"/>
      <c r="BA863" s="527"/>
      <c r="BB863" s="527"/>
      <c r="BC863" s="527"/>
      <c r="BD863" s="527"/>
      <c r="BE863" s="527"/>
      <c r="BF863" s="527"/>
      <c r="BG863" s="527"/>
      <c r="BH863" s="527"/>
    </row>
    <row r="864" spans="1:60" ht="22.5" outlineLevel="1">
      <c r="A864" s="518">
        <v>226</v>
      </c>
      <c r="B864" s="519" t="s">
        <v>1918</v>
      </c>
      <c r="C864" s="520" t="s">
        <v>1919</v>
      </c>
      <c r="D864" s="521" t="s">
        <v>180</v>
      </c>
      <c r="E864" s="522">
        <v>823.14499999999998</v>
      </c>
      <c r="F864" s="523"/>
      <c r="G864" s="524">
        <f>ROUND(E864*F864,2)</f>
        <v>0</v>
      </c>
      <c r="H864" s="523"/>
      <c r="I864" s="524">
        <f>ROUND(E864*H864,2)</f>
        <v>0</v>
      </c>
      <c r="J864" s="523"/>
      <c r="K864" s="524">
        <f>ROUND(E864*J864,2)</f>
        <v>0</v>
      </c>
      <c r="L864" s="524">
        <v>21</v>
      </c>
      <c r="M864" s="524">
        <f>G864*(1+L864/100)</f>
        <v>0</v>
      </c>
      <c r="N864" s="522">
        <v>4.2000000000000002E-4</v>
      </c>
      <c r="O864" s="522">
        <f>ROUND(E864*N864,2)</f>
        <v>0.35</v>
      </c>
      <c r="P864" s="522">
        <v>0</v>
      </c>
      <c r="Q864" s="522">
        <f>ROUND(E864*P864,2)</f>
        <v>0</v>
      </c>
      <c r="R864" s="524" t="s">
        <v>1704</v>
      </c>
      <c r="S864" s="524" t="s">
        <v>1605</v>
      </c>
      <c r="T864" s="525" t="s">
        <v>1605</v>
      </c>
      <c r="U864" s="526">
        <v>0.12</v>
      </c>
      <c r="V864" s="526">
        <f>ROUND(E864*U864,2)</f>
        <v>98.78</v>
      </c>
      <c r="W864" s="526"/>
      <c r="X864" s="526" t="s">
        <v>1606</v>
      </c>
      <c r="Y864" s="526" t="s">
        <v>2857</v>
      </c>
      <c r="Z864" s="527"/>
      <c r="AA864" s="527"/>
      <c r="AB864" s="527"/>
      <c r="AC864" s="527"/>
      <c r="AD864" s="527"/>
      <c r="AE864" s="527"/>
      <c r="AF864" s="527"/>
      <c r="AG864" s="527" t="s">
        <v>1777</v>
      </c>
      <c r="AH864" s="527"/>
      <c r="AI864" s="527"/>
      <c r="AJ864" s="527"/>
      <c r="AK864" s="527"/>
      <c r="AL864" s="527"/>
      <c r="AM864" s="527"/>
      <c r="AN864" s="527"/>
      <c r="AO864" s="527"/>
      <c r="AP864" s="527"/>
      <c r="AQ864" s="527"/>
      <c r="AR864" s="527"/>
      <c r="AS864" s="527"/>
      <c r="AT864" s="527"/>
      <c r="AU864" s="527"/>
      <c r="AV864" s="527"/>
      <c r="AW864" s="527"/>
      <c r="AX864" s="527"/>
      <c r="AY864" s="527"/>
      <c r="AZ864" s="527"/>
      <c r="BA864" s="527"/>
      <c r="BB864" s="527"/>
      <c r="BC864" s="527"/>
      <c r="BD864" s="527"/>
      <c r="BE864" s="527"/>
      <c r="BF864" s="527"/>
      <c r="BG864" s="527"/>
      <c r="BH864" s="527"/>
    </row>
    <row r="865" spans="1:60" outlineLevel="2">
      <c r="A865" s="528"/>
      <c r="B865" s="529"/>
      <c r="C865" s="530" t="s">
        <v>2679</v>
      </c>
      <c r="D865" s="531"/>
      <c r="E865" s="532">
        <v>60.5</v>
      </c>
      <c r="F865" s="526"/>
      <c r="G865" s="526"/>
      <c r="H865" s="526"/>
      <c r="I865" s="526"/>
      <c r="J865" s="526"/>
      <c r="K865" s="526"/>
      <c r="L865" s="526"/>
      <c r="M865" s="526"/>
      <c r="N865" s="533"/>
      <c r="O865" s="533"/>
      <c r="P865" s="533"/>
      <c r="Q865" s="533"/>
      <c r="R865" s="526"/>
      <c r="S865" s="526"/>
      <c r="T865" s="526"/>
      <c r="U865" s="526"/>
      <c r="V865" s="526"/>
      <c r="W865" s="526"/>
      <c r="X865" s="526"/>
      <c r="Y865" s="526"/>
      <c r="Z865" s="527"/>
      <c r="AA865" s="527"/>
      <c r="AB865" s="527"/>
      <c r="AC865" s="527"/>
      <c r="AD865" s="527"/>
      <c r="AE865" s="527"/>
      <c r="AF865" s="527"/>
      <c r="AG865" s="527" t="s">
        <v>814</v>
      </c>
      <c r="AH865" s="527">
        <v>0</v>
      </c>
      <c r="AI865" s="527"/>
      <c r="AJ865" s="527"/>
      <c r="AK865" s="527"/>
      <c r="AL865" s="527"/>
      <c r="AM865" s="527"/>
      <c r="AN865" s="527"/>
      <c r="AO865" s="527"/>
      <c r="AP865" s="527"/>
      <c r="AQ865" s="527"/>
      <c r="AR865" s="527"/>
      <c r="AS865" s="527"/>
      <c r="AT865" s="527"/>
      <c r="AU865" s="527"/>
      <c r="AV865" s="527"/>
      <c r="AW865" s="527"/>
      <c r="AX865" s="527"/>
      <c r="AY865" s="527"/>
      <c r="AZ865" s="527"/>
      <c r="BA865" s="527"/>
      <c r="BB865" s="527"/>
      <c r="BC865" s="527"/>
      <c r="BD865" s="527"/>
      <c r="BE865" s="527"/>
      <c r="BF865" s="527"/>
      <c r="BG865" s="527"/>
      <c r="BH865" s="527"/>
    </row>
    <row r="866" spans="1:60" outlineLevel="3">
      <c r="A866" s="528"/>
      <c r="B866" s="529"/>
      <c r="C866" s="530" t="s">
        <v>2680</v>
      </c>
      <c r="D866" s="531"/>
      <c r="E866" s="532">
        <v>102.4</v>
      </c>
      <c r="F866" s="526"/>
      <c r="G866" s="526"/>
      <c r="H866" s="526"/>
      <c r="I866" s="526"/>
      <c r="J866" s="526"/>
      <c r="K866" s="526"/>
      <c r="L866" s="526"/>
      <c r="M866" s="526"/>
      <c r="N866" s="533"/>
      <c r="O866" s="533"/>
      <c r="P866" s="533"/>
      <c r="Q866" s="533"/>
      <c r="R866" s="526"/>
      <c r="S866" s="526"/>
      <c r="T866" s="526"/>
      <c r="U866" s="526"/>
      <c r="V866" s="526"/>
      <c r="W866" s="526"/>
      <c r="X866" s="526"/>
      <c r="Y866" s="526"/>
      <c r="Z866" s="527"/>
      <c r="AA866" s="527"/>
      <c r="AB866" s="527"/>
      <c r="AC866" s="527"/>
      <c r="AD866" s="527"/>
      <c r="AE866" s="527"/>
      <c r="AF866" s="527"/>
      <c r="AG866" s="527" t="s">
        <v>814</v>
      </c>
      <c r="AH866" s="527">
        <v>0</v>
      </c>
      <c r="AI866" s="527"/>
      <c r="AJ866" s="527"/>
      <c r="AK866" s="527"/>
      <c r="AL866" s="527"/>
      <c r="AM866" s="527"/>
      <c r="AN866" s="527"/>
      <c r="AO866" s="527"/>
      <c r="AP866" s="527"/>
      <c r="AQ866" s="527"/>
      <c r="AR866" s="527"/>
      <c r="AS866" s="527"/>
      <c r="AT866" s="527"/>
      <c r="AU866" s="527"/>
      <c r="AV866" s="527"/>
      <c r="AW866" s="527"/>
      <c r="AX866" s="527"/>
      <c r="AY866" s="527"/>
      <c r="AZ866" s="527"/>
      <c r="BA866" s="527"/>
      <c r="BB866" s="527"/>
      <c r="BC866" s="527"/>
      <c r="BD866" s="527"/>
      <c r="BE866" s="527"/>
      <c r="BF866" s="527"/>
      <c r="BG866" s="527"/>
      <c r="BH866" s="527"/>
    </row>
    <row r="867" spans="1:60" outlineLevel="3">
      <c r="A867" s="528"/>
      <c r="B867" s="529"/>
      <c r="C867" s="530" t="s">
        <v>2681</v>
      </c>
      <c r="D867" s="531"/>
      <c r="E867" s="532">
        <v>98</v>
      </c>
      <c r="F867" s="526"/>
      <c r="G867" s="526"/>
      <c r="H867" s="526"/>
      <c r="I867" s="526"/>
      <c r="J867" s="526"/>
      <c r="K867" s="526"/>
      <c r="L867" s="526"/>
      <c r="M867" s="526"/>
      <c r="N867" s="533"/>
      <c r="O867" s="533"/>
      <c r="P867" s="533"/>
      <c r="Q867" s="533"/>
      <c r="R867" s="526"/>
      <c r="S867" s="526"/>
      <c r="T867" s="526"/>
      <c r="U867" s="526"/>
      <c r="V867" s="526"/>
      <c r="W867" s="526"/>
      <c r="X867" s="526"/>
      <c r="Y867" s="526"/>
      <c r="Z867" s="527"/>
      <c r="AA867" s="527"/>
      <c r="AB867" s="527"/>
      <c r="AC867" s="527"/>
      <c r="AD867" s="527"/>
      <c r="AE867" s="527"/>
      <c r="AF867" s="527"/>
      <c r="AG867" s="527" t="s">
        <v>814</v>
      </c>
      <c r="AH867" s="527">
        <v>0</v>
      </c>
      <c r="AI867" s="527"/>
      <c r="AJ867" s="527"/>
      <c r="AK867" s="527"/>
      <c r="AL867" s="527"/>
      <c r="AM867" s="527"/>
      <c r="AN867" s="527"/>
      <c r="AO867" s="527"/>
      <c r="AP867" s="527"/>
      <c r="AQ867" s="527"/>
      <c r="AR867" s="527"/>
      <c r="AS867" s="527"/>
      <c r="AT867" s="527"/>
      <c r="AU867" s="527"/>
      <c r="AV867" s="527"/>
      <c r="AW867" s="527"/>
      <c r="AX867" s="527"/>
      <c r="AY867" s="527"/>
      <c r="AZ867" s="527"/>
      <c r="BA867" s="527"/>
      <c r="BB867" s="527"/>
      <c r="BC867" s="527"/>
      <c r="BD867" s="527"/>
      <c r="BE867" s="527"/>
      <c r="BF867" s="527"/>
      <c r="BG867" s="527"/>
      <c r="BH867" s="527"/>
    </row>
    <row r="868" spans="1:60" outlineLevel="3">
      <c r="A868" s="528"/>
      <c r="B868" s="529"/>
      <c r="C868" s="530" t="s">
        <v>2682</v>
      </c>
      <c r="D868" s="531"/>
      <c r="E868" s="532">
        <v>77.52</v>
      </c>
      <c r="F868" s="526"/>
      <c r="G868" s="526"/>
      <c r="H868" s="526"/>
      <c r="I868" s="526"/>
      <c r="J868" s="526"/>
      <c r="K868" s="526"/>
      <c r="L868" s="526"/>
      <c r="M868" s="526"/>
      <c r="N868" s="533"/>
      <c r="O868" s="533"/>
      <c r="P868" s="533"/>
      <c r="Q868" s="533"/>
      <c r="R868" s="526"/>
      <c r="S868" s="526"/>
      <c r="T868" s="526"/>
      <c r="U868" s="526"/>
      <c r="V868" s="526"/>
      <c r="W868" s="526"/>
      <c r="X868" s="526"/>
      <c r="Y868" s="526"/>
      <c r="Z868" s="527"/>
      <c r="AA868" s="527"/>
      <c r="AB868" s="527"/>
      <c r="AC868" s="527"/>
      <c r="AD868" s="527"/>
      <c r="AE868" s="527"/>
      <c r="AF868" s="527"/>
      <c r="AG868" s="527" t="s">
        <v>814</v>
      </c>
      <c r="AH868" s="527">
        <v>0</v>
      </c>
      <c r="AI868" s="527"/>
      <c r="AJ868" s="527"/>
      <c r="AK868" s="527"/>
      <c r="AL868" s="527"/>
      <c r="AM868" s="527"/>
      <c r="AN868" s="527"/>
      <c r="AO868" s="527"/>
      <c r="AP868" s="527"/>
      <c r="AQ868" s="527"/>
      <c r="AR868" s="527"/>
      <c r="AS868" s="527"/>
      <c r="AT868" s="527"/>
      <c r="AU868" s="527"/>
      <c r="AV868" s="527"/>
      <c r="AW868" s="527"/>
      <c r="AX868" s="527"/>
      <c r="AY868" s="527"/>
      <c r="AZ868" s="527"/>
      <c r="BA868" s="527"/>
      <c r="BB868" s="527"/>
      <c r="BC868" s="527"/>
      <c r="BD868" s="527"/>
      <c r="BE868" s="527"/>
      <c r="BF868" s="527"/>
      <c r="BG868" s="527"/>
      <c r="BH868" s="527"/>
    </row>
    <row r="869" spans="1:60" ht="22.5" outlineLevel="3">
      <c r="A869" s="528"/>
      <c r="B869" s="529"/>
      <c r="C869" s="530" t="s">
        <v>2683</v>
      </c>
      <c r="D869" s="531"/>
      <c r="E869" s="532">
        <v>132.875</v>
      </c>
      <c r="F869" s="526"/>
      <c r="G869" s="526"/>
      <c r="H869" s="526"/>
      <c r="I869" s="526"/>
      <c r="J869" s="526"/>
      <c r="K869" s="526"/>
      <c r="L869" s="526"/>
      <c r="M869" s="526"/>
      <c r="N869" s="533"/>
      <c r="O869" s="533"/>
      <c r="P869" s="533"/>
      <c r="Q869" s="533"/>
      <c r="R869" s="526"/>
      <c r="S869" s="526"/>
      <c r="T869" s="526"/>
      <c r="U869" s="526"/>
      <c r="V869" s="526"/>
      <c r="W869" s="526"/>
      <c r="X869" s="526"/>
      <c r="Y869" s="526"/>
      <c r="Z869" s="527"/>
      <c r="AA869" s="527"/>
      <c r="AB869" s="527"/>
      <c r="AC869" s="527"/>
      <c r="AD869" s="527"/>
      <c r="AE869" s="527"/>
      <c r="AF869" s="527"/>
      <c r="AG869" s="527" t="s">
        <v>814</v>
      </c>
      <c r="AH869" s="527">
        <v>0</v>
      </c>
      <c r="AI869" s="527"/>
      <c r="AJ869" s="527"/>
      <c r="AK869" s="527"/>
      <c r="AL869" s="527"/>
      <c r="AM869" s="527"/>
      <c r="AN869" s="527"/>
      <c r="AO869" s="527"/>
      <c r="AP869" s="527"/>
      <c r="AQ869" s="527"/>
      <c r="AR869" s="527"/>
      <c r="AS869" s="527"/>
      <c r="AT869" s="527"/>
      <c r="AU869" s="527"/>
      <c r="AV869" s="527"/>
      <c r="AW869" s="527"/>
      <c r="AX869" s="527"/>
      <c r="AY869" s="527"/>
      <c r="AZ869" s="527"/>
      <c r="BA869" s="527"/>
      <c r="BB869" s="527"/>
      <c r="BC869" s="527"/>
      <c r="BD869" s="527"/>
      <c r="BE869" s="527"/>
      <c r="BF869" s="527"/>
      <c r="BG869" s="527"/>
      <c r="BH869" s="527"/>
    </row>
    <row r="870" spans="1:60" ht="22.5" outlineLevel="3">
      <c r="A870" s="528"/>
      <c r="B870" s="529"/>
      <c r="C870" s="530" t="s">
        <v>2684</v>
      </c>
      <c r="D870" s="531"/>
      <c r="E870" s="532">
        <v>195.1</v>
      </c>
      <c r="F870" s="526"/>
      <c r="G870" s="526"/>
      <c r="H870" s="526"/>
      <c r="I870" s="526"/>
      <c r="J870" s="526"/>
      <c r="K870" s="526"/>
      <c r="L870" s="526"/>
      <c r="M870" s="526"/>
      <c r="N870" s="533"/>
      <c r="O870" s="533"/>
      <c r="P870" s="533"/>
      <c r="Q870" s="533"/>
      <c r="R870" s="526"/>
      <c r="S870" s="526"/>
      <c r="T870" s="526"/>
      <c r="U870" s="526"/>
      <c r="V870" s="526"/>
      <c r="W870" s="526"/>
      <c r="X870" s="526"/>
      <c r="Y870" s="526"/>
      <c r="Z870" s="527"/>
      <c r="AA870" s="527"/>
      <c r="AB870" s="527"/>
      <c r="AC870" s="527"/>
      <c r="AD870" s="527"/>
      <c r="AE870" s="527"/>
      <c r="AF870" s="527"/>
      <c r="AG870" s="527" t="s">
        <v>814</v>
      </c>
      <c r="AH870" s="527">
        <v>0</v>
      </c>
      <c r="AI870" s="527"/>
      <c r="AJ870" s="527"/>
      <c r="AK870" s="527"/>
      <c r="AL870" s="527"/>
      <c r="AM870" s="527"/>
      <c r="AN870" s="527"/>
      <c r="AO870" s="527"/>
      <c r="AP870" s="527"/>
      <c r="AQ870" s="527"/>
      <c r="AR870" s="527"/>
      <c r="AS870" s="527"/>
      <c r="AT870" s="527"/>
      <c r="AU870" s="527"/>
      <c r="AV870" s="527"/>
      <c r="AW870" s="527"/>
      <c r="AX870" s="527"/>
      <c r="AY870" s="527"/>
      <c r="AZ870" s="527"/>
      <c r="BA870" s="527"/>
      <c r="BB870" s="527"/>
      <c r="BC870" s="527"/>
      <c r="BD870" s="527"/>
      <c r="BE870" s="527"/>
      <c r="BF870" s="527"/>
      <c r="BG870" s="527"/>
      <c r="BH870" s="527"/>
    </row>
    <row r="871" spans="1:60" outlineLevel="3">
      <c r="A871" s="528"/>
      <c r="B871" s="529"/>
      <c r="C871" s="530" t="s">
        <v>2685</v>
      </c>
      <c r="D871" s="531"/>
      <c r="E871" s="532">
        <v>17.399999999999999</v>
      </c>
      <c r="F871" s="526"/>
      <c r="G871" s="526"/>
      <c r="H871" s="526"/>
      <c r="I871" s="526"/>
      <c r="J871" s="526"/>
      <c r="K871" s="526"/>
      <c r="L871" s="526"/>
      <c r="M871" s="526"/>
      <c r="N871" s="533"/>
      <c r="O871" s="533"/>
      <c r="P871" s="533"/>
      <c r="Q871" s="533"/>
      <c r="R871" s="526"/>
      <c r="S871" s="526"/>
      <c r="T871" s="526"/>
      <c r="U871" s="526"/>
      <c r="V871" s="526"/>
      <c r="W871" s="526"/>
      <c r="X871" s="526"/>
      <c r="Y871" s="526"/>
      <c r="Z871" s="527"/>
      <c r="AA871" s="527"/>
      <c r="AB871" s="527"/>
      <c r="AC871" s="527"/>
      <c r="AD871" s="527"/>
      <c r="AE871" s="527"/>
      <c r="AF871" s="527"/>
      <c r="AG871" s="527" t="s">
        <v>814</v>
      </c>
      <c r="AH871" s="527">
        <v>0</v>
      </c>
      <c r="AI871" s="527"/>
      <c r="AJ871" s="527"/>
      <c r="AK871" s="527"/>
      <c r="AL871" s="527"/>
      <c r="AM871" s="527"/>
      <c r="AN871" s="527"/>
      <c r="AO871" s="527"/>
      <c r="AP871" s="527"/>
      <c r="AQ871" s="527"/>
      <c r="AR871" s="527"/>
      <c r="AS871" s="527"/>
      <c r="AT871" s="527"/>
      <c r="AU871" s="527"/>
      <c r="AV871" s="527"/>
      <c r="AW871" s="527"/>
      <c r="AX871" s="527"/>
      <c r="AY871" s="527"/>
      <c r="AZ871" s="527"/>
      <c r="BA871" s="527"/>
      <c r="BB871" s="527"/>
      <c r="BC871" s="527"/>
      <c r="BD871" s="527"/>
      <c r="BE871" s="527"/>
      <c r="BF871" s="527"/>
      <c r="BG871" s="527"/>
      <c r="BH871" s="527"/>
    </row>
    <row r="872" spans="1:60" outlineLevel="3">
      <c r="A872" s="528"/>
      <c r="B872" s="529"/>
      <c r="C872" s="530" t="s">
        <v>2686</v>
      </c>
      <c r="D872" s="531"/>
      <c r="E872" s="532">
        <v>108.75</v>
      </c>
      <c r="F872" s="526"/>
      <c r="G872" s="526"/>
      <c r="H872" s="526"/>
      <c r="I872" s="526"/>
      <c r="J872" s="526"/>
      <c r="K872" s="526"/>
      <c r="L872" s="526"/>
      <c r="M872" s="526"/>
      <c r="N872" s="533"/>
      <c r="O872" s="533"/>
      <c r="P872" s="533"/>
      <c r="Q872" s="533"/>
      <c r="R872" s="526"/>
      <c r="S872" s="526"/>
      <c r="T872" s="526"/>
      <c r="U872" s="526"/>
      <c r="V872" s="526"/>
      <c r="W872" s="526"/>
      <c r="X872" s="526"/>
      <c r="Y872" s="526"/>
      <c r="Z872" s="527"/>
      <c r="AA872" s="527"/>
      <c r="AB872" s="527"/>
      <c r="AC872" s="527"/>
      <c r="AD872" s="527"/>
      <c r="AE872" s="527"/>
      <c r="AF872" s="527"/>
      <c r="AG872" s="527" t="s">
        <v>814</v>
      </c>
      <c r="AH872" s="527">
        <v>0</v>
      </c>
      <c r="AI872" s="527"/>
      <c r="AJ872" s="527"/>
      <c r="AK872" s="527"/>
      <c r="AL872" s="527"/>
      <c r="AM872" s="527"/>
      <c r="AN872" s="527"/>
      <c r="AO872" s="527"/>
      <c r="AP872" s="527"/>
      <c r="AQ872" s="527"/>
      <c r="AR872" s="527"/>
      <c r="AS872" s="527"/>
      <c r="AT872" s="527"/>
      <c r="AU872" s="527"/>
      <c r="AV872" s="527"/>
      <c r="AW872" s="527"/>
      <c r="AX872" s="527"/>
      <c r="AY872" s="527"/>
      <c r="AZ872" s="527"/>
      <c r="BA872" s="527"/>
      <c r="BB872" s="527"/>
      <c r="BC872" s="527"/>
      <c r="BD872" s="527"/>
      <c r="BE872" s="527"/>
      <c r="BF872" s="527"/>
      <c r="BG872" s="527"/>
      <c r="BH872" s="527"/>
    </row>
    <row r="873" spans="1:60" outlineLevel="3">
      <c r="A873" s="528"/>
      <c r="B873" s="529"/>
      <c r="C873" s="530" t="s">
        <v>2687</v>
      </c>
      <c r="D873" s="531"/>
      <c r="E873" s="532">
        <v>30.6</v>
      </c>
      <c r="F873" s="526"/>
      <c r="G873" s="526"/>
      <c r="H873" s="526"/>
      <c r="I873" s="526"/>
      <c r="J873" s="526"/>
      <c r="K873" s="526"/>
      <c r="L873" s="526"/>
      <c r="M873" s="526"/>
      <c r="N873" s="533"/>
      <c r="O873" s="533"/>
      <c r="P873" s="533"/>
      <c r="Q873" s="533"/>
      <c r="R873" s="526"/>
      <c r="S873" s="526"/>
      <c r="T873" s="526"/>
      <c r="U873" s="526"/>
      <c r="V873" s="526"/>
      <c r="W873" s="526"/>
      <c r="X873" s="526"/>
      <c r="Y873" s="526"/>
      <c r="Z873" s="527"/>
      <c r="AA873" s="527"/>
      <c r="AB873" s="527"/>
      <c r="AC873" s="527"/>
      <c r="AD873" s="527"/>
      <c r="AE873" s="527"/>
      <c r="AF873" s="527"/>
      <c r="AG873" s="527" t="s">
        <v>814</v>
      </c>
      <c r="AH873" s="527">
        <v>0</v>
      </c>
      <c r="AI873" s="527"/>
      <c r="AJ873" s="527"/>
      <c r="AK873" s="527"/>
      <c r="AL873" s="527"/>
      <c r="AM873" s="527"/>
      <c r="AN873" s="527"/>
      <c r="AO873" s="527"/>
      <c r="AP873" s="527"/>
      <c r="AQ873" s="527"/>
      <c r="AR873" s="527"/>
      <c r="AS873" s="527"/>
      <c r="AT873" s="527"/>
      <c r="AU873" s="527"/>
      <c r="AV873" s="527"/>
      <c r="AW873" s="527"/>
      <c r="AX873" s="527"/>
      <c r="AY873" s="527"/>
      <c r="AZ873" s="527"/>
      <c r="BA873" s="527"/>
      <c r="BB873" s="527"/>
      <c r="BC873" s="527"/>
      <c r="BD873" s="527"/>
      <c r="BE873" s="527"/>
      <c r="BF873" s="527"/>
      <c r="BG873" s="527"/>
      <c r="BH873" s="527"/>
    </row>
    <row r="874" spans="1:60" outlineLevel="1">
      <c r="A874" s="518">
        <v>227</v>
      </c>
      <c r="B874" s="519" t="s">
        <v>1922</v>
      </c>
      <c r="C874" s="520" t="s">
        <v>2688</v>
      </c>
      <c r="D874" s="521" t="s">
        <v>162</v>
      </c>
      <c r="E874" s="522">
        <v>1200.2557899999999</v>
      </c>
      <c r="F874" s="523"/>
      <c r="G874" s="524">
        <f>ROUND(E874*F874,2)</f>
        <v>0</v>
      </c>
      <c r="H874" s="523"/>
      <c r="I874" s="524">
        <f>ROUND(E874*H874,2)</f>
        <v>0</v>
      </c>
      <c r="J874" s="523"/>
      <c r="K874" s="524">
        <f>ROUND(E874*J874,2)</f>
        <v>0</v>
      </c>
      <c r="L874" s="524">
        <v>21</v>
      </c>
      <c r="M874" s="524">
        <f>G874*(1+L874/100)</f>
        <v>0</v>
      </c>
      <c r="N874" s="522">
        <v>1.2200000000000001E-2</v>
      </c>
      <c r="O874" s="522">
        <f>ROUND(E874*N874,2)</f>
        <v>14.64</v>
      </c>
      <c r="P874" s="522">
        <v>0</v>
      </c>
      <c r="Q874" s="522">
        <f>ROUND(E874*P874,2)</f>
        <v>0</v>
      </c>
      <c r="R874" s="524"/>
      <c r="S874" s="524" t="s">
        <v>1707</v>
      </c>
      <c r="T874" s="525" t="s">
        <v>1708</v>
      </c>
      <c r="U874" s="526">
        <v>0</v>
      </c>
      <c r="V874" s="526">
        <f>ROUND(E874*U874,2)</f>
        <v>0</v>
      </c>
      <c r="W874" s="526"/>
      <c r="X874" s="526" t="s">
        <v>1814</v>
      </c>
      <c r="Y874" s="526" t="s">
        <v>2857</v>
      </c>
      <c r="Z874" s="527"/>
      <c r="AA874" s="527"/>
      <c r="AB874" s="527"/>
      <c r="AC874" s="527"/>
      <c r="AD874" s="527"/>
      <c r="AE874" s="527"/>
      <c r="AF874" s="527"/>
      <c r="AG874" s="527" t="s">
        <v>1924</v>
      </c>
      <c r="AH874" s="527"/>
      <c r="AI874" s="527"/>
      <c r="AJ874" s="527"/>
      <c r="AK874" s="527"/>
      <c r="AL874" s="527"/>
      <c r="AM874" s="527"/>
      <c r="AN874" s="527"/>
      <c r="AO874" s="527"/>
      <c r="AP874" s="527"/>
      <c r="AQ874" s="527"/>
      <c r="AR874" s="527"/>
      <c r="AS874" s="527"/>
      <c r="AT874" s="527"/>
      <c r="AU874" s="527"/>
      <c r="AV874" s="527"/>
      <c r="AW874" s="527"/>
      <c r="AX874" s="527"/>
      <c r="AY874" s="527"/>
      <c r="AZ874" s="527"/>
      <c r="BA874" s="527"/>
      <c r="BB874" s="527"/>
      <c r="BC874" s="527"/>
      <c r="BD874" s="527"/>
      <c r="BE874" s="527"/>
      <c r="BF874" s="527"/>
      <c r="BG874" s="527"/>
      <c r="BH874" s="527"/>
    </row>
    <row r="875" spans="1:60" outlineLevel="2">
      <c r="A875" s="528"/>
      <c r="B875" s="529"/>
      <c r="C875" s="530" t="s">
        <v>2981</v>
      </c>
      <c r="D875" s="531"/>
      <c r="E875" s="532">
        <v>1200.2557899999999</v>
      </c>
      <c r="F875" s="526"/>
      <c r="G875" s="526"/>
      <c r="H875" s="526"/>
      <c r="I875" s="526"/>
      <c r="J875" s="526"/>
      <c r="K875" s="526"/>
      <c r="L875" s="526"/>
      <c r="M875" s="526"/>
      <c r="N875" s="533"/>
      <c r="O875" s="533"/>
      <c r="P875" s="533"/>
      <c r="Q875" s="533"/>
      <c r="R875" s="526"/>
      <c r="S875" s="526"/>
      <c r="T875" s="526"/>
      <c r="U875" s="526"/>
      <c r="V875" s="526"/>
      <c r="W875" s="526"/>
      <c r="X875" s="526"/>
      <c r="Y875" s="526"/>
      <c r="Z875" s="527"/>
      <c r="AA875" s="527"/>
      <c r="AB875" s="527"/>
      <c r="AC875" s="527"/>
      <c r="AD875" s="527"/>
      <c r="AE875" s="527"/>
      <c r="AF875" s="527"/>
      <c r="AG875" s="527" t="s">
        <v>814</v>
      </c>
      <c r="AH875" s="527">
        <v>5</v>
      </c>
      <c r="AI875" s="527"/>
      <c r="AJ875" s="527"/>
      <c r="AK875" s="527"/>
      <c r="AL875" s="527"/>
      <c r="AM875" s="527"/>
      <c r="AN875" s="527"/>
      <c r="AO875" s="527"/>
      <c r="AP875" s="527"/>
      <c r="AQ875" s="527"/>
      <c r="AR875" s="527"/>
      <c r="AS875" s="527"/>
      <c r="AT875" s="527"/>
      <c r="AU875" s="527"/>
      <c r="AV875" s="527"/>
      <c r="AW875" s="527"/>
      <c r="AX875" s="527"/>
      <c r="AY875" s="527"/>
      <c r="AZ875" s="527"/>
      <c r="BA875" s="527"/>
      <c r="BB875" s="527"/>
      <c r="BC875" s="527"/>
      <c r="BD875" s="527"/>
      <c r="BE875" s="527"/>
      <c r="BF875" s="527"/>
      <c r="BG875" s="527"/>
      <c r="BH875" s="527"/>
    </row>
    <row r="876" spans="1:60" outlineLevel="1">
      <c r="A876" s="528">
        <v>228</v>
      </c>
      <c r="B876" s="529" t="s">
        <v>2689</v>
      </c>
      <c r="C876" s="543" t="s">
        <v>2690</v>
      </c>
      <c r="D876" s="544" t="s">
        <v>255</v>
      </c>
      <c r="E876" s="545"/>
      <c r="F876" s="546"/>
      <c r="G876" s="526">
        <f>ROUND(E876*F876,2)</f>
        <v>0</v>
      </c>
      <c r="H876" s="546"/>
      <c r="I876" s="526">
        <f>ROUND(E876*H876,2)</f>
        <v>0</v>
      </c>
      <c r="J876" s="546"/>
      <c r="K876" s="526">
        <f>ROUND(E876*J876,2)</f>
        <v>0</v>
      </c>
      <c r="L876" s="526">
        <v>21</v>
      </c>
      <c r="M876" s="526">
        <f>G876*(1+L876/100)</f>
        <v>0</v>
      </c>
      <c r="N876" s="533">
        <v>0</v>
      </c>
      <c r="O876" s="533">
        <f>ROUND(E876*N876,2)</f>
        <v>0</v>
      </c>
      <c r="P876" s="533">
        <v>0</v>
      </c>
      <c r="Q876" s="533">
        <f>ROUND(E876*P876,2)</f>
        <v>0</v>
      </c>
      <c r="R876" s="526" t="s">
        <v>1704</v>
      </c>
      <c r="S876" s="526" t="s">
        <v>1605</v>
      </c>
      <c r="T876" s="526" t="s">
        <v>1605</v>
      </c>
      <c r="U876" s="526">
        <v>0</v>
      </c>
      <c r="V876" s="526">
        <f>ROUND(E876*U876,2)</f>
        <v>0</v>
      </c>
      <c r="W876" s="526"/>
      <c r="X876" s="526" t="s">
        <v>1243</v>
      </c>
      <c r="Y876" s="526" t="s">
        <v>2857</v>
      </c>
      <c r="Z876" s="527"/>
      <c r="AA876" s="527"/>
      <c r="AB876" s="527"/>
      <c r="AC876" s="527"/>
      <c r="AD876" s="527"/>
      <c r="AE876" s="527"/>
      <c r="AF876" s="527"/>
      <c r="AG876" s="527" t="s">
        <v>1769</v>
      </c>
      <c r="AH876" s="527"/>
      <c r="AI876" s="527"/>
      <c r="AJ876" s="527"/>
      <c r="AK876" s="527"/>
      <c r="AL876" s="527"/>
      <c r="AM876" s="527"/>
      <c r="AN876" s="527"/>
      <c r="AO876" s="527"/>
      <c r="AP876" s="527"/>
      <c r="AQ876" s="527"/>
      <c r="AR876" s="527"/>
      <c r="AS876" s="527"/>
      <c r="AT876" s="527"/>
      <c r="AU876" s="527"/>
      <c r="AV876" s="527"/>
      <c r="AW876" s="527"/>
      <c r="AX876" s="527"/>
      <c r="AY876" s="527"/>
      <c r="AZ876" s="527"/>
      <c r="BA876" s="527"/>
      <c r="BB876" s="527"/>
      <c r="BC876" s="527"/>
      <c r="BD876" s="527"/>
      <c r="BE876" s="527"/>
      <c r="BF876" s="527"/>
      <c r="BG876" s="527"/>
      <c r="BH876" s="527"/>
    </row>
    <row r="877" spans="1:60">
      <c r="A877" s="510" t="s">
        <v>1600</v>
      </c>
      <c r="B877" s="511" t="s">
        <v>517</v>
      </c>
      <c r="C877" s="512" t="s">
        <v>1928</v>
      </c>
      <c r="D877" s="513"/>
      <c r="E877" s="514"/>
      <c r="F877" s="515"/>
      <c r="G877" s="515">
        <f>SUMIF(AG878:AG886,"&lt;&gt;NOR",G878:G886)</f>
        <v>0</v>
      </c>
      <c r="H877" s="515"/>
      <c r="I877" s="515">
        <f>SUM(I878:I886)</f>
        <v>0</v>
      </c>
      <c r="J877" s="515"/>
      <c r="K877" s="515">
        <f>SUM(K878:K886)</f>
        <v>0</v>
      </c>
      <c r="L877" s="515"/>
      <c r="M877" s="515">
        <f>SUM(M878:M886)</f>
        <v>0</v>
      </c>
      <c r="N877" s="514"/>
      <c r="O877" s="514">
        <f>SUM(O878:O886)</f>
        <v>0</v>
      </c>
      <c r="P877" s="514"/>
      <c r="Q877" s="514">
        <f>SUM(Q878:Q886)</f>
        <v>0</v>
      </c>
      <c r="R877" s="515"/>
      <c r="S877" s="515"/>
      <c r="T877" s="516"/>
      <c r="U877" s="517"/>
      <c r="V877" s="517">
        <f>SUM(V878:V886)</f>
        <v>0.54</v>
      </c>
      <c r="W877" s="517"/>
      <c r="X877" s="517"/>
      <c r="Y877" s="517"/>
      <c r="AG877" s="493" t="s">
        <v>1601</v>
      </c>
    </row>
    <row r="878" spans="1:60" ht="22.5" outlineLevel="1">
      <c r="A878" s="518">
        <v>229</v>
      </c>
      <c r="B878" s="519" t="s">
        <v>2691</v>
      </c>
      <c r="C878" s="520" t="s">
        <v>2692</v>
      </c>
      <c r="D878" s="521" t="s">
        <v>162</v>
      </c>
      <c r="E878" s="522">
        <v>10.600199999999999</v>
      </c>
      <c r="F878" s="523"/>
      <c r="G878" s="524">
        <f>ROUND(E878*F878,2)</f>
        <v>0</v>
      </c>
      <c r="H878" s="523"/>
      <c r="I878" s="524">
        <f>ROUND(E878*H878,2)</f>
        <v>0</v>
      </c>
      <c r="J878" s="523"/>
      <c r="K878" s="524">
        <f>ROUND(E878*J878,2)</f>
        <v>0</v>
      </c>
      <c r="L878" s="524">
        <v>21</v>
      </c>
      <c r="M878" s="524">
        <f>G878*(1+L878/100)</f>
        <v>0</v>
      </c>
      <c r="N878" s="522">
        <v>1.7000000000000001E-4</v>
      </c>
      <c r="O878" s="522">
        <f>ROUND(E878*N878,2)</f>
        <v>0</v>
      </c>
      <c r="P878" s="522">
        <v>0</v>
      </c>
      <c r="Q878" s="522">
        <f>ROUND(E878*P878,2)</f>
        <v>0</v>
      </c>
      <c r="R878" s="524" t="s">
        <v>2693</v>
      </c>
      <c r="S878" s="524" t="s">
        <v>1605</v>
      </c>
      <c r="T878" s="525" t="s">
        <v>1605</v>
      </c>
      <c r="U878" s="526">
        <v>5.0999999999999997E-2</v>
      </c>
      <c r="V878" s="526">
        <f>ROUND(E878*U878,2)</f>
        <v>0.54</v>
      </c>
      <c r="W878" s="526"/>
      <c r="X878" s="526" t="s">
        <v>1606</v>
      </c>
      <c r="Y878" s="526" t="s">
        <v>2857</v>
      </c>
      <c r="Z878" s="527"/>
      <c r="AA878" s="527"/>
      <c r="AB878" s="527"/>
      <c r="AC878" s="527"/>
      <c r="AD878" s="527"/>
      <c r="AE878" s="527"/>
      <c r="AF878" s="527"/>
      <c r="AG878" s="527" t="s">
        <v>1607</v>
      </c>
      <c r="AH878" s="527"/>
      <c r="AI878" s="527"/>
      <c r="AJ878" s="527"/>
      <c r="AK878" s="527"/>
      <c r="AL878" s="527"/>
      <c r="AM878" s="527"/>
      <c r="AN878" s="527"/>
      <c r="AO878" s="527"/>
      <c r="AP878" s="527"/>
      <c r="AQ878" s="527"/>
      <c r="AR878" s="527"/>
      <c r="AS878" s="527"/>
      <c r="AT878" s="527"/>
      <c r="AU878" s="527"/>
      <c r="AV878" s="527"/>
      <c r="AW878" s="527"/>
      <c r="AX878" s="527"/>
      <c r="AY878" s="527"/>
      <c r="AZ878" s="527"/>
      <c r="BA878" s="527"/>
      <c r="BB878" s="527"/>
      <c r="BC878" s="527"/>
      <c r="BD878" s="527"/>
      <c r="BE878" s="527"/>
      <c r="BF878" s="527"/>
      <c r="BG878" s="527"/>
      <c r="BH878" s="527"/>
    </row>
    <row r="879" spans="1:60" outlineLevel="2">
      <c r="A879" s="528"/>
      <c r="B879" s="529"/>
      <c r="C879" s="976" t="s">
        <v>2694</v>
      </c>
      <c r="D879" s="977"/>
      <c r="E879" s="977"/>
      <c r="F879" s="977"/>
      <c r="G879" s="977"/>
      <c r="H879" s="526"/>
      <c r="I879" s="526"/>
      <c r="J879" s="526"/>
      <c r="K879" s="526"/>
      <c r="L879" s="526"/>
      <c r="M879" s="526"/>
      <c r="N879" s="533"/>
      <c r="O879" s="533"/>
      <c r="P879" s="533"/>
      <c r="Q879" s="533"/>
      <c r="R879" s="526"/>
      <c r="S879" s="526"/>
      <c r="T879" s="526"/>
      <c r="U879" s="526"/>
      <c r="V879" s="526"/>
      <c r="W879" s="526"/>
      <c r="X879" s="526"/>
      <c r="Y879" s="526"/>
      <c r="Z879" s="527"/>
      <c r="AA879" s="527"/>
      <c r="AB879" s="527"/>
      <c r="AC879" s="527"/>
      <c r="AD879" s="527"/>
      <c r="AE879" s="527"/>
      <c r="AF879" s="527"/>
      <c r="AG879" s="527" t="s">
        <v>1621</v>
      </c>
      <c r="AH879" s="527"/>
      <c r="AI879" s="527"/>
      <c r="AJ879" s="527"/>
      <c r="AK879" s="527"/>
      <c r="AL879" s="527"/>
      <c r="AM879" s="527"/>
      <c r="AN879" s="527"/>
      <c r="AO879" s="527"/>
      <c r="AP879" s="527"/>
      <c r="AQ879" s="527"/>
      <c r="AR879" s="527"/>
      <c r="AS879" s="527"/>
      <c r="AT879" s="527"/>
      <c r="AU879" s="527"/>
      <c r="AV879" s="527"/>
      <c r="AW879" s="527"/>
      <c r="AX879" s="527"/>
      <c r="AY879" s="527"/>
      <c r="AZ879" s="527"/>
      <c r="BA879" s="527"/>
      <c r="BB879" s="527"/>
      <c r="BC879" s="527"/>
      <c r="BD879" s="527"/>
      <c r="BE879" s="527"/>
      <c r="BF879" s="527"/>
      <c r="BG879" s="527"/>
      <c r="BH879" s="527"/>
    </row>
    <row r="880" spans="1:60" outlineLevel="2">
      <c r="A880" s="528"/>
      <c r="B880" s="529"/>
      <c r="C880" s="530" t="s">
        <v>2982</v>
      </c>
      <c r="D880" s="531"/>
      <c r="E880" s="532">
        <v>10.600199999999999</v>
      </c>
      <c r="F880" s="526"/>
      <c r="G880" s="526"/>
      <c r="H880" s="526"/>
      <c r="I880" s="526"/>
      <c r="J880" s="526"/>
      <c r="K880" s="526"/>
      <c r="L880" s="526"/>
      <c r="M880" s="526"/>
      <c r="N880" s="533"/>
      <c r="O880" s="533"/>
      <c r="P880" s="533"/>
      <c r="Q880" s="533"/>
      <c r="R880" s="526"/>
      <c r="S880" s="526"/>
      <c r="T880" s="526"/>
      <c r="U880" s="526"/>
      <c r="V880" s="526"/>
      <c r="W880" s="526"/>
      <c r="X880" s="526"/>
      <c r="Y880" s="526"/>
      <c r="Z880" s="527"/>
      <c r="AA880" s="527"/>
      <c r="AB880" s="527"/>
      <c r="AC880" s="527"/>
      <c r="AD880" s="527"/>
      <c r="AE880" s="527"/>
      <c r="AF880" s="527"/>
      <c r="AG880" s="527" t="s">
        <v>814</v>
      </c>
      <c r="AH880" s="527">
        <v>0</v>
      </c>
      <c r="AI880" s="527"/>
      <c r="AJ880" s="527"/>
      <c r="AK880" s="527"/>
      <c r="AL880" s="527"/>
      <c r="AM880" s="527"/>
      <c r="AN880" s="527"/>
      <c r="AO880" s="527"/>
      <c r="AP880" s="527"/>
      <c r="AQ880" s="527"/>
      <c r="AR880" s="527"/>
      <c r="AS880" s="527"/>
      <c r="AT880" s="527"/>
      <c r="AU880" s="527"/>
      <c r="AV880" s="527"/>
      <c r="AW880" s="527"/>
      <c r="AX880" s="527"/>
      <c r="AY880" s="527"/>
      <c r="AZ880" s="527"/>
      <c r="BA880" s="527"/>
      <c r="BB880" s="527"/>
      <c r="BC880" s="527"/>
      <c r="BD880" s="527"/>
      <c r="BE880" s="527"/>
      <c r="BF880" s="527"/>
      <c r="BG880" s="527"/>
      <c r="BH880" s="527"/>
    </row>
    <row r="881" spans="1:60" outlineLevel="1">
      <c r="A881" s="518">
        <v>230</v>
      </c>
      <c r="B881" s="519" t="s">
        <v>1929</v>
      </c>
      <c r="C881" s="520" t="s">
        <v>1930</v>
      </c>
      <c r="D881" s="521" t="s">
        <v>189</v>
      </c>
      <c r="E881" s="522">
        <v>13</v>
      </c>
      <c r="F881" s="523"/>
      <c r="G881" s="524">
        <f>ROUND(E881*F881,2)</f>
        <v>0</v>
      </c>
      <c r="H881" s="523"/>
      <c r="I881" s="524">
        <f>ROUND(E881*H881,2)</f>
        <v>0</v>
      </c>
      <c r="J881" s="523"/>
      <c r="K881" s="524">
        <f>ROUND(E881*J881,2)</f>
        <v>0</v>
      </c>
      <c r="L881" s="524">
        <v>21</v>
      </c>
      <c r="M881" s="524">
        <f>G881*(1+L881/100)</f>
        <v>0</v>
      </c>
      <c r="N881" s="522">
        <v>0</v>
      </c>
      <c r="O881" s="522">
        <f>ROUND(E881*N881,2)</f>
        <v>0</v>
      </c>
      <c r="P881" s="522">
        <v>0</v>
      </c>
      <c r="Q881" s="522">
        <f>ROUND(E881*P881,2)</f>
        <v>0</v>
      </c>
      <c r="R881" s="524"/>
      <c r="S881" s="524" t="s">
        <v>1707</v>
      </c>
      <c r="T881" s="525" t="s">
        <v>1708</v>
      </c>
      <c r="U881" s="526">
        <v>0</v>
      </c>
      <c r="V881" s="526">
        <f>ROUND(E881*U881,2)</f>
        <v>0</v>
      </c>
      <c r="W881" s="526"/>
      <c r="X881" s="526" t="s">
        <v>1606</v>
      </c>
      <c r="Y881" s="526" t="s">
        <v>2857</v>
      </c>
      <c r="Z881" s="527"/>
      <c r="AA881" s="527"/>
      <c r="AB881" s="527"/>
      <c r="AC881" s="527"/>
      <c r="AD881" s="527"/>
      <c r="AE881" s="527"/>
      <c r="AF881" s="527"/>
      <c r="AG881" s="527" t="s">
        <v>1697</v>
      </c>
      <c r="AH881" s="527"/>
      <c r="AI881" s="527"/>
      <c r="AJ881" s="527"/>
      <c r="AK881" s="527"/>
      <c r="AL881" s="527"/>
      <c r="AM881" s="527"/>
      <c r="AN881" s="527"/>
      <c r="AO881" s="527"/>
      <c r="AP881" s="527"/>
      <c r="AQ881" s="527"/>
      <c r="AR881" s="527"/>
      <c r="AS881" s="527"/>
      <c r="AT881" s="527"/>
      <c r="AU881" s="527"/>
      <c r="AV881" s="527"/>
      <c r="AW881" s="527"/>
      <c r="AX881" s="527"/>
      <c r="AY881" s="527"/>
      <c r="AZ881" s="527"/>
      <c r="BA881" s="527"/>
      <c r="BB881" s="527"/>
      <c r="BC881" s="527"/>
      <c r="BD881" s="527"/>
      <c r="BE881" s="527"/>
      <c r="BF881" s="527"/>
      <c r="BG881" s="527"/>
      <c r="BH881" s="527"/>
    </row>
    <row r="882" spans="1:60" outlineLevel="2">
      <c r="A882" s="528"/>
      <c r="B882" s="529"/>
      <c r="C882" s="530" t="s">
        <v>2983</v>
      </c>
      <c r="D882" s="531"/>
      <c r="E882" s="532">
        <v>4</v>
      </c>
      <c r="F882" s="526"/>
      <c r="G882" s="526"/>
      <c r="H882" s="526"/>
      <c r="I882" s="526"/>
      <c r="J882" s="526"/>
      <c r="K882" s="526"/>
      <c r="L882" s="526"/>
      <c r="M882" s="526"/>
      <c r="N882" s="533"/>
      <c r="O882" s="533"/>
      <c r="P882" s="533"/>
      <c r="Q882" s="533"/>
      <c r="R882" s="526"/>
      <c r="S882" s="526"/>
      <c r="T882" s="526"/>
      <c r="U882" s="526"/>
      <c r="V882" s="526"/>
      <c r="W882" s="526"/>
      <c r="X882" s="526"/>
      <c r="Y882" s="526"/>
      <c r="Z882" s="527"/>
      <c r="AA882" s="527"/>
      <c r="AB882" s="527"/>
      <c r="AC882" s="527"/>
      <c r="AD882" s="527"/>
      <c r="AE882" s="527"/>
      <c r="AF882" s="527"/>
      <c r="AG882" s="527" t="s">
        <v>814</v>
      </c>
      <c r="AH882" s="527">
        <v>5</v>
      </c>
      <c r="AI882" s="527"/>
      <c r="AJ882" s="527"/>
      <c r="AK882" s="527"/>
      <c r="AL882" s="527"/>
      <c r="AM882" s="527"/>
      <c r="AN882" s="527"/>
      <c r="AO882" s="527"/>
      <c r="AP882" s="527"/>
      <c r="AQ882" s="527"/>
      <c r="AR882" s="527"/>
      <c r="AS882" s="527"/>
      <c r="AT882" s="527"/>
      <c r="AU882" s="527"/>
      <c r="AV882" s="527"/>
      <c r="AW882" s="527"/>
      <c r="AX882" s="527"/>
      <c r="AY882" s="527"/>
      <c r="AZ882" s="527"/>
      <c r="BA882" s="527"/>
      <c r="BB882" s="527"/>
      <c r="BC882" s="527"/>
      <c r="BD882" s="527"/>
      <c r="BE882" s="527"/>
      <c r="BF882" s="527"/>
      <c r="BG882" s="527"/>
      <c r="BH882" s="527"/>
    </row>
    <row r="883" spans="1:60" outlineLevel="3">
      <c r="A883" s="528"/>
      <c r="B883" s="529"/>
      <c r="C883" s="530" t="s">
        <v>2984</v>
      </c>
      <c r="D883" s="531"/>
      <c r="E883" s="532">
        <v>1</v>
      </c>
      <c r="F883" s="526"/>
      <c r="G883" s="526"/>
      <c r="H883" s="526"/>
      <c r="I883" s="526"/>
      <c r="J883" s="526"/>
      <c r="K883" s="526"/>
      <c r="L883" s="526"/>
      <c r="M883" s="526"/>
      <c r="N883" s="533"/>
      <c r="O883" s="533"/>
      <c r="P883" s="533"/>
      <c r="Q883" s="533"/>
      <c r="R883" s="526"/>
      <c r="S883" s="526"/>
      <c r="T883" s="526"/>
      <c r="U883" s="526"/>
      <c r="V883" s="526"/>
      <c r="W883" s="526"/>
      <c r="X883" s="526"/>
      <c r="Y883" s="526"/>
      <c r="Z883" s="527"/>
      <c r="AA883" s="527"/>
      <c r="AB883" s="527"/>
      <c r="AC883" s="527"/>
      <c r="AD883" s="527"/>
      <c r="AE883" s="527"/>
      <c r="AF883" s="527"/>
      <c r="AG883" s="527" t="s">
        <v>814</v>
      </c>
      <c r="AH883" s="527">
        <v>5</v>
      </c>
      <c r="AI883" s="527"/>
      <c r="AJ883" s="527"/>
      <c r="AK883" s="527"/>
      <c r="AL883" s="527"/>
      <c r="AM883" s="527"/>
      <c r="AN883" s="527"/>
      <c r="AO883" s="527"/>
      <c r="AP883" s="527"/>
      <c r="AQ883" s="527"/>
      <c r="AR883" s="527"/>
      <c r="AS883" s="527"/>
      <c r="AT883" s="527"/>
      <c r="AU883" s="527"/>
      <c r="AV883" s="527"/>
      <c r="AW883" s="527"/>
      <c r="AX883" s="527"/>
      <c r="AY883" s="527"/>
      <c r="AZ883" s="527"/>
      <c r="BA883" s="527"/>
      <c r="BB883" s="527"/>
      <c r="BC883" s="527"/>
      <c r="BD883" s="527"/>
      <c r="BE883" s="527"/>
      <c r="BF883" s="527"/>
      <c r="BG883" s="527"/>
      <c r="BH883" s="527"/>
    </row>
    <row r="884" spans="1:60" outlineLevel="3">
      <c r="A884" s="528"/>
      <c r="B884" s="529"/>
      <c r="C884" s="530" t="s">
        <v>2985</v>
      </c>
      <c r="D884" s="531"/>
      <c r="E884" s="532">
        <v>3</v>
      </c>
      <c r="F884" s="526"/>
      <c r="G884" s="526"/>
      <c r="H884" s="526"/>
      <c r="I884" s="526"/>
      <c r="J884" s="526"/>
      <c r="K884" s="526"/>
      <c r="L884" s="526"/>
      <c r="M884" s="526"/>
      <c r="N884" s="533"/>
      <c r="O884" s="533"/>
      <c r="P884" s="533"/>
      <c r="Q884" s="533"/>
      <c r="R884" s="526"/>
      <c r="S884" s="526"/>
      <c r="T884" s="526"/>
      <c r="U884" s="526"/>
      <c r="V884" s="526"/>
      <c r="W884" s="526"/>
      <c r="X884" s="526"/>
      <c r="Y884" s="526"/>
      <c r="Z884" s="527"/>
      <c r="AA884" s="527"/>
      <c r="AB884" s="527"/>
      <c r="AC884" s="527"/>
      <c r="AD884" s="527"/>
      <c r="AE884" s="527"/>
      <c r="AF884" s="527"/>
      <c r="AG884" s="527" t="s">
        <v>814</v>
      </c>
      <c r="AH884" s="527">
        <v>5</v>
      </c>
      <c r="AI884" s="527"/>
      <c r="AJ884" s="527"/>
      <c r="AK884" s="527"/>
      <c r="AL884" s="527"/>
      <c r="AM884" s="527"/>
      <c r="AN884" s="527"/>
      <c r="AO884" s="527"/>
      <c r="AP884" s="527"/>
      <c r="AQ884" s="527"/>
      <c r="AR884" s="527"/>
      <c r="AS884" s="527"/>
      <c r="AT884" s="527"/>
      <c r="AU884" s="527"/>
      <c r="AV884" s="527"/>
      <c r="AW884" s="527"/>
      <c r="AX884" s="527"/>
      <c r="AY884" s="527"/>
      <c r="AZ884" s="527"/>
      <c r="BA884" s="527"/>
      <c r="BB884" s="527"/>
      <c r="BC884" s="527"/>
      <c r="BD884" s="527"/>
      <c r="BE884" s="527"/>
      <c r="BF884" s="527"/>
      <c r="BG884" s="527"/>
      <c r="BH884" s="527"/>
    </row>
    <row r="885" spans="1:60" outlineLevel="3">
      <c r="A885" s="528"/>
      <c r="B885" s="529"/>
      <c r="C885" s="530" t="s">
        <v>2986</v>
      </c>
      <c r="D885" s="531"/>
      <c r="E885" s="532">
        <v>1</v>
      </c>
      <c r="F885" s="526"/>
      <c r="G885" s="526"/>
      <c r="H885" s="526"/>
      <c r="I885" s="526"/>
      <c r="J885" s="526"/>
      <c r="K885" s="526"/>
      <c r="L885" s="526"/>
      <c r="M885" s="526"/>
      <c r="N885" s="533"/>
      <c r="O885" s="533"/>
      <c r="P885" s="533"/>
      <c r="Q885" s="533"/>
      <c r="R885" s="526"/>
      <c r="S885" s="526"/>
      <c r="T885" s="526"/>
      <c r="U885" s="526"/>
      <c r="V885" s="526"/>
      <c r="W885" s="526"/>
      <c r="X885" s="526"/>
      <c r="Y885" s="526"/>
      <c r="Z885" s="527"/>
      <c r="AA885" s="527"/>
      <c r="AB885" s="527"/>
      <c r="AC885" s="527"/>
      <c r="AD885" s="527"/>
      <c r="AE885" s="527"/>
      <c r="AF885" s="527"/>
      <c r="AG885" s="527" t="s">
        <v>814</v>
      </c>
      <c r="AH885" s="527">
        <v>5</v>
      </c>
      <c r="AI885" s="527"/>
      <c r="AJ885" s="527"/>
      <c r="AK885" s="527"/>
      <c r="AL885" s="527"/>
      <c r="AM885" s="527"/>
      <c r="AN885" s="527"/>
      <c r="AO885" s="527"/>
      <c r="AP885" s="527"/>
      <c r="AQ885" s="527"/>
      <c r="AR885" s="527"/>
      <c r="AS885" s="527"/>
      <c r="AT885" s="527"/>
      <c r="AU885" s="527"/>
      <c r="AV885" s="527"/>
      <c r="AW885" s="527"/>
      <c r="AX885" s="527"/>
      <c r="AY885" s="527"/>
      <c r="AZ885" s="527"/>
      <c r="BA885" s="527"/>
      <c r="BB885" s="527"/>
      <c r="BC885" s="527"/>
      <c r="BD885" s="527"/>
      <c r="BE885" s="527"/>
      <c r="BF885" s="527"/>
      <c r="BG885" s="527"/>
      <c r="BH885" s="527"/>
    </row>
    <row r="886" spans="1:60" outlineLevel="3">
      <c r="A886" s="528"/>
      <c r="B886" s="529"/>
      <c r="C886" s="530" t="s">
        <v>2987</v>
      </c>
      <c r="D886" s="531"/>
      <c r="E886" s="532">
        <v>4</v>
      </c>
      <c r="F886" s="526"/>
      <c r="G886" s="526"/>
      <c r="H886" s="526"/>
      <c r="I886" s="526"/>
      <c r="J886" s="526"/>
      <c r="K886" s="526"/>
      <c r="L886" s="526"/>
      <c r="M886" s="526"/>
      <c r="N886" s="533"/>
      <c r="O886" s="533"/>
      <c r="P886" s="533"/>
      <c r="Q886" s="533"/>
      <c r="R886" s="526"/>
      <c r="S886" s="526"/>
      <c r="T886" s="526"/>
      <c r="U886" s="526"/>
      <c r="V886" s="526"/>
      <c r="W886" s="526"/>
      <c r="X886" s="526"/>
      <c r="Y886" s="526"/>
      <c r="Z886" s="527"/>
      <c r="AA886" s="527"/>
      <c r="AB886" s="527"/>
      <c r="AC886" s="527"/>
      <c r="AD886" s="527"/>
      <c r="AE886" s="527"/>
      <c r="AF886" s="527"/>
      <c r="AG886" s="527" t="s">
        <v>814</v>
      </c>
      <c r="AH886" s="527">
        <v>5</v>
      </c>
      <c r="AI886" s="527"/>
      <c r="AJ886" s="527"/>
      <c r="AK886" s="527"/>
      <c r="AL886" s="527"/>
      <c r="AM886" s="527"/>
      <c r="AN886" s="527"/>
      <c r="AO886" s="527"/>
      <c r="AP886" s="527"/>
      <c r="AQ886" s="527"/>
      <c r="AR886" s="527"/>
      <c r="AS886" s="527"/>
      <c r="AT886" s="527"/>
      <c r="AU886" s="527"/>
      <c r="AV886" s="527"/>
      <c r="AW886" s="527"/>
      <c r="AX886" s="527"/>
      <c r="AY886" s="527"/>
      <c r="AZ886" s="527"/>
      <c r="BA886" s="527"/>
      <c r="BB886" s="527"/>
      <c r="BC886" s="527"/>
      <c r="BD886" s="527"/>
      <c r="BE886" s="527"/>
      <c r="BF886" s="527"/>
      <c r="BG886" s="527"/>
      <c r="BH886" s="527"/>
    </row>
    <row r="887" spans="1:60">
      <c r="A887" s="510" t="s">
        <v>1600</v>
      </c>
      <c r="B887" s="511" t="s">
        <v>1931</v>
      </c>
      <c r="C887" s="512" t="s">
        <v>1932</v>
      </c>
      <c r="D887" s="513"/>
      <c r="E887" s="514"/>
      <c r="F887" s="515"/>
      <c r="G887" s="515">
        <f>SUMIF(AG888:AG904,"&lt;&gt;NOR",G888:G904)</f>
        <v>0</v>
      </c>
      <c r="H887" s="515"/>
      <c r="I887" s="515">
        <f>SUM(I888:I904)</f>
        <v>0</v>
      </c>
      <c r="J887" s="515"/>
      <c r="K887" s="515">
        <f>SUM(K888:K904)</f>
        <v>0</v>
      </c>
      <c r="L887" s="515"/>
      <c r="M887" s="515">
        <f>SUM(M888:M904)</f>
        <v>0</v>
      </c>
      <c r="N887" s="514"/>
      <c r="O887" s="514">
        <f>SUM(O888:O904)</f>
        <v>1.1099999999999999</v>
      </c>
      <c r="P887" s="514"/>
      <c r="Q887" s="514">
        <f>SUM(Q888:Q904)</f>
        <v>0</v>
      </c>
      <c r="R887" s="515"/>
      <c r="S887" s="515"/>
      <c r="T887" s="516"/>
      <c r="U887" s="517"/>
      <c r="V887" s="517">
        <f>SUM(V888:V904)</f>
        <v>524.95000000000005</v>
      </c>
      <c r="W887" s="517"/>
      <c r="X887" s="517"/>
      <c r="Y887" s="517"/>
      <c r="AG887" s="493" t="s">
        <v>1601</v>
      </c>
    </row>
    <row r="888" spans="1:60" outlineLevel="1">
      <c r="A888" s="518">
        <v>231</v>
      </c>
      <c r="B888" s="519" t="s">
        <v>1933</v>
      </c>
      <c r="C888" s="520" t="s">
        <v>1934</v>
      </c>
      <c r="D888" s="521" t="s">
        <v>162</v>
      </c>
      <c r="E888" s="522">
        <v>1378.9206999999999</v>
      </c>
      <c r="F888" s="523"/>
      <c r="G888" s="524">
        <f>ROUND(E888*F888,2)</f>
        <v>0</v>
      </c>
      <c r="H888" s="523"/>
      <c r="I888" s="524">
        <f>ROUND(E888*H888,2)</f>
        <v>0</v>
      </c>
      <c r="J888" s="523"/>
      <c r="K888" s="524">
        <f>ROUND(E888*J888,2)</f>
        <v>0</v>
      </c>
      <c r="L888" s="524">
        <v>21</v>
      </c>
      <c r="M888" s="524">
        <f>G888*(1+L888/100)</f>
        <v>0</v>
      </c>
      <c r="N888" s="522">
        <v>0</v>
      </c>
      <c r="O888" s="522">
        <f>ROUND(E888*N888,2)</f>
        <v>0</v>
      </c>
      <c r="P888" s="522">
        <v>0</v>
      </c>
      <c r="Q888" s="522">
        <f>ROUND(E888*P888,2)</f>
        <v>0</v>
      </c>
      <c r="R888" s="524" t="s">
        <v>1935</v>
      </c>
      <c r="S888" s="524" t="s">
        <v>1605</v>
      </c>
      <c r="T888" s="525" t="s">
        <v>1605</v>
      </c>
      <c r="U888" s="526">
        <v>6.9709999999999994E-2</v>
      </c>
      <c r="V888" s="526">
        <f>ROUND(E888*U888,2)</f>
        <v>96.12</v>
      </c>
      <c r="W888" s="526"/>
      <c r="X888" s="526" t="s">
        <v>1606</v>
      </c>
      <c r="Y888" s="526" t="s">
        <v>2857</v>
      </c>
      <c r="Z888" s="527"/>
      <c r="AA888" s="527"/>
      <c r="AB888" s="527"/>
      <c r="AC888" s="527"/>
      <c r="AD888" s="527"/>
      <c r="AE888" s="527"/>
      <c r="AF888" s="527"/>
      <c r="AG888" s="527" t="s">
        <v>1607</v>
      </c>
      <c r="AH888" s="527"/>
      <c r="AI888" s="527"/>
      <c r="AJ888" s="527"/>
      <c r="AK888" s="527"/>
      <c r="AL888" s="527"/>
      <c r="AM888" s="527"/>
      <c r="AN888" s="527"/>
      <c r="AO888" s="527"/>
      <c r="AP888" s="527"/>
      <c r="AQ888" s="527"/>
      <c r="AR888" s="527"/>
      <c r="AS888" s="527"/>
      <c r="AT888" s="527"/>
      <c r="AU888" s="527"/>
      <c r="AV888" s="527"/>
      <c r="AW888" s="527"/>
      <c r="AX888" s="527"/>
      <c r="AY888" s="527"/>
      <c r="AZ888" s="527"/>
      <c r="BA888" s="527"/>
      <c r="BB888" s="527"/>
      <c r="BC888" s="527"/>
      <c r="BD888" s="527"/>
      <c r="BE888" s="527"/>
      <c r="BF888" s="527"/>
      <c r="BG888" s="527"/>
      <c r="BH888" s="527"/>
    </row>
    <row r="889" spans="1:60" outlineLevel="2">
      <c r="A889" s="528"/>
      <c r="B889" s="529"/>
      <c r="C889" s="530" t="s">
        <v>2988</v>
      </c>
      <c r="D889" s="531"/>
      <c r="E889" s="532">
        <v>965.42070000000001</v>
      </c>
      <c r="F889" s="526"/>
      <c r="G889" s="526"/>
      <c r="H889" s="526"/>
      <c r="I889" s="526"/>
      <c r="J889" s="526"/>
      <c r="K889" s="526"/>
      <c r="L889" s="526"/>
      <c r="M889" s="526"/>
      <c r="N889" s="533"/>
      <c r="O889" s="533"/>
      <c r="P889" s="533"/>
      <c r="Q889" s="533"/>
      <c r="R889" s="526"/>
      <c r="S889" s="526"/>
      <c r="T889" s="526"/>
      <c r="U889" s="526"/>
      <c r="V889" s="526"/>
      <c r="W889" s="526"/>
      <c r="X889" s="526"/>
      <c r="Y889" s="526"/>
      <c r="Z889" s="527"/>
      <c r="AA889" s="527"/>
      <c r="AB889" s="527"/>
      <c r="AC889" s="527"/>
      <c r="AD889" s="527"/>
      <c r="AE889" s="527"/>
      <c r="AF889" s="527"/>
      <c r="AG889" s="527" t="s">
        <v>814</v>
      </c>
      <c r="AH889" s="527">
        <v>5</v>
      </c>
      <c r="AI889" s="527"/>
      <c r="AJ889" s="527"/>
      <c r="AK889" s="527"/>
      <c r="AL889" s="527"/>
      <c r="AM889" s="527"/>
      <c r="AN889" s="527"/>
      <c r="AO889" s="527"/>
      <c r="AP889" s="527"/>
      <c r="AQ889" s="527"/>
      <c r="AR889" s="527"/>
      <c r="AS889" s="527"/>
      <c r="AT889" s="527"/>
      <c r="AU889" s="527"/>
      <c r="AV889" s="527"/>
      <c r="AW889" s="527"/>
      <c r="AX889" s="527"/>
      <c r="AY889" s="527"/>
      <c r="AZ889" s="527"/>
      <c r="BA889" s="527"/>
      <c r="BB889" s="527"/>
      <c r="BC889" s="527"/>
      <c r="BD889" s="527"/>
      <c r="BE889" s="527"/>
      <c r="BF889" s="527"/>
      <c r="BG889" s="527"/>
      <c r="BH889" s="527"/>
    </row>
    <row r="890" spans="1:60" outlineLevel="3">
      <c r="A890" s="528"/>
      <c r="B890" s="529"/>
      <c r="C890" s="530" t="s">
        <v>2914</v>
      </c>
      <c r="D890" s="531"/>
      <c r="E890" s="532">
        <v>413.5</v>
      </c>
      <c r="F890" s="526"/>
      <c r="G890" s="526"/>
      <c r="H890" s="526"/>
      <c r="I890" s="526"/>
      <c r="J890" s="526"/>
      <c r="K890" s="526"/>
      <c r="L890" s="526"/>
      <c r="M890" s="526"/>
      <c r="N890" s="533"/>
      <c r="O890" s="533"/>
      <c r="P890" s="533"/>
      <c r="Q890" s="533"/>
      <c r="R890" s="526"/>
      <c r="S890" s="526"/>
      <c r="T890" s="526"/>
      <c r="U890" s="526"/>
      <c r="V890" s="526"/>
      <c r="W890" s="526"/>
      <c r="X890" s="526"/>
      <c r="Y890" s="526"/>
      <c r="Z890" s="527"/>
      <c r="AA890" s="527"/>
      <c r="AB890" s="527"/>
      <c r="AC890" s="527"/>
      <c r="AD890" s="527"/>
      <c r="AE890" s="527"/>
      <c r="AF890" s="527"/>
      <c r="AG890" s="527" t="s">
        <v>814</v>
      </c>
      <c r="AH890" s="527">
        <v>5</v>
      </c>
      <c r="AI890" s="527"/>
      <c r="AJ890" s="527"/>
      <c r="AK890" s="527"/>
      <c r="AL890" s="527"/>
      <c r="AM890" s="527"/>
      <c r="AN890" s="527"/>
      <c r="AO890" s="527"/>
      <c r="AP890" s="527"/>
      <c r="AQ890" s="527"/>
      <c r="AR890" s="527"/>
      <c r="AS890" s="527"/>
      <c r="AT890" s="527"/>
      <c r="AU890" s="527"/>
      <c r="AV890" s="527"/>
      <c r="AW890" s="527"/>
      <c r="AX890" s="527"/>
      <c r="AY890" s="527"/>
      <c r="AZ890" s="527"/>
      <c r="BA890" s="527"/>
      <c r="BB890" s="527"/>
      <c r="BC890" s="527"/>
      <c r="BD890" s="527"/>
      <c r="BE890" s="527"/>
      <c r="BF890" s="527"/>
      <c r="BG890" s="527"/>
      <c r="BH890" s="527"/>
    </row>
    <row r="891" spans="1:60" outlineLevel="1">
      <c r="A891" s="518">
        <v>232</v>
      </c>
      <c r="B891" s="519" t="s">
        <v>1937</v>
      </c>
      <c r="C891" s="520" t="s">
        <v>1938</v>
      </c>
      <c r="D891" s="521" t="s">
        <v>162</v>
      </c>
      <c r="E891" s="522">
        <v>95.18</v>
      </c>
      <c r="F891" s="523"/>
      <c r="G891" s="524">
        <f>ROUND(E891*F891,2)</f>
        <v>0</v>
      </c>
      <c r="H891" s="523"/>
      <c r="I891" s="524">
        <f>ROUND(E891*H891,2)</f>
        <v>0</v>
      </c>
      <c r="J891" s="523"/>
      <c r="K891" s="524">
        <f>ROUND(E891*J891,2)</f>
        <v>0</v>
      </c>
      <c r="L891" s="524">
        <v>21</v>
      </c>
      <c r="M891" s="524">
        <f>G891*(1+L891/100)</f>
        <v>0</v>
      </c>
      <c r="N891" s="522">
        <v>1E-4</v>
      </c>
      <c r="O891" s="522">
        <f>ROUND(E891*N891,2)</f>
        <v>0.01</v>
      </c>
      <c r="P891" s="522">
        <v>0</v>
      </c>
      <c r="Q891" s="522">
        <f>ROUND(E891*P891,2)</f>
        <v>0</v>
      </c>
      <c r="R891" s="524" t="s">
        <v>1935</v>
      </c>
      <c r="S891" s="524" t="s">
        <v>1605</v>
      </c>
      <c r="T891" s="525" t="s">
        <v>1605</v>
      </c>
      <c r="U891" s="526">
        <v>3.2480000000000002E-2</v>
      </c>
      <c r="V891" s="526">
        <f>ROUND(E891*U891,2)</f>
        <v>3.09</v>
      </c>
      <c r="W891" s="526"/>
      <c r="X891" s="526" t="s">
        <v>1606</v>
      </c>
      <c r="Y891" s="526" t="s">
        <v>2857</v>
      </c>
      <c r="Z891" s="527"/>
      <c r="AA891" s="527"/>
      <c r="AB891" s="527"/>
      <c r="AC891" s="527"/>
      <c r="AD891" s="527"/>
      <c r="AE891" s="527"/>
      <c r="AF891" s="527"/>
      <c r="AG891" s="527" t="s">
        <v>1607</v>
      </c>
      <c r="AH891" s="527"/>
      <c r="AI891" s="527"/>
      <c r="AJ891" s="527"/>
      <c r="AK891" s="527"/>
      <c r="AL891" s="527"/>
      <c r="AM891" s="527"/>
      <c r="AN891" s="527"/>
      <c r="AO891" s="527"/>
      <c r="AP891" s="527"/>
      <c r="AQ891" s="527"/>
      <c r="AR891" s="527"/>
      <c r="AS891" s="527"/>
      <c r="AT891" s="527"/>
      <c r="AU891" s="527"/>
      <c r="AV891" s="527"/>
      <c r="AW891" s="527"/>
      <c r="AX891" s="527"/>
      <c r="AY891" s="527"/>
      <c r="AZ891" s="527"/>
      <c r="BA891" s="527"/>
      <c r="BB891" s="527"/>
      <c r="BC891" s="527"/>
      <c r="BD891" s="527"/>
      <c r="BE891" s="527"/>
      <c r="BF891" s="527"/>
      <c r="BG891" s="527"/>
      <c r="BH891" s="527"/>
    </row>
    <row r="892" spans="1:60" outlineLevel="2">
      <c r="A892" s="528"/>
      <c r="B892" s="529"/>
      <c r="C892" s="530" t="s">
        <v>2695</v>
      </c>
      <c r="D892" s="531"/>
      <c r="E892" s="532">
        <v>95.18</v>
      </c>
      <c r="F892" s="526"/>
      <c r="G892" s="526"/>
      <c r="H892" s="526"/>
      <c r="I892" s="526"/>
      <c r="J892" s="526"/>
      <c r="K892" s="526"/>
      <c r="L892" s="526"/>
      <c r="M892" s="526"/>
      <c r="N892" s="533"/>
      <c r="O892" s="533"/>
      <c r="P892" s="533"/>
      <c r="Q892" s="533"/>
      <c r="R892" s="526"/>
      <c r="S892" s="526"/>
      <c r="T892" s="526"/>
      <c r="U892" s="526"/>
      <c r="V892" s="526"/>
      <c r="W892" s="526"/>
      <c r="X892" s="526"/>
      <c r="Y892" s="526"/>
      <c r="Z892" s="527"/>
      <c r="AA892" s="527"/>
      <c r="AB892" s="527"/>
      <c r="AC892" s="527"/>
      <c r="AD892" s="527"/>
      <c r="AE892" s="527"/>
      <c r="AF892" s="527"/>
      <c r="AG892" s="527" t="s">
        <v>814</v>
      </c>
      <c r="AH892" s="527">
        <v>0</v>
      </c>
      <c r="AI892" s="527"/>
      <c r="AJ892" s="527"/>
      <c r="AK892" s="527"/>
      <c r="AL892" s="527"/>
      <c r="AM892" s="527"/>
      <c r="AN892" s="527"/>
      <c r="AO892" s="527"/>
      <c r="AP892" s="527"/>
      <c r="AQ892" s="527"/>
      <c r="AR892" s="527"/>
      <c r="AS892" s="527"/>
      <c r="AT892" s="527"/>
      <c r="AU892" s="527"/>
      <c r="AV892" s="527"/>
      <c r="AW892" s="527"/>
      <c r="AX892" s="527"/>
      <c r="AY892" s="527"/>
      <c r="AZ892" s="527"/>
      <c r="BA892" s="527"/>
      <c r="BB892" s="527"/>
      <c r="BC892" s="527"/>
      <c r="BD892" s="527"/>
      <c r="BE892" s="527"/>
      <c r="BF892" s="527"/>
      <c r="BG892" s="527"/>
      <c r="BH892" s="527"/>
    </row>
    <row r="893" spans="1:60" outlineLevel="1">
      <c r="A893" s="518">
        <v>233</v>
      </c>
      <c r="B893" s="519" t="s">
        <v>1940</v>
      </c>
      <c r="C893" s="520" t="s">
        <v>1941</v>
      </c>
      <c r="D893" s="521" t="s">
        <v>162</v>
      </c>
      <c r="E893" s="522">
        <v>2895.1266500000002</v>
      </c>
      <c r="F893" s="523"/>
      <c r="G893" s="524">
        <f>ROUND(E893*F893,2)</f>
        <v>0</v>
      </c>
      <c r="H893" s="523"/>
      <c r="I893" s="524">
        <f>ROUND(E893*H893,2)</f>
        <v>0</v>
      </c>
      <c r="J893" s="523"/>
      <c r="K893" s="524">
        <f>ROUND(E893*J893,2)</f>
        <v>0</v>
      </c>
      <c r="L893" s="524">
        <v>21</v>
      </c>
      <c r="M893" s="524">
        <f>G893*(1+L893/100)</f>
        <v>0</v>
      </c>
      <c r="N893" s="522">
        <v>1.2999999999999999E-4</v>
      </c>
      <c r="O893" s="522">
        <f>ROUND(E893*N893,2)</f>
        <v>0.38</v>
      </c>
      <c r="P893" s="522">
        <v>0</v>
      </c>
      <c r="Q893" s="522">
        <f>ROUND(E893*P893,2)</f>
        <v>0</v>
      </c>
      <c r="R893" s="524" t="s">
        <v>1935</v>
      </c>
      <c r="S893" s="524" t="s">
        <v>1605</v>
      </c>
      <c r="T893" s="525" t="s">
        <v>1605</v>
      </c>
      <c r="U893" s="526">
        <v>3.2480000000000002E-2</v>
      </c>
      <c r="V893" s="526">
        <f>ROUND(E893*U893,2)</f>
        <v>94.03</v>
      </c>
      <c r="W893" s="526"/>
      <c r="X893" s="526" t="s">
        <v>1606</v>
      </c>
      <c r="Y893" s="526" t="s">
        <v>2857</v>
      </c>
      <c r="Z893" s="527"/>
      <c r="AA893" s="527"/>
      <c r="AB893" s="527"/>
      <c r="AC893" s="527"/>
      <c r="AD893" s="527"/>
      <c r="AE893" s="527"/>
      <c r="AF893" s="527"/>
      <c r="AG893" s="527" t="s">
        <v>1697</v>
      </c>
      <c r="AH893" s="527"/>
      <c r="AI893" s="527"/>
      <c r="AJ893" s="527"/>
      <c r="AK893" s="527"/>
      <c r="AL893" s="527"/>
      <c r="AM893" s="527"/>
      <c r="AN893" s="527"/>
      <c r="AO893" s="527"/>
      <c r="AP893" s="527"/>
      <c r="AQ893" s="527"/>
      <c r="AR893" s="527"/>
      <c r="AS893" s="527"/>
      <c r="AT893" s="527"/>
      <c r="AU893" s="527"/>
      <c r="AV893" s="527"/>
      <c r="AW893" s="527"/>
      <c r="AX893" s="527"/>
      <c r="AY893" s="527"/>
      <c r="AZ893" s="527"/>
      <c r="BA893" s="527"/>
      <c r="BB893" s="527"/>
      <c r="BC893" s="527"/>
      <c r="BD893" s="527"/>
      <c r="BE893" s="527"/>
      <c r="BF893" s="527"/>
      <c r="BG893" s="527"/>
      <c r="BH893" s="527"/>
    </row>
    <row r="894" spans="1:60" outlineLevel="2">
      <c r="A894" s="528"/>
      <c r="B894" s="529"/>
      <c r="C894" s="530" t="s">
        <v>2989</v>
      </c>
      <c r="D894" s="531"/>
      <c r="E894" s="532">
        <v>2895.1266500000002</v>
      </c>
      <c r="F894" s="526"/>
      <c r="G894" s="526"/>
      <c r="H894" s="526"/>
      <c r="I894" s="526"/>
      <c r="J894" s="526"/>
      <c r="K894" s="526"/>
      <c r="L894" s="526"/>
      <c r="M894" s="526"/>
      <c r="N894" s="533"/>
      <c r="O894" s="533"/>
      <c r="P894" s="533"/>
      <c r="Q894" s="533"/>
      <c r="R894" s="526"/>
      <c r="S894" s="526"/>
      <c r="T894" s="526"/>
      <c r="U894" s="526"/>
      <c r="V894" s="526"/>
      <c r="W894" s="526"/>
      <c r="X894" s="526"/>
      <c r="Y894" s="526"/>
      <c r="Z894" s="527"/>
      <c r="AA894" s="527"/>
      <c r="AB894" s="527"/>
      <c r="AC894" s="527"/>
      <c r="AD894" s="527"/>
      <c r="AE894" s="527"/>
      <c r="AF894" s="527"/>
      <c r="AG894" s="527" t="s">
        <v>814</v>
      </c>
      <c r="AH894" s="527">
        <v>5</v>
      </c>
      <c r="AI894" s="527"/>
      <c r="AJ894" s="527"/>
      <c r="AK894" s="527"/>
      <c r="AL894" s="527"/>
      <c r="AM894" s="527"/>
      <c r="AN894" s="527"/>
      <c r="AO894" s="527"/>
      <c r="AP894" s="527"/>
      <c r="AQ894" s="527"/>
      <c r="AR894" s="527"/>
      <c r="AS894" s="527"/>
      <c r="AT894" s="527"/>
      <c r="AU894" s="527"/>
      <c r="AV894" s="527"/>
      <c r="AW894" s="527"/>
      <c r="AX894" s="527"/>
      <c r="AY894" s="527"/>
      <c r="AZ894" s="527"/>
      <c r="BA894" s="527"/>
      <c r="BB894" s="527"/>
      <c r="BC894" s="527"/>
      <c r="BD894" s="527"/>
      <c r="BE894" s="527"/>
      <c r="BF894" s="527"/>
      <c r="BG894" s="527"/>
      <c r="BH894" s="527"/>
    </row>
    <row r="895" spans="1:60" outlineLevel="1">
      <c r="A895" s="518">
        <v>234</v>
      </c>
      <c r="B895" s="519" t="s">
        <v>1943</v>
      </c>
      <c r="C895" s="520" t="s">
        <v>1944</v>
      </c>
      <c r="D895" s="521" t="s">
        <v>162</v>
      </c>
      <c r="E895" s="522">
        <v>95.18</v>
      </c>
      <c r="F895" s="523"/>
      <c r="G895" s="524">
        <f>ROUND(E895*F895,2)</f>
        <v>0</v>
      </c>
      <c r="H895" s="523"/>
      <c r="I895" s="524">
        <f>ROUND(E895*H895,2)</f>
        <v>0</v>
      </c>
      <c r="J895" s="523"/>
      <c r="K895" s="524">
        <f>ROUND(E895*J895,2)</f>
        <v>0</v>
      </c>
      <c r="L895" s="524">
        <v>21</v>
      </c>
      <c r="M895" s="524">
        <f>G895*(1+L895/100)</f>
        <v>0</v>
      </c>
      <c r="N895" s="522">
        <v>3.5E-4</v>
      </c>
      <c r="O895" s="522">
        <f>ROUND(E895*N895,2)</f>
        <v>0.03</v>
      </c>
      <c r="P895" s="522">
        <v>0</v>
      </c>
      <c r="Q895" s="522">
        <f>ROUND(E895*P895,2)</f>
        <v>0</v>
      </c>
      <c r="R895" s="524" t="s">
        <v>1935</v>
      </c>
      <c r="S895" s="524" t="s">
        <v>1605</v>
      </c>
      <c r="T895" s="525" t="s">
        <v>1605</v>
      </c>
      <c r="U895" s="526">
        <v>0.16897000000000001</v>
      </c>
      <c r="V895" s="526">
        <f>ROUND(E895*U895,2)</f>
        <v>16.079999999999998</v>
      </c>
      <c r="W895" s="526"/>
      <c r="X895" s="526" t="s">
        <v>1606</v>
      </c>
      <c r="Y895" s="526" t="s">
        <v>2857</v>
      </c>
      <c r="Z895" s="527"/>
      <c r="AA895" s="527"/>
      <c r="AB895" s="527"/>
      <c r="AC895" s="527"/>
      <c r="AD895" s="527"/>
      <c r="AE895" s="527"/>
      <c r="AF895" s="527"/>
      <c r="AG895" s="527" t="s">
        <v>1607</v>
      </c>
      <c r="AH895" s="527"/>
      <c r="AI895" s="527"/>
      <c r="AJ895" s="527"/>
      <c r="AK895" s="527"/>
      <c r="AL895" s="527"/>
      <c r="AM895" s="527"/>
      <c r="AN895" s="527"/>
      <c r="AO895" s="527"/>
      <c r="AP895" s="527"/>
      <c r="AQ895" s="527"/>
      <c r="AR895" s="527"/>
      <c r="AS895" s="527"/>
      <c r="AT895" s="527"/>
      <c r="AU895" s="527"/>
      <c r="AV895" s="527"/>
      <c r="AW895" s="527"/>
      <c r="AX895" s="527"/>
      <c r="AY895" s="527"/>
      <c r="AZ895" s="527"/>
      <c r="BA895" s="527"/>
      <c r="BB895" s="527"/>
      <c r="BC895" s="527"/>
      <c r="BD895" s="527"/>
      <c r="BE895" s="527"/>
      <c r="BF895" s="527"/>
      <c r="BG895" s="527"/>
      <c r="BH895" s="527"/>
    </row>
    <row r="896" spans="1:60" outlineLevel="2">
      <c r="A896" s="528"/>
      <c r="B896" s="529"/>
      <c r="C896" s="530" t="s">
        <v>2990</v>
      </c>
      <c r="D896" s="531"/>
      <c r="E896" s="532">
        <v>95.18</v>
      </c>
      <c r="F896" s="526"/>
      <c r="G896" s="526"/>
      <c r="H896" s="526"/>
      <c r="I896" s="526"/>
      <c r="J896" s="526"/>
      <c r="K896" s="526"/>
      <c r="L896" s="526"/>
      <c r="M896" s="526"/>
      <c r="N896" s="533"/>
      <c r="O896" s="533"/>
      <c r="P896" s="533"/>
      <c r="Q896" s="533"/>
      <c r="R896" s="526"/>
      <c r="S896" s="526"/>
      <c r="T896" s="526"/>
      <c r="U896" s="526"/>
      <c r="V896" s="526"/>
      <c r="W896" s="526"/>
      <c r="X896" s="526"/>
      <c r="Y896" s="526"/>
      <c r="Z896" s="527"/>
      <c r="AA896" s="527"/>
      <c r="AB896" s="527"/>
      <c r="AC896" s="527"/>
      <c r="AD896" s="527"/>
      <c r="AE896" s="527"/>
      <c r="AF896" s="527"/>
      <c r="AG896" s="527" t="s">
        <v>814</v>
      </c>
      <c r="AH896" s="527">
        <v>5</v>
      </c>
      <c r="AI896" s="527"/>
      <c r="AJ896" s="527"/>
      <c r="AK896" s="527"/>
      <c r="AL896" s="527"/>
      <c r="AM896" s="527"/>
      <c r="AN896" s="527"/>
      <c r="AO896" s="527"/>
      <c r="AP896" s="527"/>
      <c r="AQ896" s="527"/>
      <c r="AR896" s="527"/>
      <c r="AS896" s="527"/>
      <c r="AT896" s="527"/>
      <c r="AU896" s="527"/>
      <c r="AV896" s="527"/>
      <c r="AW896" s="527"/>
      <c r="AX896" s="527"/>
      <c r="AY896" s="527"/>
      <c r="AZ896" s="527"/>
      <c r="BA896" s="527"/>
      <c r="BB896" s="527"/>
      <c r="BC896" s="527"/>
      <c r="BD896" s="527"/>
      <c r="BE896" s="527"/>
      <c r="BF896" s="527"/>
      <c r="BG896" s="527"/>
      <c r="BH896" s="527"/>
    </row>
    <row r="897" spans="1:60" outlineLevel="1">
      <c r="A897" s="518">
        <v>235</v>
      </c>
      <c r="B897" s="519" t="s">
        <v>1945</v>
      </c>
      <c r="C897" s="520" t="s">
        <v>1946</v>
      </c>
      <c r="D897" s="521" t="s">
        <v>162</v>
      </c>
      <c r="E897" s="522">
        <v>2895.1266500000002</v>
      </c>
      <c r="F897" s="523"/>
      <c r="G897" s="524">
        <f>ROUND(E897*F897,2)</f>
        <v>0</v>
      </c>
      <c r="H897" s="523"/>
      <c r="I897" s="524">
        <f>ROUND(E897*H897,2)</f>
        <v>0</v>
      </c>
      <c r="J897" s="523"/>
      <c r="K897" s="524">
        <f>ROUND(E897*J897,2)</f>
        <v>0</v>
      </c>
      <c r="L897" s="524">
        <v>21</v>
      </c>
      <c r="M897" s="524">
        <f>G897*(1+L897/100)</f>
        <v>0</v>
      </c>
      <c r="N897" s="522">
        <v>2.4000000000000001E-4</v>
      </c>
      <c r="O897" s="522">
        <f>ROUND(E897*N897,2)</f>
        <v>0.69</v>
      </c>
      <c r="P897" s="522">
        <v>0</v>
      </c>
      <c r="Q897" s="522">
        <f>ROUND(E897*P897,2)</f>
        <v>0</v>
      </c>
      <c r="R897" s="524" t="s">
        <v>1935</v>
      </c>
      <c r="S897" s="524" t="s">
        <v>1605</v>
      </c>
      <c r="T897" s="525" t="s">
        <v>1605</v>
      </c>
      <c r="U897" s="526">
        <v>0.10902000000000001</v>
      </c>
      <c r="V897" s="526">
        <f>ROUND(E897*U897,2)</f>
        <v>315.63</v>
      </c>
      <c r="W897" s="526"/>
      <c r="X897" s="526" t="s">
        <v>1606</v>
      </c>
      <c r="Y897" s="526" t="s">
        <v>2857</v>
      </c>
      <c r="Z897" s="527"/>
      <c r="AA897" s="527"/>
      <c r="AB897" s="527"/>
      <c r="AC897" s="527"/>
      <c r="AD897" s="527"/>
      <c r="AE897" s="527"/>
      <c r="AF897" s="527"/>
      <c r="AG897" s="527" t="s">
        <v>1777</v>
      </c>
      <c r="AH897" s="527"/>
      <c r="AI897" s="527"/>
      <c r="AJ897" s="527"/>
      <c r="AK897" s="527"/>
      <c r="AL897" s="527"/>
      <c r="AM897" s="527"/>
      <c r="AN897" s="527"/>
      <c r="AO897" s="527"/>
      <c r="AP897" s="527"/>
      <c r="AQ897" s="527"/>
      <c r="AR897" s="527"/>
      <c r="AS897" s="527"/>
      <c r="AT897" s="527"/>
      <c r="AU897" s="527"/>
      <c r="AV897" s="527"/>
      <c r="AW897" s="527"/>
      <c r="AX897" s="527"/>
      <c r="AY897" s="527"/>
      <c r="AZ897" s="527"/>
      <c r="BA897" s="527"/>
      <c r="BB897" s="527"/>
      <c r="BC897" s="527"/>
      <c r="BD897" s="527"/>
      <c r="BE897" s="527"/>
      <c r="BF897" s="527"/>
      <c r="BG897" s="527"/>
      <c r="BH897" s="527"/>
    </row>
    <row r="898" spans="1:60" outlineLevel="2">
      <c r="A898" s="528"/>
      <c r="B898" s="529"/>
      <c r="C898" s="530" t="s">
        <v>2917</v>
      </c>
      <c r="D898" s="531"/>
      <c r="E898" s="532">
        <v>12.198</v>
      </c>
      <c r="F898" s="526"/>
      <c r="G898" s="526"/>
      <c r="H898" s="526"/>
      <c r="I898" s="526"/>
      <c r="J898" s="526"/>
      <c r="K898" s="526"/>
      <c r="L898" s="526"/>
      <c r="M898" s="526"/>
      <c r="N898" s="533"/>
      <c r="O898" s="533"/>
      <c r="P898" s="533"/>
      <c r="Q898" s="533"/>
      <c r="R898" s="526"/>
      <c r="S898" s="526"/>
      <c r="T898" s="526"/>
      <c r="U898" s="526"/>
      <c r="V898" s="526"/>
      <c r="W898" s="526"/>
      <c r="X898" s="526"/>
      <c r="Y898" s="526"/>
      <c r="Z898" s="527"/>
      <c r="AA898" s="527"/>
      <c r="AB898" s="527"/>
      <c r="AC898" s="527"/>
      <c r="AD898" s="527"/>
      <c r="AE898" s="527"/>
      <c r="AF898" s="527"/>
      <c r="AG898" s="527" t="s">
        <v>814</v>
      </c>
      <c r="AH898" s="527">
        <v>5</v>
      </c>
      <c r="AI898" s="527"/>
      <c r="AJ898" s="527"/>
      <c r="AK898" s="527"/>
      <c r="AL898" s="527"/>
      <c r="AM898" s="527"/>
      <c r="AN898" s="527"/>
      <c r="AO898" s="527"/>
      <c r="AP898" s="527"/>
      <c r="AQ898" s="527"/>
      <c r="AR898" s="527"/>
      <c r="AS898" s="527"/>
      <c r="AT898" s="527"/>
      <c r="AU898" s="527"/>
      <c r="AV898" s="527"/>
      <c r="AW898" s="527"/>
      <c r="AX898" s="527"/>
      <c r="AY898" s="527"/>
      <c r="AZ898" s="527"/>
      <c r="BA898" s="527"/>
      <c r="BB898" s="527"/>
      <c r="BC898" s="527"/>
      <c r="BD898" s="527"/>
      <c r="BE898" s="527"/>
      <c r="BF898" s="527"/>
      <c r="BG898" s="527"/>
      <c r="BH898" s="527"/>
    </row>
    <row r="899" spans="1:60" outlineLevel="3">
      <c r="A899" s="528"/>
      <c r="B899" s="529"/>
      <c r="C899" s="530" t="s">
        <v>2991</v>
      </c>
      <c r="D899" s="531"/>
      <c r="E899" s="532">
        <v>92.268000000000001</v>
      </c>
      <c r="F899" s="526"/>
      <c r="G899" s="526"/>
      <c r="H899" s="526"/>
      <c r="I899" s="526"/>
      <c r="J899" s="526"/>
      <c r="K899" s="526"/>
      <c r="L899" s="526"/>
      <c r="M899" s="526"/>
      <c r="N899" s="533"/>
      <c r="O899" s="533"/>
      <c r="P899" s="533"/>
      <c r="Q899" s="533"/>
      <c r="R899" s="526"/>
      <c r="S899" s="526"/>
      <c r="T899" s="526"/>
      <c r="U899" s="526"/>
      <c r="V899" s="526"/>
      <c r="W899" s="526"/>
      <c r="X899" s="526"/>
      <c r="Y899" s="526"/>
      <c r="Z899" s="527"/>
      <c r="AA899" s="527"/>
      <c r="AB899" s="527"/>
      <c r="AC899" s="527"/>
      <c r="AD899" s="527"/>
      <c r="AE899" s="527"/>
      <c r="AF899" s="527"/>
      <c r="AG899" s="527" t="s">
        <v>814</v>
      </c>
      <c r="AH899" s="527">
        <v>5</v>
      </c>
      <c r="AI899" s="527"/>
      <c r="AJ899" s="527"/>
      <c r="AK899" s="527"/>
      <c r="AL899" s="527"/>
      <c r="AM899" s="527"/>
      <c r="AN899" s="527"/>
      <c r="AO899" s="527"/>
      <c r="AP899" s="527"/>
      <c r="AQ899" s="527"/>
      <c r="AR899" s="527"/>
      <c r="AS899" s="527"/>
      <c r="AT899" s="527"/>
      <c r="AU899" s="527"/>
      <c r="AV899" s="527"/>
      <c r="AW899" s="527"/>
      <c r="AX899" s="527"/>
      <c r="AY899" s="527"/>
      <c r="AZ899" s="527"/>
      <c r="BA899" s="527"/>
      <c r="BB899" s="527"/>
      <c r="BC899" s="527"/>
      <c r="BD899" s="527"/>
      <c r="BE899" s="527"/>
      <c r="BF899" s="527"/>
      <c r="BG899" s="527"/>
      <c r="BH899" s="527"/>
    </row>
    <row r="900" spans="1:60" outlineLevel="3">
      <c r="A900" s="528"/>
      <c r="B900" s="529"/>
      <c r="C900" s="530" t="s">
        <v>2992</v>
      </c>
      <c r="D900" s="531"/>
      <c r="E900" s="532">
        <v>56.19</v>
      </c>
      <c r="F900" s="526"/>
      <c r="G900" s="526"/>
      <c r="H900" s="526"/>
      <c r="I900" s="526"/>
      <c r="J900" s="526"/>
      <c r="K900" s="526"/>
      <c r="L900" s="526"/>
      <c r="M900" s="526"/>
      <c r="N900" s="533"/>
      <c r="O900" s="533"/>
      <c r="P900" s="533"/>
      <c r="Q900" s="533"/>
      <c r="R900" s="526"/>
      <c r="S900" s="526"/>
      <c r="T900" s="526"/>
      <c r="U900" s="526"/>
      <c r="V900" s="526"/>
      <c r="W900" s="526"/>
      <c r="X900" s="526"/>
      <c r="Y900" s="526"/>
      <c r="Z900" s="527"/>
      <c r="AA900" s="527"/>
      <c r="AB900" s="527"/>
      <c r="AC900" s="527"/>
      <c r="AD900" s="527"/>
      <c r="AE900" s="527"/>
      <c r="AF900" s="527"/>
      <c r="AG900" s="527" t="s">
        <v>814</v>
      </c>
      <c r="AH900" s="527">
        <v>5</v>
      </c>
      <c r="AI900" s="527"/>
      <c r="AJ900" s="527"/>
      <c r="AK900" s="527"/>
      <c r="AL900" s="527"/>
      <c r="AM900" s="527"/>
      <c r="AN900" s="527"/>
      <c r="AO900" s="527"/>
      <c r="AP900" s="527"/>
      <c r="AQ900" s="527"/>
      <c r="AR900" s="527"/>
      <c r="AS900" s="527"/>
      <c r="AT900" s="527"/>
      <c r="AU900" s="527"/>
      <c r="AV900" s="527"/>
      <c r="AW900" s="527"/>
      <c r="AX900" s="527"/>
      <c r="AY900" s="527"/>
      <c r="AZ900" s="527"/>
      <c r="BA900" s="527"/>
      <c r="BB900" s="527"/>
      <c r="BC900" s="527"/>
      <c r="BD900" s="527"/>
      <c r="BE900" s="527"/>
      <c r="BF900" s="527"/>
      <c r="BG900" s="527"/>
      <c r="BH900" s="527"/>
    </row>
    <row r="901" spans="1:60" outlineLevel="3">
      <c r="A901" s="528"/>
      <c r="B901" s="529"/>
      <c r="C901" s="530" t="s">
        <v>2993</v>
      </c>
      <c r="D901" s="531"/>
      <c r="E901" s="532">
        <v>413.5</v>
      </c>
      <c r="F901" s="526"/>
      <c r="G901" s="526"/>
      <c r="H901" s="526"/>
      <c r="I901" s="526"/>
      <c r="J901" s="526"/>
      <c r="K901" s="526"/>
      <c r="L901" s="526"/>
      <c r="M901" s="526"/>
      <c r="N901" s="533"/>
      <c r="O901" s="533"/>
      <c r="P901" s="533"/>
      <c r="Q901" s="533"/>
      <c r="R901" s="526"/>
      <c r="S901" s="526"/>
      <c r="T901" s="526"/>
      <c r="U901" s="526"/>
      <c r="V901" s="526"/>
      <c r="W901" s="526"/>
      <c r="X901" s="526"/>
      <c r="Y901" s="526"/>
      <c r="Z901" s="527"/>
      <c r="AA901" s="527"/>
      <c r="AB901" s="527"/>
      <c r="AC901" s="527"/>
      <c r="AD901" s="527"/>
      <c r="AE901" s="527"/>
      <c r="AF901" s="527"/>
      <c r="AG901" s="527" t="s">
        <v>814</v>
      </c>
      <c r="AH901" s="527">
        <v>5</v>
      </c>
      <c r="AI901" s="527"/>
      <c r="AJ901" s="527"/>
      <c r="AK901" s="527"/>
      <c r="AL901" s="527"/>
      <c r="AM901" s="527"/>
      <c r="AN901" s="527"/>
      <c r="AO901" s="527"/>
      <c r="AP901" s="527"/>
      <c r="AQ901" s="527"/>
      <c r="AR901" s="527"/>
      <c r="AS901" s="527"/>
      <c r="AT901" s="527"/>
      <c r="AU901" s="527"/>
      <c r="AV901" s="527"/>
      <c r="AW901" s="527"/>
      <c r="AX901" s="527"/>
      <c r="AY901" s="527"/>
      <c r="AZ901" s="527"/>
      <c r="BA901" s="527"/>
      <c r="BB901" s="527"/>
      <c r="BC901" s="527"/>
      <c r="BD901" s="527"/>
      <c r="BE901" s="527"/>
      <c r="BF901" s="527"/>
      <c r="BG901" s="527"/>
      <c r="BH901" s="527"/>
    </row>
    <row r="902" spans="1:60" outlineLevel="3">
      <c r="A902" s="528"/>
      <c r="B902" s="529"/>
      <c r="C902" s="530" t="s">
        <v>2994</v>
      </c>
      <c r="D902" s="531"/>
      <c r="E902" s="532">
        <v>1019.05065</v>
      </c>
      <c r="F902" s="526"/>
      <c r="G902" s="526"/>
      <c r="H902" s="526"/>
      <c r="I902" s="526"/>
      <c r="J902" s="526"/>
      <c r="K902" s="526"/>
      <c r="L902" s="526"/>
      <c r="M902" s="526"/>
      <c r="N902" s="533"/>
      <c r="O902" s="533"/>
      <c r="P902" s="533"/>
      <c r="Q902" s="533"/>
      <c r="R902" s="526"/>
      <c r="S902" s="526"/>
      <c r="T902" s="526"/>
      <c r="U902" s="526"/>
      <c r="V902" s="526"/>
      <c r="W902" s="526"/>
      <c r="X902" s="526"/>
      <c r="Y902" s="526"/>
      <c r="Z902" s="527"/>
      <c r="AA902" s="527"/>
      <c r="AB902" s="527"/>
      <c r="AC902" s="527"/>
      <c r="AD902" s="527"/>
      <c r="AE902" s="527"/>
      <c r="AF902" s="527"/>
      <c r="AG902" s="527" t="s">
        <v>814</v>
      </c>
      <c r="AH902" s="527">
        <v>5</v>
      </c>
      <c r="AI902" s="527"/>
      <c r="AJ902" s="527"/>
      <c r="AK902" s="527"/>
      <c r="AL902" s="527"/>
      <c r="AM902" s="527"/>
      <c r="AN902" s="527"/>
      <c r="AO902" s="527"/>
      <c r="AP902" s="527"/>
      <c r="AQ902" s="527"/>
      <c r="AR902" s="527"/>
      <c r="AS902" s="527"/>
      <c r="AT902" s="527"/>
      <c r="AU902" s="527"/>
      <c r="AV902" s="527"/>
      <c r="AW902" s="527"/>
      <c r="AX902" s="527"/>
      <c r="AY902" s="527"/>
      <c r="AZ902" s="527"/>
      <c r="BA902" s="527"/>
      <c r="BB902" s="527"/>
      <c r="BC902" s="527"/>
      <c r="BD902" s="527"/>
      <c r="BE902" s="527"/>
      <c r="BF902" s="527"/>
      <c r="BG902" s="527"/>
      <c r="BH902" s="527"/>
    </row>
    <row r="903" spans="1:60" outlineLevel="3">
      <c r="A903" s="528"/>
      <c r="B903" s="529"/>
      <c r="C903" s="530" t="s">
        <v>2902</v>
      </c>
      <c r="D903" s="531"/>
      <c r="E903" s="532">
        <v>59.02</v>
      </c>
      <c r="F903" s="526"/>
      <c r="G903" s="526"/>
      <c r="H903" s="526"/>
      <c r="I903" s="526"/>
      <c r="J903" s="526"/>
      <c r="K903" s="526"/>
      <c r="L903" s="526"/>
      <c r="M903" s="526"/>
      <c r="N903" s="533"/>
      <c r="O903" s="533"/>
      <c r="P903" s="533"/>
      <c r="Q903" s="533"/>
      <c r="R903" s="526"/>
      <c r="S903" s="526"/>
      <c r="T903" s="526"/>
      <c r="U903" s="526"/>
      <c r="V903" s="526"/>
      <c r="W903" s="526"/>
      <c r="X903" s="526"/>
      <c r="Y903" s="526"/>
      <c r="Z903" s="527"/>
      <c r="AA903" s="527"/>
      <c r="AB903" s="527"/>
      <c r="AC903" s="527"/>
      <c r="AD903" s="527"/>
      <c r="AE903" s="527"/>
      <c r="AF903" s="527"/>
      <c r="AG903" s="527" t="s">
        <v>814</v>
      </c>
      <c r="AH903" s="527">
        <v>5</v>
      </c>
      <c r="AI903" s="527"/>
      <c r="AJ903" s="527"/>
      <c r="AK903" s="527"/>
      <c r="AL903" s="527"/>
      <c r="AM903" s="527"/>
      <c r="AN903" s="527"/>
      <c r="AO903" s="527"/>
      <c r="AP903" s="527"/>
      <c r="AQ903" s="527"/>
      <c r="AR903" s="527"/>
      <c r="AS903" s="527"/>
      <c r="AT903" s="527"/>
      <c r="AU903" s="527"/>
      <c r="AV903" s="527"/>
      <c r="AW903" s="527"/>
      <c r="AX903" s="527"/>
      <c r="AY903" s="527"/>
      <c r="AZ903" s="527"/>
      <c r="BA903" s="527"/>
      <c r="BB903" s="527"/>
      <c r="BC903" s="527"/>
      <c r="BD903" s="527"/>
      <c r="BE903" s="527"/>
      <c r="BF903" s="527"/>
      <c r="BG903" s="527"/>
      <c r="BH903" s="527"/>
    </row>
    <row r="904" spans="1:60" ht="33.75" outlineLevel="3">
      <c r="A904" s="528"/>
      <c r="B904" s="529"/>
      <c r="C904" s="530" t="s">
        <v>2696</v>
      </c>
      <c r="D904" s="531"/>
      <c r="E904" s="532">
        <v>1242.9000000000001</v>
      </c>
      <c r="F904" s="526"/>
      <c r="G904" s="526"/>
      <c r="H904" s="526"/>
      <c r="I904" s="526"/>
      <c r="J904" s="526"/>
      <c r="K904" s="526"/>
      <c r="L904" s="526"/>
      <c r="M904" s="526"/>
      <c r="N904" s="533"/>
      <c r="O904" s="533"/>
      <c r="P904" s="533"/>
      <c r="Q904" s="533"/>
      <c r="R904" s="526"/>
      <c r="S904" s="526"/>
      <c r="T904" s="526"/>
      <c r="U904" s="526"/>
      <c r="V904" s="526"/>
      <c r="W904" s="526"/>
      <c r="X904" s="526"/>
      <c r="Y904" s="526"/>
      <c r="Z904" s="527"/>
      <c r="AA904" s="527"/>
      <c r="AB904" s="527"/>
      <c r="AC904" s="527"/>
      <c r="AD904" s="527"/>
      <c r="AE904" s="527"/>
      <c r="AF904" s="527"/>
      <c r="AG904" s="527" t="s">
        <v>814</v>
      </c>
      <c r="AH904" s="527">
        <v>0</v>
      </c>
      <c r="AI904" s="527"/>
      <c r="AJ904" s="527"/>
      <c r="AK904" s="527"/>
      <c r="AL904" s="527"/>
      <c r="AM904" s="527"/>
      <c r="AN904" s="527"/>
      <c r="AO904" s="527"/>
      <c r="AP904" s="527"/>
      <c r="AQ904" s="527"/>
      <c r="AR904" s="527"/>
      <c r="AS904" s="527"/>
      <c r="AT904" s="527"/>
      <c r="AU904" s="527"/>
      <c r="AV904" s="527"/>
      <c r="AW904" s="527"/>
      <c r="AX904" s="527"/>
      <c r="AY904" s="527"/>
      <c r="AZ904" s="527"/>
      <c r="BA904" s="527"/>
      <c r="BB904" s="527"/>
      <c r="BC904" s="527"/>
      <c r="BD904" s="527"/>
      <c r="BE904" s="527"/>
      <c r="BF904" s="527"/>
      <c r="BG904" s="527"/>
      <c r="BH904" s="527"/>
    </row>
    <row r="905" spans="1:60">
      <c r="A905" s="510" t="s">
        <v>1600</v>
      </c>
      <c r="B905" s="511" t="s">
        <v>1947</v>
      </c>
      <c r="C905" s="512" t="s">
        <v>687</v>
      </c>
      <c r="D905" s="513"/>
      <c r="E905" s="514"/>
      <c r="F905" s="515"/>
      <c r="G905" s="515">
        <f>SUMIF(AG906:AG906,"&lt;&gt;NOR",G906:G906)</f>
        <v>0</v>
      </c>
      <c r="H905" s="515"/>
      <c r="I905" s="515">
        <f>SUM(I906:I906)</f>
        <v>0</v>
      </c>
      <c r="J905" s="515"/>
      <c r="K905" s="515">
        <f>SUM(K906:K906)</f>
        <v>0</v>
      </c>
      <c r="L905" s="515"/>
      <c r="M905" s="515">
        <f>SUM(M906:M906)</f>
        <v>0</v>
      </c>
      <c r="N905" s="514"/>
      <c r="O905" s="514">
        <f>SUM(O906:O906)</f>
        <v>0</v>
      </c>
      <c r="P905" s="514"/>
      <c r="Q905" s="514">
        <f>SUM(Q906:Q906)</f>
        <v>0</v>
      </c>
      <c r="R905" s="515"/>
      <c r="S905" s="515"/>
      <c r="T905" s="516"/>
      <c r="U905" s="517"/>
      <c r="V905" s="517">
        <f>SUM(V906:V906)</f>
        <v>0</v>
      </c>
      <c r="W905" s="517"/>
      <c r="X905" s="517"/>
      <c r="Y905" s="517"/>
      <c r="AG905" s="493" t="s">
        <v>1601</v>
      </c>
    </row>
    <row r="906" spans="1:60" outlineLevel="1">
      <c r="A906" s="535">
        <v>236</v>
      </c>
      <c r="B906" s="536" t="s">
        <v>1948</v>
      </c>
      <c r="C906" s="537" t="s">
        <v>2868</v>
      </c>
      <c r="D906" s="538" t="s">
        <v>690</v>
      </c>
      <c r="E906" s="539">
        <v>800</v>
      </c>
      <c r="F906" s="540"/>
      <c r="G906" s="541">
        <f>ROUND(E906*F906,2)</f>
        <v>0</v>
      </c>
      <c r="H906" s="540"/>
      <c r="I906" s="541">
        <f>ROUND(E906*H906,2)</f>
        <v>0</v>
      </c>
      <c r="J906" s="540"/>
      <c r="K906" s="541">
        <f>ROUND(E906*J906,2)</f>
        <v>0</v>
      </c>
      <c r="L906" s="541">
        <v>21</v>
      </c>
      <c r="M906" s="541">
        <f>G906*(1+L906/100)</f>
        <v>0</v>
      </c>
      <c r="N906" s="539">
        <v>0</v>
      </c>
      <c r="O906" s="539">
        <f>ROUND(E906*N906,2)</f>
        <v>0</v>
      </c>
      <c r="P906" s="539">
        <v>0</v>
      </c>
      <c r="Q906" s="539">
        <f>ROUND(E906*P906,2)</f>
        <v>0</v>
      </c>
      <c r="R906" s="541"/>
      <c r="S906" s="541" t="s">
        <v>1707</v>
      </c>
      <c r="T906" s="542" t="s">
        <v>1708</v>
      </c>
      <c r="U906" s="526">
        <v>0</v>
      </c>
      <c r="V906" s="526">
        <f>ROUND(E906*U906,2)</f>
        <v>0</v>
      </c>
      <c r="W906" s="526"/>
      <c r="X906" s="526" t="s">
        <v>1606</v>
      </c>
      <c r="Y906" s="526" t="s">
        <v>2857</v>
      </c>
      <c r="Z906" s="527"/>
      <c r="AA906" s="527"/>
      <c r="AB906" s="527"/>
      <c r="AC906" s="527"/>
      <c r="AD906" s="527"/>
      <c r="AE906" s="527"/>
      <c r="AF906" s="527"/>
      <c r="AG906" s="527" t="s">
        <v>1697</v>
      </c>
      <c r="AH906" s="527"/>
      <c r="AI906" s="527"/>
      <c r="AJ906" s="527"/>
      <c r="AK906" s="527"/>
      <c r="AL906" s="527"/>
      <c r="AM906" s="527"/>
      <c r="AN906" s="527"/>
      <c r="AO906" s="527"/>
      <c r="AP906" s="527"/>
      <c r="AQ906" s="527"/>
      <c r="AR906" s="527"/>
      <c r="AS906" s="527"/>
      <c r="AT906" s="527"/>
      <c r="AU906" s="527"/>
      <c r="AV906" s="527"/>
      <c r="AW906" s="527"/>
      <c r="AX906" s="527"/>
      <c r="AY906" s="527"/>
      <c r="AZ906" s="527"/>
      <c r="BA906" s="527"/>
      <c r="BB906" s="527"/>
      <c r="BC906" s="527"/>
      <c r="BD906" s="527"/>
      <c r="BE906" s="527"/>
      <c r="BF906" s="527"/>
      <c r="BG906" s="527"/>
      <c r="BH906" s="527"/>
    </row>
    <row r="907" spans="1:60">
      <c r="A907" s="510" t="s">
        <v>1600</v>
      </c>
      <c r="B907" s="511" t="s">
        <v>1949</v>
      </c>
      <c r="C907" s="512" t="s">
        <v>1950</v>
      </c>
      <c r="D907" s="513"/>
      <c r="E907" s="514"/>
      <c r="F907" s="515"/>
      <c r="G907" s="515">
        <f>SUMIF(AG908:AG918,"&lt;&gt;NOR",G908:G918)</f>
        <v>0</v>
      </c>
      <c r="H907" s="515"/>
      <c r="I907" s="515">
        <f>SUM(I908:I918)</f>
        <v>0</v>
      </c>
      <c r="J907" s="515"/>
      <c r="K907" s="515">
        <f>SUM(K908:K918)</f>
        <v>0</v>
      </c>
      <c r="L907" s="515"/>
      <c r="M907" s="515">
        <f>SUM(M908:M918)</f>
        <v>0</v>
      </c>
      <c r="N907" s="514"/>
      <c r="O907" s="514">
        <f>SUM(O908:O918)</f>
        <v>0</v>
      </c>
      <c r="P907" s="514"/>
      <c r="Q907" s="514">
        <f>SUM(Q908:Q918)</f>
        <v>0</v>
      </c>
      <c r="R907" s="515"/>
      <c r="S907" s="515"/>
      <c r="T907" s="516"/>
      <c r="U907" s="517"/>
      <c r="V907" s="517">
        <f>SUM(V908:V918)</f>
        <v>2867.6499999999996</v>
      </c>
      <c r="W907" s="517"/>
      <c r="X907" s="517"/>
      <c r="Y907" s="517"/>
      <c r="AG907" s="493" t="s">
        <v>1601</v>
      </c>
    </row>
    <row r="908" spans="1:60" ht="22.5" outlineLevel="1">
      <c r="A908" s="535">
        <v>237</v>
      </c>
      <c r="B908" s="536" t="s">
        <v>2697</v>
      </c>
      <c r="C908" s="537" t="s">
        <v>2698</v>
      </c>
      <c r="D908" s="538" t="s">
        <v>898</v>
      </c>
      <c r="E908" s="539">
        <v>474.93513000000002</v>
      </c>
      <c r="F908" s="540"/>
      <c r="G908" s="541">
        <f>ROUND(E908*F908,2)</f>
        <v>0</v>
      </c>
      <c r="H908" s="540"/>
      <c r="I908" s="541">
        <f>ROUND(E908*H908,2)</f>
        <v>0</v>
      </c>
      <c r="J908" s="540"/>
      <c r="K908" s="541">
        <f>ROUND(E908*J908,2)</f>
        <v>0</v>
      </c>
      <c r="L908" s="541">
        <v>21</v>
      </c>
      <c r="M908" s="541">
        <f>G908*(1+L908/100)</f>
        <v>0</v>
      </c>
      <c r="N908" s="539">
        <v>0</v>
      </c>
      <c r="O908" s="539">
        <f>ROUND(E908*N908,2)</f>
        <v>0</v>
      </c>
      <c r="P908" s="539">
        <v>0</v>
      </c>
      <c r="Q908" s="539">
        <f>ROUND(E908*P908,2)</f>
        <v>0</v>
      </c>
      <c r="R908" s="541" t="s">
        <v>1731</v>
      </c>
      <c r="S908" s="541" t="s">
        <v>1605</v>
      </c>
      <c r="T908" s="542" t="s">
        <v>1605</v>
      </c>
      <c r="U908" s="526">
        <v>2.0089999999999999</v>
      </c>
      <c r="V908" s="526">
        <f>ROUND(E908*U908,2)</f>
        <v>954.14</v>
      </c>
      <c r="W908" s="526"/>
      <c r="X908" s="526" t="s">
        <v>1953</v>
      </c>
      <c r="Y908" s="526" t="s">
        <v>2857</v>
      </c>
      <c r="Z908" s="527"/>
      <c r="AA908" s="527"/>
      <c r="AB908" s="527"/>
      <c r="AC908" s="527"/>
      <c r="AD908" s="527"/>
      <c r="AE908" s="527"/>
      <c r="AF908" s="527"/>
      <c r="AG908" s="527" t="s">
        <v>1954</v>
      </c>
      <c r="AH908" s="527"/>
      <c r="AI908" s="527"/>
      <c r="AJ908" s="527"/>
      <c r="AK908" s="527"/>
      <c r="AL908" s="527"/>
      <c r="AM908" s="527"/>
      <c r="AN908" s="527"/>
      <c r="AO908" s="527"/>
      <c r="AP908" s="527"/>
      <c r="AQ908" s="527"/>
      <c r="AR908" s="527"/>
      <c r="AS908" s="527"/>
      <c r="AT908" s="527"/>
      <c r="AU908" s="527"/>
      <c r="AV908" s="527"/>
      <c r="AW908" s="527"/>
      <c r="AX908" s="527"/>
      <c r="AY908" s="527"/>
      <c r="AZ908" s="527"/>
      <c r="BA908" s="527"/>
      <c r="BB908" s="527"/>
      <c r="BC908" s="527"/>
      <c r="BD908" s="527"/>
      <c r="BE908" s="527"/>
      <c r="BF908" s="527"/>
      <c r="BG908" s="527"/>
      <c r="BH908" s="527"/>
    </row>
    <row r="909" spans="1:60" ht="22.5" outlineLevel="1">
      <c r="A909" s="535">
        <v>238</v>
      </c>
      <c r="B909" s="536" t="s">
        <v>2699</v>
      </c>
      <c r="C909" s="537" t="s">
        <v>2700</v>
      </c>
      <c r="D909" s="538" t="s">
        <v>898</v>
      </c>
      <c r="E909" s="539">
        <v>474.93513000000002</v>
      </c>
      <c r="F909" s="540"/>
      <c r="G909" s="541">
        <f>ROUND(E909*F909,2)</f>
        <v>0</v>
      </c>
      <c r="H909" s="540"/>
      <c r="I909" s="541">
        <f>ROUND(E909*H909,2)</f>
        <v>0</v>
      </c>
      <c r="J909" s="540"/>
      <c r="K909" s="541">
        <f>ROUND(E909*J909,2)</f>
        <v>0</v>
      </c>
      <c r="L909" s="541">
        <v>21</v>
      </c>
      <c r="M909" s="541">
        <f>G909*(1+L909/100)</f>
        <v>0</v>
      </c>
      <c r="N909" s="539">
        <v>0</v>
      </c>
      <c r="O909" s="539">
        <f>ROUND(E909*N909,2)</f>
        <v>0</v>
      </c>
      <c r="P909" s="539">
        <v>0</v>
      </c>
      <c r="Q909" s="539">
        <f>ROUND(E909*P909,2)</f>
        <v>0</v>
      </c>
      <c r="R909" s="541" t="s">
        <v>1731</v>
      </c>
      <c r="S909" s="541" t="s">
        <v>1605</v>
      </c>
      <c r="T909" s="542" t="s">
        <v>1605</v>
      </c>
      <c r="U909" s="526">
        <v>2.0670000000000002</v>
      </c>
      <c r="V909" s="526">
        <f>ROUND(E909*U909,2)</f>
        <v>981.69</v>
      </c>
      <c r="W909" s="526"/>
      <c r="X909" s="526" t="s">
        <v>1953</v>
      </c>
      <c r="Y909" s="526" t="s">
        <v>2857</v>
      </c>
      <c r="Z909" s="527"/>
      <c r="AA909" s="527"/>
      <c r="AB909" s="527"/>
      <c r="AC909" s="527"/>
      <c r="AD909" s="527"/>
      <c r="AE909" s="527"/>
      <c r="AF909" s="527"/>
      <c r="AG909" s="527" t="s">
        <v>1954</v>
      </c>
      <c r="AH909" s="527"/>
      <c r="AI909" s="527"/>
      <c r="AJ909" s="527"/>
      <c r="AK909" s="527"/>
      <c r="AL909" s="527"/>
      <c r="AM909" s="527"/>
      <c r="AN909" s="527"/>
      <c r="AO909" s="527"/>
      <c r="AP909" s="527"/>
      <c r="AQ909" s="527"/>
      <c r="AR909" s="527"/>
      <c r="AS909" s="527"/>
      <c r="AT909" s="527"/>
      <c r="AU909" s="527"/>
      <c r="AV909" s="527"/>
      <c r="AW909" s="527"/>
      <c r="AX909" s="527"/>
      <c r="AY909" s="527"/>
      <c r="AZ909" s="527"/>
      <c r="BA909" s="527"/>
      <c r="BB909" s="527"/>
      <c r="BC909" s="527"/>
      <c r="BD909" s="527"/>
      <c r="BE909" s="527"/>
      <c r="BF909" s="527"/>
      <c r="BG909" s="527"/>
      <c r="BH909" s="527"/>
    </row>
    <row r="910" spans="1:60" outlineLevel="1">
      <c r="A910" s="518">
        <v>239</v>
      </c>
      <c r="B910" s="519" t="s">
        <v>1951</v>
      </c>
      <c r="C910" s="520" t="s">
        <v>1952</v>
      </c>
      <c r="D910" s="521" t="s">
        <v>898</v>
      </c>
      <c r="E910" s="522">
        <v>474.93513000000002</v>
      </c>
      <c r="F910" s="523"/>
      <c r="G910" s="524">
        <f>ROUND(E910*F910,2)</f>
        <v>0</v>
      </c>
      <c r="H910" s="523"/>
      <c r="I910" s="524">
        <f>ROUND(E910*H910,2)</f>
        <v>0</v>
      </c>
      <c r="J910" s="523"/>
      <c r="K910" s="524">
        <f>ROUND(E910*J910,2)</f>
        <v>0</v>
      </c>
      <c r="L910" s="524">
        <v>21</v>
      </c>
      <c r="M910" s="524">
        <f>G910*(1+L910/100)</f>
        <v>0</v>
      </c>
      <c r="N910" s="522">
        <v>0</v>
      </c>
      <c r="O910" s="522">
        <f>ROUND(E910*N910,2)</f>
        <v>0</v>
      </c>
      <c r="P910" s="522">
        <v>0</v>
      </c>
      <c r="Q910" s="522">
        <f>ROUND(E910*P910,2)</f>
        <v>0</v>
      </c>
      <c r="R910" s="524" t="s">
        <v>1731</v>
      </c>
      <c r="S910" s="524" t="s">
        <v>1605</v>
      </c>
      <c r="T910" s="525" t="s">
        <v>1605</v>
      </c>
      <c r="U910" s="526">
        <v>0.49</v>
      </c>
      <c r="V910" s="526">
        <f>ROUND(E910*U910,2)</f>
        <v>232.72</v>
      </c>
      <c r="W910" s="526"/>
      <c r="X910" s="526" t="s">
        <v>1953</v>
      </c>
      <c r="Y910" s="526" t="s">
        <v>2857</v>
      </c>
      <c r="Z910" s="527"/>
      <c r="AA910" s="527"/>
      <c r="AB910" s="527"/>
      <c r="AC910" s="527"/>
      <c r="AD910" s="527"/>
      <c r="AE910" s="527"/>
      <c r="AF910" s="527"/>
      <c r="AG910" s="527" t="s">
        <v>1954</v>
      </c>
      <c r="AH910" s="527"/>
      <c r="AI910" s="527"/>
      <c r="AJ910" s="527"/>
      <c r="AK910" s="527"/>
      <c r="AL910" s="527"/>
      <c r="AM910" s="527"/>
      <c r="AN910" s="527"/>
      <c r="AO910" s="527"/>
      <c r="AP910" s="527"/>
      <c r="AQ910" s="527"/>
      <c r="AR910" s="527"/>
      <c r="AS910" s="527"/>
      <c r="AT910" s="527"/>
      <c r="AU910" s="527"/>
      <c r="AV910" s="527"/>
      <c r="AW910" s="527"/>
      <c r="AX910" s="527"/>
      <c r="AY910" s="527"/>
      <c r="AZ910" s="527"/>
      <c r="BA910" s="527"/>
      <c r="BB910" s="527"/>
      <c r="BC910" s="527"/>
      <c r="BD910" s="527"/>
      <c r="BE910" s="527"/>
      <c r="BF910" s="527"/>
      <c r="BG910" s="527"/>
      <c r="BH910" s="527"/>
    </row>
    <row r="911" spans="1:60" outlineLevel="2">
      <c r="A911" s="528"/>
      <c r="B911" s="529"/>
      <c r="C911" s="974" t="s">
        <v>1955</v>
      </c>
      <c r="D911" s="975"/>
      <c r="E911" s="975"/>
      <c r="F911" s="975"/>
      <c r="G911" s="975"/>
      <c r="H911" s="526"/>
      <c r="I911" s="526"/>
      <c r="J911" s="526"/>
      <c r="K911" s="526"/>
      <c r="L911" s="526"/>
      <c r="M911" s="526"/>
      <c r="N911" s="533"/>
      <c r="O911" s="533"/>
      <c r="P911" s="533"/>
      <c r="Q911" s="533"/>
      <c r="R911" s="526"/>
      <c r="S911" s="526"/>
      <c r="T911" s="526"/>
      <c r="U911" s="526"/>
      <c r="V911" s="526"/>
      <c r="W911" s="526"/>
      <c r="X911" s="526"/>
      <c r="Y911" s="526"/>
      <c r="Z911" s="527"/>
      <c r="AA911" s="527"/>
      <c r="AB911" s="527"/>
      <c r="AC911" s="527"/>
      <c r="AD911" s="527"/>
      <c r="AE911" s="527"/>
      <c r="AF911" s="527"/>
      <c r="AG911" s="527" t="s">
        <v>1632</v>
      </c>
      <c r="AH911" s="527"/>
      <c r="AI911" s="527"/>
      <c r="AJ911" s="527"/>
      <c r="AK911" s="527"/>
      <c r="AL911" s="527"/>
      <c r="AM911" s="527"/>
      <c r="AN911" s="527"/>
      <c r="AO911" s="527"/>
      <c r="AP911" s="527"/>
      <c r="AQ911" s="527"/>
      <c r="AR911" s="527"/>
      <c r="AS911" s="527"/>
      <c r="AT911" s="527"/>
      <c r="AU911" s="527"/>
      <c r="AV911" s="527"/>
      <c r="AW911" s="527"/>
      <c r="AX911" s="527"/>
      <c r="AY911" s="527"/>
      <c r="AZ911" s="527"/>
      <c r="BA911" s="527"/>
      <c r="BB911" s="527"/>
      <c r="BC911" s="527"/>
      <c r="BD911" s="527"/>
      <c r="BE911" s="527"/>
      <c r="BF911" s="527"/>
      <c r="BG911" s="527"/>
      <c r="BH911" s="527"/>
    </row>
    <row r="912" spans="1:60" outlineLevel="1">
      <c r="A912" s="535">
        <v>240</v>
      </c>
      <c r="B912" s="536" t="s">
        <v>1956</v>
      </c>
      <c r="C912" s="537" t="s">
        <v>1957</v>
      </c>
      <c r="D912" s="538" t="s">
        <v>898</v>
      </c>
      <c r="E912" s="539">
        <v>9498.7026600000008</v>
      </c>
      <c r="F912" s="540"/>
      <c r="G912" s="541">
        <f>ROUND(E912*F912,2)</f>
        <v>0</v>
      </c>
      <c r="H912" s="540"/>
      <c r="I912" s="541">
        <f>ROUND(E912*H912,2)</f>
        <v>0</v>
      </c>
      <c r="J912" s="540"/>
      <c r="K912" s="541">
        <f>ROUND(E912*J912,2)</f>
        <v>0</v>
      </c>
      <c r="L912" s="541">
        <v>21</v>
      </c>
      <c r="M912" s="541">
        <f>G912*(1+L912/100)</f>
        <v>0</v>
      </c>
      <c r="N912" s="539">
        <v>0</v>
      </c>
      <c r="O912" s="539">
        <f>ROUND(E912*N912,2)</f>
        <v>0</v>
      </c>
      <c r="P912" s="539">
        <v>0</v>
      </c>
      <c r="Q912" s="539">
        <f>ROUND(E912*P912,2)</f>
        <v>0</v>
      </c>
      <c r="R912" s="541" t="s">
        <v>1731</v>
      </c>
      <c r="S912" s="541" t="s">
        <v>1605</v>
      </c>
      <c r="T912" s="542" t="s">
        <v>1605</v>
      </c>
      <c r="U912" s="526">
        <v>0</v>
      </c>
      <c r="V912" s="526">
        <f>ROUND(E912*U912,2)</f>
        <v>0</v>
      </c>
      <c r="W912" s="526"/>
      <c r="X912" s="526" t="s">
        <v>1953</v>
      </c>
      <c r="Y912" s="526" t="s">
        <v>2857</v>
      </c>
      <c r="Z912" s="527"/>
      <c r="AA912" s="527"/>
      <c r="AB912" s="527"/>
      <c r="AC912" s="527"/>
      <c r="AD912" s="527"/>
      <c r="AE912" s="527"/>
      <c r="AF912" s="527"/>
      <c r="AG912" s="527" t="s">
        <v>1954</v>
      </c>
      <c r="AH912" s="527"/>
      <c r="AI912" s="527"/>
      <c r="AJ912" s="527"/>
      <c r="AK912" s="527"/>
      <c r="AL912" s="527"/>
      <c r="AM912" s="527"/>
      <c r="AN912" s="527"/>
      <c r="AO912" s="527"/>
      <c r="AP912" s="527"/>
      <c r="AQ912" s="527"/>
      <c r="AR912" s="527"/>
      <c r="AS912" s="527"/>
      <c r="AT912" s="527"/>
      <c r="AU912" s="527"/>
      <c r="AV912" s="527"/>
      <c r="AW912" s="527"/>
      <c r="AX912" s="527"/>
      <c r="AY912" s="527"/>
      <c r="AZ912" s="527"/>
      <c r="BA912" s="527"/>
      <c r="BB912" s="527"/>
      <c r="BC912" s="527"/>
      <c r="BD912" s="527"/>
      <c r="BE912" s="527"/>
      <c r="BF912" s="527"/>
      <c r="BG912" s="527"/>
      <c r="BH912" s="527"/>
    </row>
    <row r="913" spans="1:60" ht="22.5" outlineLevel="1">
      <c r="A913" s="535">
        <v>241</v>
      </c>
      <c r="B913" s="536" t="s">
        <v>1958</v>
      </c>
      <c r="C913" s="537" t="s">
        <v>1959</v>
      </c>
      <c r="D913" s="538" t="s">
        <v>898</v>
      </c>
      <c r="E913" s="539">
        <v>474.93513000000002</v>
      </c>
      <c r="F913" s="540"/>
      <c r="G913" s="541">
        <f>ROUND(E913*F913,2)</f>
        <v>0</v>
      </c>
      <c r="H913" s="540"/>
      <c r="I913" s="541">
        <f>ROUND(E913*H913,2)</f>
        <v>0</v>
      </c>
      <c r="J913" s="540"/>
      <c r="K913" s="541">
        <f>ROUND(E913*J913,2)</f>
        <v>0</v>
      </c>
      <c r="L913" s="541">
        <v>21</v>
      </c>
      <c r="M913" s="541">
        <f>G913*(1+L913/100)</f>
        <v>0</v>
      </c>
      <c r="N913" s="539">
        <v>0</v>
      </c>
      <c r="O913" s="539">
        <f>ROUND(E913*N913,2)</f>
        <v>0</v>
      </c>
      <c r="P913" s="539">
        <v>0</v>
      </c>
      <c r="Q913" s="539">
        <f>ROUND(E913*P913,2)</f>
        <v>0</v>
      </c>
      <c r="R913" s="541" t="s">
        <v>1731</v>
      </c>
      <c r="S913" s="541" t="s">
        <v>1605</v>
      </c>
      <c r="T913" s="542" t="s">
        <v>1605</v>
      </c>
      <c r="U913" s="526">
        <v>0</v>
      </c>
      <c r="V913" s="526">
        <f>ROUND(E913*U913,2)</f>
        <v>0</v>
      </c>
      <c r="W913" s="526"/>
      <c r="X913" s="526" t="s">
        <v>1953</v>
      </c>
      <c r="Y913" s="526" t="s">
        <v>2857</v>
      </c>
      <c r="Z913" s="527"/>
      <c r="AA913" s="527"/>
      <c r="AB913" s="527"/>
      <c r="AC913" s="527"/>
      <c r="AD913" s="527"/>
      <c r="AE913" s="527"/>
      <c r="AF913" s="527"/>
      <c r="AG913" s="527" t="s">
        <v>1954</v>
      </c>
      <c r="AH913" s="527"/>
      <c r="AI913" s="527"/>
      <c r="AJ913" s="527"/>
      <c r="AK913" s="527"/>
      <c r="AL913" s="527"/>
      <c r="AM913" s="527"/>
      <c r="AN913" s="527"/>
      <c r="AO913" s="527"/>
      <c r="AP913" s="527"/>
      <c r="AQ913" s="527"/>
      <c r="AR913" s="527"/>
      <c r="AS913" s="527"/>
      <c r="AT913" s="527"/>
      <c r="AU913" s="527"/>
      <c r="AV913" s="527"/>
      <c r="AW913" s="527"/>
      <c r="AX913" s="527"/>
      <c r="AY913" s="527"/>
      <c r="AZ913" s="527"/>
      <c r="BA913" s="527"/>
      <c r="BB913" s="527"/>
      <c r="BC913" s="527"/>
      <c r="BD913" s="527"/>
      <c r="BE913" s="527"/>
      <c r="BF913" s="527"/>
      <c r="BG913" s="527"/>
      <c r="BH913" s="527"/>
    </row>
    <row r="914" spans="1:60" ht="22.5" outlineLevel="1">
      <c r="A914" s="518">
        <v>242</v>
      </c>
      <c r="B914" s="519" t="s">
        <v>1960</v>
      </c>
      <c r="C914" s="520" t="s">
        <v>1961</v>
      </c>
      <c r="D914" s="521" t="s">
        <v>898</v>
      </c>
      <c r="E914" s="522">
        <v>474.93513000000002</v>
      </c>
      <c r="F914" s="523"/>
      <c r="G914" s="524">
        <f>ROUND(E914*F914,2)</f>
        <v>0</v>
      </c>
      <c r="H914" s="523"/>
      <c r="I914" s="524">
        <f>ROUND(E914*H914,2)</f>
        <v>0</v>
      </c>
      <c r="J914" s="523"/>
      <c r="K914" s="524">
        <f>ROUND(E914*J914,2)</f>
        <v>0</v>
      </c>
      <c r="L914" s="524">
        <v>21</v>
      </c>
      <c r="M914" s="524">
        <f>G914*(1+L914/100)</f>
        <v>0</v>
      </c>
      <c r="N914" s="522">
        <v>0</v>
      </c>
      <c r="O914" s="522">
        <f>ROUND(E914*N914,2)</f>
        <v>0</v>
      </c>
      <c r="P914" s="522">
        <v>0</v>
      </c>
      <c r="Q914" s="522">
        <f>ROUND(E914*P914,2)</f>
        <v>0</v>
      </c>
      <c r="R914" s="524" t="s">
        <v>1962</v>
      </c>
      <c r="S914" s="524" t="s">
        <v>1605</v>
      </c>
      <c r="T914" s="525" t="s">
        <v>1605</v>
      </c>
      <c r="U914" s="526">
        <v>0.752</v>
      </c>
      <c r="V914" s="526">
        <f>ROUND(E914*U914,2)</f>
        <v>357.15</v>
      </c>
      <c r="W914" s="526"/>
      <c r="X914" s="526" t="s">
        <v>1953</v>
      </c>
      <c r="Y914" s="526" t="s">
        <v>2857</v>
      </c>
      <c r="Z914" s="527"/>
      <c r="AA914" s="527"/>
      <c r="AB914" s="527"/>
      <c r="AC914" s="527"/>
      <c r="AD914" s="527"/>
      <c r="AE914" s="527"/>
      <c r="AF914" s="527"/>
      <c r="AG914" s="527" t="s">
        <v>1954</v>
      </c>
      <c r="AH914" s="527"/>
      <c r="AI914" s="527"/>
      <c r="AJ914" s="527"/>
      <c r="AK914" s="527"/>
      <c r="AL914" s="527"/>
      <c r="AM914" s="527"/>
      <c r="AN914" s="527"/>
      <c r="AO914" s="527"/>
      <c r="AP914" s="527"/>
      <c r="AQ914" s="527"/>
      <c r="AR914" s="527"/>
      <c r="AS914" s="527"/>
      <c r="AT914" s="527"/>
      <c r="AU914" s="527"/>
      <c r="AV914" s="527"/>
      <c r="AW914" s="527"/>
      <c r="AX914" s="527"/>
      <c r="AY914" s="527"/>
      <c r="AZ914" s="527"/>
      <c r="BA914" s="527"/>
      <c r="BB914" s="527"/>
      <c r="BC914" s="527"/>
      <c r="BD914" s="527"/>
      <c r="BE914" s="527"/>
      <c r="BF914" s="527"/>
      <c r="BG914" s="527"/>
      <c r="BH914" s="527"/>
    </row>
    <row r="915" spans="1:60" outlineLevel="2">
      <c r="A915" s="528"/>
      <c r="B915" s="529"/>
      <c r="C915" s="976" t="s">
        <v>1963</v>
      </c>
      <c r="D915" s="977"/>
      <c r="E915" s="977"/>
      <c r="F915" s="977"/>
      <c r="G915" s="977"/>
      <c r="H915" s="526"/>
      <c r="I915" s="526"/>
      <c r="J915" s="526"/>
      <c r="K915" s="526"/>
      <c r="L915" s="526"/>
      <c r="M915" s="526"/>
      <c r="N915" s="533"/>
      <c r="O915" s="533"/>
      <c r="P915" s="533"/>
      <c r="Q915" s="533"/>
      <c r="R915" s="526"/>
      <c r="S915" s="526"/>
      <c r="T915" s="526"/>
      <c r="U915" s="526"/>
      <c r="V915" s="526"/>
      <c r="W915" s="526"/>
      <c r="X915" s="526"/>
      <c r="Y915" s="526"/>
      <c r="Z915" s="527"/>
      <c r="AA915" s="527"/>
      <c r="AB915" s="527"/>
      <c r="AC915" s="527"/>
      <c r="AD915" s="527"/>
      <c r="AE915" s="527"/>
      <c r="AF915" s="527"/>
      <c r="AG915" s="527" t="s">
        <v>1621</v>
      </c>
      <c r="AH915" s="527"/>
      <c r="AI915" s="527"/>
      <c r="AJ915" s="527"/>
      <c r="AK915" s="527"/>
      <c r="AL915" s="527"/>
      <c r="AM915" s="527"/>
      <c r="AN915" s="527"/>
      <c r="AO915" s="527"/>
      <c r="AP915" s="527"/>
      <c r="AQ915" s="527"/>
      <c r="AR915" s="527"/>
      <c r="AS915" s="527"/>
      <c r="AT915" s="527"/>
      <c r="AU915" s="527"/>
      <c r="AV915" s="527"/>
      <c r="AW915" s="527"/>
      <c r="AX915" s="527"/>
      <c r="AY915" s="527"/>
      <c r="AZ915" s="527"/>
      <c r="BA915" s="534" t="str">
        <f>C915</f>
        <v>nebo vybouraných hmot nošením nebo přehazováním k místu nakládky přístupnému normálním dopravním prostředkům do 10 m,</v>
      </c>
      <c r="BB915" s="527"/>
      <c r="BC915" s="527"/>
      <c r="BD915" s="527"/>
      <c r="BE915" s="527"/>
      <c r="BF915" s="527"/>
      <c r="BG915" s="527"/>
      <c r="BH915" s="527"/>
    </row>
    <row r="916" spans="1:60" ht="22.5" outlineLevel="2">
      <c r="A916" s="528"/>
      <c r="B916" s="529"/>
      <c r="C916" s="978" t="s">
        <v>1964</v>
      </c>
      <c r="D916" s="979"/>
      <c r="E916" s="979"/>
      <c r="F916" s="979"/>
      <c r="G916" s="979"/>
      <c r="H916" s="526"/>
      <c r="I916" s="526"/>
      <c r="J916" s="526"/>
      <c r="K916" s="526"/>
      <c r="L916" s="526"/>
      <c r="M916" s="526"/>
      <c r="N916" s="533"/>
      <c r="O916" s="533"/>
      <c r="P916" s="533"/>
      <c r="Q916" s="533"/>
      <c r="R916" s="526"/>
      <c r="S916" s="526"/>
      <c r="T916" s="526"/>
      <c r="U916" s="526"/>
      <c r="V916" s="526"/>
      <c r="W916" s="526"/>
      <c r="X916" s="526"/>
      <c r="Y916" s="526"/>
      <c r="Z916" s="527"/>
      <c r="AA916" s="527"/>
      <c r="AB916" s="527"/>
      <c r="AC916" s="527"/>
      <c r="AD916" s="527"/>
      <c r="AE916" s="527"/>
      <c r="AF916" s="527"/>
      <c r="AG916" s="527" t="s">
        <v>1632</v>
      </c>
      <c r="AH916" s="527"/>
      <c r="AI916" s="527"/>
      <c r="AJ916" s="527"/>
      <c r="AK916" s="527"/>
      <c r="AL916" s="527"/>
      <c r="AM916" s="527"/>
      <c r="AN916" s="527"/>
      <c r="AO916" s="527"/>
      <c r="AP916" s="527"/>
      <c r="AQ916" s="527"/>
      <c r="AR916" s="527"/>
      <c r="AS916" s="527"/>
      <c r="AT916" s="527"/>
      <c r="AU916" s="527"/>
      <c r="AV916" s="527"/>
      <c r="AW916" s="527"/>
      <c r="AX916" s="527"/>
      <c r="AY916" s="527"/>
      <c r="AZ916" s="527"/>
      <c r="BA916" s="534" t="str">
        <f>C916</f>
        <v>S naložením suti nebo vybouraných hmot do dopravního prostředku a na jejich vyložením, popřípadě přeložením na normální dopravní prostředek.</v>
      </c>
      <c r="BB916" s="527"/>
      <c r="BC916" s="527"/>
      <c r="BD916" s="527"/>
      <c r="BE916" s="527"/>
      <c r="BF916" s="527"/>
      <c r="BG916" s="527"/>
      <c r="BH916" s="527"/>
    </row>
    <row r="917" spans="1:60" ht="22.5" outlineLevel="1">
      <c r="A917" s="518">
        <v>243</v>
      </c>
      <c r="B917" s="519" t="s">
        <v>1965</v>
      </c>
      <c r="C917" s="520" t="s">
        <v>1966</v>
      </c>
      <c r="D917" s="521" t="s">
        <v>898</v>
      </c>
      <c r="E917" s="522">
        <v>949.87027</v>
      </c>
      <c r="F917" s="523"/>
      <c r="G917" s="524">
        <f>ROUND(E917*F917,2)</f>
        <v>0</v>
      </c>
      <c r="H917" s="523"/>
      <c r="I917" s="524">
        <f>ROUND(E917*H917,2)</f>
        <v>0</v>
      </c>
      <c r="J917" s="523"/>
      <c r="K917" s="524">
        <f>ROUND(E917*J917,2)</f>
        <v>0</v>
      </c>
      <c r="L917" s="524">
        <v>21</v>
      </c>
      <c r="M917" s="524">
        <f>G917*(1+L917/100)</f>
        <v>0</v>
      </c>
      <c r="N917" s="522">
        <v>0</v>
      </c>
      <c r="O917" s="522">
        <f>ROUND(E917*N917,2)</f>
        <v>0</v>
      </c>
      <c r="P917" s="522">
        <v>0</v>
      </c>
      <c r="Q917" s="522">
        <f>ROUND(E917*P917,2)</f>
        <v>0</v>
      </c>
      <c r="R917" s="524" t="s">
        <v>1962</v>
      </c>
      <c r="S917" s="524" t="s">
        <v>1605</v>
      </c>
      <c r="T917" s="525" t="s">
        <v>1605</v>
      </c>
      <c r="U917" s="526">
        <v>0.36</v>
      </c>
      <c r="V917" s="526">
        <f>ROUND(E917*U917,2)</f>
        <v>341.95</v>
      </c>
      <c r="W917" s="526"/>
      <c r="X917" s="526" t="s">
        <v>1953</v>
      </c>
      <c r="Y917" s="526" t="s">
        <v>2857</v>
      </c>
      <c r="Z917" s="527"/>
      <c r="AA917" s="527"/>
      <c r="AB917" s="527"/>
      <c r="AC917" s="527"/>
      <c r="AD917" s="527"/>
      <c r="AE917" s="527"/>
      <c r="AF917" s="527"/>
      <c r="AG917" s="527" t="s">
        <v>1954</v>
      </c>
      <c r="AH917" s="527"/>
      <c r="AI917" s="527"/>
      <c r="AJ917" s="527"/>
      <c r="AK917" s="527"/>
      <c r="AL917" s="527"/>
      <c r="AM917" s="527"/>
      <c r="AN917" s="527"/>
      <c r="AO917" s="527"/>
      <c r="AP917" s="527"/>
      <c r="AQ917" s="527"/>
      <c r="AR917" s="527"/>
      <c r="AS917" s="527"/>
      <c r="AT917" s="527"/>
      <c r="AU917" s="527"/>
      <c r="AV917" s="527"/>
      <c r="AW917" s="527"/>
      <c r="AX917" s="527"/>
      <c r="AY917" s="527"/>
      <c r="AZ917" s="527"/>
      <c r="BA917" s="527"/>
      <c r="BB917" s="527"/>
      <c r="BC917" s="527"/>
      <c r="BD917" s="527"/>
      <c r="BE917" s="527"/>
      <c r="BF917" s="527"/>
      <c r="BG917" s="527"/>
      <c r="BH917" s="527"/>
    </row>
    <row r="918" spans="1:60" outlineLevel="2">
      <c r="A918" s="528"/>
      <c r="B918" s="529"/>
      <c r="C918" s="976" t="s">
        <v>1963</v>
      </c>
      <c r="D918" s="977"/>
      <c r="E918" s="977"/>
      <c r="F918" s="977"/>
      <c r="G918" s="977"/>
      <c r="H918" s="526"/>
      <c r="I918" s="526"/>
      <c r="J918" s="526"/>
      <c r="K918" s="526"/>
      <c r="L918" s="526"/>
      <c r="M918" s="526"/>
      <c r="N918" s="533"/>
      <c r="O918" s="533"/>
      <c r="P918" s="533"/>
      <c r="Q918" s="533"/>
      <c r="R918" s="526"/>
      <c r="S918" s="526"/>
      <c r="T918" s="526"/>
      <c r="U918" s="526"/>
      <c r="V918" s="526"/>
      <c r="W918" s="526"/>
      <c r="X918" s="526"/>
      <c r="Y918" s="526"/>
      <c r="Z918" s="527"/>
      <c r="AA918" s="527"/>
      <c r="AB918" s="527"/>
      <c r="AC918" s="527"/>
      <c r="AD918" s="527"/>
      <c r="AE918" s="527"/>
      <c r="AF918" s="527"/>
      <c r="AG918" s="527" t="s">
        <v>1621</v>
      </c>
      <c r="AH918" s="527"/>
      <c r="AI918" s="527"/>
      <c r="AJ918" s="527"/>
      <c r="AK918" s="527"/>
      <c r="AL918" s="527"/>
      <c r="AM918" s="527"/>
      <c r="AN918" s="527"/>
      <c r="AO918" s="527"/>
      <c r="AP918" s="527"/>
      <c r="AQ918" s="527"/>
      <c r="AR918" s="527"/>
      <c r="AS918" s="527"/>
      <c r="AT918" s="527"/>
      <c r="AU918" s="527"/>
      <c r="AV918" s="527"/>
      <c r="AW918" s="527"/>
      <c r="AX918" s="527"/>
      <c r="AY918" s="527"/>
      <c r="AZ918" s="527"/>
      <c r="BA918" s="534" t="str">
        <f>C918</f>
        <v>nebo vybouraných hmot nošením nebo přehazováním k místu nakládky přístupnému normálním dopravním prostředkům do 10 m,</v>
      </c>
      <c r="BB918" s="527"/>
      <c r="BC918" s="527"/>
      <c r="BD918" s="527"/>
      <c r="BE918" s="527"/>
      <c r="BF918" s="527"/>
      <c r="BG918" s="527"/>
      <c r="BH918" s="527"/>
    </row>
    <row r="919" spans="1:60">
      <c r="A919" s="510" t="s">
        <v>1600</v>
      </c>
      <c r="B919" s="511" t="s">
        <v>1967</v>
      </c>
      <c r="C919" s="512" t="s">
        <v>1968</v>
      </c>
      <c r="D919" s="513"/>
      <c r="E919" s="514"/>
      <c r="F919" s="515"/>
      <c r="G919" s="515">
        <f>SUMIF(AG920:AG926,"&lt;&gt;NOR",G920:G926)</f>
        <v>0</v>
      </c>
      <c r="H919" s="515"/>
      <c r="I919" s="515">
        <f>SUM(I920:I926)</f>
        <v>0</v>
      </c>
      <c r="J919" s="515"/>
      <c r="K919" s="515">
        <f>SUM(K920:K926)</f>
        <v>0</v>
      </c>
      <c r="L919" s="515"/>
      <c r="M919" s="515">
        <f>SUM(M920:M926)</f>
        <v>0</v>
      </c>
      <c r="N919" s="514"/>
      <c r="O919" s="514">
        <f>SUM(O920:O926)</f>
        <v>0</v>
      </c>
      <c r="P919" s="514"/>
      <c r="Q919" s="514">
        <f>SUM(Q920:Q926)</f>
        <v>0</v>
      </c>
      <c r="R919" s="515"/>
      <c r="S919" s="515"/>
      <c r="T919" s="516"/>
      <c r="U919" s="517"/>
      <c r="V919" s="517">
        <f>SUM(V920:V926)</f>
        <v>0</v>
      </c>
      <c r="W919" s="517"/>
      <c r="X919" s="517"/>
      <c r="Y919" s="517"/>
      <c r="AG919" s="493" t="s">
        <v>1601</v>
      </c>
    </row>
    <row r="920" spans="1:60" outlineLevel="1">
      <c r="A920" s="518">
        <v>244</v>
      </c>
      <c r="B920" s="519" t="s">
        <v>2701</v>
      </c>
      <c r="C920" s="520" t="s">
        <v>2702</v>
      </c>
      <c r="D920" s="521" t="s">
        <v>1971</v>
      </c>
      <c r="E920" s="522">
        <v>1</v>
      </c>
      <c r="F920" s="523"/>
      <c r="G920" s="524">
        <f>ROUND(E920*F920,2)</f>
        <v>0</v>
      </c>
      <c r="H920" s="523"/>
      <c r="I920" s="524">
        <f>ROUND(E920*H920,2)</f>
        <v>0</v>
      </c>
      <c r="J920" s="523"/>
      <c r="K920" s="524">
        <f>ROUND(E920*J920,2)</f>
        <v>0</v>
      </c>
      <c r="L920" s="524">
        <v>21</v>
      </c>
      <c r="M920" s="524">
        <f>G920*(1+L920/100)</f>
        <v>0</v>
      </c>
      <c r="N920" s="522">
        <v>0</v>
      </c>
      <c r="O920" s="522">
        <f>ROUND(E920*N920,2)</f>
        <v>0</v>
      </c>
      <c r="P920" s="522">
        <v>0</v>
      </c>
      <c r="Q920" s="522">
        <f>ROUND(E920*P920,2)</f>
        <v>0</v>
      </c>
      <c r="R920" s="524"/>
      <c r="S920" s="524" t="s">
        <v>1605</v>
      </c>
      <c r="T920" s="525" t="s">
        <v>1708</v>
      </c>
      <c r="U920" s="526">
        <v>0</v>
      </c>
      <c r="V920" s="526">
        <f>ROUND(E920*U920,2)</f>
        <v>0</v>
      </c>
      <c r="W920" s="526"/>
      <c r="X920" s="526" t="s">
        <v>1972</v>
      </c>
      <c r="Y920" s="526" t="s">
        <v>2857</v>
      </c>
      <c r="Z920" s="527"/>
      <c r="AA920" s="527"/>
      <c r="AB920" s="527"/>
      <c r="AC920" s="527"/>
      <c r="AD920" s="527"/>
      <c r="AE920" s="527"/>
      <c r="AF920" s="527"/>
      <c r="AG920" s="527" t="s">
        <v>1973</v>
      </c>
      <c r="AH920" s="527"/>
      <c r="AI920" s="527"/>
      <c r="AJ920" s="527"/>
      <c r="AK920" s="527"/>
      <c r="AL920" s="527"/>
      <c r="AM920" s="527"/>
      <c r="AN920" s="527"/>
      <c r="AO920" s="527"/>
      <c r="AP920" s="527"/>
      <c r="AQ920" s="527"/>
      <c r="AR920" s="527"/>
      <c r="AS920" s="527"/>
      <c r="AT920" s="527"/>
      <c r="AU920" s="527"/>
      <c r="AV920" s="527"/>
      <c r="AW920" s="527"/>
      <c r="AX920" s="527"/>
      <c r="AY920" s="527"/>
      <c r="AZ920" s="527"/>
      <c r="BA920" s="527"/>
      <c r="BB920" s="527"/>
      <c r="BC920" s="527"/>
      <c r="BD920" s="527"/>
      <c r="BE920" s="527"/>
      <c r="BF920" s="527"/>
      <c r="BG920" s="527"/>
      <c r="BH920" s="527"/>
    </row>
    <row r="921" spans="1:60" outlineLevel="2">
      <c r="A921" s="528"/>
      <c r="B921" s="529"/>
      <c r="C921" s="974" t="s">
        <v>2703</v>
      </c>
      <c r="D921" s="975"/>
      <c r="E921" s="975"/>
      <c r="F921" s="975"/>
      <c r="G921" s="975"/>
      <c r="H921" s="526"/>
      <c r="I921" s="526"/>
      <c r="J921" s="526"/>
      <c r="K921" s="526"/>
      <c r="L921" s="526"/>
      <c r="M921" s="526"/>
      <c r="N921" s="533"/>
      <c r="O921" s="533"/>
      <c r="P921" s="533"/>
      <c r="Q921" s="533"/>
      <c r="R921" s="526"/>
      <c r="S921" s="526"/>
      <c r="T921" s="526"/>
      <c r="U921" s="526"/>
      <c r="V921" s="526"/>
      <c r="W921" s="526"/>
      <c r="X921" s="526"/>
      <c r="Y921" s="526"/>
      <c r="Z921" s="527"/>
      <c r="AA921" s="527"/>
      <c r="AB921" s="527"/>
      <c r="AC921" s="527"/>
      <c r="AD921" s="527"/>
      <c r="AE921" s="527"/>
      <c r="AF921" s="527"/>
      <c r="AG921" s="527" t="s">
        <v>1632</v>
      </c>
      <c r="AH921" s="527"/>
      <c r="AI921" s="527"/>
      <c r="AJ921" s="527"/>
      <c r="AK921" s="527"/>
      <c r="AL921" s="527"/>
      <c r="AM921" s="527"/>
      <c r="AN921" s="527"/>
      <c r="AO921" s="527"/>
      <c r="AP921" s="527"/>
      <c r="AQ921" s="527"/>
      <c r="AR921" s="527"/>
      <c r="AS921" s="527"/>
      <c r="AT921" s="527"/>
      <c r="AU921" s="527"/>
      <c r="AV921" s="527"/>
      <c r="AW921" s="527"/>
      <c r="AX921" s="527"/>
      <c r="AY921" s="527"/>
      <c r="AZ921" s="527"/>
      <c r="BA921" s="527"/>
      <c r="BB921" s="527"/>
      <c r="BC921" s="527"/>
      <c r="BD921" s="527"/>
      <c r="BE921" s="527"/>
      <c r="BF921" s="527"/>
      <c r="BG921" s="527"/>
      <c r="BH921" s="527"/>
    </row>
    <row r="922" spans="1:60" outlineLevel="1">
      <c r="A922" s="518">
        <v>245</v>
      </c>
      <c r="B922" s="519" t="s">
        <v>1969</v>
      </c>
      <c r="C922" s="520" t="s">
        <v>1970</v>
      </c>
      <c r="D922" s="521" t="s">
        <v>1971</v>
      </c>
      <c r="E922" s="522">
        <v>1</v>
      </c>
      <c r="F922" s="523"/>
      <c r="G922" s="524">
        <f>ROUND(E922*F922,2)</f>
        <v>0</v>
      </c>
      <c r="H922" s="523"/>
      <c r="I922" s="524">
        <f>ROUND(E922*H922,2)</f>
        <v>0</v>
      </c>
      <c r="J922" s="523"/>
      <c r="K922" s="524">
        <f>ROUND(E922*J922,2)</f>
        <v>0</v>
      </c>
      <c r="L922" s="524">
        <v>21</v>
      </c>
      <c r="M922" s="524">
        <f>G922*(1+L922/100)</f>
        <v>0</v>
      </c>
      <c r="N922" s="522">
        <v>0</v>
      </c>
      <c r="O922" s="522">
        <f>ROUND(E922*N922,2)</f>
        <v>0</v>
      </c>
      <c r="P922" s="522">
        <v>0</v>
      </c>
      <c r="Q922" s="522">
        <f>ROUND(E922*P922,2)</f>
        <v>0</v>
      </c>
      <c r="R922" s="524"/>
      <c r="S922" s="524" t="s">
        <v>1707</v>
      </c>
      <c r="T922" s="525" t="s">
        <v>1708</v>
      </c>
      <c r="U922" s="526">
        <v>0</v>
      </c>
      <c r="V922" s="526">
        <f>ROUND(E922*U922,2)</f>
        <v>0</v>
      </c>
      <c r="W922" s="526"/>
      <c r="X922" s="526" t="s">
        <v>1972</v>
      </c>
      <c r="Y922" s="526" t="s">
        <v>2857</v>
      </c>
      <c r="Z922" s="527"/>
      <c r="AA922" s="527"/>
      <c r="AB922" s="527"/>
      <c r="AC922" s="527"/>
      <c r="AD922" s="527"/>
      <c r="AE922" s="527"/>
      <c r="AF922" s="527"/>
      <c r="AG922" s="527" t="s">
        <v>1973</v>
      </c>
      <c r="AH922" s="527"/>
      <c r="AI922" s="527"/>
      <c r="AJ922" s="527"/>
      <c r="AK922" s="527"/>
      <c r="AL922" s="527"/>
      <c r="AM922" s="527"/>
      <c r="AN922" s="527"/>
      <c r="AO922" s="527"/>
      <c r="AP922" s="527"/>
      <c r="AQ922" s="527"/>
      <c r="AR922" s="527"/>
      <c r="AS922" s="527"/>
      <c r="AT922" s="527"/>
      <c r="AU922" s="527"/>
      <c r="AV922" s="527"/>
      <c r="AW922" s="527"/>
      <c r="AX922" s="527"/>
      <c r="AY922" s="527"/>
      <c r="AZ922" s="527"/>
      <c r="BA922" s="527"/>
      <c r="BB922" s="527"/>
      <c r="BC922" s="527"/>
      <c r="BD922" s="527"/>
      <c r="BE922" s="527"/>
      <c r="BF922" s="527"/>
      <c r="BG922" s="527"/>
      <c r="BH922" s="527"/>
    </row>
    <row r="923" spans="1:60" outlineLevel="2">
      <c r="A923" s="528"/>
      <c r="B923" s="529"/>
      <c r="C923" s="974" t="s">
        <v>1974</v>
      </c>
      <c r="D923" s="975"/>
      <c r="E923" s="975"/>
      <c r="F923" s="975"/>
      <c r="G923" s="975"/>
      <c r="H923" s="526"/>
      <c r="I923" s="526"/>
      <c r="J923" s="526"/>
      <c r="K923" s="526"/>
      <c r="L923" s="526"/>
      <c r="M923" s="526"/>
      <c r="N923" s="533"/>
      <c r="O923" s="533"/>
      <c r="P923" s="533"/>
      <c r="Q923" s="533"/>
      <c r="R923" s="526"/>
      <c r="S923" s="526"/>
      <c r="T923" s="526"/>
      <c r="U923" s="526"/>
      <c r="V923" s="526"/>
      <c r="W923" s="526"/>
      <c r="X923" s="526"/>
      <c r="Y923" s="526"/>
      <c r="Z923" s="527"/>
      <c r="AA923" s="527"/>
      <c r="AB923" s="527"/>
      <c r="AC923" s="527"/>
      <c r="AD923" s="527"/>
      <c r="AE923" s="527"/>
      <c r="AF923" s="527"/>
      <c r="AG923" s="527" t="s">
        <v>1632</v>
      </c>
      <c r="AH923" s="527"/>
      <c r="AI923" s="527"/>
      <c r="AJ923" s="527"/>
      <c r="AK923" s="527"/>
      <c r="AL923" s="527"/>
      <c r="AM923" s="527"/>
      <c r="AN923" s="527"/>
      <c r="AO923" s="527"/>
      <c r="AP923" s="527"/>
      <c r="AQ923" s="527"/>
      <c r="AR923" s="527"/>
      <c r="AS923" s="527"/>
      <c r="AT923" s="527"/>
      <c r="AU923" s="527"/>
      <c r="AV923" s="527"/>
      <c r="AW923" s="527"/>
      <c r="AX923" s="527"/>
      <c r="AY923" s="527"/>
      <c r="AZ923" s="527"/>
      <c r="BA923" s="527"/>
      <c r="BB923" s="527"/>
      <c r="BC923" s="527"/>
      <c r="BD923" s="527"/>
      <c r="BE923" s="527"/>
      <c r="BF923" s="527"/>
      <c r="BG923" s="527"/>
      <c r="BH923" s="527"/>
    </row>
    <row r="924" spans="1:60" outlineLevel="3">
      <c r="A924" s="528"/>
      <c r="B924" s="529"/>
      <c r="C924" s="978" t="s">
        <v>2704</v>
      </c>
      <c r="D924" s="979"/>
      <c r="E924" s="979"/>
      <c r="F924" s="979"/>
      <c r="G924" s="979"/>
      <c r="H924" s="526"/>
      <c r="I924" s="526"/>
      <c r="J924" s="526"/>
      <c r="K924" s="526"/>
      <c r="L924" s="526"/>
      <c r="M924" s="526"/>
      <c r="N924" s="533"/>
      <c r="O924" s="533"/>
      <c r="P924" s="533"/>
      <c r="Q924" s="533"/>
      <c r="R924" s="526"/>
      <c r="S924" s="526"/>
      <c r="T924" s="526"/>
      <c r="U924" s="526"/>
      <c r="V924" s="526"/>
      <c r="W924" s="526"/>
      <c r="X924" s="526"/>
      <c r="Y924" s="526"/>
      <c r="Z924" s="527"/>
      <c r="AA924" s="527"/>
      <c r="AB924" s="527"/>
      <c r="AC924" s="527"/>
      <c r="AD924" s="527"/>
      <c r="AE924" s="527"/>
      <c r="AF924" s="527"/>
      <c r="AG924" s="527" t="s">
        <v>1632</v>
      </c>
      <c r="AH924" s="527"/>
      <c r="AI924" s="527"/>
      <c r="AJ924" s="527"/>
      <c r="AK924" s="527"/>
      <c r="AL924" s="527"/>
      <c r="AM924" s="527"/>
      <c r="AN924" s="527"/>
      <c r="AO924" s="527"/>
      <c r="AP924" s="527"/>
      <c r="AQ924" s="527"/>
      <c r="AR924" s="527"/>
      <c r="AS924" s="527"/>
      <c r="AT924" s="527"/>
      <c r="AU924" s="527"/>
      <c r="AV924" s="527"/>
      <c r="AW924" s="527"/>
      <c r="AX924" s="527"/>
      <c r="AY924" s="527"/>
      <c r="AZ924" s="527"/>
      <c r="BA924" s="527"/>
      <c r="BB924" s="527"/>
      <c r="BC924" s="527"/>
      <c r="BD924" s="527"/>
      <c r="BE924" s="527"/>
      <c r="BF924" s="527"/>
      <c r="BG924" s="527"/>
      <c r="BH924" s="527"/>
    </row>
    <row r="925" spans="1:60" outlineLevel="1">
      <c r="A925" s="518">
        <v>246</v>
      </c>
      <c r="B925" s="519" t="s">
        <v>1975</v>
      </c>
      <c r="C925" s="520" t="s">
        <v>1976</v>
      </c>
      <c r="D925" s="521" t="s">
        <v>1971</v>
      </c>
      <c r="E925" s="522">
        <v>1</v>
      </c>
      <c r="F925" s="523"/>
      <c r="G925" s="524">
        <f>ROUND(E925*F925,2)</f>
        <v>0</v>
      </c>
      <c r="H925" s="523"/>
      <c r="I925" s="524">
        <f>ROUND(E925*H925,2)</f>
        <v>0</v>
      </c>
      <c r="J925" s="523"/>
      <c r="K925" s="524">
        <f>ROUND(E925*J925,2)</f>
        <v>0</v>
      </c>
      <c r="L925" s="524">
        <v>21</v>
      </c>
      <c r="M925" s="524">
        <f>G925*(1+L925/100)</f>
        <v>0</v>
      </c>
      <c r="N925" s="522">
        <v>0</v>
      </c>
      <c r="O925" s="522">
        <f>ROUND(E925*N925,2)</f>
        <v>0</v>
      </c>
      <c r="P925" s="522">
        <v>0</v>
      </c>
      <c r="Q925" s="522">
        <f>ROUND(E925*P925,2)</f>
        <v>0</v>
      </c>
      <c r="R925" s="524"/>
      <c r="S925" s="524" t="s">
        <v>1707</v>
      </c>
      <c r="T925" s="525" t="s">
        <v>1708</v>
      </c>
      <c r="U925" s="526">
        <v>0</v>
      </c>
      <c r="V925" s="526">
        <f>ROUND(E925*U925,2)</f>
        <v>0</v>
      </c>
      <c r="W925" s="526"/>
      <c r="X925" s="526" t="s">
        <v>1972</v>
      </c>
      <c r="Y925" s="526" t="s">
        <v>2857</v>
      </c>
      <c r="Z925" s="527"/>
      <c r="AA925" s="527"/>
      <c r="AB925" s="527"/>
      <c r="AC925" s="527"/>
      <c r="AD925" s="527"/>
      <c r="AE925" s="527"/>
      <c r="AF925" s="527"/>
      <c r="AG925" s="527" t="s">
        <v>1984</v>
      </c>
      <c r="AH925" s="527"/>
      <c r="AI925" s="527"/>
      <c r="AJ925" s="527"/>
      <c r="AK925" s="527"/>
      <c r="AL925" s="527"/>
      <c r="AM925" s="527"/>
      <c r="AN925" s="527"/>
      <c r="AO925" s="527"/>
      <c r="AP925" s="527"/>
      <c r="AQ925" s="527"/>
      <c r="AR925" s="527"/>
      <c r="AS925" s="527"/>
      <c r="AT925" s="527"/>
      <c r="AU925" s="527"/>
      <c r="AV925" s="527"/>
      <c r="AW925" s="527"/>
      <c r="AX925" s="527"/>
      <c r="AY925" s="527"/>
      <c r="AZ925" s="527"/>
      <c r="BA925" s="527"/>
      <c r="BB925" s="527"/>
      <c r="BC925" s="527"/>
      <c r="BD925" s="527"/>
      <c r="BE925" s="527"/>
      <c r="BF925" s="527"/>
      <c r="BG925" s="527"/>
      <c r="BH925" s="527"/>
    </row>
    <row r="926" spans="1:60" outlineLevel="2">
      <c r="A926" s="528"/>
      <c r="B926" s="529"/>
      <c r="C926" s="974" t="s">
        <v>1978</v>
      </c>
      <c r="D926" s="975"/>
      <c r="E926" s="975"/>
      <c r="F926" s="975"/>
      <c r="G926" s="975"/>
      <c r="H926" s="526"/>
      <c r="I926" s="526"/>
      <c r="J926" s="526"/>
      <c r="K926" s="526"/>
      <c r="L926" s="526"/>
      <c r="M926" s="526"/>
      <c r="N926" s="533"/>
      <c r="O926" s="533"/>
      <c r="P926" s="533"/>
      <c r="Q926" s="533"/>
      <c r="R926" s="526"/>
      <c r="S926" s="526"/>
      <c r="T926" s="526"/>
      <c r="U926" s="526"/>
      <c r="V926" s="526"/>
      <c r="W926" s="526"/>
      <c r="X926" s="526"/>
      <c r="Y926" s="526"/>
      <c r="Z926" s="527"/>
      <c r="AA926" s="527"/>
      <c r="AB926" s="527"/>
      <c r="AC926" s="527"/>
      <c r="AD926" s="527"/>
      <c r="AE926" s="527"/>
      <c r="AF926" s="527"/>
      <c r="AG926" s="527" t="s">
        <v>1632</v>
      </c>
      <c r="AH926" s="527"/>
      <c r="AI926" s="527"/>
      <c r="AJ926" s="527"/>
      <c r="AK926" s="527"/>
      <c r="AL926" s="527"/>
      <c r="AM926" s="527"/>
      <c r="AN926" s="527"/>
      <c r="AO926" s="527"/>
      <c r="AP926" s="527"/>
      <c r="AQ926" s="527"/>
      <c r="AR926" s="527"/>
      <c r="AS926" s="527"/>
      <c r="AT926" s="527"/>
      <c r="AU926" s="527"/>
      <c r="AV926" s="527"/>
      <c r="AW926" s="527"/>
      <c r="AX926" s="527"/>
      <c r="AY926" s="527"/>
      <c r="AZ926" s="527"/>
      <c r="BA926" s="534" t="str">
        <f>C926</f>
        <v>Náklady zhotovitele, které vzniknou v souvislosti s povinnostmi zhotovitele při předání a převzetí díla.</v>
      </c>
      <c r="BB926" s="527"/>
      <c r="BC926" s="527"/>
      <c r="BD926" s="527"/>
      <c r="BE926" s="527"/>
      <c r="BF926" s="527"/>
      <c r="BG926" s="527"/>
      <c r="BH926" s="527"/>
    </row>
    <row r="927" spans="1:60">
      <c r="A927" s="510" t="s">
        <v>1600</v>
      </c>
      <c r="B927" s="511" t="s">
        <v>1979</v>
      </c>
      <c r="C927" s="512" t="s">
        <v>1980</v>
      </c>
      <c r="D927" s="513"/>
      <c r="E927" s="514"/>
      <c r="F927" s="515"/>
      <c r="G927" s="515">
        <f>SUMIF(AG928:AG933,"&lt;&gt;NOR",G928:G933)</f>
        <v>0</v>
      </c>
      <c r="H927" s="515"/>
      <c r="I927" s="515">
        <f>SUM(I928:I933)</f>
        <v>0</v>
      </c>
      <c r="J927" s="515"/>
      <c r="K927" s="515">
        <f>SUM(K928:K933)</f>
        <v>0</v>
      </c>
      <c r="L927" s="515"/>
      <c r="M927" s="515">
        <f>SUM(M928:M933)</f>
        <v>0</v>
      </c>
      <c r="N927" s="514"/>
      <c r="O927" s="514">
        <f>SUM(O928:O933)</f>
        <v>0</v>
      </c>
      <c r="P927" s="514"/>
      <c r="Q927" s="514">
        <f>SUM(Q928:Q933)</f>
        <v>0</v>
      </c>
      <c r="R927" s="515"/>
      <c r="S927" s="515"/>
      <c r="T927" s="516"/>
      <c r="U927" s="517"/>
      <c r="V927" s="517">
        <f>SUM(V928:V933)</f>
        <v>0</v>
      </c>
      <c r="W927" s="517"/>
      <c r="X927" s="517"/>
      <c r="Y927" s="517"/>
      <c r="AG927" s="493" t="s">
        <v>1601</v>
      </c>
    </row>
    <row r="928" spans="1:60" outlineLevel="1">
      <c r="A928" s="535">
        <v>247</v>
      </c>
      <c r="B928" s="536" t="s">
        <v>1981</v>
      </c>
      <c r="C928" s="537" t="s">
        <v>1982</v>
      </c>
      <c r="D928" s="538" t="s">
        <v>1971</v>
      </c>
      <c r="E928" s="539">
        <v>1</v>
      </c>
      <c r="F928" s="540"/>
      <c r="G928" s="541">
        <f>ROUND(E928*F928,2)</f>
        <v>0</v>
      </c>
      <c r="H928" s="540"/>
      <c r="I928" s="541">
        <f>ROUND(E928*H928,2)</f>
        <v>0</v>
      </c>
      <c r="J928" s="540"/>
      <c r="K928" s="541">
        <f>ROUND(E928*J928,2)</f>
        <v>0</v>
      </c>
      <c r="L928" s="541">
        <v>21</v>
      </c>
      <c r="M928" s="541">
        <f>G928*(1+L928/100)</f>
        <v>0</v>
      </c>
      <c r="N928" s="539">
        <v>0</v>
      </c>
      <c r="O928" s="539">
        <f>ROUND(E928*N928,2)</f>
        <v>0</v>
      </c>
      <c r="P928" s="539">
        <v>0</v>
      </c>
      <c r="Q928" s="539">
        <f>ROUND(E928*P928,2)</f>
        <v>0</v>
      </c>
      <c r="R928" s="541"/>
      <c r="S928" s="541" t="s">
        <v>1707</v>
      </c>
      <c r="T928" s="542" t="s">
        <v>1708</v>
      </c>
      <c r="U928" s="526">
        <v>0</v>
      </c>
      <c r="V928" s="526">
        <f>ROUND(E928*U928,2)</f>
        <v>0</v>
      </c>
      <c r="W928" s="526"/>
      <c r="X928" s="526" t="s">
        <v>1606</v>
      </c>
      <c r="Y928" s="526" t="s">
        <v>2857</v>
      </c>
      <c r="Z928" s="527"/>
      <c r="AA928" s="527"/>
      <c r="AB928" s="527"/>
      <c r="AC928" s="527"/>
      <c r="AD928" s="527"/>
      <c r="AE928" s="527"/>
      <c r="AF928" s="527"/>
      <c r="AG928" s="527" t="s">
        <v>1607</v>
      </c>
      <c r="AH928" s="527"/>
      <c r="AI928" s="527"/>
      <c r="AJ928" s="527"/>
      <c r="AK928" s="527"/>
      <c r="AL928" s="527"/>
      <c r="AM928" s="527"/>
      <c r="AN928" s="527"/>
      <c r="AO928" s="527"/>
      <c r="AP928" s="527"/>
      <c r="AQ928" s="527"/>
      <c r="AR928" s="527"/>
      <c r="AS928" s="527"/>
      <c r="AT928" s="527"/>
      <c r="AU928" s="527"/>
      <c r="AV928" s="527"/>
      <c r="AW928" s="527"/>
      <c r="AX928" s="527"/>
      <c r="AY928" s="527"/>
      <c r="AZ928" s="527"/>
      <c r="BA928" s="527"/>
      <c r="BB928" s="527"/>
      <c r="BC928" s="527"/>
      <c r="BD928" s="527"/>
      <c r="BE928" s="527"/>
      <c r="BF928" s="527"/>
      <c r="BG928" s="527"/>
      <c r="BH928" s="527"/>
    </row>
    <row r="929" spans="1:60" outlineLevel="1">
      <c r="A929" s="518">
        <v>248</v>
      </c>
      <c r="B929" s="519" t="s">
        <v>1985</v>
      </c>
      <c r="C929" s="520" t="s">
        <v>1986</v>
      </c>
      <c r="D929" s="521" t="s">
        <v>1971</v>
      </c>
      <c r="E929" s="522">
        <v>1</v>
      </c>
      <c r="F929" s="523"/>
      <c r="G929" s="524">
        <f>ROUND(E929*F929,2)</f>
        <v>0</v>
      </c>
      <c r="H929" s="523"/>
      <c r="I929" s="524">
        <f>ROUND(E929*H929,2)</f>
        <v>0</v>
      </c>
      <c r="J929" s="523"/>
      <c r="K929" s="524">
        <f>ROUND(E929*J929,2)</f>
        <v>0</v>
      </c>
      <c r="L929" s="524">
        <v>21</v>
      </c>
      <c r="M929" s="524">
        <f>G929*(1+L929/100)</f>
        <v>0</v>
      </c>
      <c r="N929" s="522">
        <v>0</v>
      </c>
      <c r="O929" s="522">
        <f>ROUND(E929*N929,2)</f>
        <v>0</v>
      </c>
      <c r="P929" s="522">
        <v>0</v>
      </c>
      <c r="Q929" s="522">
        <f>ROUND(E929*P929,2)</f>
        <v>0</v>
      </c>
      <c r="R929" s="524"/>
      <c r="S929" s="524" t="s">
        <v>1707</v>
      </c>
      <c r="T929" s="525" t="s">
        <v>1708</v>
      </c>
      <c r="U929" s="526">
        <v>0</v>
      </c>
      <c r="V929" s="526">
        <f>ROUND(E929*U929,2)</f>
        <v>0</v>
      </c>
      <c r="W929" s="526"/>
      <c r="X929" s="526" t="s">
        <v>1972</v>
      </c>
      <c r="Y929" s="526" t="s">
        <v>2857</v>
      </c>
      <c r="Z929" s="527"/>
      <c r="AA929" s="527"/>
      <c r="AB929" s="527"/>
      <c r="AC929" s="527"/>
      <c r="AD929" s="527"/>
      <c r="AE929" s="527"/>
      <c r="AF929" s="527"/>
      <c r="AG929" s="527" t="s">
        <v>1977</v>
      </c>
      <c r="AH929" s="527"/>
      <c r="AI929" s="527"/>
      <c r="AJ929" s="527"/>
      <c r="AK929" s="527"/>
      <c r="AL929" s="527"/>
      <c r="AM929" s="527"/>
      <c r="AN929" s="527"/>
      <c r="AO929" s="527"/>
      <c r="AP929" s="527"/>
      <c r="AQ929" s="527"/>
      <c r="AR929" s="527"/>
      <c r="AS929" s="527"/>
      <c r="AT929" s="527"/>
      <c r="AU929" s="527"/>
      <c r="AV929" s="527"/>
      <c r="AW929" s="527"/>
      <c r="AX929" s="527"/>
      <c r="AY929" s="527"/>
      <c r="AZ929" s="527"/>
      <c r="BA929" s="527"/>
      <c r="BB929" s="527"/>
      <c r="BC929" s="527"/>
      <c r="BD929" s="527"/>
      <c r="BE929" s="527"/>
      <c r="BF929" s="527"/>
      <c r="BG929" s="527"/>
      <c r="BH929" s="527"/>
    </row>
    <row r="930" spans="1:60" outlineLevel="2">
      <c r="A930" s="528"/>
      <c r="B930" s="529"/>
      <c r="C930" s="974" t="s">
        <v>1987</v>
      </c>
      <c r="D930" s="975"/>
      <c r="E930" s="975"/>
      <c r="F930" s="975"/>
      <c r="G930" s="975"/>
      <c r="H930" s="526"/>
      <c r="I930" s="526"/>
      <c r="J930" s="526"/>
      <c r="K930" s="526"/>
      <c r="L930" s="526"/>
      <c r="M930" s="526"/>
      <c r="N930" s="533"/>
      <c r="O930" s="533"/>
      <c r="P930" s="533"/>
      <c r="Q930" s="533"/>
      <c r="R930" s="526"/>
      <c r="S930" s="526"/>
      <c r="T930" s="526"/>
      <c r="U930" s="526"/>
      <c r="V930" s="526"/>
      <c r="W930" s="526"/>
      <c r="X930" s="526"/>
      <c r="Y930" s="526"/>
      <c r="Z930" s="527"/>
      <c r="AA930" s="527"/>
      <c r="AB930" s="527"/>
      <c r="AC930" s="527"/>
      <c r="AD930" s="527"/>
      <c r="AE930" s="527"/>
      <c r="AF930" s="527"/>
      <c r="AG930" s="527" t="s">
        <v>1632</v>
      </c>
      <c r="AH930" s="527"/>
      <c r="AI930" s="527"/>
      <c r="AJ930" s="527"/>
      <c r="AK930" s="527"/>
      <c r="AL930" s="527"/>
      <c r="AM930" s="527"/>
      <c r="AN930" s="527"/>
      <c r="AO930" s="527"/>
      <c r="AP930" s="527"/>
      <c r="AQ930" s="527"/>
      <c r="AR930" s="527"/>
      <c r="AS930" s="527"/>
      <c r="AT930" s="527"/>
      <c r="AU930" s="527"/>
      <c r="AV930" s="527"/>
      <c r="AW930" s="527"/>
      <c r="AX930" s="527"/>
      <c r="AY930" s="527"/>
      <c r="AZ930" s="527"/>
      <c r="BA930" s="527"/>
      <c r="BB930" s="527"/>
      <c r="BC930" s="527"/>
      <c r="BD930" s="527"/>
      <c r="BE930" s="527"/>
      <c r="BF930" s="527"/>
      <c r="BG930" s="527"/>
      <c r="BH930" s="527"/>
    </row>
    <row r="931" spans="1:60" outlineLevel="1">
      <c r="A931" s="518">
        <v>249</v>
      </c>
      <c r="B931" s="519" t="s">
        <v>1988</v>
      </c>
      <c r="C931" s="520" t="s">
        <v>1989</v>
      </c>
      <c r="D931" s="521" t="s">
        <v>1971</v>
      </c>
      <c r="E931" s="522">
        <v>1</v>
      </c>
      <c r="F931" s="523"/>
      <c r="G931" s="524">
        <f>ROUND(E931*F931,2)</f>
        <v>0</v>
      </c>
      <c r="H931" s="523"/>
      <c r="I931" s="524">
        <f>ROUND(E931*H931,2)</f>
        <v>0</v>
      </c>
      <c r="J931" s="523"/>
      <c r="K931" s="524">
        <f>ROUND(E931*J931,2)</f>
        <v>0</v>
      </c>
      <c r="L931" s="524">
        <v>21</v>
      </c>
      <c r="M931" s="524">
        <f>G931*(1+L931/100)</f>
        <v>0</v>
      </c>
      <c r="N931" s="522">
        <v>0</v>
      </c>
      <c r="O931" s="522">
        <f>ROUND(E931*N931,2)</f>
        <v>0</v>
      </c>
      <c r="P931" s="522">
        <v>0</v>
      </c>
      <c r="Q931" s="522">
        <f>ROUND(E931*P931,2)</f>
        <v>0</v>
      </c>
      <c r="R931" s="524"/>
      <c r="S931" s="524" t="s">
        <v>1707</v>
      </c>
      <c r="T931" s="525" t="s">
        <v>1708</v>
      </c>
      <c r="U931" s="526">
        <v>0</v>
      </c>
      <c r="V931" s="526">
        <f>ROUND(E931*U931,2)</f>
        <v>0</v>
      </c>
      <c r="W931" s="526"/>
      <c r="X931" s="526" t="s">
        <v>1972</v>
      </c>
      <c r="Y931" s="526" t="s">
        <v>2857</v>
      </c>
      <c r="Z931" s="527"/>
      <c r="AA931" s="527"/>
      <c r="AB931" s="527"/>
      <c r="AC931" s="527"/>
      <c r="AD931" s="527"/>
      <c r="AE931" s="527"/>
      <c r="AF931" s="527"/>
      <c r="AG931" s="527" t="s">
        <v>1977</v>
      </c>
      <c r="AH931" s="527"/>
      <c r="AI931" s="527"/>
      <c r="AJ931" s="527"/>
      <c r="AK931" s="527"/>
      <c r="AL931" s="527"/>
      <c r="AM931" s="527"/>
      <c r="AN931" s="527"/>
      <c r="AO931" s="527"/>
      <c r="AP931" s="527"/>
      <c r="AQ931" s="527"/>
      <c r="AR931" s="527"/>
      <c r="AS931" s="527"/>
      <c r="AT931" s="527"/>
      <c r="AU931" s="527"/>
      <c r="AV931" s="527"/>
      <c r="AW931" s="527"/>
      <c r="AX931" s="527"/>
      <c r="AY931" s="527"/>
      <c r="AZ931" s="527"/>
      <c r="BA931" s="527"/>
      <c r="BB931" s="527"/>
      <c r="BC931" s="527"/>
      <c r="BD931" s="527"/>
      <c r="BE931" s="527"/>
      <c r="BF931" s="527"/>
      <c r="BG931" s="527"/>
      <c r="BH931" s="527"/>
    </row>
    <row r="932" spans="1:60" outlineLevel="2">
      <c r="A932" s="528"/>
      <c r="B932" s="529"/>
      <c r="C932" s="974" t="s">
        <v>1990</v>
      </c>
      <c r="D932" s="975"/>
      <c r="E932" s="975"/>
      <c r="F932" s="975"/>
      <c r="G932" s="975"/>
      <c r="H932" s="526"/>
      <c r="I932" s="526"/>
      <c r="J932" s="526"/>
      <c r="K932" s="526"/>
      <c r="L932" s="526"/>
      <c r="M932" s="526"/>
      <c r="N932" s="533"/>
      <c r="O932" s="533"/>
      <c r="P932" s="533"/>
      <c r="Q932" s="533"/>
      <c r="R932" s="526"/>
      <c r="S932" s="526"/>
      <c r="T932" s="526"/>
      <c r="U932" s="526"/>
      <c r="V932" s="526"/>
      <c r="W932" s="526"/>
      <c r="X932" s="526"/>
      <c r="Y932" s="526"/>
      <c r="Z932" s="527"/>
      <c r="AA932" s="527"/>
      <c r="AB932" s="527"/>
      <c r="AC932" s="527"/>
      <c r="AD932" s="527"/>
      <c r="AE932" s="527"/>
      <c r="AF932" s="527"/>
      <c r="AG932" s="527" t="s">
        <v>1632</v>
      </c>
      <c r="AH932" s="527"/>
      <c r="AI932" s="527"/>
      <c r="AJ932" s="527"/>
      <c r="AK932" s="527"/>
      <c r="AL932" s="527"/>
      <c r="AM932" s="527"/>
      <c r="AN932" s="527"/>
      <c r="AO932" s="527"/>
      <c r="AP932" s="527"/>
      <c r="AQ932" s="527"/>
      <c r="AR932" s="527"/>
      <c r="AS932" s="527"/>
      <c r="AT932" s="527"/>
      <c r="AU932" s="527"/>
      <c r="AV932" s="527"/>
      <c r="AW932" s="527"/>
      <c r="AX932" s="527"/>
      <c r="AY932" s="527"/>
      <c r="AZ932" s="527"/>
      <c r="BA932" s="534" t="str">
        <f>C932</f>
        <v>Náklady na vyhotovení dokumentace skutečného provedení stavby a její předání objednateli v požadované formě a požadovaném počtu.</v>
      </c>
      <c r="BB932" s="527"/>
      <c r="BC932" s="527"/>
      <c r="BD932" s="527"/>
      <c r="BE932" s="527"/>
      <c r="BF932" s="527"/>
      <c r="BG932" s="527"/>
      <c r="BH932" s="527"/>
    </row>
    <row r="933" spans="1:60" ht="33.75" outlineLevel="1">
      <c r="A933" s="518">
        <v>250</v>
      </c>
      <c r="B933" s="519" t="s">
        <v>1991</v>
      </c>
      <c r="C933" s="520" t="s">
        <v>1992</v>
      </c>
      <c r="D933" s="521" t="s">
        <v>1971</v>
      </c>
      <c r="E933" s="522">
        <v>1</v>
      </c>
      <c r="F933" s="523"/>
      <c r="G933" s="524">
        <f>ROUND(E933*F933,2)</f>
        <v>0</v>
      </c>
      <c r="H933" s="523"/>
      <c r="I933" s="524">
        <f>ROUND(E933*H933,2)</f>
        <v>0</v>
      </c>
      <c r="J933" s="523"/>
      <c r="K933" s="524">
        <f>ROUND(E933*J933,2)</f>
        <v>0</v>
      </c>
      <c r="L933" s="524">
        <v>21</v>
      </c>
      <c r="M933" s="524">
        <f>G933*(1+L933/100)</f>
        <v>0</v>
      </c>
      <c r="N933" s="522">
        <v>0</v>
      </c>
      <c r="O933" s="522">
        <f>ROUND(E933*N933,2)</f>
        <v>0</v>
      </c>
      <c r="P933" s="522">
        <v>0</v>
      </c>
      <c r="Q933" s="522">
        <f>ROUND(E933*P933,2)</f>
        <v>0</v>
      </c>
      <c r="R933" s="524"/>
      <c r="S933" s="524" t="s">
        <v>1707</v>
      </c>
      <c r="T933" s="525" t="s">
        <v>1708</v>
      </c>
      <c r="U933" s="526">
        <v>0</v>
      </c>
      <c r="V933" s="526">
        <f>ROUND(E933*U933,2)</f>
        <v>0</v>
      </c>
      <c r="W933" s="526"/>
      <c r="X933" s="526" t="s">
        <v>1972</v>
      </c>
      <c r="Y933" s="526" t="s">
        <v>2857</v>
      </c>
      <c r="Z933" s="527"/>
      <c r="AA933" s="527"/>
      <c r="AB933" s="527"/>
      <c r="AC933" s="527"/>
      <c r="AD933" s="527"/>
      <c r="AE933" s="527"/>
      <c r="AF933" s="527"/>
      <c r="AG933" s="527" t="s">
        <v>1984</v>
      </c>
      <c r="AH933" s="527"/>
      <c r="AI933" s="527"/>
      <c r="AJ933" s="527"/>
      <c r="AK933" s="527"/>
      <c r="AL933" s="527"/>
      <c r="AM933" s="527"/>
      <c r="AN933" s="527"/>
      <c r="AO933" s="527"/>
      <c r="AP933" s="527"/>
      <c r="AQ933" s="527"/>
      <c r="AR933" s="527"/>
      <c r="AS933" s="527"/>
      <c r="AT933" s="527"/>
      <c r="AU933" s="527"/>
      <c r="AV933" s="527"/>
      <c r="AW933" s="527"/>
      <c r="AX933" s="527"/>
      <c r="AY933" s="527"/>
      <c r="AZ933" s="527"/>
      <c r="BA933" s="527"/>
      <c r="BB933" s="527"/>
      <c r="BC933" s="527"/>
      <c r="BD933" s="527"/>
      <c r="BE933" s="527"/>
      <c r="BF933" s="527"/>
      <c r="BG933" s="527"/>
      <c r="BH933" s="527"/>
    </row>
    <row r="934" spans="1:60">
      <c r="A934" s="505"/>
      <c r="B934" s="506"/>
      <c r="C934" s="547"/>
      <c r="D934" s="507"/>
      <c r="E934" s="505"/>
      <c r="F934" s="505"/>
      <c r="G934" s="505"/>
      <c r="H934" s="505"/>
      <c r="I934" s="505"/>
      <c r="J934" s="505"/>
      <c r="K934" s="505"/>
      <c r="L934" s="505"/>
      <c r="M934" s="505"/>
      <c r="N934" s="505"/>
      <c r="O934" s="505"/>
      <c r="P934" s="505"/>
      <c r="Q934" s="505"/>
      <c r="R934" s="505"/>
      <c r="S934" s="505"/>
      <c r="T934" s="505"/>
      <c r="U934" s="505"/>
      <c r="V934" s="505"/>
      <c r="W934" s="505"/>
      <c r="X934" s="505"/>
      <c r="Y934" s="505"/>
      <c r="AE934" s="493">
        <v>15</v>
      </c>
      <c r="AF934" s="493">
        <v>21</v>
      </c>
      <c r="AG934" s="493" t="s">
        <v>77</v>
      </c>
    </row>
    <row r="935" spans="1:60">
      <c r="A935" s="548"/>
      <c r="B935" s="549" t="s">
        <v>1584</v>
      </c>
      <c r="C935" s="550"/>
      <c r="D935" s="551"/>
      <c r="E935" s="552"/>
      <c r="F935" s="552"/>
      <c r="G935" s="553">
        <f>G8+G43+G59+G185+G208+G286+G371+G403+G408+G421+G538+G541+G586+G598+G651+G671+G681+G768+G792+G816+G848+G877+G887+G905+G907+G919+G927</f>
        <v>0</v>
      </c>
      <c r="H935" s="505"/>
      <c r="I935" s="505"/>
      <c r="J935" s="505"/>
      <c r="K935" s="505"/>
      <c r="L935" s="505"/>
      <c r="M935" s="505"/>
      <c r="N935" s="505"/>
      <c r="O935" s="505"/>
      <c r="P935" s="505"/>
      <c r="Q935" s="505"/>
      <c r="R935" s="505"/>
      <c r="S935" s="505"/>
      <c r="T935" s="505"/>
      <c r="U935" s="505"/>
      <c r="V935" s="505"/>
      <c r="W935" s="505"/>
      <c r="X935" s="505"/>
      <c r="Y935" s="505"/>
      <c r="AE935" s="493">
        <f>SUMIF(L7:L933,AE934,G7:G933)</f>
        <v>0</v>
      </c>
      <c r="AF935" s="493">
        <f>SUMIF(L7:L933,AF934,G7:G933)</f>
        <v>0</v>
      </c>
      <c r="AG935" s="493" t="s">
        <v>1993</v>
      </c>
    </row>
    <row r="936" spans="1:60">
      <c r="C936" s="554"/>
      <c r="D936" s="499"/>
      <c r="AG936" s="493" t="s">
        <v>1994</v>
      </c>
    </row>
    <row r="937" spans="1:60">
      <c r="D937" s="499"/>
    </row>
    <row r="938" spans="1:60">
      <c r="D938" s="499"/>
    </row>
    <row r="939" spans="1:60">
      <c r="D939" s="499"/>
    </row>
    <row r="940" spans="1:60">
      <c r="D940" s="499"/>
    </row>
    <row r="941" spans="1:60">
      <c r="D941" s="499"/>
    </row>
    <row r="942" spans="1:60">
      <c r="D942" s="499"/>
    </row>
    <row r="943" spans="1:60">
      <c r="D943" s="499"/>
    </row>
    <row r="944" spans="1:60">
      <c r="D944" s="499"/>
    </row>
    <row r="945" spans="4:4">
      <c r="D945" s="499"/>
    </row>
    <row r="946" spans="4:4">
      <c r="D946" s="499"/>
    </row>
    <row r="947" spans="4:4">
      <c r="D947" s="499"/>
    </row>
    <row r="948" spans="4:4">
      <c r="D948" s="499"/>
    </row>
    <row r="949" spans="4:4">
      <c r="D949" s="499"/>
    </row>
    <row r="950" spans="4:4">
      <c r="D950" s="499"/>
    </row>
    <row r="951" spans="4:4">
      <c r="D951" s="499"/>
    </row>
    <row r="952" spans="4:4">
      <c r="D952" s="499"/>
    </row>
    <row r="953" spans="4:4">
      <c r="D953" s="499"/>
    </row>
    <row r="954" spans="4:4">
      <c r="D954" s="499"/>
    </row>
    <row r="955" spans="4:4">
      <c r="D955" s="499"/>
    </row>
    <row r="956" spans="4:4">
      <c r="D956" s="499"/>
    </row>
    <row r="957" spans="4:4">
      <c r="D957" s="499"/>
    </row>
    <row r="958" spans="4:4">
      <c r="D958" s="499"/>
    </row>
    <row r="959" spans="4:4">
      <c r="D959" s="499"/>
    </row>
    <row r="960" spans="4:4">
      <c r="D960" s="499"/>
    </row>
    <row r="961" spans="4:4">
      <c r="D961" s="499"/>
    </row>
    <row r="962" spans="4:4">
      <c r="D962" s="499"/>
    </row>
    <row r="963" spans="4:4">
      <c r="D963" s="499"/>
    </row>
    <row r="964" spans="4:4">
      <c r="D964" s="499"/>
    </row>
    <row r="965" spans="4:4">
      <c r="D965" s="499"/>
    </row>
    <row r="966" spans="4:4">
      <c r="D966" s="499"/>
    </row>
    <row r="967" spans="4:4">
      <c r="D967" s="499"/>
    </row>
    <row r="968" spans="4:4">
      <c r="D968" s="499"/>
    </row>
    <row r="969" spans="4:4">
      <c r="D969" s="499"/>
    </row>
    <row r="970" spans="4:4">
      <c r="D970" s="499"/>
    </row>
    <row r="971" spans="4:4">
      <c r="D971" s="499"/>
    </row>
    <row r="972" spans="4:4">
      <c r="D972" s="499"/>
    </row>
    <row r="973" spans="4:4">
      <c r="D973" s="499"/>
    </row>
    <row r="974" spans="4:4">
      <c r="D974" s="499"/>
    </row>
    <row r="975" spans="4:4">
      <c r="D975" s="499"/>
    </row>
    <row r="976" spans="4:4">
      <c r="D976" s="499"/>
    </row>
    <row r="977" spans="4:4">
      <c r="D977" s="499"/>
    </row>
    <row r="978" spans="4:4">
      <c r="D978" s="499"/>
    </row>
    <row r="979" spans="4:4">
      <c r="D979" s="499"/>
    </row>
    <row r="980" spans="4:4">
      <c r="D980" s="499"/>
    </row>
    <row r="981" spans="4:4">
      <c r="D981" s="499"/>
    </row>
    <row r="982" spans="4:4">
      <c r="D982" s="499"/>
    </row>
    <row r="983" spans="4:4">
      <c r="D983" s="499"/>
    </row>
    <row r="984" spans="4:4">
      <c r="D984" s="499"/>
    </row>
    <row r="985" spans="4:4">
      <c r="D985" s="499"/>
    </row>
    <row r="986" spans="4:4">
      <c r="D986" s="499"/>
    </row>
    <row r="987" spans="4:4">
      <c r="D987" s="499"/>
    </row>
    <row r="988" spans="4:4">
      <c r="D988" s="499"/>
    </row>
    <row r="989" spans="4:4">
      <c r="D989" s="499"/>
    </row>
    <row r="990" spans="4:4">
      <c r="D990" s="499"/>
    </row>
    <row r="991" spans="4:4">
      <c r="D991" s="499"/>
    </row>
    <row r="992" spans="4:4">
      <c r="D992" s="499"/>
    </row>
    <row r="993" spans="4:4">
      <c r="D993" s="499"/>
    </row>
    <row r="994" spans="4:4">
      <c r="D994" s="499"/>
    </row>
    <row r="995" spans="4:4">
      <c r="D995" s="499"/>
    </row>
    <row r="996" spans="4:4">
      <c r="D996" s="499"/>
    </row>
    <row r="997" spans="4:4">
      <c r="D997" s="499"/>
    </row>
    <row r="998" spans="4:4">
      <c r="D998" s="499"/>
    </row>
    <row r="999" spans="4:4">
      <c r="D999" s="499"/>
    </row>
    <row r="1000" spans="4:4">
      <c r="D1000" s="499"/>
    </row>
    <row r="1001" spans="4:4">
      <c r="D1001" s="499"/>
    </row>
    <row r="1002" spans="4:4">
      <c r="D1002" s="499"/>
    </row>
    <row r="1003" spans="4:4">
      <c r="D1003" s="499"/>
    </row>
    <row r="1004" spans="4:4">
      <c r="D1004" s="499"/>
    </row>
    <row r="1005" spans="4:4">
      <c r="D1005" s="499"/>
    </row>
    <row r="1006" spans="4:4">
      <c r="D1006" s="499"/>
    </row>
    <row r="1007" spans="4:4">
      <c r="D1007" s="499"/>
    </row>
    <row r="1008" spans="4:4">
      <c r="D1008" s="499"/>
    </row>
    <row r="1009" spans="4:4">
      <c r="D1009" s="499"/>
    </row>
    <row r="1010" spans="4:4">
      <c r="D1010" s="499"/>
    </row>
    <row r="1011" spans="4:4">
      <c r="D1011" s="499"/>
    </row>
    <row r="1012" spans="4:4">
      <c r="D1012" s="499"/>
    </row>
    <row r="1013" spans="4:4">
      <c r="D1013" s="499"/>
    </row>
    <row r="1014" spans="4:4">
      <c r="D1014" s="499"/>
    </row>
    <row r="1015" spans="4:4">
      <c r="D1015" s="499"/>
    </row>
    <row r="1016" spans="4:4">
      <c r="D1016" s="499"/>
    </row>
    <row r="1017" spans="4:4">
      <c r="D1017" s="499"/>
    </row>
    <row r="1018" spans="4:4">
      <c r="D1018" s="499"/>
    </row>
    <row r="1019" spans="4:4">
      <c r="D1019" s="499"/>
    </row>
    <row r="1020" spans="4:4">
      <c r="D1020" s="499"/>
    </row>
    <row r="1021" spans="4:4">
      <c r="D1021" s="499"/>
    </row>
    <row r="1022" spans="4:4">
      <c r="D1022" s="499"/>
    </row>
    <row r="1023" spans="4:4">
      <c r="D1023" s="499"/>
    </row>
    <row r="1024" spans="4:4">
      <c r="D1024" s="499"/>
    </row>
    <row r="1025" spans="4:4">
      <c r="D1025" s="499"/>
    </row>
    <row r="1026" spans="4:4">
      <c r="D1026" s="499"/>
    </row>
    <row r="1027" spans="4:4">
      <c r="D1027" s="499"/>
    </row>
    <row r="1028" spans="4:4">
      <c r="D1028" s="499"/>
    </row>
    <row r="1029" spans="4:4">
      <c r="D1029" s="499"/>
    </row>
    <row r="1030" spans="4:4">
      <c r="D1030" s="499"/>
    </row>
    <row r="1031" spans="4:4">
      <c r="D1031" s="499"/>
    </row>
    <row r="1032" spans="4:4">
      <c r="D1032" s="499"/>
    </row>
    <row r="1033" spans="4:4">
      <c r="D1033" s="499"/>
    </row>
    <row r="1034" spans="4:4">
      <c r="D1034" s="499"/>
    </row>
    <row r="1035" spans="4:4">
      <c r="D1035" s="499"/>
    </row>
    <row r="1036" spans="4:4">
      <c r="D1036" s="499"/>
    </row>
    <row r="1037" spans="4:4">
      <c r="D1037" s="499"/>
    </row>
    <row r="1038" spans="4:4">
      <c r="D1038" s="499"/>
    </row>
    <row r="1039" spans="4:4">
      <c r="D1039" s="499"/>
    </row>
    <row r="1040" spans="4:4">
      <c r="D1040" s="499"/>
    </row>
    <row r="1041" spans="4:4">
      <c r="D1041" s="499"/>
    </row>
    <row r="1042" spans="4:4">
      <c r="D1042" s="499"/>
    </row>
    <row r="1043" spans="4:4">
      <c r="D1043" s="499"/>
    </row>
    <row r="1044" spans="4:4">
      <c r="D1044" s="499"/>
    </row>
    <row r="1045" spans="4:4">
      <c r="D1045" s="499"/>
    </row>
    <row r="1046" spans="4:4">
      <c r="D1046" s="499"/>
    </row>
    <row r="1047" spans="4:4">
      <c r="D1047" s="499"/>
    </row>
    <row r="1048" spans="4:4">
      <c r="D1048" s="499"/>
    </row>
    <row r="1049" spans="4:4">
      <c r="D1049" s="499"/>
    </row>
    <row r="1050" spans="4:4">
      <c r="D1050" s="499"/>
    </row>
    <row r="1051" spans="4:4">
      <c r="D1051" s="499"/>
    </row>
    <row r="1052" spans="4:4">
      <c r="D1052" s="499"/>
    </row>
    <row r="1053" spans="4:4">
      <c r="D1053" s="499"/>
    </row>
    <row r="1054" spans="4:4">
      <c r="D1054" s="499"/>
    </row>
    <row r="1055" spans="4:4">
      <c r="D1055" s="499"/>
    </row>
    <row r="1056" spans="4:4">
      <c r="D1056" s="499"/>
    </row>
    <row r="1057" spans="4:4">
      <c r="D1057" s="499"/>
    </row>
    <row r="1058" spans="4:4">
      <c r="D1058" s="499"/>
    </row>
    <row r="1059" spans="4:4">
      <c r="D1059" s="499"/>
    </row>
    <row r="1060" spans="4:4">
      <c r="D1060" s="499"/>
    </row>
    <row r="1061" spans="4:4">
      <c r="D1061" s="499"/>
    </row>
    <row r="1062" spans="4:4">
      <c r="D1062" s="499"/>
    </row>
    <row r="1063" spans="4:4">
      <c r="D1063" s="499"/>
    </row>
    <row r="1064" spans="4:4">
      <c r="D1064" s="499"/>
    </row>
    <row r="1065" spans="4:4">
      <c r="D1065" s="499"/>
    </row>
    <row r="1066" spans="4:4">
      <c r="D1066" s="499"/>
    </row>
    <row r="1067" spans="4:4">
      <c r="D1067" s="499"/>
    </row>
    <row r="1068" spans="4:4">
      <c r="D1068" s="499"/>
    </row>
    <row r="1069" spans="4:4">
      <c r="D1069" s="499"/>
    </row>
    <row r="1070" spans="4:4">
      <c r="D1070" s="499"/>
    </row>
    <row r="1071" spans="4:4">
      <c r="D1071" s="499"/>
    </row>
    <row r="1072" spans="4:4">
      <c r="D1072" s="499"/>
    </row>
    <row r="1073" spans="4:4">
      <c r="D1073" s="499"/>
    </row>
    <row r="1074" spans="4:4">
      <c r="D1074" s="499"/>
    </row>
    <row r="1075" spans="4:4">
      <c r="D1075" s="499"/>
    </row>
    <row r="1076" spans="4:4">
      <c r="D1076" s="499"/>
    </row>
    <row r="1077" spans="4:4">
      <c r="D1077" s="499"/>
    </row>
    <row r="1078" spans="4:4">
      <c r="D1078" s="499"/>
    </row>
    <row r="1079" spans="4:4">
      <c r="D1079" s="499"/>
    </row>
    <row r="1080" spans="4:4">
      <c r="D1080" s="499"/>
    </row>
    <row r="1081" spans="4:4">
      <c r="D1081" s="499"/>
    </row>
    <row r="1082" spans="4:4">
      <c r="D1082" s="499"/>
    </row>
    <row r="1083" spans="4:4">
      <c r="D1083" s="499"/>
    </row>
    <row r="1084" spans="4:4">
      <c r="D1084" s="499"/>
    </row>
    <row r="1085" spans="4:4">
      <c r="D1085" s="499"/>
    </row>
    <row r="1086" spans="4:4">
      <c r="D1086" s="499"/>
    </row>
    <row r="1087" spans="4:4">
      <c r="D1087" s="499"/>
    </row>
    <row r="1088" spans="4:4">
      <c r="D1088" s="499"/>
    </row>
    <row r="1089" spans="4:4">
      <c r="D1089" s="499"/>
    </row>
    <row r="1090" spans="4:4">
      <c r="D1090" s="499"/>
    </row>
    <row r="1091" spans="4:4">
      <c r="D1091" s="499"/>
    </row>
    <row r="1092" spans="4:4">
      <c r="D1092" s="499"/>
    </row>
    <row r="1093" spans="4:4">
      <c r="D1093" s="499"/>
    </row>
    <row r="1094" spans="4:4">
      <c r="D1094" s="499"/>
    </row>
    <row r="1095" spans="4:4">
      <c r="D1095" s="499"/>
    </row>
    <row r="1096" spans="4:4">
      <c r="D1096" s="499"/>
    </row>
    <row r="1097" spans="4:4">
      <c r="D1097" s="499"/>
    </row>
    <row r="1098" spans="4:4">
      <c r="D1098" s="499"/>
    </row>
    <row r="1099" spans="4:4">
      <c r="D1099" s="499"/>
    </row>
    <row r="1100" spans="4:4">
      <c r="D1100" s="499"/>
    </row>
    <row r="1101" spans="4:4">
      <c r="D1101" s="499"/>
    </row>
    <row r="1102" spans="4:4">
      <c r="D1102" s="499"/>
    </row>
    <row r="1103" spans="4:4">
      <c r="D1103" s="499"/>
    </row>
    <row r="1104" spans="4:4">
      <c r="D1104" s="499"/>
    </row>
    <row r="1105" spans="4:4">
      <c r="D1105" s="499"/>
    </row>
    <row r="1106" spans="4:4">
      <c r="D1106" s="499"/>
    </row>
    <row r="1107" spans="4:4">
      <c r="D1107" s="499"/>
    </row>
    <row r="1108" spans="4:4">
      <c r="D1108" s="499"/>
    </row>
    <row r="1109" spans="4:4">
      <c r="D1109" s="499"/>
    </row>
    <row r="1110" spans="4:4">
      <c r="D1110" s="499"/>
    </row>
    <row r="1111" spans="4:4">
      <c r="D1111" s="499"/>
    </row>
    <row r="1112" spans="4:4">
      <c r="D1112" s="499"/>
    </row>
    <row r="1113" spans="4:4">
      <c r="D1113" s="499"/>
    </row>
    <row r="1114" spans="4:4">
      <c r="D1114" s="499"/>
    </row>
    <row r="1115" spans="4:4">
      <c r="D1115" s="499"/>
    </row>
    <row r="1116" spans="4:4">
      <c r="D1116" s="499"/>
    </row>
    <row r="1117" spans="4:4">
      <c r="D1117" s="499"/>
    </row>
    <row r="1118" spans="4:4">
      <c r="D1118" s="499"/>
    </row>
    <row r="1119" spans="4:4">
      <c r="D1119" s="499"/>
    </row>
    <row r="1120" spans="4:4">
      <c r="D1120" s="499"/>
    </row>
    <row r="1121" spans="4:4">
      <c r="D1121" s="499"/>
    </row>
    <row r="1122" spans="4:4">
      <c r="D1122" s="499"/>
    </row>
    <row r="1123" spans="4:4">
      <c r="D1123" s="499"/>
    </row>
    <row r="1124" spans="4:4">
      <c r="D1124" s="499"/>
    </row>
    <row r="1125" spans="4:4">
      <c r="D1125" s="499"/>
    </row>
    <row r="1126" spans="4:4">
      <c r="D1126" s="499"/>
    </row>
    <row r="1127" spans="4:4">
      <c r="D1127" s="499"/>
    </row>
    <row r="1128" spans="4:4">
      <c r="D1128" s="499"/>
    </row>
    <row r="1129" spans="4:4">
      <c r="D1129" s="499"/>
    </row>
    <row r="1130" spans="4:4">
      <c r="D1130" s="499"/>
    </row>
    <row r="1131" spans="4:4">
      <c r="D1131" s="499"/>
    </row>
    <row r="1132" spans="4:4">
      <c r="D1132" s="499"/>
    </row>
    <row r="1133" spans="4:4">
      <c r="D1133" s="499"/>
    </row>
    <row r="1134" spans="4:4">
      <c r="D1134" s="499"/>
    </row>
    <row r="1135" spans="4:4">
      <c r="D1135" s="499"/>
    </row>
    <row r="1136" spans="4:4">
      <c r="D1136" s="499"/>
    </row>
    <row r="1137" spans="4:4">
      <c r="D1137" s="499"/>
    </row>
    <row r="1138" spans="4:4">
      <c r="D1138" s="499"/>
    </row>
    <row r="1139" spans="4:4">
      <c r="D1139" s="499"/>
    </row>
    <row r="1140" spans="4:4">
      <c r="D1140" s="499"/>
    </row>
    <row r="1141" spans="4:4">
      <c r="D1141" s="499"/>
    </row>
    <row r="1142" spans="4:4">
      <c r="D1142" s="499"/>
    </row>
    <row r="1143" spans="4:4">
      <c r="D1143" s="499"/>
    </row>
    <row r="1144" spans="4:4">
      <c r="D1144" s="499"/>
    </row>
    <row r="1145" spans="4:4">
      <c r="D1145" s="499"/>
    </row>
    <row r="1146" spans="4:4">
      <c r="D1146" s="499"/>
    </row>
    <row r="1147" spans="4:4">
      <c r="D1147" s="499"/>
    </row>
    <row r="1148" spans="4:4">
      <c r="D1148" s="499"/>
    </row>
    <row r="1149" spans="4:4">
      <c r="D1149" s="499"/>
    </row>
    <row r="1150" spans="4:4">
      <c r="D1150" s="499"/>
    </row>
    <row r="1151" spans="4:4">
      <c r="D1151" s="499"/>
    </row>
    <row r="1152" spans="4:4">
      <c r="D1152" s="499"/>
    </row>
    <row r="1153" spans="4:4">
      <c r="D1153" s="499"/>
    </row>
    <row r="1154" spans="4:4">
      <c r="D1154" s="499"/>
    </row>
    <row r="1155" spans="4:4">
      <c r="D1155" s="499"/>
    </row>
    <row r="1156" spans="4:4">
      <c r="D1156" s="499"/>
    </row>
    <row r="1157" spans="4:4">
      <c r="D1157" s="499"/>
    </row>
    <row r="1158" spans="4:4">
      <c r="D1158" s="499"/>
    </row>
    <row r="1159" spans="4:4">
      <c r="D1159" s="499"/>
    </row>
    <row r="1160" spans="4:4">
      <c r="D1160" s="499"/>
    </row>
    <row r="1161" spans="4:4">
      <c r="D1161" s="499"/>
    </row>
    <row r="1162" spans="4:4">
      <c r="D1162" s="499"/>
    </row>
    <row r="1163" spans="4:4">
      <c r="D1163" s="499"/>
    </row>
    <row r="1164" spans="4:4">
      <c r="D1164" s="499"/>
    </row>
    <row r="1165" spans="4:4">
      <c r="D1165" s="499"/>
    </row>
    <row r="1166" spans="4:4">
      <c r="D1166" s="499"/>
    </row>
    <row r="1167" spans="4:4">
      <c r="D1167" s="499"/>
    </row>
    <row r="1168" spans="4:4">
      <c r="D1168" s="499"/>
    </row>
    <row r="1169" spans="4:4">
      <c r="D1169" s="499"/>
    </row>
    <row r="1170" spans="4:4">
      <c r="D1170" s="499"/>
    </row>
    <row r="1171" spans="4:4">
      <c r="D1171" s="499"/>
    </row>
    <row r="1172" spans="4:4">
      <c r="D1172" s="499"/>
    </row>
    <row r="1173" spans="4:4">
      <c r="D1173" s="499"/>
    </row>
    <row r="1174" spans="4:4">
      <c r="D1174" s="499"/>
    </row>
    <row r="1175" spans="4:4">
      <c r="D1175" s="499"/>
    </row>
    <row r="1176" spans="4:4">
      <c r="D1176" s="499"/>
    </row>
    <row r="1177" spans="4:4">
      <c r="D1177" s="499"/>
    </row>
    <row r="1178" spans="4:4">
      <c r="D1178" s="499"/>
    </row>
    <row r="1179" spans="4:4">
      <c r="D1179" s="499"/>
    </row>
    <row r="1180" spans="4:4">
      <c r="D1180" s="499"/>
    </row>
    <row r="1181" spans="4:4">
      <c r="D1181" s="499"/>
    </row>
    <row r="1182" spans="4:4">
      <c r="D1182" s="499"/>
    </row>
    <row r="1183" spans="4:4">
      <c r="D1183" s="499"/>
    </row>
    <row r="1184" spans="4:4">
      <c r="D1184" s="499"/>
    </row>
    <row r="1185" spans="4:4">
      <c r="D1185" s="499"/>
    </row>
    <row r="1186" spans="4:4">
      <c r="D1186" s="499"/>
    </row>
    <row r="1187" spans="4:4">
      <c r="D1187" s="499"/>
    </row>
    <row r="1188" spans="4:4">
      <c r="D1188" s="499"/>
    </row>
    <row r="1189" spans="4:4">
      <c r="D1189" s="499"/>
    </row>
    <row r="1190" spans="4:4">
      <c r="D1190" s="499"/>
    </row>
    <row r="1191" spans="4:4">
      <c r="D1191" s="499"/>
    </row>
    <row r="1192" spans="4:4">
      <c r="D1192" s="499"/>
    </row>
    <row r="1193" spans="4:4">
      <c r="D1193" s="499"/>
    </row>
    <row r="1194" spans="4:4">
      <c r="D1194" s="499"/>
    </row>
    <row r="1195" spans="4:4">
      <c r="D1195" s="499"/>
    </row>
    <row r="1196" spans="4:4">
      <c r="D1196" s="499"/>
    </row>
    <row r="1197" spans="4:4">
      <c r="D1197" s="499"/>
    </row>
    <row r="1198" spans="4:4">
      <c r="D1198" s="499"/>
    </row>
    <row r="1199" spans="4:4">
      <c r="D1199" s="499"/>
    </row>
    <row r="1200" spans="4:4">
      <c r="D1200" s="499"/>
    </row>
    <row r="1201" spans="4:4">
      <c r="D1201" s="499"/>
    </row>
    <row r="1202" spans="4:4">
      <c r="D1202" s="499"/>
    </row>
    <row r="1203" spans="4:4">
      <c r="D1203" s="499"/>
    </row>
    <row r="1204" spans="4:4">
      <c r="D1204" s="499"/>
    </row>
    <row r="1205" spans="4:4">
      <c r="D1205" s="499"/>
    </row>
    <row r="1206" spans="4:4">
      <c r="D1206" s="499"/>
    </row>
    <row r="1207" spans="4:4">
      <c r="D1207" s="499"/>
    </row>
    <row r="1208" spans="4:4">
      <c r="D1208" s="499"/>
    </row>
    <row r="1209" spans="4:4">
      <c r="D1209" s="499"/>
    </row>
    <row r="1210" spans="4:4">
      <c r="D1210" s="499"/>
    </row>
    <row r="1211" spans="4:4">
      <c r="D1211" s="499"/>
    </row>
    <row r="1212" spans="4:4">
      <c r="D1212" s="499"/>
    </row>
    <row r="1213" spans="4:4">
      <c r="D1213" s="499"/>
    </row>
    <row r="1214" spans="4:4">
      <c r="D1214" s="499"/>
    </row>
    <row r="1215" spans="4:4">
      <c r="D1215" s="499"/>
    </row>
    <row r="1216" spans="4:4">
      <c r="D1216" s="499"/>
    </row>
    <row r="1217" spans="4:4">
      <c r="D1217" s="499"/>
    </row>
    <row r="1218" spans="4:4">
      <c r="D1218" s="499"/>
    </row>
    <row r="1219" spans="4:4">
      <c r="D1219" s="499"/>
    </row>
    <row r="1220" spans="4:4">
      <c r="D1220" s="499"/>
    </row>
    <row r="1221" spans="4:4">
      <c r="D1221" s="499"/>
    </row>
    <row r="1222" spans="4:4">
      <c r="D1222" s="499"/>
    </row>
    <row r="1223" spans="4:4">
      <c r="D1223" s="499"/>
    </row>
    <row r="1224" spans="4:4">
      <c r="D1224" s="499"/>
    </row>
    <row r="1225" spans="4:4">
      <c r="D1225" s="499"/>
    </row>
    <row r="1226" spans="4:4">
      <c r="D1226" s="499"/>
    </row>
    <row r="1227" spans="4:4">
      <c r="D1227" s="499"/>
    </row>
    <row r="1228" spans="4:4">
      <c r="D1228" s="499"/>
    </row>
    <row r="1229" spans="4:4">
      <c r="D1229" s="499"/>
    </row>
    <row r="1230" spans="4:4">
      <c r="D1230" s="499"/>
    </row>
    <row r="1231" spans="4:4">
      <c r="D1231" s="499"/>
    </row>
    <row r="1232" spans="4:4">
      <c r="D1232" s="499"/>
    </row>
    <row r="1233" spans="4:4">
      <c r="D1233" s="499"/>
    </row>
    <row r="1234" spans="4:4">
      <c r="D1234" s="499"/>
    </row>
    <row r="1235" spans="4:4">
      <c r="D1235" s="499"/>
    </row>
    <row r="1236" spans="4:4">
      <c r="D1236" s="499"/>
    </row>
    <row r="1237" spans="4:4">
      <c r="D1237" s="499"/>
    </row>
    <row r="1238" spans="4:4">
      <c r="D1238" s="499"/>
    </row>
    <row r="1239" spans="4:4">
      <c r="D1239" s="499"/>
    </row>
    <row r="1240" spans="4:4">
      <c r="D1240" s="499"/>
    </row>
    <row r="1241" spans="4:4">
      <c r="D1241" s="499"/>
    </row>
    <row r="1242" spans="4:4">
      <c r="D1242" s="499"/>
    </row>
    <row r="1243" spans="4:4">
      <c r="D1243" s="499"/>
    </row>
    <row r="1244" spans="4:4">
      <c r="D1244" s="499"/>
    </row>
    <row r="1245" spans="4:4">
      <c r="D1245" s="499"/>
    </row>
    <row r="1246" spans="4:4">
      <c r="D1246" s="499"/>
    </row>
    <row r="1247" spans="4:4">
      <c r="D1247" s="499"/>
    </row>
    <row r="1248" spans="4:4">
      <c r="D1248" s="499"/>
    </row>
    <row r="1249" spans="4:4">
      <c r="D1249" s="499"/>
    </row>
    <row r="1250" spans="4:4">
      <c r="D1250" s="499"/>
    </row>
    <row r="1251" spans="4:4">
      <c r="D1251" s="499"/>
    </row>
    <row r="1252" spans="4:4">
      <c r="D1252" s="499"/>
    </row>
    <row r="1253" spans="4:4">
      <c r="D1253" s="499"/>
    </row>
    <row r="1254" spans="4:4">
      <c r="D1254" s="499"/>
    </row>
    <row r="1255" spans="4:4">
      <c r="D1255" s="499"/>
    </row>
    <row r="1256" spans="4:4">
      <c r="D1256" s="499"/>
    </row>
    <row r="1257" spans="4:4">
      <c r="D1257" s="499"/>
    </row>
    <row r="1258" spans="4:4">
      <c r="D1258" s="499"/>
    </row>
    <row r="1259" spans="4:4">
      <c r="D1259" s="499"/>
    </row>
    <row r="1260" spans="4:4">
      <c r="D1260" s="499"/>
    </row>
    <row r="1261" spans="4:4">
      <c r="D1261" s="499"/>
    </row>
    <row r="1262" spans="4:4">
      <c r="D1262" s="499"/>
    </row>
    <row r="1263" spans="4:4">
      <c r="D1263" s="499"/>
    </row>
    <row r="1264" spans="4:4">
      <c r="D1264" s="499"/>
    </row>
    <row r="1265" spans="4:4">
      <c r="D1265" s="499"/>
    </row>
    <row r="1266" spans="4:4">
      <c r="D1266" s="499"/>
    </row>
    <row r="1267" spans="4:4">
      <c r="D1267" s="499"/>
    </row>
    <row r="1268" spans="4:4">
      <c r="D1268" s="499"/>
    </row>
    <row r="1269" spans="4:4">
      <c r="D1269" s="499"/>
    </row>
    <row r="1270" spans="4:4">
      <c r="D1270" s="499"/>
    </row>
    <row r="1271" spans="4:4">
      <c r="D1271" s="499"/>
    </row>
    <row r="1272" spans="4:4">
      <c r="D1272" s="499"/>
    </row>
    <row r="1273" spans="4:4">
      <c r="D1273" s="499"/>
    </row>
    <row r="1274" spans="4:4">
      <c r="D1274" s="499"/>
    </row>
    <row r="1275" spans="4:4">
      <c r="D1275" s="499"/>
    </row>
    <row r="1276" spans="4:4">
      <c r="D1276" s="499"/>
    </row>
    <row r="1277" spans="4:4">
      <c r="D1277" s="499"/>
    </row>
    <row r="1278" spans="4:4">
      <c r="D1278" s="499"/>
    </row>
    <row r="1279" spans="4:4">
      <c r="D1279" s="499"/>
    </row>
    <row r="1280" spans="4:4">
      <c r="D1280" s="499"/>
    </row>
    <row r="1281" spans="4:4">
      <c r="D1281" s="499"/>
    </row>
    <row r="1282" spans="4:4">
      <c r="D1282" s="499"/>
    </row>
    <row r="1283" spans="4:4">
      <c r="D1283" s="499"/>
    </row>
    <row r="1284" spans="4:4">
      <c r="D1284" s="499"/>
    </row>
    <row r="1285" spans="4:4">
      <c r="D1285" s="499"/>
    </row>
    <row r="1286" spans="4:4">
      <c r="D1286" s="499"/>
    </row>
    <row r="1287" spans="4:4">
      <c r="D1287" s="499"/>
    </row>
    <row r="1288" spans="4:4">
      <c r="D1288" s="499"/>
    </row>
    <row r="1289" spans="4:4">
      <c r="D1289" s="499"/>
    </row>
    <row r="1290" spans="4:4">
      <c r="D1290" s="499"/>
    </row>
    <row r="1291" spans="4:4">
      <c r="D1291" s="499"/>
    </row>
    <row r="1292" spans="4:4">
      <c r="D1292" s="499"/>
    </row>
    <row r="1293" spans="4:4">
      <c r="D1293" s="499"/>
    </row>
    <row r="1294" spans="4:4">
      <c r="D1294" s="499"/>
    </row>
    <row r="1295" spans="4:4">
      <c r="D1295" s="499"/>
    </row>
    <row r="1296" spans="4:4">
      <c r="D1296" s="499"/>
    </row>
    <row r="1297" spans="4:4">
      <c r="D1297" s="499"/>
    </row>
    <row r="1298" spans="4:4">
      <c r="D1298" s="499"/>
    </row>
    <row r="1299" spans="4:4">
      <c r="D1299" s="499"/>
    </row>
    <row r="1300" spans="4:4">
      <c r="D1300" s="499"/>
    </row>
    <row r="1301" spans="4:4">
      <c r="D1301" s="499"/>
    </row>
    <row r="1302" spans="4:4">
      <c r="D1302" s="499"/>
    </row>
    <row r="1303" spans="4:4">
      <c r="D1303" s="499"/>
    </row>
    <row r="1304" spans="4:4">
      <c r="D1304" s="499"/>
    </row>
    <row r="1305" spans="4:4">
      <c r="D1305" s="499"/>
    </row>
    <row r="1306" spans="4:4">
      <c r="D1306" s="499"/>
    </row>
    <row r="1307" spans="4:4">
      <c r="D1307" s="499"/>
    </row>
    <row r="1308" spans="4:4">
      <c r="D1308" s="499"/>
    </row>
    <row r="1309" spans="4:4">
      <c r="D1309" s="499"/>
    </row>
    <row r="1310" spans="4:4">
      <c r="D1310" s="499"/>
    </row>
    <row r="1311" spans="4:4">
      <c r="D1311" s="499"/>
    </row>
    <row r="1312" spans="4:4">
      <c r="D1312" s="499"/>
    </row>
    <row r="1313" spans="4:4">
      <c r="D1313" s="499"/>
    </row>
    <row r="1314" spans="4:4">
      <c r="D1314" s="499"/>
    </row>
    <row r="1315" spans="4:4">
      <c r="D1315" s="499"/>
    </row>
    <row r="1316" spans="4:4">
      <c r="D1316" s="499"/>
    </row>
    <row r="1317" spans="4:4">
      <c r="D1317" s="499"/>
    </row>
    <row r="1318" spans="4:4">
      <c r="D1318" s="499"/>
    </row>
    <row r="1319" spans="4:4">
      <c r="D1319" s="499"/>
    </row>
    <row r="1320" spans="4:4">
      <c r="D1320" s="499"/>
    </row>
    <row r="1321" spans="4:4">
      <c r="D1321" s="499"/>
    </row>
    <row r="1322" spans="4:4">
      <c r="D1322" s="499"/>
    </row>
    <row r="1323" spans="4:4">
      <c r="D1323" s="499"/>
    </row>
    <row r="1324" spans="4:4">
      <c r="D1324" s="499"/>
    </row>
    <row r="1325" spans="4:4">
      <c r="D1325" s="499"/>
    </row>
    <row r="1326" spans="4:4">
      <c r="D1326" s="499"/>
    </row>
    <row r="1327" spans="4:4">
      <c r="D1327" s="499"/>
    </row>
    <row r="1328" spans="4:4">
      <c r="D1328" s="499"/>
    </row>
    <row r="1329" spans="4:4">
      <c r="D1329" s="499"/>
    </row>
    <row r="1330" spans="4:4">
      <c r="D1330" s="499"/>
    </row>
    <row r="1331" spans="4:4">
      <c r="D1331" s="499"/>
    </row>
    <row r="1332" spans="4:4">
      <c r="D1332" s="499"/>
    </row>
    <row r="1333" spans="4:4">
      <c r="D1333" s="499"/>
    </row>
    <row r="1334" spans="4:4">
      <c r="D1334" s="499"/>
    </row>
    <row r="1335" spans="4:4">
      <c r="D1335" s="499"/>
    </row>
    <row r="1336" spans="4:4">
      <c r="D1336" s="499"/>
    </row>
    <row r="1337" spans="4:4">
      <c r="D1337" s="499"/>
    </row>
    <row r="1338" spans="4:4">
      <c r="D1338" s="499"/>
    </row>
    <row r="1339" spans="4:4">
      <c r="D1339" s="499"/>
    </row>
    <row r="1340" spans="4:4">
      <c r="D1340" s="499"/>
    </row>
    <row r="1341" spans="4:4">
      <c r="D1341" s="499"/>
    </row>
    <row r="1342" spans="4:4">
      <c r="D1342" s="499"/>
    </row>
    <row r="1343" spans="4:4">
      <c r="D1343" s="499"/>
    </row>
    <row r="1344" spans="4:4">
      <c r="D1344" s="499"/>
    </row>
    <row r="1345" spans="4:4">
      <c r="D1345" s="499"/>
    </row>
    <row r="1346" spans="4:4">
      <c r="D1346" s="499"/>
    </row>
    <row r="1347" spans="4:4">
      <c r="D1347" s="499"/>
    </row>
    <row r="1348" spans="4:4">
      <c r="D1348" s="499"/>
    </row>
    <row r="1349" spans="4:4">
      <c r="D1349" s="499"/>
    </row>
    <row r="1350" spans="4:4">
      <c r="D1350" s="499"/>
    </row>
    <row r="1351" spans="4:4">
      <c r="D1351" s="499"/>
    </row>
    <row r="1352" spans="4:4">
      <c r="D1352" s="499"/>
    </row>
    <row r="1353" spans="4:4">
      <c r="D1353" s="499"/>
    </row>
    <row r="1354" spans="4:4">
      <c r="D1354" s="499"/>
    </row>
    <row r="1355" spans="4:4">
      <c r="D1355" s="499"/>
    </row>
    <row r="1356" spans="4:4">
      <c r="D1356" s="499"/>
    </row>
    <row r="1357" spans="4:4">
      <c r="D1357" s="499"/>
    </row>
    <row r="1358" spans="4:4">
      <c r="D1358" s="499"/>
    </row>
    <row r="1359" spans="4:4">
      <c r="D1359" s="499"/>
    </row>
    <row r="1360" spans="4:4">
      <c r="D1360" s="499"/>
    </row>
    <row r="1361" spans="4:4">
      <c r="D1361" s="499"/>
    </row>
    <row r="1362" spans="4:4">
      <c r="D1362" s="499"/>
    </row>
    <row r="1363" spans="4:4">
      <c r="D1363" s="499"/>
    </row>
    <row r="1364" spans="4:4">
      <c r="D1364" s="499"/>
    </row>
    <row r="1365" spans="4:4">
      <c r="D1365" s="499"/>
    </row>
    <row r="1366" spans="4:4">
      <c r="D1366" s="499"/>
    </row>
    <row r="1367" spans="4:4">
      <c r="D1367" s="499"/>
    </row>
    <row r="1368" spans="4:4">
      <c r="D1368" s="499"/>
    </row>
    <row r="1369" spans="4:4">
      <c r="D1369" s="499"/>
    </row>
    <row r="1370" spans="4:4">
      <c r="D1370" s="499"/>
    </row>
    <row r="1371" spans="4:4">
      <c r="D1371" s="499"/>
    </row>
    <row r="1372" spans="4:4">
      <c r="D1372" s="499"/>
    </row>
    <row r="1373" spans="4:4">
      <c r="D1373" s="499"/>
    </row>
    <row r="1374" spans="4:4">
      <c r="D1374" s="499"/>
    </row>
    <row r="1375" spans="4:4">
      <c r="D1375" s="499"/>
    </row>
    <row r="1376" spans="4:4">
      <c r="D1376" s="499"/>
    </row>
    <row r="1377" spans="4:4">
      <c r="D1377" s="499"/>
    </row>
    <row r="1378" spans="4:4">
      <c r="D1378" s="499"/>
    </row>
    <row r="1379" spans="4:4">
      <c r="D1379" s="499"/>
    </row>
    <row r="1380" spans="4:4">
      <c r="D1380" s="499"/>
    </row>
    <row r="1381" spans="4:4">
      <c r="D1381" s="499"/>
    </row>
    <row r="1382" spans="4:4">
      <c r="D1382" s="499"/>
    </row>
    <row r="1383" spans="4:4">
      <c r="D1383" s="499"/>
    </row>
    <row r="1384" spans="4:4">
      <c r="D1384" s="499"/>
    </row>
    <row r="1385" spans="4:4">
      <c r="D1385" s="499"/>
    </row>
    <row r="1386" spans="4:4">
      <c r="D1386" s="499"/>
    </row>
    <row r="1387" spans="4:4">
      <c r="D1387" s="499"/>
    </row>
    <row r="1388" spans="4:4">
      <c r="D1388" s="499"/>
    </row>
    <row r="1389" spans="4:4">
      <c r="D1389" s="499"/>
    </row>
    <row r="1390" spans="4:4">
      <c r="D1390" s="499"/>
    </row>
    <row r="1391" spans="4:4">
      <c r="D1391" s="499"/>
    </row>
    <row r="1392" spans="4:4">
      <c r="D1392" s="499"/>
    </row>
    <row r="1393" spans="4:4">
      <c r="D1393" s="499"/>
    </row>
    <row r="1394" spans="4:4">
      <c r="D1394" s="499"/>
    </row>
    <row r="1395" spans="4:4">
      <c r="D1395" s="499"/>
    </row>
    <row r="1396" spans="4:4">
      <c r="D1396" s="499"/>
    </row>
    <row r="1397" spans="4:4">
      <c r="D1397" s="499"/>
    </row>
    <row r="1398" spans="4:4">
      <c r="D1398" s="499"/>
    </row>
    <row r="1399" spans="4:4">
      <c r="D1399" s="499"/>
    </row>
    <row r="1400" spans="4:4">
      <c r="D1400" s="499"/>
    </row>
    <row r="1401" spans="4:4">
      <c r="D1401" s="499"/>
    </row>
    <row r="1402" spans="4:4">
      <c r="D1402" s="499"/>
    </row>
    <row r="1403" spans="4:4">
      <c r="D1403" s="499"/>
    </row>
    <row r="1404" spans="4:4">
      <c r="D1404" s="499"/>
    </row>
    <row r="1405" spans="4:4">
      <c r="D1405" s="499"/>
    </row>
    <row r="1406" spans="4:4">
      <c r="D1406" s="499"/>
    </row>
    <row r="1407" spans="4:4">
      <c r="D1407" s="499"/>
    </row>
    <row r="1408" spans="4:4">
      <c r="D1408" s="499"/>
    </row>
    <row r="1409" spans="4:4">
      <c r="D1409" s="499"/>
    </row>
    <row r="1410" spans="4:4">
      <c r="D1410" s="499"/>
    </row>
    <row r="1411" spans="4:4">
      <c r="D1411" s="499"/>
    </row>
    <row r="1412" spans="4:4">
      <c r="D1412" s="499"/>
    </row>
    <row r="1413" spans="4:4">
      <c r="D1413" s="499"/>
    </row>
    <row r="1414" spans="4:4">
      <c r="D1414" s="499"/>
    </row>
    <row r="1415" spans="4:4">
      <c r="D1415" s="499"/>
    </row>
    <row r="1416" spans="4:4">
      <c r="D1416" s="499"/>
    </row>
    <row r="1417" spans="4:4">
      <c r="D1417" s="499"/>
    </row>
    <row r="1418" spans="4:4">
      <c r="D1418" s="499"/>
    </row>
    <row r="1419" spans="4:4">
      <c r="D1419" s="499"/>
    </row>
    <row r="1420" spans="4:4">
      <c r="D1420" s="499"/>
    </row>
    <row r="1421" spans="4:4">
      <c r="D1421" s="499"/>
    </row>
    <row r="1422" spans="4:4">
      <c r="D1422" s="499"/>
    </row>
    <row r="1423" spans="4:4">
      <c r="D1423" s="499"/>
    </row>
    <row r="1424" spans="4:4">
      <c r="D1424" s="499"/>
    </row>
    <row r="1425" spans="4:4">
      <c r="D1425" s="499"/>
    </row>
    <row r="1426" spans="4:4">
      <c r="D1426" s="499"/>
    </row>
    <row r="1427" spans="4:4">
      <c r="D1427" s="499"/>
    </row>
    <row r="1428" spans="4:4">
      <c r="D1428" s="499"/>
    </row>
    <row r="1429" spans="4:4">
      <c r="D1429" s="499"/>
    </row>
    <row r="1430" spans="4:4">
      <c r="D1430" s="499"/>
    </row>
    <row r="1431" spans="4:4">
      <c r="D1431" s="499"/>
    </row>
    <row r="1432" spans="4:4">
      <c r="D1432" s="499"/>
    </row>
    <row r="1433" spans="4:4">
      <c r="D1433" s="499"/>
    </row>
    <row r="1434" spans="4:4">
      <c r="D1434" s="499"/>
    </row>
    <row r="1435" spans="4:4">
      <c r="D1435" s="499"/>
    </row>
    <row r="1436" spans="4:4">
      <c r="D1436" s="499"/>
    </row>
    <row r="1437" spans="4:4">
      <c r="D1437" s="499"/>
    </row>
    <row r="1438" spans="4:4">
      <c r="D1438" s="499"/>
    </row>
    <row r="1439" spans="4:4">
      <c r="D1439" s="499"/>
    </row>
    <row r="1440" spans="4:4">
      <c r="D1440" s="499"/>
    </row>
    <row r="1441" spans="4:4">
      <c r="D1441" s="499"/>
    </row>
    <row r="1442" spans="4:4">
      <c r="D1442" s="499"/>
    </row>
    <row r="1443" spans="4:4">
      <c r="D1443" s="499"/>
    </row>
    <row r="1444" spans="4:4">
      <c r="D1444" s="499"/>
    </row>
    <row r="1445" spans="4:4">
      <c r="D1445" s="499"/>
    </row>
    <row r="1446" spans="4:4">
      <c r="D1446" s="499"/>
    </row>
    <row r="1447" spans="4:4">
      <c r="D1447" s="499"/>
    </row>
    <row r="1448" spans="4:4">
      <c r="D1448" s="499"/>
    </row>
    <row r="1449" spans="4:4">
      <c r="D1449" s="499"/>
    </row>
    <row r="1450" spans="4:4">
      <c r="D1450" s="499"/>
    </row>
    <row r="1451" spans="4:4">
      <c r="D1451" s="499"/>
    </row>
    <row r="1452" spans="4:4">
      <c r="D1452" s="499"/>
    </row>
    <row r="1453" spans="4:4">
      <c r="D1453" s="499"/>
    </row>
    <row r="1454" spans="4:4">
      <c r="D1454" s="499"/>
    </row>
    <row r="1455" spans="4:4">
      <c r="D1455" s="499"/>
    </row>
    <row r="1456" spans="4:4">
      <c r="D1456" s="499"/>
    </row>
    <row r="1457" spans="4:4">
      <c r="D1457" s="499"/>
    </row>
    <row r="1458" spans="4:4">
      <c r="D1458" s="499"/>
    </row>
    <row r="1459" spans="4:4">
      <c r="D1459" s="499"/>
    </row>
    <row r="1460" spans="4:4">
      <c r="D1460" s="499"/>
    </row>
    <row r="1461" spans="4:4">
      <c r="D1461" s="499"/>
    </row>
    <row r="1462" spans="4:4">
      <c r="D1462" s="499"/>
    </row>
    <row r="1463" spans="4:4">
      <c r="D1463" s="499"/>
    </row>
    <row r="1464" spans="4:4">
      <c r="D1464" s="499"/>
    </row>
    <row r="1465" spans="4:4">
      <c r="D1465" s="499"/>
    </row>
    <row r="1466" spans="4:4">
      <c r="D1466" s="499"/>
    </row>
    <row r="1467" spans="4:4">
      <c r="D1467" s="499"/>
    </row>
    <row r="1468" spans="4:4">
      <c r="D1468" s="499"/>
    </row>
    <row r="1469" spans="4:4">
      <c r="D1469" s="499"/>
    </row>
    <row r="1470" spans="4:4">
      <c r="D1470" s="499"/>
    </row>
    <row r="1471" spans="4:4">
      <c r="D1471" s="499"/>
    </row>
    <row r="1472" spans="4:4">
      <c r="D1472" s="499"/>
    </row>
    <row r="1473" spans="4:4">
      <c r="D1473" s="499"/>
    </row>
    <row r="1474" spans="4:4">
      <c r="D1474" s="499"/>
    </row>
    <row r="1475" spans="4:4">
      <c r="D1475" s="499"/>
    </row>
    <row r="1476" spans="4:4">
      <c r="D1476" s="499"/>
    </row>
    <row r="1477" spans="4:4">
      <c r="D1477" s="499"/>
    </row>
    <row r="1478" spans="4:4">
      <c r="D1478" s="499"/>
    </row>
    <row r="1479" spans="4:4">
      <c r="D1479" s="499"/>
    </row>
    <row r="1480" spans="4:4">
      <c r="D1480" s="499"/>
    </row>
    <row r="1481" spans="4:4">
      <c r="D1481" s="499"/>
    </row>
    <row r="1482" spans="4:4">
      <c r="D1482" s="499"/>
    </row>
    <row r="1483" spans="4:4">
      <c r="D1483" s="499"/>
    </row>
    <row r="1484" spans="4:4">
      <c r="D1484" s="499"/>
    </row>
    <row r="1485" spans="4:4">
      <c r="D1485" s="499"/>
    </row>
    <row r="1486" spans="4:4">
      <c r="D1486" s="499"/>
    </row>
    <row r="1487" spans="4:4">
      <c r="D1487" s="499"/>
    </row>
    <row r="1488" spans="4:4">
      <c r="D1488" s="499"/>
    </row>
    <row r="1489" spans="4:4">
      <c r="D1489" s="499"/>
    </row>
    <row r="1490" spans="4:4">
      <c r="D1490" s="499"/>
    </row>
    <row r="1491" spans="4:4">
      <c r="D1491" s="499"/>
    </row>
    <row r="1492" spans="4:4">
      <c r="D1492" s="499"/>
    </row>
    <row r="1493" spans="4:4">
      <c r="D1493" s="499"/>
    </row>
    <row r="1494" spans="4:4">
      <c r="D1494" s="499"/>
    </row>
    <row r="1495" spans="4:4">
      <c r="D1495" s="499"/>
    </row>
    <row r="1496" spans="4:4">
      <c r="D1496" s="499"/>
    </row>
    <row r="1497" spans="4:4">
      <c r="D1497" s="499"/>
    </row>
    <row r="1498" spans="4:4">
      <c r="D1498" s="499"/>
    </row>
    <row r="1499" spans="4:4">
      <c r="D1499" s="499"/>
    </row>
    <row r="1500" spans="4:4">
      <c r="D1500" s="499"/>
    </row>
    <row r="1501" spans="4:4">
      <c r="D1501" s="499"/>
    </row>
    <row r="1502" spans="4:4">
      <c r="D1502" s="499"/>
    </row>
    <row r="1503" spans="4:4">
      <c r="D1503" s="499"/>
    </row>
    <row r="1504" spans="4:4">
      <c r="D1504" s="499"/>
    </row>
    <row r="1505" spans="4:4">
      <c r="D1505" s="499"/>
    </row>
    <row r="1506" spans="4:4">
      <c r="D1506" s="499"/>
    </row>
    <row r="1507" spans="4:4">
      <c r="D1507" s="499"/>
    </row>
    <row r="1508" spans="4:4">
      <c r="D1508" s="499"/>
    </row>
    <row r="1509" spans="4:4">
      <c r="D1509" s="499"/>
    </row>
    <row r="1510" spans="4:4">
      <c r="D1510" s="499"/>
    </row>
    <row r="1511" spans="4:4">
      <c r="D1511" s="499"/>
    </row>
    <row r="1512" spans="4:4">
      <c r="D1512" s="499"/>
    </row>
    <row r="1513" spans="4:4">
      <c r="D1513" s="499"/>
    </row>
    <row r="1514" spans="4:4">
      <c r="D1514" s="499"/>
    </row>
    <row r="1515" spans="4:4">
      <c r="D1515" s="499"/>
    </row>
    <row r="1516" spans="4:4">
      <c r="D1516" s="499"/>
    </row>
    <row r="1517" spans="4:4">
      <c r="D1517" s="499"/>
    </row>
    <row r="1518" spans="4:4">
      <c r="D1518" s="499"/>
    </row>
    <row r="1519" spans="4:4">
      <c r="D1519" s="499"/>
    </row>
    <row r="1520" spans="4:4">
      <c r="D1520" s="499"/>
    </row>
    <row r="1521" spans="4:4">
      <c r="D1521" s="499"/>
    </row>
    <row r="1522" spans="4:4">
      <c r="D1522" s="499"/>
    </row>
    <row r="1523" spans="4:4">
      <c r="D1523" s="499"/>
    </row>
    <row r="1524" spans="4:4">
      <c r="D1524" s="499"/>
    </row>
    <row r="1525" spans="4:4">
      <c r="D1525" s="499"/>
    </row>
    <row r="1526" spans="4:4">
      <c r="D1526" s="499"/>
    </row>
    <row r="1527" spans="4:4">
      <c r="D1527" s="499"/>
    </row>
    <row r="1528" spans="4:4">
      <c r="D1528" s="499"/>
    </row>
    <row r="1529" spans="4:4">
      <c r="D1529" s="499"/>
    </row>
    <row r="1530" spans="4:4">
      <c r="D1530" s="499"/>
    </row>
    <row r="1531" spans="4:4">
      <c r="D1531" s="499"/>
    </row>
    <row r="1532" spans="4:4">
      <c r="D1532" s="499"/>
    </row>
    <row r="1533" spans="4:4">
      <c r="D1533" s="499"/>
    </row>
    <row r="1534" spans="4:4">
      <c r="D1534" s="499"/>
    </row>
    <row r="1535" spans="4:4">
      <c r="D1535" s="499"/>
    </row>
    <row r="1536" spans="4:4">
      <c r="D1536" s="499"/>
    </row>
    <row r="1537" spans="4:4">
      <c r="D1537" s="499"/>
    </row>
    <row r="1538" spans="4:4">
      <c r="D1538" s="499"/>
    </row>
    <row r="1539" spans="4:4">
      <c r="D1539" s="499"/>
    </row>
    <row r="1540" spans="4:4">
      <c r="D1540" s="499"/>
    </row>
    <row r="1541" spans="4:4">
      <c r="D1541" s="499"/>
    </row>
    <row r="1542" spans="4:4">
      <c r="D1542" s="499"/>
    </row>
    <row r="1543" spans="4:4">
      <c r="D1543" s="499"/>
    </row>
    <row r="1544" spans="4:4">
      <c r="D1544" s="499"/>
    </row>
    <row r="1545" spans="4:4">
      <c r="D1545" s="499"/>
    </row>
    <row r="1546" spans="4:4">
      <c r="D1546" s="499"/>
    </row>
    <row r="1547" spans="4:4">
      <c r="D1547" s="499"/>
    </row>
    <row r="1548" spans="4:4">
      <c r="D1548" s="499"/>
    </row>
    <row r="1549" spans="4:4">
      <c r="D1549" s="499"/>
    </row>
    <row r="1550" spans="4:4">
      <c r="D1550" s="499"/>
    </row>
    <row r="1551" spans="4:4">
      <c r="D1551" s="499"/>
    </row>
    <row r="1552" spans="4:4">
      <c r="D1552" s="499"/>
    </row>
    <row r="1553" spans="4:4">
      <c r="D1553" s="499"/>
    </row>
    <row r="1554" spans="4:4">
      <c r="D1554" s="499"/>
    </row>
    <row r="1555" spans="4:4">
      <c r="D1555" s="499"/>
    </row>
    <row r="1556" spans="4:4">
      <c r="D1556" s="499"/>
    </row>
    <row r="1557" spans="4:4">
      <c r="D1557" s="499"/>
    </row>
    <row r="1558" spans="4:4">
      <c r="D1558" s="499"/>
    </row>
    <row r="1559" spans="4:4">
      <c r="D1559" s="499"/>
    </row>
    <row r="1560" spans="4:4">
      <c r="D1560" s="499"/>
    </row>
    <row r="1561" spans="4:4">
      <c r="D1561" s="499"/>
    </row>
    <row r="1562" spans="4:4">
      <c r="D1562" s="499"/>
    </row>
    <row r="1563" spans="4:4">
      <c r="D1563" s="499"/>
    </row>
    <row r="1564" spans="4:4">
      <c r="D1564" s="499"/>
    </row>
    <row r="1565" spans="4:4">
      <c r="D1565" s="499"/>
    </row>
    <row r="1566" spans="4:4">
      <c r="D1566" s="499"/>
    </row>
    <row r="1567" spans="4:4">
      <c r="D1567" s="499"/>
    </row>
    <row r="1568" spans="4:4">
      <c r="D1568" s="499"/>
    </row>
    <row r="1569" spans="4:4">
      <c r="D1569" s="499"/>
    </row>
    <row r="1570" spans="4:4">
      <c r="D1570" s="499"/>
    </row>
    <row r="1571" spans="4:4">
      <c r="D1571" s="499"/>
    </row>
    <row r="1572" spans="4:4">
      <c r="D1572" s="499"/>
    </row>
    <row r="1573" spans="4:4">
      <c r="D1573" s="499"/>
    </row>
    <row r="1574" spans="4:4">
      <c r="D1574" s="499"/>
    </row>
    <row r="1575" spans="4:4">
      <c r="D1575" s="499"/>
    </row>
    <row r="1576" spans="4:4">
      <c r="D1576" s="499"/>
    </row>
    <row r="1577" spans="4:4">
      <c r="D1577" s="499"/>
    </row>
    <row r="1578" spans="4:4">
      <c r="D1578" s="499"/>
    </row>
    <row r="1579" spans="4:4">
      <c r="D1579" s="499"/>
    </row>
    <row r="1580" spans="4:4">
      <c r="D1580" s="499"/>
    </row>
    <row r="1581" spans="4:4">
      <c r="D1581" s="499"/>
    </row>
    <row r="1582" spans="4:4">
      <c r="D1582" s="499"/>
    </row>
    <row r="1583" spans="4:4">
      <c r="D1583" s="499"/>
    </row>
    <row r="1584" spans="4:4">
      <c r="D1584" s="499"/>
    </row>
    <row r="1585" spans="4:4">
      <c r="D1585" s="499"/>
    </row>
    <row r="1586" spans="4:4">
      <c r="D1586" s="499"/>
    </row>
    <row r="1587" spans="4:4">
      <c r="D1587" s="499"/>
    </row>
    <row r="1588" spans="4:4">
      <c r="D1588" s="499"/>
    </row>
    <row r="1589" spans="4:4">
      <c r="D1589" s="499"/>
    </row>
    <row r="1590" spans="4:4">
      <c r="D1590" s="499"/>
    </row>
    <row r="1591" spans="4:4">
      <c r="D1591" s="499"/>
    </row>
    <row r="1592" spans="4:4">
      <c r="D1592" s="499"/>
    </row>
    <row r="1593" spans="4:4">
      <c r="D1593" s="499"/>
    </row>
    <row r="1594" spans="4:4">
      <c r="D1594" s="499"/>
    </row>
    <row r="1595" spans="4:4">
      <c r="D1595" s="499"/>
    </row>
    <row r="1596" spans="4:4">
      <c r="D1596" s="499"/>
    </row>
    <row r="1597" spans="4:4">
      <c r="D1597" s="499"/>
    </row>
    <row r="1598" spans="4:4">
      <c r="D1598" s="499"/>
    </row>
    <row r="1599" spans="4:4">
      <c r="D1599" s="499"/>
    </row>
    <row r="1600" spans="4:4">
      <c r="D1600" s="499"/>
    </row>
    <row r="1601" spans="4:4">
      <c r="D1601" s="499"/>
    </row>
    <row r="1602" spans="4:4">
      <c r="D1602" s="499"/>
    </row>
    <row r="1603" spans="4:4">
      <c r="D1603" s="499"/>
    </row>
    <row r="1604" spans="4:4">
      <c r="D1604" s="499"/>
    </row>
    <row r="1605" spans="4:4">
      <c r="D1605" s="499"/>
    </row>
    <row r="1606" spans="4:4">
      <c r="D1606" s="499"/>
    </row>
    <row r="1607" spans="4:4">
      <c r="D1607" s="499"/>
    </row>
    <row r="1608" spans="4:4">
      <c r="D1608" s="499"/>
    </row>
    <row r="1609" spans="4:4">
      <c r="D1609" s="499"/>
    </row>
    <row r="1610" spans="4:4">
      <c r="D1610" s="499"/>
    </row>
    <row r="1611" spans="4:4">
      <c r="D1611" s="499"/>
    </row>
    <row r="1612" spans="4:4">
      <c r="D1612" s="499"/>
    </row>
    <row r="1613" spans="4:4">
      <c r="D1613" s="499"/>
    </row>
    <row r="1614" spans="4:4">
      <c r="D1614" s="499"/>
    </row>
    <row r="1615" spans="4:4">
      <c r="D1615" s="499"/>
    </row>
    <row r="1616" spans="4:4">
      <c r="D1616" s="499"/>
    </row>
    <row r="1617" spans="4:4">
      <c r="D1617" s="499"/>
    </row>
    <row r="1618" spans="4:4">
      <c r="D1618" s="499"/>
    </row>
    <row r="1619" spans="4:4">
      <c r="D1619" s="499"/>
    </row>
    <row r="1620" spans="4:4">
      <c r="D1620" s="499"/>
    </row>
    <row r="1621" spans="4:4">
      <c r="D1621" s="499"/>
    </row>
    <row r="1622" spans="4:4">
      <c r="D1622" s="499"/>
    </row>
    <row r="1623" spans="4:4">
      <c r="D1623" s="499"/>
    </row>
    <row r="1624" spans="4:4">
      <c r="D1624" s="499"/>
    </row>
    <row r="1625" spans="4:4">
      <c r="D1625" s="499"/>
    </row>
    <row r="1626" spans="4:4">
      <c r="D1626" s="499"/>
    </row>
    <row r="1627" spans="4:4">
      <c r="D1627" s="499"/>
    </row>
    <row r="1628" spans="4:4">
      <c r="D1628" s="499"/>
    </row>
    <row r="1629" spans="4:4">
      <c r="D1629" s="499"/>
    </row>
    <row r="1630" spans="4:4">
      <c r="D1630" s="499"/>
    </row>
    <row r="1631" spans="4:4">
      <c r="D1631" s="499"/>
    </row>
    <row r="1632" spans="4:4">
      <c r="D1632" s="499"/>
    </row>
    <row r="1633" spans="4:4">
      <c r="D1633" s="499"/>
    </row>
    <row r="1634" spans="4:4">
      <c r="D1634" s="499"/>
    </row>
    <row r="1635" spans="4:4">
      <c r="D1635" s="499"/>
    </row>
    <row r="1636" spans="4:4">
      <c r="D1636" s="499"/>
    </row>
    <row r="1637" spans="4:4">
      <c r="D1637" s="499"/>
    </row>
    <row r="1638" spans="4:4">
      <c r="D1638" s="499"/>
    </row>
    <row r="1639" spans="4:4">
      <c r="D1639" s="499"/>
    </row>
    <row r="1640" spans="4:4">
      <c r="D1640" s="499"/>
    </row>
    <row r="1641" spans="4:4">
      <c r="D1641" s="499"/>
    </row>
    <row r="1642" spans="4:4">
      <c r="D1642" s="499"/>
    </row>
    <row r="1643" spans="4:4">
      <c r="D1643" s="499"/>
    </row>
    <row r="1644" spans="4:4">
      <c r="D1644" s="499"/>
    </row>
    <row r="1645" spans="4:4">
      <c r="D1645" s="499"/>
    </row>
    <row r="1646" spans="4:4">
      <c r="D1646" s="499"/>
    </row>
    <row r="1647" spans="4:4">
      <c r="D1647" s="499"/>
    </row>
    <row r="1648" spans="4:4">
      <c r="D1648" s="499"/>
    </row>
    <row r="1649" spans="4:4">
      <c r="D1649" s="499"/>
    </row>
    <row r="1650" spans="4:4">
      <c r="D1650" s="499"/>
    </row>
    <row r="1651" spans="4:4">
      <c r="D1651" s="499"/>
    </row>
    <row r="1652" spans="4:4">
      <c r="D1652" s="499"/>
    </row>
    <row r="1653" spans="4:4">
      <c r="D1653" s="499"/>
    </row>
    <row r="1654" spans="4:4">
      <c r="D1654" s="499"/>
    </row>
    <row r="1655" spans="4:4">
      <c r="D1655" s="499"/>
    </row>
    <row r="1656" spans="4:4">
      <c r="D1656" s="499"/>
    </row>
    <row r="1657" spans="4:4">
      <c r="D1657" s="499"/>
    </row>
    <row r="1658" spans="4:4">
      <c r="D1658" s="499"/>
    </row>
    <row r="1659" spans="4:4">
      <c r="D1659" s="499"/>
    </row>
    <row r="1660" spans="4:4">
      <c r="D1660" s="499"/>
    </row>
    <row r="1661" spans="4:4">
      <c r="D1661" s="499"/>
    </row>
    <row r="1662" spans="4:4">
      <c r="D1662" s="499"/>
    </row>
    <row r="1663" spans="4:4">
      <c r="D1663" s="499"/>
    </row>
    <row r="1664" spans="4:4">
      <c r="D1664" s="499"/>
    </row>
    <row r="1665" spans="4:4">
      <c r="D1665" s="499"/>
    </row>
    <row r="1666" spans="4:4">
      <c r="D1666" s="499"/>
    </row>
    <row r="1667" spans="4:4">
      <c r="D1667" s="499"/>
    </row>
    <row r="1668" spans="4:4">
      <c r="D1668" s="499"/>
    </row>
    <row r="1669" spans="4:4">
      <c r="D1669" s="499"/>
    </row>
    <row r="1670" spans="4:4">
      <c r="D1670" s="499"/>
    </row>
    <row r="1671" spans="4:4">
      <c r="D1671" s="499"/>
    </row>
    <row r="1672" spans="4:4">
      <c r="D1672" s="499"/>
    </row>
    <row r="1673" spans="4:4">
      <c r="D1673" s="499"/>
    </row>
    <row r="1674" spans="4:4">
      <c r="D1674" s="499"/>
    </row>
    <row r="1675" spans="4:4">
      <c r="D1675" s="499"/>
    </row>
    <row r="1676" spans="4:4">
      <c r="D1676" s="499"/>
    </row>
    <row r="1677" spans="4:4">
      <c r="D1677" s="499"/>
    </row>
    <row r="1678" spans="4:4">
      <c r="D1678" s="499"/>
    </row>
    <row r="1679" spans="4:4">
      <c r="D1679" s="499"/>
    </row>
    <row r="1680" spans="4:4">
      <c r="D1680" s="499"/>
    </row>
    <row r="1681" spans="4:4">
      <c r="D1681" s="499"/>
    </row>
    <row r="1682" spans="4:4">
      <c r="D1682" s="499"/>
    </row>
    <row r="1683" spans="4:4">
      <c r="D1683" s="499"/>
    </row>
    <row r="1684" spans="4:4">
      <c r="D1684" s="499"/>
    </row>
    <row r="1685" spans="4:4">
      <c r="D1685" s="499"/>
    </row>
    <row r="1686" spans="4:4">
      <c r="D1686" s="499"/>
    </row>
    <row r="1687" spans="4:4">
      <c r="D1687" s="499"/>
    </row>
    <row r="1688" spans="4:4">
      <c r="D1688" s="499"/>
    </row>
    <row r="1689" spans="4:4">
      <c r="D1689" s="499"/>
    </row>
    <row r="1690" spans="4:4">
      <c r="D1690" s="499"/>
    </row>
    <row r="1691" spans="4:4">
      <c r="D1691" s="499"/>
    </row>
    <row r="1692" spans="4:4">
      <c r="D1692" s="499"/>
    </row>
    <row r="1693" spans="4:4">
      <c r="D1693" s="499"/>
    </row>
    <row r="1694" spans="4:4">
      <c r="D1694" s="499"/>
    </row>
    <row r="1695" spans="4:4">
      <c r="D1695" s="499"/>
    </row>
    <row r="1696" spans="4:4">
      <c r="D1696" s="499"/>
    </row>
    <row r="1697" spans="4:4">
      <c r="D1697" s="499"/>
    </row>
    <row r="1698" spans="4:4">
      <c r="D1698" s="499"/>
    </row>
    <row r="1699" spans="4:4">
      <c r="D1699" s="499"/>
    </row>
    <row r="1700" spans="4:4">
      <c r="D1700" s="499"/>
    </row>
    <row r="1701" spans="4:4">
      <c r="D1701" s="499"/>
    </row>
    <row r="1702" spans="4:4">
      <c r="D1702" s="499"/>
    </row>
    <row r="1703" spans="4:4">
      <c r="D1703" s="499"/>
    </row>
    <row r="1704" spans="4:4">
      <c r="D1704" s="499"/>
    </row>
    <row r="1705" spans="4:4">
      <c r="D1705" s="499"/>
    </row>
    <row r="1706" spans="4:4">
      <c r="D1706" s="499"/>
    </row>
    <row r="1707" spans="4:4">
      <c r="D1707" s="499"/>
    </row>
    <row r="1708" spans="4:4">
      <c r="D1708" s="499"/>
    </row>
    <row r="1709" spans="4:4">
      <c r="D1709" s="499"/>
    </row>
    <row r="1710" spans="4:4">
      <c r="D1710" s="499"/>
    </row>
    <row r="1711" spans="4:4">
      <c r="D1711" s="499"/>
    </row>
    <row r="1712" spans="4:4">
      <c r="D1712" s="499"/>
    </row>
    <row r="1713" spans="4:4">
      <c r="D1713" s="499"/>
    </row>
    <row r="1714" spans="4:4">
      <c r="D1714" s="499"/>
    </row>
    <row r="1715" spans="4:4">
      <c r="D1715" s="499"/>
    </row>
    <row r="1716" spans="4:4">
      <c r="D1716" s="499"/>
    </row>
    <row r="1717" spans="4:4">
      <c r="D1717" s="499"/>
    </row>
    <row r="1718" spans="4:4">
      <c r="D1718" s="499"/>
    </row>
    <row r="1719" spans="4:4">
      <c r="D1719" s="499"/>
    </row>
    <row r="1720" spans="4:4">
      <c r="D1720" s="499"/>
    </row>
    <row r="1721" spans="4:4">
      <c r="D1721" s="499"/>
    </row>
    <row r="1722" spans="4:4">
      <c r="D1722" s="499"/>
    </row>
    <row r="1723" spans="4:4">
      <c r="D1723" s="499"/>
    </row>
    <row r="1724" spans="4:4">
      <c r="D1724" s="499"/>
    </row>
    <row r="1725" spans="4:4">
      <c r="D1725" s="499"/>
    </row>
    <row r="1726" spans="4:4">
      <c r="D1726" s="499"/>
    </row>
    <row r="1727" spans="4:4">
      <c r="D1727" s="499"/>
    </row>
    <row r="1728" spans="4:4">
      <c r="D1728" s="499"/>
    </row>
    <row r="1729" spans="4:4">
      <c r="D1729" s="499"/>
    </row>
    <row r="1730" spans="4:4">
      <c r="D1730" s="499"/>
    </row>
    <row r="1731" spans="4:4">
      <c r="D1731" s="499"/>
    </row>
    <row r="1732" spans="4:4">
      <c r="D1732" s="499"/>
    </row>
    <row r="1733" spans="4:4">
      <c r="D1733" s="499"/>
    </row>
    <row r="1734" spans="4:4">
      <c r="D1734" s="499"/>
    </row>
    <row r="1735" spans="4:4">
      <c r="D1735" s="499"/>
    </row>
    <row r="1736" spans="4:4">
      <c r="D1736" s="499"/>
    </row>
    <row r="1737" spans="4:4">
      <c r="D1737" s="499"/>
    </row>
    <row r="1738" spans="4:4">
      <c r="D1738" s="499"/>
    </row>
    <row r="1739" spans="4:4">
      <c r="D1739" s="499"/>
    </row>
    <row r="1740" spans="4:4">
      <c r="D1740" s="499"/>
    </row>
    <row r="1741" spans="4:4">
      <c r="D1741" s="499"/>
    </row>
    <row r="1742" spans="4:4">
      <c r="D1742" s="499"/>
    </row>
    <row r="1743" spans="4:4">
      <c r="D1743" s="499"/>
    </row>
    <row r="1744" spans="4:4">
      <c r="D1744" s="499"/>
    </row>
    <row r="1745" spans="4:4">
      <c r="D1745" s="499"/>
    </row>
    <row r="1746" spans="4:4">
      <c r="D1746" s="499"/>
    </row>
    <row r="1747" spans="4:4">
      <c r="D1747" s="499"/>
    </row>
    <row r="1748" spans="4:4">
      <c r="D1748" s="499"/>
    </row>
    <row r="1749" spans="4:4">
      <c r="D1749" s="499"/>
    </row>
    <row r="1750" spans="4:4">
      <c r="D1750" s="499"/>
    </row>
    <row r="1751" spans="4:4">
      <c r="D1751" s="499"/>
    </row>
    <row r="1752" spans="4:4">
      <c r="D1752" s="499"/>
    </row>
    <row r="1753" spans="4:4">
      <c r="D1753" s="499"/>
    </row>
    <row r="1754" spans="4:4">
      <c r="D1754" s="499"/>
    </row>
    <row r="1755" spans="4:4">
      <c r="D1755" s="499"/>
    </row>
    <row r="1756" spans="4:4">
      <c r="D1756" s="499"/>
    </row>
    <row r="1757" spans="4:4">
      <c r="D1757" s="499"/>
    </row>
    <row r="1758" spans="4:4">
      <c r="D1758" s="499"/>
    </row>
    <row r="1759" spans="4:4">
      <c r="D1759" s="499"/>
    </row>
    <row r="1760" spans="4:4">
      <c r="D1760" s="499"/>
    </row>
    <row r="1761" spans="4:4">
      <c r="D1761" s="499"/>
    </row>
    <row r="1762" spans="4:4">
      <c r="D1762" s="499"/>
    </row>
    <row r="1763" spans="4:4">
      <c r="D1763" s="499"/>
    </row>
    <row r="1764" spans="4:4">
      <c r="D1764" s="499"/>
    </row>
    <row r="1765" spans="4:4">
      <c r="D1765" s="499"/>
    </row>
    <row r="1766" spans="4:4">
      <c r="D1766" s="499"/>
    </row>
    <row r="1767" spans="4:4">
      <c r="D1767" s="499"/>
    </row>
    <row r="1768" spans="4:4">
      <c r="D1768" s="499"/>
    </row>
    <row r="1769" spans="4:4">
      <c r="D1769" s="499"/>
    </row>
    <row r="1770" spans="4:4">
      <c r="D1770" s="499"/>
    </row>
    <row r="1771" spans="4:4">
      <c r="D1771" s="499"/>
    </row>
    <row r="1772" spans="4:4">
      <c r="D1772" s="499"/>
    </row>
    <row r="1773" spans="4:4">
      <c r="D1773" s="499"/>
    </row>
    <row r="1774" spans="4:4">
      <c r="D1774" s="499"/>
    </row>
    <row r="1775" spans="4:4">
      <c r="D1775" s="499"/>
    </row>
    <row r="1776" spans="4:4">
      <c r="D1776" s="499"/>
    </row>
    <row r="1777" spans="4:4">
      <c r="D1777" s="499"/>
    </row>
    <row r="1778" spans="4:4">
      <c r="D1778" s="499"/>
    </row>
    <row r="1779" spans="4:4">
      <c r="D1779" s="499"/>
    </row>
    <row r="1780" spans="4:4">
      <c r="D1780" s="499"/>
    </row>
    <row r="1781" spans="4:4">
      <c r="D1781" s="499"/>
    </row>
    <row r="1782" spans="4:4">
      <c r="D1782" s="499"/>
    </row>
    <row r="1783" spans="4:4">
      <c r="D1783" s="499"/>
    </row>
    <row r="1784" spans="4:4">
      <c r="D1784" s="499"/>
    </row>
    <row r="1785" spans="4:4">
      <c r="D1785" s="499"/>
    </row>
    <row r="1786" spans="4:4">
      <c r="D1786" s="499"/>
    </row>
    <row r="1787" spans="4:4">
      <c r="D1787" s="499"/>
    </row>
    <row r="1788" spans="4:4">
      <c r="D1788" s="499"/>
    </row>
    <row r="1789" spans="4:4">
      <c r="D1789" s="499"/>
    </row>
    <row r="1790" spans="4:4">
      <c r="D1790" s="499"/>
    </row>
    <row r="1791" spans="4:4">
      <c r="D1791" s="499"/>
    </row>
    <row r="1792" spans="4:4">
      <c r="D1792" s="499"/>
    </row>
    <row r="1793" spans="4:4">
      <c r="D1793" s="499"/>
    </row>
    <row r="1794" spans="4:4">
      <c r="D1794" s="499"/>
    </row>
    <row r="1795" spans="4:4">
      <c r="D1795" s="499"/>
    </row>
    <row r="1796" spans="4:4">
      <c r="D1796" s="499"/>
    </row>
    <row r="1797" spans="4:4">
      <c r="D1797" s="499"/>
    </row>
    <row r="1798" spans="4:4">
      <c r="D1798" s="499"/>
    </row>
    <row r="1799" spans="4:4">
      <c r="D1799" s="499"/>
    </row>
    <row r="1800" spans="4:4">
      <c r="D1800" s="499"/>
    </row>
    <row r="1801" spans="4:4">
      <c r="D1801" s="499"/>
    </row>
    <row r="1802" spans="4:4">
      <c r="D1802" s="499"/>
    </row>
    <row r="1803" spans="4:4">
      <c r="D1803" s="499"/>
    </row>
    <row r="1804" spans="4:4">
      <c r="D1804" s="499"/>
    </row>
    <row r="1805" spans="4:4">
      <c r="D1805" s="499"/>
    </row>
    <row r="1806" spans="4:4">
      <c r="D1806" s="499"/>
    </row>
    <row r="1807" spans="4:4">
      <c r="D1807" s="499"/>
    </row>
    <row r="1808" spans="4:4">
      <c r="D1808" s="499"/>
    </row>
    <row r="1809" spans="4:4">
      <c r="D1809" s="499"/>
    </row>
    <row r="1810" spans="4:4">
      <c r="D1810" s="499"/>
    </row>
    <row r="1811" spans="4:4">
      <c r="D1811" s="499"/>
    </row>
    <row r="1812" spans="4:4">
      <c r="D1812" s="499"/>
    </row>
    <row r="1813" spans="4:4">
      <c r="D1813" s="499"/>
    </row>
    <row r="1814" spans="4:4">
      <c r="D1814" s="499"/>
    </row>
    <row r="1815" spans="4:4">
      <c r="D1815" s="499"/>
    </row>
    <row r="1816" spans="4:4">
      <c r="D1816" s="499"/>
    </row>
    <row r="1817" spans="4:4">
      <c r="D1817" s="499"/>
    </row>
    <row r="1818" spans="4:4">
      <c r="D1818" s="499"/>
    </row>
    <row r="1819" spans="4:4">
      <c r="D1819" s="499"/>
    </row>
    <row r="1820" spans="4:4">
      <c r="D1820" s="499"/>
    </row>
    <row r="1821" spans="4:4">
      <c r="D1821" s="499"/>
    </row>
    <row r="1822" spans="4:4">
      <c r="D1822" s="499"/>
    </row>
    <row r="1823" spans="4:4">
      <c r="D1823" s="499"/>
    </row>
    <row r="1824" spans="4:4">
      <c r="D1824" s="499"/>
    </row>
    <row r="1825" spans="4:4">
      <c r="D1825" s="499"/>
    </row>
    <row r="1826" spans="4:4">
      <c r="D1826" s="499"/>
    </row>
    <row r="1827" spans="4:4">
      <c r="D1827" s="499"/>
    </row>
    <row r="1828" spans="4:4">
      <c r="D1828" s="499"/>
    </row>
    <row r="1829" spans="4:4">
      <c r="D1829" s="499"/>
    </row>
    <row r="1830" spans="4:4">
      <c r="D1830" s="499"/>
    </row>
    <row r="1831" spans="4:4">
      <c r="D1831" s="499"/>
    </row>
    <row r="1832" spans="4:4">
      <c r="D1832" s="499"/>
    </row>
    <row r="1833" spans="4:4">
      <c r="D1833" s="499"/>
    </row>
    <row r="1834" spans="4:4">
      <c r="D1834" s="499"/>
    </row>
    <row r="1835" spans="4:4">
      <c r="D1835" s="499"/>
    </row>
    <row r="1836" spans="4:4">
      <c r="D1836" s="499"/>
    </row>
    <row r="1837" spans="4:4">
      <c r="D1837" s="499"/>
    </row>
    <row r="1838" spans="4:4">
      <c r="D1838" s="499"/>
    </row>
    <row r="1839" spans="4:4">
      <c r="D1839" s="499"/>
    </row>
    <row r="1840" spans="4:4">
      <c r="D1840" s="499"/>
    </row>
    <row r="1841" spans="4:4">
      <c r="D1841" s="499"/>
    </row>
    <row r="1842" spans="4:4">
      <c r="D1842" s="499"/>
    </row>
    <row r="1843" spans="4:4">
      <c r="D1843" s="499"/>
    </row>
    <row r="1844" spans="4:4">
      <c r="D1844" s="499"/>
    </row>
    <row r="1845" spans="4:4">
      <c r="D1845" s="499"/>
    </row>
    <row r="1846" spans="4:4">
      <c r="D1846" s="499"/>
    </row>
    <row r="1847" spans="4:4">
      <c r="D1847" s="499"/>
    </row>
    <row r="1848" spans="4:4">
      <c r="D1848" s="499"/>
    </row>
    <row r="1849" spans="4:4">
      <c r="D1849" s="499"/>
    </row>
    <row r="1850" spans="4:4">
      <c r="D1850" s="499"/>
    </row>
    <row r="1851" spans="4:4">
      <c r="D1851" s="499"/>
    </row>
    <row r="1852" spans="4:4">
      <c r="D1852" s="499"/>
    </row>
    <row r="1853" spans="4:4">
      <c r="D1853" s="499"/>
    </row>
    <row r="1854" spans="4:4">
      <c r="D1854" s="499"/>
    </row>
    <row r="1855" spans="4:4">
      <c r="D1855" s="499"/>
    </row>
    <row r="1856" spans="4:4">
      <c r="D1856" s="499"/>
    </row>
    <row r="1857" spans="4:4">
      <c r="D1857" s="499"/>
    </row>
    <row r="1858" spans="4:4">
      <c r="D1858" s="499"/>
    </row>
    <row r="1859" spans="4:4">
      <c r="D1859" s="499"/>
    </row>
    <row r="1860" spans="4:4">
      <c r="D1860" s="499"/>
    </row>
    <row r="1861" spans="4:4">
      <c r="D1861" s="499"/>
    </row>
    <row r="1862" spans="4:4">
      <c r="D1862" s="499"/>
    </row>
    <row r="1863" spans="4:4">
      <c r="D1863" s="499"/>
    </row>
    <row r="1864" spans="4:4">
      <c r="D1864" s="499"/>
    </row>
    <row r="1865" spans="4:4">
      <c r="D1865" s="499"/>
    </row>
    <row r="1866" spans="4:4">
      <c r="D1866" s="499"/>
    </row>
    <row r="1867" spans="4:4">
      <c r="D1867" s="499"/>
    </row>
    <row r="1868" spans="4:4">
      <c r="D1868" s="499"/>
    </row>
    <row r="1869" spans="4:4">
      <c r="D1869" s="499"/>
    </row>
    <row r="1870" spans="4:4">
      <c r="D1870" s="499"/>
    </row>
    <row r="1871" spans="4:4">
      <c r="D1871" s="499"/>
    </row>
    <row r="1872" spans="4:4">
      <c r="D1872" s="499"/>
    </row>
    <row r="1873" spans="4:4">
      <c r="D1873" s="499"/>
    </row>
    <row r="1874" spans="4:4">
      <c r="D1874" s="499"/>
    </row>
    <row r="1875" spans="4:4">
      <c r="D1875" s="499"/>
    </row>
    <row r="1876" spans="4:4">
      <c r="D1876" s="499"/>
    </row>
    <row r="1877" spans="4:4">
      <c r="D1877" s="499"/>
    </row>
    <row r="1878" spans="4:4">
      <c r="D1878" s="499"/>
    </row>
    <row r="1879" spans="4:4">
      <c r="D1879" s="499"/>
    </row>
    <row r="1880" spans="4:4">
      <c r="D1880" s="499"/>
    </row>
    <row r="1881" spans="4:4">
      <c r="D1881" s="499"/>
    </row>
    <row r="1882" spans="4:4">
      <c r="D1882" s="499"/>
    </row>
    <row r="1883" spans="4:4">
      <c r="D1883" s="499"/>
    </row>
    <row r="1884" spans="4:4">
      <c r="D1884" s="499"/>
    </row>
    <row r="1885" spans="4:4">
      <c r="D1885" s="499"/>
    </row>
    <row r="1886" spans="4:4">
      <c r="D1886" s="499"/>
    </row>
    <row r="1887" spans="4:4">
      <c r="D1887" s="499"/>
    </row>
    <row r="1888" spans="4:4">
      <c r="D1888" s="499"/>
    </row>
    <row r="1889" spans="4:4">
      <c r="D1889" s="499"/>
    </row>
    <row r="1890" spans="4:4">
      <c r="D1890" s="499"/>
    </row>
    <row r="1891" spans="4:4">
      <c r="D1891" s="499"/>
    </row>
    <row r="1892" spans="4:4">
      <c r="D1892" s="499"/>
    </row>
    <row r="1893" spans="4:4">
      <c r="D1893" s="499"/>
    </row>
    <row r="1894" spans="4:4">
      <c r="D1894" s="499"/>
    </row>
    <row r="1895" spans="4:4">
      <c r="D1895" s="499"/>
    </row>
    <row r="1896" spans="4:4">
      <c r="D1896" s="499"/>
    </row>
    <row r="1897" spans="4:4">
      <c r="D1897" s="499"/>
    </row>
    <row r="1898" spans="4:4">
      <c r="D1898" s="499"/>
    </row>
    <row r="1899" spans="4:4">
      <c r="D1899" s="499"/>
    </row>
    <row r="1900" spans="4:4">
      <c r="D1900" s="499"/>
    </row>
    <row r="1901" spans="4:4">
      <c r="D1901" s="499"/>
    </row>
    <row r="1902" spans="4:4">
      <c r="D1902" s="499"/>
    </row>
    <row r="1903" spans="4:4">
      <c r="D1903" s="499"/>
    </row>
    <row r="1904" spans="4:4">
      <c r="D1904" s="499"/>
    </row>
    <row r="1905" spans="4:4">
      <c r="D1905" s="499"/>
    </row>
    <row r="1906" spans="4:4">
      <c r="D1906" s="499"/>
    </row>
    <row r="1907" spans="4:4">
      <c r="D1907" s="499"/>
    </row>
    <row r="1908" spans="4:4">
      <c r="D1908" s="499"/>
    </row>
    <row r="1909" spans="4:4">
      <c r="D1909" s="499"/>
    </row>
    <row r="1910" spans="4:4">
      <c r="D1910" s="499"/>
    </row>
    <row r="1911" spans="4:4">
      <c r="D1911" s="499"/>
    </row>
    <row r="1912" spans="4:4">
      <c r="D1912" s="499"/>
    </row>
    <row r="1913" spans="4:4">
      <c r="D1913" s="499"/>
    </row>
    <row r="1914" spans="4:4">
      <c r="D1914" s="499"/>
    </row>
    <row r="1915" spans="4:4">
      <c r="D1915" s="499"/>
    </row>
    <row r="1916" spans="4:4">
      <c r="D1916" s="499"/>
    </row>
    <row r="1917" spans="4:4">
      <c r="D1917" s="499"/>
    </row>
    <row r="1918" spans="4:4">
      <c r="D1918" s="499"/>
    </row>
    <row r="1919" spans="4:4">
      <c r="D1919" s="499"/>
    </row>
    <row r="1920" spans="4:4">
      <c r="D1920" s="499"/>
    </row>
    <row r="1921" spans="4:4">
      <c r="D1921" s="499"/>
    </row>
    <row r="1922" spans="4:4">
      <c r="D1922" s="499"/>
    </row>
    <row r="1923" spans="4:4">
      <c r="D1923" s="499"/>
    </row>
    <row r="1924" spans="4:4">
      <c r="D1924" s="499"/>
    </row>
    <row r="1925" spans="4:4">
      <c r="D1925" s="499"/>
    </row>
    <row r="1926" spans="4:4">
      <c r="D1926" s="499"/>
    </row>
    <row r="1927" spans="4:4">
      <c r="D1927" s="499"/>
    </row>
    <row r="1928" spans="4:4">
      <c r="D1928" s="499"/>
    </row>
    <row r="1929" spans="4:4">
      <c r="D1929" s="499"/>
    </row>
    <row r="1930" spans="4:4">
      <c r="D1930" s="499"/>
    </row>
    <row r="1931" spans="4:4">
      <c r="D1931" s="499"/>
    </row>
    <row r="1932" spans="4:4">
      <c r="D1932" s="499"/>
    </row>
    <row r="1933" spans="4:4">
      <c r="D1933" s="499"/>
    </row>
    <row r="1934" spans="4:4">
      <c r="D1934" s="499"/>
    </row>
    <row r="1935" spans="4:4">
      <c r="D1935" s="499"/>
    </row>
    <row r="1936" spans="4:4">
      <c r="D1936" s="499"/>
    </row>
    <row r="1937" spans="4:4">
      <c r="D1937" s="499"/>
    </row>
    <row r="1938" spans="4:4">
      <c r="D1938" s="499"/>
    </row>
    <row r="1939" spans="4:4">
      <c r="D1939" s="499"/>
    </row>
    <row r="1940" spans="4:4">
      <c r="D1940" s="499"/>
    </row>
    <row r="1941" spans="4:4">
      <c r="D1941" s="499"/>
    </row>
    <row r="1942" spans="4:4">
      <c r="D1942" s="499"/>
    </row>
    <row r="1943" spans="4:4">
      <c r="D1943" s="499"/>
    </row>
    <row r="1944" spans="4:4">
      <c r="D1944" s="499"/>
    </row>
    <row r="1945" spans="4:4">
      <c r="D1945" s="499"/>
    </row>
    <row r="1946" spans="4:4">
      <c r="D1946" s="499"/>
    </row>
    <row r="1947" spans="4:4">
      <c r="D1947" s="499"/>
    </row>
    <row r="1948" spans="4:4">
      <c r="D1948" s="499"/>
    </row>
    <row r="1949" spans="4:4">
      <c r="D1949" s="499"/>
    </row>
    <row r="1950" spans="4:4">
      <c r="D1950" s="499"/>
    </row>
    <row r="1951" spans="4:4">
      <c r="D1951" s="499"/>
    </row>
    <row r="1952" spans="4:4">
      <c r="D1952" s="499"/>
    </row>
    <row r="1953" spans="4:4">
      <c r="D1953" s="499"/>
    </row>
    <row r="1954" spans="4:4">
      <c r="D1954" s="499"/>
    </row>
    <row r="1955" spans="4:4">
      <c r="D1955" s="499"/>
    </row>
    <row r="1956" spans="4:4">
      <c r="D1956" s="499"/>
    </row>
    <row r="1957" spans="4:4">
      <c r="D1957" s="499"/>
    </row>
    <row r="1958" spans="4:4">
      <c r="D1958" s="499"/>
    </row>
    <row r="1959" spans="4:4">
      <c r="D1959" s="499"/>
    </row>
    <row r="1960" spans="4:4">
      <c r="D1960" s="499"/>
    </row>
    <row r="1961" spans="4:4">
      <c r="D1961" s="499"/>
    </row>
    <row r="1962" spans="4:4">
      <c r="D1962" s="499"/>
    </row>
    <row r="1963" spans="4:4">
      <c r="D1963" s="499"/>
    </row>
    <row r="1964" spans="4:4">
      <c r="D1964" s="499"/>
    </row>
    <row r="1965" spans="4:4">
      <c r="D1965" s="499"/>
    </row>
    <row r="1966" spans="4:4">
      <c r="D1966" s="499"/>
    </row>
    <row r="1967" spans="4:4">
      <c r="D1967" s="499"/>
    </row>
    <row r="1968" spans="4:4">
      <c r="D1968" s="499"/>
    </row>
    <row r="1969" spans="4:4">
      <c r="D1969" s="499"/>
    </row>
    <row r="1970" spans="4:4">
      <c r="D1970" s="499"/>
    </row>
    <row r="1971" spans="4:4">
      <c r="D1971" s="499"/>
    </row>
    <row r="1972" spans="4:4">
      <c r="D1972" s="499"/>
    </row>
    <row r="1973" spans="4:4">
      <c r="D1973" s="499"/>
    </row>
    <row r="1974" spans="4:4">
      <c r="D1974" s="499"/>
    </row>
    <row r="1975" spans="4:4">
      <c r="D1975" s="499"/>
    </row>
    <row r="1976" spans="4:4">
      <c r="D1976" s="499"/>
    </row>
    <row r="1977" spans="4:4">
      <c r="D1977" s="499"/>
    </row>
    <row r="1978" spans="4:4">
      <c r="D1978" s="499"/>
    </row>
    <row r="1979" spans="4:4">
      <c r="D1979" s="499"/>
    </row>
    <row r="1980" spans="4:4">
      <c r="D1980" s="499"/>
    </row>
    <row r="1981" spans="4:4">
      <c r="D1981" s="499"/>
    </row>
    <row r="1982" spans="4:4">
      <c r="D1982" s="499"/>
    </row>
    <row r="1983" spans="4:4">
      <c r="D1983" s="499"/>
    </row>
    <row r="1984" spans="4:4">
      <c r="D1984" s="499"/>
    </row>
    <row r="1985" spans="4:4">
      <c r="D1985" s="499"/>
    </row>
    <row r="1986" spans="4:4">
      <c r="D1986" s="499"/>
    </row>
    <row r="1987" spans="4:4">
      <c r="D1987" s="499"/>
    </row>
    <row r="1988" spans="4:4">
      <c r="D1988" s="499"/>
    </row>
    <row r="1989" spans="4:4">
      <c r="D1989" s="499"/>
    </row>
    <row r="1990" spans="4:4">
      <c r="D1990" s="499"/>
    </row>
    <row r="1991" spans="4:4">
      <c r="D1991" s="499"/>
    </row>
    <row r="1992" spans="4:4">
      <c r="D1992" s="499"/>
    </row>
    <row r="1993" spans="4:4">
      <c r="D1993" s="499"/>
    </row>
    <row r="1994" spans="4:4">
      <c r="D1994" s="499"/>
    </row>
    <row r="1995" spans="4:4">
      <c r="D1995" s="499"/>
    </row>
    <row r="1996" spans="4:4">
      <c r="D1996" s="499"/>
    </row>
    <row r="1997" spans="4:4">
      <c r="D1997" s="499"/>
    </row>
    <row r="1998" spans="4:4">
      <c r="D1998" s="499"/>
    </row>
    <row r="1999" spans="4:4">
      <c r="D1999" s="499"/>
    </row>
    <row r="2000" spans="4:4">
      <c r="D2000" s="499"/>
    </row>
    <row r="2001" spans="4:4">
      <c r="D2001" s="499"/>
    </row>
    <row r="2002" spans="4:4">
      <c r="D2002" s="499"/>
    </row>
    <row r="2003" spans="4:4">
      <c r="D2003" s="499"/>
    </row>
    <row r="2004" spans="4:4">
      <c r="D2004" s="499"/>
    </row>
    <row r="2005" spans="4:4">
      <c r="D2005" s="499"/>
    </row>
    <row r="2006" spans="4:4">
      <c r="D2006" s="499"/>
    </row>
    <row r="2007" spans="4:4">
      <c r="D2007" s="499"/>
    </row>
    <row r="2008" spans="4:4">
      <c r="D2008" s="499"/>
    </row>
    <row r="2009" spans="4:4">
      <c r="D2009" s="499"/>
    </row>
    <row r="2010" spans="4:4">
      <c r="D2010" s="499"/>
    </row>
    <row r="2011" spans="4:4">
      <c r="D2011" s="499"/>
    </row>
    <row r="2012" spans="4:4">
      <c r="D2012" s="499"/>
    </row>
    <row r="2013" spans="4:4">
      <c r="D2013" s="499"/>
    </row>
    <row r="2014" spans="4:4">
      <c r="D2014" s="499"/>
    </row>
    <row r="2015" spans="4:4">
      <c r="D2015" s="499"/>
    </row>
    <row r="2016" spans="4:4">
      <c r="D2016" s="499"/>
    </row>
    <row r="2017" spans="4:4">
      <c r="D2017" s="499"/>
    </row>
    <row r="2018" spans="4:4">
      <c r="D2018" s="499"/>
    </row>
    <row r="2019" spans="4:4">
      <c r="D2019" s="499"/>
    </row>
    <row r="2020" spans="4:4">
      <c r="D2020" s="499"/>
    </row>
    <row r="2021" spans="4:4">
      <c r="D2021" s="499"/>
    </row>
    <row r="2022" spans="4:4">
      <c r="D2022" s="499"/>
    </row>
    <row r="2023" spans="4:4">
      <c r="D2023" s="499"/>
    </row>
    <row r="2024" spans="4:4">
      <c r="D2024" s="499"/>
    </row>
    <row r="2025" spans="4:4">
      <c r="D2025" s="499"/>
    </row>
    <row r="2026" spans="4:4">
      <c r="D2026" s="499"/>
    </row>
    <row r="2027" spans="4:4">
      <c r="D2027" s="499"/>
    </row>
    <row r="2028" spans="4:4">
      <c r="D2028" s="499"/>
    </row>
    <row r="2029" spans="4:4">
      <c r="D2029" s="499"/>
    </row>
    <row r="2030" spans="4:4">
      <c r="D2030" s="499"/>
    </row>
    <row r="2031" spans="4:4">
      <c r="D2031" s="499"/>
    </row>
    <row r="2032" spans="4:4">
      <c r="D2032" s="499"/>
    </row>
    <row r="2033" spans="4:4">
      <c r="D2033" s="499"/>
    </row>
    <row r="2034" spans="4:4">
      <c r="D2034" s="499"/>
    </row>
    <row r="2035" spans="4:4">
      <c r="D2035" s="499"/>
    </row>
    <row r="2036" spans="4:4">
      <c r="D2036" s="499"/>
    </row>
    <row r="2037" spans="4:4">
      <c r="D2037" s="499"/>
    </row>
    <row r="2038" spans="4:4">
      <c r="D2038" s="499"/>
    </row>
    <row r="2039" spans="4:4">
      <c r="D2039" s="499"/>
    </row>
    <row r="2040" spans="4:4">
      <c r="D2040" s="499"/>
    </row>
    <row r="2041" spans="4:4">
      <c r="D2041" s="499"/>
    </row>
    <row r="2042" spans="4:4">
      <c r="D2042" s="499"/>
    </row>
    <row r="2043" spans="4:4">
      <c r="D2043" s="499"/>
    </row>
    <row r="2044" spans="4:4">
      <c r="D2044" s="499"/>
    </row>
    <row r="2045" spans="4:4">
      <c r="D2045" s="499"/>
    </row>
    <row r="2046" spans="4:4">
      <c r="D2046" s="499"/>
    </row>
    <row r="2047" spans="4:4">
      <c r="D2047" s="499"/>
    </row>
    <row r="2048" spans="4:4">
      <c r="D2048" s="499"/>
    </row>
    <row r="2049" spans="4:4">
      <c r="D2049" s="499"/>
    </row>
    <row r="2050" spans="4:4">
      <c r="D2050" s="499"/>
    </row>
    <row r="2051" spans="4:4">
      <c r="D2051" s="499"/>
    </row>
    <row r="2052" spans="4:4">
      <c r="D2052" s="499"/>
    </row>
    <row r="2053" spans="4:4">
      <c r="D2053" s="499"/>
    </row>
    <row r="2054" spans="4:4">
      <c r="D2054" s="499"/>
    </row>
    <row r="2055" spans="4:4">
      <c r="D2055" s="499"/>
    </row>
    <row r="2056" spans="4:4">
      <c r="D2056" s="499"/>
    </row>
    <row r="2057" spans="4:4">
      <c r="D2057" s="499"/>
    </row>
    <row r="2058" spans="4:4">
      <c r="D2058" s="499"/>
    </row>
    <row r="2059" spans="4:4">
      <c r="D2059" s="499"/>
    </row>
    <row r="2060" spans="4:4">
      <c r="D2060" s="499"/>
    </row>
    <row r="2061" spans="4:4">
      <c r="D2061" s="499"/>
    </row>
    <row r="2062" spans="4:4">
      <c r="D2062" s="499"/>
    </row>
    <row r="2063" spans="4:4">
      <c r="D2063" s="499"/>
    </row>
    <row r="2064" spans="4:4">
      <c r="D2064" s="499"/>
    </row>
    <row r="2065" spans="4:4">
      <c r="D2065" s="499"/>
    </row>
    <row r="2066" spans="4:4">
      <c r="D2066" s="499"/>
    </row>
    <row r="2067" spans="4:4">
      <c r="D2067" s="499"/>
    </row>
    <row r="2068" spans="4:4">
      <c r="D2068" s="499"/>
    </row>
    <row r="2069" spans="4:4">
      <c r="D2069" s="499"/>
    </row>
    <row r="2070" spans="4:4">
      <c r="D2070" s="499"/>
    </row>
    <row r="2071" spans="4:4">
      <c r="D2071" s="499"/>
    </row>
    <row r="2072" spans="4:4">
      <c r="D2072" s="499"/>
    </row>
    <row r="2073" spans="4:4">
      <c r="D2073" s="499"/>
    </row>
    <row r="2074" spans="4:4">
      <c r="D2074" s="499"/>
    </row>
    <row r="2075" spans="4:4">
      <c r="D2075" s="499"/>
    </row>
    <row r="2076" spans="4:4">
      <c r="D2076" s="499"/>
    </row>
    <row r="2077" spans="4:4">
      <c r="D2077" s="499"/>
    </row>
    <row r="2078" spans="4:4">
      <c r="D2078" s="499"/>
    </row>
    <row r="2079" spans="4:4">
      <c r="D2079" s="499"/>
    </row>
    <row r="2080" spans="4:4">
      <c r="D2080" s="499"/>
    </row>
    <row r="2081" spans="4:4">
      <c r="D2081" s="499"/>
    </row>
    <row r="2082" spans="4:4">
      <c r="D2082" s="499"/>
    </row>
    <row r="2083" spans="4:4">
      <c r="D2083" s="499"/>
    </row>
    <row r="2084" spans="4:4">
      <c r="D2084" s="499"/>
    </row>
    <row r="2085" spans="4:4">
      <c r="D2085" s="499"/>
    </row>
    <row r="2086" spans="4:4">
      <c r="D2086" s="499"/>
    </row>
    <row r="2087" spans="4:4">
      <c r="D2087" s="499"/>
    </row>
    <row r="2088" spans="4:4">
      <c r="D2088" s="499"/>
    </row>
    <row r="2089" spans="4:4">
      <c r="D2089" s="499"/>
    </row>
    <row r="2090" spans="4:4">
      <c r="D2090" s="499"/>
    </row>
    <row r="2091" spans="4:4">
      <c r="D2091" s="499"/>
    </row>
    <row r="2092" spans="4:4">
      <c r="D2092" s="499"/>
    </row>
    <row r="2093" spans="4:4">
      <c r="D2093" s="499"/>
    </row>
    <row r="2094" spans="4:4">
      <c r="D2094" s="499"/>
    </row>
    <row r="2095" spans="4:4">
      <c r="D2095" s="499"/>
    </row>
    <row r="2096" spans="4:4">
      <c r="D2096" s="499"/>
    </row>
    <row r="2097" spans="4:4">
      <c r="D2097" s="499"/>
    </row>
    <row r="2098" spans="4:4">
      <c r="D2098" s="499"/>
    </row>
    <row r="2099" spans="4:4">
      <c r="D2099" s="499"/>
    </row>
    <row r="2100" spans="4:4">
      <c r="D2100" s="499"/>
    </row>
    <row r="2101" spans="4:4">
      <c r="D2101" s="499"/>
    </row>
    <row r="2102" spans="4:4">
      <c r="D2102" s="499"/>
    </row>
    <row r="2103" spans="4:4">
      <c r="D2103" s="499"/>
    </row>
    <row r="2104" spans="4:4">
      <c r="D2104" s="499"/>
    </row>
    <row r="2105" spans="4:4">
      <c r="D2105" s="499"/>
    </row>
    <row r="2106" spans="4:4">
      <c r="D2106" s="499"/>
    </row>
    <row r="2107" spans="4:4">
      <c r="D2107" s="499"/>
    </row>
    <row r="2108" spans="4:4">
      <c r="D2108" s="499"/>
    </row>
    <row r="2109" spans="4:4">
      <c r="D2109" s="499"/>
    </row>
    <row r="2110" spans="4:4">
      <c r="D2110" s="499"/>
    </row>
    <row r="2111" spans="4:4">
      <c r="D2111" s="499"/>
    </row>
    <row r="2112" spans="4:4">
      <c r="D2112" s="499"/>
    </row>
    <row r="2113" spans="4:4">
      <c r="D2113" s="499"/>
    </row>
    <row r="2114" spans="4:4">
      <c r="D2114" s="499"/>
    </row>
    <row r="2115" spans="4:4">
      <c r="D2115" s="499"/>
    </row>
    <row r="2116" spans="4:4">
      <c r="D2116" s="499"/>
    </row>
    <row r="2117" spans="4:4">
      <c r="D2117" s="499"/>
    </row>
    <row r="2118" spans="4:4">
      <c r="D2118" s="499"/>
    </row>
    <row r="2119" spans="4:4">
      <c r="D2119" s="499"/>
    </row>
    <row r="2120" spans="4:4">
      <c r="D2120" s="499"/>
    </row>
    <row r="2121" spans="4:4">
      <c r="D2121" s="499"/>
    </row>
    <row r="2122" spans="4:4">
      <c r="D2122" s="499"/>
    </row>
    <row r="2123" spans="4:4">
      <c r="D2123" s="499"/>
    </row>
    <row r="2124" spans="4:4">
      <c r="D2124" s="499"/>
    </row>
    <row r="2125" spans="4:4">
      <c r="D2125" s="499"/>
    </row>
    <row r="2126" spans="4:4">
      <c r="D2126" s="499"/>
    </row>
    <row r="2127" spans="4:4">
      <c r="D2127" s="499"/>
    </row>
    <row r="2128" spans="4:4">
      <c r="D2128" s="499"/>
    </row>
    <row r="2129" spans="4:4">
      <c r="D2129" s="499"/>
    </row>
    <row r="2130" spans="4:4">
      <c r="D2130" s="499"/>
    </row>
    <row r="2131" spans="4:4">
      <c r="D2131" s="499"/>
    </row>
    <row r="2132" spans="4:4">
      <c r="D2132" s="499"/>
    </row>
    <row r="2133" spans="4:4">
      <c r="D2133" s="499"/>
    </row>
    <row r="2134" spans="4:4">
      <c r="D2134" s="499"/>
    </row>
    <row r="2135" spans="4:4">
      <c r="D2135" s="499"/>
    </row>
    <row r="2136" spans="4:4">
      <c r="D2136" s="499"/>
    </row>
    <row r="2137" spans="4:4">
      <c r="D2137" s="499"/>
    </row>
    <row r="2138" spans="4:4">
      <c r="D2138" s="499"/>
    </row>
    <row r="2139" spans="4:4">
      <c r="D2139" s="499"/>
    </row>
    <row r="2140" spans="4:4">
      <c r="D2140" s="499"/>
    </row>
    <row r="2141" spans="4:4">
      <c r="D2141" s="499"/>
    </row>
    <row r="2142" spans="4:4">
      <c r="D2142" s="499"/>
    </row>
    <row r="2143" spans="4:4">
      <c r="D2143" s="499"/>
    </row>
    <row r="2144" spans="4:4">
      <c r="D2144" s="499"/>
    </row>
    <row r="2145" spans="4:4">
      <c r="D2145" s="499"/>
    </row>
    <row r="2146" spans="4:4">
      <c r="D2146" s="499"/>
    </row>
    <row r="2147" spans="4:4">
      <c r="D2147" s="499"/>
    </row>
    <row r="2148" spans="4:4">
      <c r="D2148" s="499"/>
    </row>
    <row r="2149" spans="4:4">
      <c r="D2149" s="499"/>
    </row>
    <row r="2150" spans="4:4">
      <c r="D2150" s="499"/>
    </row>
    <row r="2151" spans="4:4">
      <c r="D2151" s="499"/>
    </row>
    <row r="2152" spans="4:4">
      <c r="D2152" s="499"/>
    </row>
    <row r="2153" spans="4:4">
      <c r="D2153" s="499"/>
    </row>
    <row r="2154" spans="4:4">
      <c r="D2154" s="499"/>
    </row>
    <row r="2155" spans="4:4">
      <c r="D2155" s="499"/>
    </row>
    <row r="2156" spans="4:4">
      <c r="D2156" s="499"/>
    </row>
    <row r="2157" spans="4:4">
      <c r="D2157" s="499"/>
    </row>
    <row r="2158" spans="4:4">
      <c r="D2158" s="499"/>
    </row>
    <row r="2159" spans="4:4">
      <c r="D2159" s="499"/>
    </row>
    <row r="2160" spans="4:4">
      <c r="D2160" s="499"/>
    </row>
    <row r="2161" spans="4:4">
      <c r="D2161" s="499"/>
    </row>
    <row r="2162" spans="4:4">
      <c r="D2162" s="499"/>
    </row>
    <row r="2163" spans="4:4">
      <c r="D2163" s="499"/>
    </row>
    <row r="2164" spans="4:4">
      <c r="D2164" s="499"/>
    </row>
    <row r="2165" spans="4:4">
      <c r="D2165" s="499"/>
    </row>
    <row r="2166" spans="4:4">
      <c r="D2166" s="499"/>
    </row>
    <row r="2167" spans="4:4">
      <c r="D2167" s="499"/>
    </row>
    <row r="2168" spans="4:4">
      <c r="D2168" s="499"/>
    </row>
    <row r="2169" spans="4:4">
      <c r="D2169" s="499"/>
    </row>
    <row r="2170" spans="4:4">
      <c r="D2170" s="499"/>
    </row>
    <row r="2171" spans="4:4">
      <c r="D2171" s="499"/>
    </row>
    <row r="2172" spans="4:4">
      <c r="D2172" s="499"/>
    </row>
    <row r="2173" spans="4:4">
      <c r="D2173" s="499"/>
    </row>
    <row r="2174" spans="4:4">
      <c r="D2174" s="499"/>
    </row>
    <row r="2175" spans="4:4">
      <c r="D2175" s="499"/>
    </row>
    <row r="2176" spans="4:4">
      <c r="D2176" s="499"/>
    </row>
    <row r="2177" spans="4:4">
      <c r="D2177" s="499"/>
    </row>
    <row r="2178" spans="4:4">
      <c r="D2178" s="499"/>
    </row>
    <row r="2179" spans="4:4">
      <c r="D2179" s="499"/>
    </row>
    <row r="2180" spans="4:4">
      <c r="D2180" s="499"/>
    </row>
    <row r="2181" spans="4:4">
      <c r="D2181" s="499"/>
    </row>
    <row r="2182" spans="4:4">
      <c r="D2182" s="499"/>
    </row>
    <row r="2183" spans="4:4">
      <c r="D2183" s="499"/>
    </row>
    <row r="2184" spans="4:4">
      <c r="D2184" s="499"/>
    </row>
    <row r="2185" spans="4:4">
      <c r="D2185" s="499"/>
    </row>
    <row r="2186" spans="4:4">
      <c r="D2186" s="499"/>
    </row>
    <row r="2187" spans="4:4">
      <c r="D2187" s="499"/>
    </row>
    <row r="2188" spans="4:4">
      <c r="D2188" s="499"/>
    </row>
    <row r="2189" spans="4:4">
      <c r="D2189" s="499"/>
    </row>
    <row r="2190" spans="4:4">
      <c r="D2190" s="499"/>
    </row>
    <row r="2191" spans="4:4">
      <c r="D2191" s="499"/>
    </row>
    <row r="2192" spans="4:4">
      <c r="D2192" s="499"/>
    </row>
    <row r="2193" spans="4:4">
      <c r="D2193" s="499"/>
    </row>
    <row r="2194" spans="4:4">
      <c r="D2194" s="499"/>
    </row>
    <row r="2195" spans="4:4">
      <c r="D2195" s="499"/>
    </row>
    <row r="2196" spans="4:4">
      <c r="D2196" s="499"/>
    </row>
    <row r="2197" spans="4:4">
      <c r="D2197" s="499"/>
    </row>
    <row r="2198" spans="4:4">
      <c r="D2198" s="499"/>
    </row>
    <row r="2199" spans="4:4">
      <c r="D2199" s="499"/>
    </row>
    <row r="2200" spans="4:4">
      <c r="D2200" s="499"/>
    </row>
    <row r="2201" spans="4:4">
      <c r="D2201" s="499"/>
    </row>
    <row r="2202" spans="4:4">
      <c r="D2202" s="499"/>
    </row>
    <row r="2203" spans="4:4">
      <c r="D2203" s="499"/>
    </row>
    <row r="2204" spans="4:4">
      <c r="D2204" s="499"/>
    </row>
    <row r="2205" spans="4:4">
      <c r="D2205" s="499"/>
    </row>
    <row r="2206" spans="4:4">
      <c r="D2206" s="499"/>
    </row>
    <row r="2207" spans="4:4">
      <c r="D2207" s="499"/>
    </row>
    <row r="2208" spans="4:4">
      <c r="D2208" s="499"/>
    </row>
    <row r="2209" spans="4:4">
      <c r="D2209" s="499"/>
    </row>
    <row r="2210" spans="4:4">
      <c r="D2210" s="499"/>
    </row>
    <row r="2211" spans="4:4">
      <c r="D2211" s="499"/>
    </row>
    <row r="2212" spans="4:4">
      <c r="D2212" s="499"/>
    </row>
    <row r="2213" spans="4:4">
      <c r="D2213" s="499"/>
    </row>
    <row r="2214" spans="4:4">
      <c r="D2214" s="499"/>
    </row>
    <row r="2215" spans="4:4">
      <c r="D2215" s="499"/>
    </row>
    <row r="2216" spans="4:4">
      <c r="D2216" s="499"/>
    </row>
    <row r="2217" spans="4:4">
      <c r="D2217" s="499"/>
    </row>
    <row r="2218" spans="4:4">
      <c r="D2218" s="499"/>
    </row>
    <row r="2219" spans="4:4">
      <c r="D2219" s="499"/>
    </row>
    <row r="2220" spans="4:4">
      <c r="D2220" s="499"/>
    </row>
    <row r="2221" spans="4:4">
      <c r="D2221" s="499"/>
    </row>
    <row r="2222" spans="4:4">
      <c r="D2222" s="499"/>
    </row>
    <row r="2223" spans="4:4">
      <c r="D2223" s="499"/>
    </row>
    <row r="2224" spans="4:4">
      <c r="D2224" s="499"/>
    </row>
    <row r="2225" spans="4:4">
      <c r="D2225" s="499"/>
    </row>
    <row r="2226" spans="4:4">
      <c r="D2226" s="499"/>
    </row>
    <row r="2227" spans="4:4">
      <c r="D2227" s="499"/>
    </row>
    <row r="2228" spans="4:4">
      <c r="D2228" s="499"/>
    </row>
    <row r="2229" spans="4:4">
      <c r="D2229" s="499"/>
    </row>
    <row r="2230" spans="4:4">
      <c r="D2230" s="499"/>
    </row>
    <row r="2231" spans="4:4">
      <c r="D2231" s="499"/>
    </row>
    <row r="2232" spans="4:4">
      <c r="D2232" s="499"/>
    </row>
    <row r="2233" spans="4:4">
      <c r="D2233" s="499"/>
    </row>
    <row r="2234" spans="4:4">
      <c r="D2234" s="499"/>
    </row>
    <row r="2235" spans="4:4">
      <c r="D2235" s="499"/>
    </row>
    <row r="2236" spans="4:4">
      <c r="D2236" s="499"/>
    </row>
    <row r="2237" spans="4:4">
      <c r="D2237" s="499"/>
    </row>
    <row r="2238" spans="4:4">
      <c r="D2238" s="499"/>
    </row>
    <row r="2239" spans="4:4">
      <c r="D2239" s="499"/>
    </row>
    <row r="2240" spans="4:4">
      <c r="D2240" s="499"/>
    </row>
    <row r="2241" spans="4:4">
      <c r="D2241" s="499"/>
    </row>
    <row r="2242" spans="4:4">
      <c r="D2242" s="499"/>
    </row>
    <row r="2243" spans="4:4">
      <c r="D2243" s="499"/>
    </row>
    <row r="2244" spans="4:4">
      <c r="D2244" s="499"/>
    </row>
    <row r="2245" spans="4:4">
      <c r="D2245" s="499"/>
    </row>
    <row r="2246" spans="4:4">
      <c r="D2246" s="499"/>
    </row>
    <row r="2247" spans="4:4">
      <c r="D2247" s="499"/>
    </row>
    <row r="2248" spans="4:4">
      <c r="D2248" s="499"/>
    </row>
    <row r="2249" spans="4:4">
      <c r="D2249" s="499"/>
    </row>
    <row r="2250" spans="4:4">
      <c r="D2250" s="499"/>
    </row>
    <row r="2251" spans="4:4">
      <c r="D2251" s="499"/>
    </row>
    <row r="2252" spans="4:4">
      <c r="D2252" s="499"/>
    </row>
    <row r="2253" spans="4:4">
      <c r="D2253" s="499"/>
    </row>
    <row r="2254" spans="4:4">
      <c r="D2254" s="499"/>
    </row>
    <row r="2255" spans="4:4">
      <c r="D2255" s="499"/>
    </row>
    <row r="2256" spans="4:4">
      <c r="D2256" s="499"/>
    </row>
    <row r="2257" spans="4:4">
      <c r="D2257" s="499"/>
    </row>
    <row r="2258" spans="4:4">
      <c r="D2258" s="499"/>
    </row>
    <row r="2259" spans="4:4">
      <c r="D2259" s="499"/>
    </row>
    <row r="2260" spans="4:4">
      <c r="D2260" s="499"/>
    </row>
    <row r="2261" spans="4:4">
      <c r="D2261" s="499"/>
    </row>
    <row r="2262" spans="4:4">
      <c r="D2262" s="499"/>
    </row>
    <row r="2263" spans="4:4">
      <c r="D2263" s="499"/>
    </row>
    <row r="2264" spans="4:4">
      <c r="D2264" s="499"/>
    </row>
    <row r="2265" spans="4:4">
      <c r="D2265" s="499"/>
    </row>
    <row r="2266" spans="4:4">
      <c r="D2266" s="499"/>
    </row>
    <row r="2267" spans="4:4">
      <c r="D2267" s="499"/>
    </row>
    <row r="2268" spans="4:4">
      <c r="D2268" s="499"/>
    </row>
    <row r="2269" spans="4:4">
      <c r="D2269" s="499"/>
    </row>
    <row r="2270" spans="4:4">
      <c r="D2270" s="499"/>
    </row>
    <row r="2271" spans="4:4">
      <c r="D2271" s="499"/>
    </row>
    <row r="2272" spans="4:4">
      <c r="D2272" s="499"/>
    </row>
    <row r="2273" spans="4:4">
      <c r="D2273" s="499"/>
    </row>
    <row r="2274" spans="4:4">
      <c r="D2274" s="499"/>
    </row>
    <row r="2275" spans="4:4">
      <c r="D2275" s="499"/>
    </row>
    <row r="2276" spans="4:4">
      <c r="D2276" s="499"/>
    </row>
    <row r="2277" spans="4:4">
      <c r="D2277" s="499"/>
    </row>
    <row r="2278" spans="4:4">
      <c r="D2278" s="499"/>
    </row>
    <row r="2279" spans="4:4">
      <c r="D2279" s="499"/>
    </row>
    <row r="2280" spans="4:4">
      <c r="D2280" s="499"/>
    </row>
    <row r="2281" spans="4:4">
      <c r="D2281" s="499"/>
    </row>
    <row r="2282" spans="4:4">
      <c r="D2282" s="499"/>
    </row>
    <row r="2283" spans="4:4">
      <c r="D2283" s="499"/>
    </row>
    <row r="2284" spans="4:4">
      <c r="D2284" s="499"/>
    </row>
    <row r="2285" spans="4:4">
      <c r="D2285" s="499"/>
    </row>
    <row r="2286" spans="4:4">
      <c r="D2286" s="499"/>
    </row>
    <row r="2287" spans="4:4">
      <c r="D2287" s="499"/>
    </row>
    <row r="2288" spans="4:4">
      <c r="D2288" s="499"/>
    </row>
    <row r="2289" spans="4:4">
      <c r="D2289" s="499"/>
    </row>
    <row r="2290" spans="4:4">
      <c r="D2290" s="499"/>
    </row>
    <row r="2291" spans="4:4">
      <c r="D2291" s="499"/>
    </row>
    <row r="2292" spans="4:4">
      <c r="D2292" s="499"/>
    </row>
    <row r="2293" spans="4:4">
      <c r="D2293" s="499"/>
    </row>
    <row r="2294" spans="4:4">
      <c r="D2294" s="499"/>
    </row>
    <row r="2295" spans="4:4">
      <c r="D2295" s="499"/>
    </row>
    <row r="2296" spans="4:4">
      <c r="D2296" s="499"/>
    </row>
    <row r="2297" spans="4:4">
      <c r="D2297" s="499"/>
    </row>
    <row r="2298" spans="4:4">
      <c r="D2298" s="499"/>
    </row>
    <row r="2299" spans="4:4">
      <c r="D2299" s="499"/>
    </row>
    <row r="2300" spans="4:4">
      <c r="D2300" s="499"/>
    </row>
    <row r="2301" spans="4:4">
      <c r="D2301" s="499"/>
    </row>
    <row r="2302" spans="4:4">
      <c r="D2302" s="499"/>
    </row>
    <row r="2303" spans="4:4">
      <c r="D2303" s="499"/>
    </row>
    <row r="2304" spans="4:4">
      <c r="D2304" s="499"/>
    </row>
    <row r="2305" spans="4:4">
      <c r="D2305" s="499"/>
    </row>
    <row r="2306" spans="4:4">
      <c r="D2306" s="499"/>
    </row>
    <row r="2307" spans="4:4">
      <c r="D2307" s="499"/>
    </row>
    <row r="2308" spans="4:4">
      <c r="D2308" s="499"/>
    </row>
    <row r="2309" spans="4:4">
      <c r="D2309" s="499"/>
    </row>
    <row r="2310" spans="4:4">
      <c r="D2310" s="499"/>
    </row>
    <row r="2311" spans="4:4">
      <c r="D2311" s="499"/>
    </row>
    <row r="2312" spans="4:4">
      <c r="D2312" s="499"/>
    </row>
    <row r="2313" spans="4:4">
      <c r="D2313" s="499"/>
    </row>
    <row r="2314" spans="4:4">
      <c r="D2314" s="499"/>
    </row>
    <row r="2315" spans="4:4">
      <c r="D2315" s="499"/>
    </row>
    <row r="2316" spans="4:4">
      <c r="D2316" s="499"/>
    </row>
    <row r="2317" spans="4:4">
      <c r="D2317" s="499"/>
    </row>
    <row r="2318" spans="4:4">
      <c r="D2318" s="499"/>
    </row>
    <row r="2319" spans="4:4">
      <c r="D2319" s="499"/>
    </row>
    <row r="2320" spans="4:4">
      <c r="D2320" s="499"/>
    </row>
    <row r="2321" spans="4:4">
      <c r="D2321" s="499"/>
    </row>
    <row r="2322" spans="4:4">
      <c r="D2322" s="499"/>
    </row>
    <row r="2323" spans="4:4">
      <c r="D2323" s="499"/>
    </row>
    <row r="2324" spans="4:4">
      <c r="D2324" s="499"/>
    </row>
    <row r="2325" spans="4:4">
      <c r="D2325" s="499"/>
    </row>
    <row r="2326" spans="4:4">
      <c r="D2326" s="499"/>
    </row>
    <row r="2327" spans="4:4">
      <c r="D2327" s="499"/>
    </row>
    <row r="2328" spans="4:4">
      <c r="D2328" s="499"/>
    </row>
    <row r="2329" spans="4:4">
      <c r="D2329" s="499"/>
    </row>
    <row r="2330" spans="4:4">
      <c r="D2330" s="499"/>
    </row>
    <row r="2331" spans="4:4">
      <c r="D2331" s="499"/>
    </row>
    <row r="2332" spans="4:4">
      <c r="D2332" s="499"/>
    </row>
    <row r="2333" spans="4:4">
      <c r="D2333" s="499"/>
    </row>
    <row r="2334" spans="4:4">
      <c r="D2334" s="499"/>
    </row>
    <row r="2335" spans="4:4">
      <c r="D2335" s="499"/>
    </row>
    <row r="2336" spans="4:4">
      <c r="D2336" s="499"/>
    </row>
    <row r="2337" spans="4:4">
      <c r="D2337" s="499"/>
    </row>
    <row r="2338" spans="4:4">
      <c r="D2338" s="499"/>
    </row>
    <row r="2339" spans="4:4">
      <c r="D2339" s="499"/>
    </row>
    <row r="2340" spans="4:4">
      <c r="D2340" s="499"/>
    </row>
    <row r="2341" spans="4:4">
      <c r="D2341" s="499"/>
    </row>
    <row r="2342" spans="4:4">
      <c r="D2342" s="499"/>
    </row>
    <row r="2343" spans="4:4">
      <c r="D2343" s="499"/>
    </row>
    <row r="2344" spans="4:4">
      <c r="D2344" s="499"/>
    </row>
    <row r="2345" spans="4:4">
      <c r="D2345" s="499"/>
    </row>
    <row r="2346" spans="4:4">
      <c r="D2346" s="499"/>
    </row>
    <row r="2347" spans="4:4">
      <c r="D2347" s="499"/>
    </row>
    <row r="2348" spans="4:4">
      <c r="D2348" s="499"/>
    </row>
    <row r="2349" spans="4:4">
      <c r="D2349" s="499"/>
    </row>
    <row r="2350" spans="4:4">
      <c r="D2350" s="499"/>
    </row>
    <row r="2351" spans="4:4">
      <c r="D2351" s="499"/>
    </row>
    <row r="2352" spans="4:4">
      <c r="D2352" s="499"/>
    </row>
    <row r="2353" spans="4:4">
      <c r="D2353" s="499"/>
    </row>
    <row r="2354" spans="4:4">
      <c r="D2354" s="499"/>
    </row>
    <row r="2355" spans="4:4">
      <c r="D2355" s="499"/>
    </row>
    <row r="2356" spans="4:4">
      <c r="D2356" s="499"/>
    </row>
    <row r="2357" spans="4:4">
      <c r="D2357" s="499"/>
    </row>
    <row r="2358" spans="4:4">
      <c r="D2358" s="499"/>
    </row>
    <row r="2359" spans="4:4">
      <c r="D2359" s="499"/>
    </row>
    <row r="2360" spans="4:4">
      <c r="D2360" s="499"/>
    </row>
    <row r="2361" spans="4:4">
      <c r="D2361" s="499"/>
    </row>
    <row r="2362" spans="4:4">
      <c r="D2362" s="499"/>
    </row>
    <row r="2363" spans="4:4">
      <c r="D2363" s="499"/>
    </row>
    <row r="2364" spans="4:4">
      <c r="D2364" s="499"/>
    </row>
    <row r="2365" spans="4:4">
      <c r="D2365" s="499"/>
    </row>
    <row r="2366" spans="4:4">
      <c r="D2366" s="499"/>
    </row>
    <row r="2367" spans="4:4">
      <c r="D2367" s="499"/>
    </row>
    <row r="2368" spans="4:4">
      <c r="D2368" s="499"/>
    </row>
    <row r="2369" spans="4:4">
      <c r="D2369" s="499"/>
    </row>
    <row r="2370" spans="4:4">
      <c r="D2370" s="499"/>
    </row>
    <row r="2371" spans="4:4">
      <c r="D2371" s="499"/>
    </row>
    <row r="2372" spans="4:4">
      <c r="D2372" s="499"/>
    </row>
    <row r="2373" spans="4:4">
      <c r="D2373" s="499"/>
    </row>
    <row r="2374" spans="4:4">
      <c r="D2374" s="499"/>
    </row>
    <row r="2375" spans="4:4">
      <c r="D2375" s="499"/>
    </row>
    <row r="2376" spans="4:4">
      <c r="D2376" s="499"/>
    </row>
    <row r="2377" spans="4:4">
      <c r="D2377" s="499"/>
    </row>
    <row r="2378" spans="4:4">
      <c r="D2378" s="499"/>
    </row>
    <row r="2379" spans="4:4">
      <c r="D2379" s="499"/>
    </row>
    <row r="2380" spans="4:4">
      <c r="D2380" s="499"/>
    </row>
    <row r="2381" spans="4:4">
      <c r="D2381" s="499"/>
    </row>
    <row r="2382" spans="4:4">
      <c r="D2382" s="499"/>
    </row>
    <row r="2383" spans="4:4">
      <c r="D2383" s="499"/>
    </row>
    <row r="2384" spans="4:4">
      <c r="D2384" s="499"/>
    </row>
    <row r="2385" spans="4:4">
      <c r="D2385" s="499"/>
    </row>
    <row r="2386" spans="4:4">
      <c r="D2386" s="499"/>
    </row>
    <row r="2387" spans="4:4">
      <c r="D2387" s="499"/>
    </row>
    <row r="2388" spans="4:4">
      <c r="D2388" s="499"/>
    </row>
    <row r="2389" spans="4:4">
      <c r="D2389" s="499"/>
    </row>
    <row r="2390" spans="4:4">
      <c r="D2390" s="499"/>
    </row>
    <row r="2391" spans="4:4">
      <c r="D2391" s="499"/>
    </row>
    <row r="2392" spans="4:4">
      <c r="D2392" s="499"/>
    </row>
    <row r="2393" spans="4:4">
      <c r="D2393" s="499"/>
    </row>
    <row r="2394" spans="4:4">
      <c r="D2394" s="499"/>
    </row>
    <row r="2395" spans="4:4">
      <c r="D2395" s="499"/>
    </row>
    <row r="2396" spans="4:4">
      <c r="D2396" s="499"/>
    </row>
    <row r="2397" spans="4:4">
      <c r="D2397" s="499"/>
    </row>
    <row r="2398" spans="4:4">
      <c r="D2398" s="499"/>
    </row>
    <row r="2399" spans="4:4">
      <c r="D2399" s="499"/>
    </row>
    <row r="2400" spans="4:4">
      <c r="D2400" s="499"/>
    </row>
    <row r="2401" spans="4:4">
      <c r="D2401" s="499"/>
    </row>
    <row r="2402" spans="4:4">
      <c r="D2402" s="499"/>
    </row>
    <row r="2403" spans="4:4">
      <c r="D2403" s="499"/>
    </row>
    <row r="2404" spans="4:4">
      <c r="D2404" s="499"/>
    </row>
    <row r="2405" spans="4:4">
      <c r="D2405" s="499"/>
    </row>
    <row r="2406" spans="4:4">
      <c r="D2406" s="499"/>
    </row>
    <row r="2407" spans="4:4">
      <c r="D2407" s="499"/>
    </row>
    <row r="2408" spans="4:4">
      <c r="D2408" s="499"/>
    </row>
    <row r="2409" spans="4:4">
      <c r="D2409" s="499"/>
    </row>
    <row r="2410" spans="4:4">
      <c r="D2410" s="499"/>
    </row>
    <row r="2411" spans="4:4">
      <c r="D2411" s="499"/>
    </row>
    <row r="2412" spans="4:4">
      <c r="D2412" s="499"/>
    </row>
    <row r="2413" spans="4:4">
      <c r="D2413" s="499"/>
    </row>
    <row r="2414" spans="4:4">
      <c r="D2414" s="499"/>
    </row>
    <row r="2415" spans="4:4">
      <c r="D2415" s="499"/>
    </row>
    <row r="2416" spans="4:4">
      <c r="D2416" s="499"/>
    </row>
    <row r="2417" spans="4:4">
      <c r="D2417" s="499"/>
    </row>
    <row r="2418" spans="4:4">
      <c r="D2418" s="499"/>
    </row>
    <row r="2419" spans="4:4">
      <c r="D2419" s="499"/>
    </row>
    <row r="2420" spans="4:4">
      <c r="D2420" s="499"/>
    </row>
    <row r="2421" spans="4:4">
      <c r="D2421" s="499"/>
    </row>
    <row r="2422" spans="4:4">
      <c r="D2422" s="499"/>
    </row>
    <row r="2423" spans="4:4">
      <c r="D2423" s="499"/>
    </row>
    <row r="2424" spans="4:4">
      <c r="D2424" s="499"/>
    </row>
    <row r="2425" spans="4:4">
      <c r="D2425" s="499"/>
    </row>
    <row r="2426" spans="4:4">
      <c r="D2426" s="499"/>
    </row>
    <row r="2427" spans="4:4">
      <c r="D2427" s="499"/>
    </row>
    <row r="2428" spans="4:4">
      <c r="D2428" s="499"/>
    </row>
    <row r="2429" spans="4:4">
      <c r="D2429" s="499"/>
    </row>
    <row r="2430" spans="4:4">
      <c r="D2430" s="499"/>
    </row>
    <row r="2431" spans="4:4">
      <c r="D2431" s="499"/>
    </row>
    <row r="2432" spans="4:4">
      <c r="D2432" s="499"/>
    </row>
    <row r="2433" spans="4:4">
      <c r="D2433" s="499"/>
    </row>
    <row r="2434" spans="4:4">
      <c r="D2434" s="499"/>
    </row>
    <row r="2435" spans="4:4">
      <c r="D2435" s="499"/>
    </row>
    <row r="2436" spans="4:4">
      <c r="D2436" s="499"/>
    </row>
    <row r="2437" spans="4:4">
      <c r="D2437" s="499"/>
    </row>
    <row r="2438" spans="4:4">
      <c r="D2438" s="499"/>
    </row>
    <row r="2439" spans="4:4">
      <c r="D2439" s="499"/>
    </row>
    <row r="2440" spans="4:4">
      <c r="D2440" s="499"/>
    </row>
    <row r="2441" spans="4:4">
      <c r="D2441" s="499"/>
    </row>
    <row r="2442" spans="4:4">
      <c r="D2442" s="499"/>
    </row>
    <row r="2443" spans="4:4">
      <c r="D2443" s="499"/>
    </row>
    <row r="2444" spans="4:4">
      <c r="D2444" s="499"/>
    </row>
    <row r="2445" spans="4:4">
      <c r="D2445" s="499"/>
    </row>
    <row r="2446" spans="4:4">
      <c r="D2446" s="499"/>
    </row>
    <row r="2447" spans="4:4">
      <c r="D2447" s="499"/>
    </row>
    <row r="2448" spans="4:4">
      <c r="D2448" s="499"/>
    </row>
    <row r="2449" spans="4:4">
      <c r="D2449" s="499"/>
    </row>
    <row r="2450" spans="4:4">
      <c r="D2450" s="499"/>
    </row>
    <row r="2451" spans="4:4">
      <c r="D2451" s="499"/>
    </row>
    <row r="2452" spans="4:4">
      <c r="D2452" s="499"/>
    </row>
    <row r="2453" spans="4:4">
      <c r="D2453" s="499"/>
    </row>
    <row r="2454" spans="4:4">
      <c r="D2454" s="499"/>
    </row>
    <row r="2455" spans="4:4">
      <c r="D2455" s="499"/>
    </row>
    <row r="2456" spans="4:4">
      <c r="D2456" s="499"/>
    </row>
    <row r="2457" spans="4:4">
      <c r="D2457" s="499"/>
    </row>
    <row r="2458" spans="4:4">
      <c r="D2458" s="499"/>
    </row>
    <row r="2459" spans="4:4">
      <c r="D2459" s="499"/>
    </row>
    <row r="2460" spans="4:4">
      <c r="D2460" s="499"/>
    </row>
    <row r="2461" spans="4:4">
      <c r="D2461" s="499"/>
    </row>
    <row r="2462" spans="4:4">
      <c r="D2462" s="499"/>
    </row>
    <row r="2463" spans="4:4">
      <c r="D2463" s="499"/>
    </row>
    <row r="2464" spans="4:4">
      <c r="D2464" s="499"/>
    </row>
    <row r="2465" spans="4:4">
      <c r="D2465" s="499"/>
    </row>
    <row r="2466" spans="4:4">
      <c r="D2466" s="499"/>
    </row>
    <row r="2467" spans="4:4">
      <c r="D2467" s="499"/>
    </row>
    <row r="2468" spans="4:4">
      <c r="D2468" s="499"/>
    </row>
    <row r="2469" spans="4:4">
      <c r="D2469" s="499"/>
    </row>
    <row r="2470" spans="4:4">
      <c r="D2470" s="499"/>
    </row>
    <row r="2471" spans="4:4">
      <c r="D2471" s="499"/>
    </row>
    <row r="2472" spans="4:4">
      <c r="D2472" s="499"/>
    </row>
    <row r="2473" spans="4:4">
      <c r="D2473" s="499"/>
    </row>
    <row r="2474" spans="4:4">
      <c r="D2474" s="499"/>
    </row>
    <row r="2475" spans="4:4">
      <c r="D2475" s="499"/>
    </row>
    <row r="2476" spans="4:4">
      <c r="D2476" s="499"/>
    </row>
    <row r="2477" spans="4:4">
      <c r="D2477" s="499"/>
    </row>
    <row r="2478" spans="4:4">
      <c r="D2478" s="499"/>
    </row>
    <row r="2479" spans="4:4">
      <c r="D2479" s="499"/>
    </row>
    <row r="2480" spans="4:4">
      <c r="D2480" s="499"/>
    </row>
    <row r="2481" spans="4:4">
      <c r="D2481" s="499"/>
    </row>
    <row r="2482" spans="4:4">
      <c r="D2482" s="499"/>
    </row>
    <row r="2483" spans="4:4">
      <c r="D2483" s="499"/>
    </row>
    <row r="2484" spans="4:4">
      <c r="D2484" s="499"/>
    </row>
    <row r="2485" spans="4:4">
      <c r="D2485" s="499"/>
    </row>
    <row r="2486" spans="4:4">
      <c r="D2486" s="499"/>
    </row>
    <row r="2487" spans="4:4">
      <c r="D2487" s="499"/>
    </row>
    <row r="2488" spans="4:4">
      <c r="D2488" s="499"/>
    </row>
    <row r="2489" spans="4:4">
      <c r="D2489" s="499"/>
    </row>
    <row r="2490" spans="4:4">
      <c r="D2490" s="499"/>
    </row>
    <row r="2491" spans="4:4">
      <c r="D2491" s="499"/>
    </row>
    <row r="2492" spans="4:4">
      <c r="D2492" s="499"/>
    </row>
    <row r="2493" spans="4:4">
      <c r="D2493" s="499"/>
    </row>
    <row r="2494" spans="4:4">
      <c r="D2494" s="499"/>
    </row>
    <row r="2495" spans="4:4">
      <c r="D2495" s="499"/>
    </row>
    <row r="2496" spans="4:4">
      <c r="D2496" s="499"/>
    </row>
    <row r="2497" spans="4:4">
      <c r="D2497" s="499"/>
    </row>
    <row r="2498" spans="4:4">
      <c r="D2498" s="499"/>
    </row>
    <row r="2499" spans="4:4">
      <c r="D2499" s="499"/>
    </row>
    <row r="2500" spans="4:4">
      <c r="D2500" s="499"/>
    </row>
    <row r="2501" spans="4:4">
      <c r="D2501" s="499"/>
    </row>
    <row r="2502" spans="4:4">
      <c r="D2502" s="499"/>
    </row>
    <row r="2503" spans="4:4">
      <c r="D2503" s="499"/>
    </row>
    <row r="2504" spans="4:4">
      <c r="D2504" s="499"/>
    </row>
    <row r="2505" spans="4:4">
      <c r="D2505" s="499"/>
    </row>
    <row r="2506" spans="4:4">
      <c r="D2506" s="499"/>
    </row>
    <row r="2507" spans="4:4">
      <c r="D2507" s="499"/>
    </row>
    <row r="2508" spans="4:4">
      <c r="D2508" s="499"/>
    </row>
    <row r="2509" spans="4:4">
      <c r="D2509" s="499"/>
    </row>
    <row r="2510" spans="4:4">
      <c r="D2510" s="499"/>
    </row>
    <row r="2511" spans="4:4">
      <c r="D2511" s="499"/>
    </row>
    <row r="2512" spans="4:4">
      <c r="D2512" s="499"/>
    </row>
    <row r="2513" spans="4:4">
      <c r="D2513" s="499"/>
    </row>
    <row r="2514" spans="4:4">
      <c r="D2514" s="499"/>
    </row>
    <row r="2515" spans="4:4">
      <c r="D2515" s="499"/>
    </row>
    <row r="2516" spans="4:4">
      <c r="D2516" s="499"/>
    </row>
    <row r="2517" spans="4:4">
      <c r="D2517" s="499"/>
    </row>
    <row r="2518" spans="4:4">
      <c r="D2518" s="499"/>
    </row>
    <row r="2519" spans="4:4">
      <c r="D2519" s="499"/>
    </row>
    <row r="2520" spans="4:4">
      <c r="D2520" s="499"/>
    </row>
    <row r="2521" spans="4:4">
      <c r="D2521" s="499"/>
    </row>
    <row r="2522" spans="4:4">
      <c r="D2522" s="499"/>
    </row>
    <row r="2523" spans="4:4">
      <c r="D2523" s="499"/>
    </row>
    <row r="2524" spans="4:4">
      <c r="D2524" s="499"/>
    </row>
    <row r="2525" spans="4:4">
      <c r="D2525" s="499"/>
    </row>
    <row r="2526" spans="4:4">
      <c r="D2526" s="499"/>
    </row>
    <row r="2527" spans="4:4">
      <c r="D2527" s="499"/>
    </row>
    <row r="2528" spans="4:4">
      <c r="D2528" s="499"/>
    </row>
    <row r="2529" spans="4:4">
      <c r="D2529" s="499"/>
    </row>
    <row r="2530" spans="4:4">
      <c r="D2530" s="499"/>
    </row>
    <row r="2531" spans="4:4">
      <c r="D2531" s="499"/>
    </row>
    <row r="2532" spans="4:4">
      <c r="D2532" s="499"/>
    </row>
    <row r="2533" spans="4:4">
      <c r="D2533" s="499"/>
    </row>
    <row r="2534" spans="4:4">
      <c r="D2534" s="499"/>
    </row>
    <row r="2535" spans="4:4">
      <c r="D2535" s="499"/>
    </row>
    <row r="2536" spans="4:4">
      <c r="D2536" s="499"/>
    </row>
    <row r="2537" spans="4:4">
      <c r="D2537" s="499"/>
    </row>
    <row r="2538" spans="4:4">
      <c r="D2538" s="499"/>
    </row>
    <row r="2539" spans="4:4">
      <c r="D2539" s="499"/>
    </row>
    <row r="2540" spans="4:4">
      <c r="D2540" s="499"/>
    </row>
    <row r="2541" spans="4:4">
      <c r="D2541" s="499"/>
    </row>
    <row r="2542" spans="4:4">
      <c r="D2542" s="499"/>
    </row>
    <row r="2543" spans="4:4">
      <c r="D2543" s="499"/>
    </row>
    <row r="2544" spans="4:4">
      <c r="D2544" s="499"/>
    </row>
    <row r="2545" spans="4:4">
      <c r="D2545" s="499"/>
    </row>
    <row r="2546" spans="4:4">
      <c r="D2546" s="499"/>
    </row>
    <row r="2547" spans="4:4">
      <c r="D2547" s="499"/>
    </row>
    <row r="2548" spans="4:4">
      <c r="D2548" s="499"/>
    </row>
    <row r="2549" spans="4:4">
      <c r="D2549" s="499"/>
    </row>
    <row r="2550" spans="4:4">
      <c r="D2550" s="499"/>
    </row>
    <row r="2551" spans="4:4">
      <c r="D2551" s="499"/>
    </row>
    <row r="2552" spans="4:4">
      <c r="D2552" s="499"/>
    </row>
    <row r="2553" spans="4:4">
      <c r="D2553" s="499"/>
    </row>
    <row r="2554" spans="4:4">
      <c r="D2554" s="499"/>
    </row>
    <row r="2555" spans="4:4">
      <c r="D2555" s="499"/>
    </row>
    <row r="2556" spans="4:4">
      <c r="D2556" s="499"/>
    </row>
    <row r="2557" spans="4:4">
      <c r="D2557" s="499"/>
    </row>
    <row r="2558" spans="4:4">
      <c r="D2558" s="499"/>
    </row>
    <row r="2559" spans="4:4">
      <c r="D2559" s="499"/>
    </row>
    <row r="2560" spans="4:4">
      <c r="D2560" s="499"/>
    </row>
    <row r="2561" spans="4:4">
      <c r="D2561" s="499"/>
    </row>
    <row r="2562" spans="4:4">
      <c r="D2562" s="499"/>
    </row>
    <row r="2563" spans="4:4">
      <c r="D2563" s="499"/>
    </row>
    <row r="2564" spans="4:4">
      <c r="D2564" s="499"/>
    </row>
    <row r="2565" spans="4:4">
      <c r="D2565" s="499"/>
    </row>
    <row r="2566" spans="4:4">
      <c r="D2566" s="499"/>
    </row>
    <row r="2567" spans="4:4">
      <c r="D2567" s="499"/>
    </row>
    <row r="2568" spans="4:4">
      <c r="D2568" s="499"/>
    </row>
    <row r="2569" spans="4:4">
      <c r="D2569" s="499"/>
    </row>
    <row r="2570" spans="4:4">
      <c r="D2570" s="499"/>
    </row>
    <row r="2571" spans="4:4">
      <c r="D2571" s="499"/>
    </row>
    <row r="2572" spans="4:4">
      <c r="D2572" s="499"/>
    </row>
    <row r="2573" spans="4:4">
      <c r="D2573" s="499"/>
    </row>
    <row r="2574" spans="4:4">
      <c r="D2574" s="499"/>
    </row>
    <row r="2575" spans="4:4">
      <c r="D2575" s="499"/>
    </row>
    <row r="2576" spans="4:4">
      <c r="D2576" s="499"/>
    </row>
    <row r="2577" spans="4:4">
      <c r="D2577" s="499"/>
    </row>
    <row r="2578" spans="4:4">
      <c r="D2578" s="499"/>
    </row>
    <row r="2579" spans="4:4">
      <c r="D2579" s="499"/>
    </row>
    <row r="2580" spans="4:4">
      <c r="D2580" s="499"/>
    </row>
    <row r="2581" spans="4:4">
      <c r="D2581" s="499"/>
    </row>
    <row r="2582" spans="4:4">
      <c r="D2582" s="499"/>
    </row>
    <row r="2583" spans="4:4">
      <c r="D2583" s="499"/>
    </row>
    <row r="2584" spans="4:4">
      <c r="D2584" s="499"/>
    </row>
    <row r="2585" spans="4:4">
      <c r="D2585" s="499"/>
    </row>
    <row r="2586" spans="4:4">
      <c r="D2586" s="499"/>
    </row>
    <row r="2587" spans="4:4">
      <c r="D2587" s="499"/>
    </row>
    <row r="2588" spans="4:4">
      <c r="D2588" s="499"/>
    </row>
    <row r="2589" spans="4:4">
      <c r="D2589" s="499"/>
    </row>
    <row r="2590" spans="4:4">
      <c r="D2590" s="499"/>
    </row>
    <row r="2591" spans="4:4">
      <c r="D2591" s="499"/>
    </row>
    <row r="2592" spans="4:4">
      <c r="D2592" s="499"/>
    </row>
    <row r="2593" spans="4:4">
      <c r="D2593" s="499"/>
    </row>
    <row r="2594" spans="4:4">
      <c r="D2594" s="499"/>
    </row>
    <row r="2595" spans="4:4">
      <c r="D2595" s="499"/>
    </row>
    <row r="2596" spans="4:4">
      <c r="D2596" s="499"/>
    </row>
    <row r="2597" spans="4:4">
      <c r="D2597" s="499"/>
    </row>
    <row r="2598" spans="4:4">
      <c r="D2598" s="499"/>
    </row>
    <row r="2599" spans="4:4">
      <c r="D2599" s="499"/>
    </row>
    <row r="2600" spans="4:4">
      <c r="D2600" s="499"/>
    </row>
    <row r="2601" spans="4:4">
      <c r="D2601" s="499"/>
    </row>
    <row r="2602" spans="4:4">
      <c r="D2602" s="499"/>
    </row>
    <row r="2603" spans="4:4">
      <c r="D2603" s="499"/>
    </row>
    <row r="2604" spans="4:4">
      <c r="D2604" s="499"/>
    </row>
    <row r="2605" spans="4:4">
      <c r="D2605" s="499"/>
    </row>
    <row r="2606" spans="4:4">
      <c r="D2606" s="499"/>
    </row>
    <row r="2607" spans="4:4">
      <c r="D2607" s="499"/>
    </row>
    <row r="2608" spans="4:4">
      <c r="D2608" s="499"/>
    </row>
    <row r="2609" spans="4:4">
      <c r="D2609" s="499"/>
    </row>
    <row r="2610" spans="4:4">
      <c r="D2610" s="499"/>
    </row>
    <row r="2611" spans="4:4">
      <c r="D2611" s="499"/>
    </row>
    <row r="2612" spans="4:4">
      <c r="D2612" s="499"/>
    </row>
    <row r="2613" spans="4:4">
      <c r="D2613" s="499"/>
    </row>
    <row r="2614" spans="4:4">
      <c r="D2614" s="499"/>
    </row>
    <row r="2615" spans="4:4">
      <c r="D2615" s="499"/>
    </row>
    <row r="2616" spans="4:4">
      <c r="D2616" s="499"/>
    </row>
    <row r="2617" spans="4:4">
      <c r="D2617" s="499"/>
    </row>
    <row r="2618" spans="4:4">
      <c r="D2618" s="499"/>
    </row>
    <row r="2619" spans="4:4">
      <c r="D2619" s="499"/>
    </row>
    <row r="2620" spans="4:4">
      <c r="D2620" s="499"/>
    </row>
    <row r="2621" spans="4:4">
      <c r="D2621" s="499"/>
    </row>
    <row r="2622" spans="4:4">
      <c r="D2622" s="499"/>
    </row>
    <row r="2623" spans="4:4">
      <c r="D2623" s="499"/>
    </row>
    <row r="2624" spans="4:4">
      <c r="D2624" s="499"/>
    </row>
    <row r="2625" spans="4:4">
      <c r="D2625" s="499"/>
    </row>
    <row r="2626" spans="4:4">
      <c r="D2626" s="499"/>
    </row>
    <row r="2627" spans="4:4">
      <c r="D2627" s="499"/>
    </row>
    <row r="2628" spans="4:4">
      <c r="D2628" s="499"/>
    </row>
    <row r="2629" spans="4:4">
      <c r="D2629" s="499"/>
    </row>
    <row r="2630" spans="4:4">
      <c r="D2630" s="499"/>
    </row>
    <row r="2631" spans="4:4">
      <c r="D2631" s="499"/>
    </row>
    <row r="2632" spans="4:4">
      <c r="D2632" s="499"/>
    </row>
    <row r="2633" spans="4:4">
      <c r="D2633" s="499"/>
    </row>
    <row r="2634" spans="4:4">
      <c r="D2634" s="499"/>
    </row>
    <row r="2635" spans="4:4">
      <c r="D2635" s="499"/>
    </row>
    <row r="2636" spans="4:4">
      <c r="D2636" s="499"/>
    </row>
    <row r="2637" spans="4:4">
      <c r="D2637" s="499"/>
    </row>
    <row r="2638" spans="4:4">
      <c r="D2638" s="499"/>
    </row>
    <row r="2639" spans="4:4">
      <c r="D2639" s="499"/>
    </row>
    <row r="2640" spans="4:4">
      <c r="D2640" s="499"/>
    </row>
    <row r="2641" spans="4:4">
      <c r="D2641" s="499"/>
    </row>
    <row r="2642" spans="4:4">
      <c r="D2642" s="499"/>
    </row>
    <row r="2643" spans="4:4">
      <c r="D2643" s="499"/>
    </row>
    <row r="2644" spans="4:4">
      <c r="D2644" s="499"/>
    </row>
    <row r="2645" spans="4:4">
      <c r="D2645" s="499"/>
    </row>
    <row r="2646" spans="4:4">
      <c r="D2646" s="499"/>
    </row>
    <row r="2647" spans="4:4">
      <c r="D2647" s="499"/>
    </row>
    <row r="2648" spans="4:4">
      <c r="D2648" s="499"/>
    </row>
    <row r="2649" spans="4:4">
      <c r="D2649" s="499"/>
    </row>
    <row r="2650" spans="4:4">
      <c r="D2650" s="499"/>
    </row>
    <row r="2651" spans="4:4">
      <c r="D2651" s="499"/>
    </row>
    <row r="2652" spans="4:4">
      <c r="D2652" s="499"/>
    </row>
    <row r="2653" spans="4:4">
      <c r="D2653" s="499"/>
    </row>
    <row r="2654" spans="4:4">
      <c r="D2654" s="499"/>
    </row>
    <row r="2655" spans="4:4">
      <c r="D2655" s="499"/>
    </row>
    <row r="2656" spans="4:4">
      <c r="D2656" s="499"/>
    </row>
    <row r="2657" spans="4:4">
      <c r="D2657" s="499"/>
    </row>
    <row r="2658" spans="4:4">
      <c r="D2658" s="499"/>
    </row>
    <row r="2659" spans="4:4">
      <c r="D2659" s="499"/>
    </row>
    <row r="2660" spans="4:4">
      <c r="D2660" s="499"/>
    </row>
    <row r="2661" spans="4:4">
      <c r="D2661" s="499"/>
    </row>
    <row r="2662" spans="4:4">
      <c r="D2662" s="499"/>
    </row>
    <row r="2663" spans="4:4">
      <c r="D2663" s="499"/>
    </row>
    <row r="2664" spans="4:4">
      <c r="D2664" s="499"/>
    </row>
    <row r="2665" spans="4:4">
      <c r="D2665" s="499"/>
    </row>
    <row r="2666" spans="4:4">
      <c r="D2666" s="499"/>
    </row>
    <row r="2667" spans="4:4">
      <c r="D2667" s="499"/>
    </row>
    <row r="2668" spans="4:4">
      <c r="D2668" s="499"/>
    </row>
    <row r="2669" spans="4:4">
      <c r="D2669" s="499"/>
    </row>
    <row r="2670" spans="4:4">
      <c r="D2670" s="499"/>
    </row>
    <row r="2671" spans="4:4">
      <c r="D2671" s="499"/>
    </row>
    <row r="2672" spans="4:4">
      <c r="D2672" s="499"/>
    </row>
    <row r="2673" spans="4:4">
      <c r="D2673" s="499"/>
    </row>
    <row r="2674" spans="4:4">
      <c r="D2674" s="499"/>
    </row>
    <row r="2675" spans="4:4">
      <c r="D2675" s="499"/>
    </row>
    <row r="2676" spans="4:4">
      <c r="D2676" s="499"/>
    </row>
    <row r="2677" spans="4:4">
      <c r="D2677" s="499"/>
    </row>
    <row r="2678" spans="4:4">
      <c r="D2678" s="499"/>
    </row>
    <row r="2679" spans="4:4">
      <c r="D2679" s="499"/>
    </row>
    <row r="2680" spans="4:4">
      <c r="D2680" s="499"/>
    </row>
    <row r="2681" spans="4:4">
      <c r="D2681" s="499"/>
    </row>
    <row r="2682" spans="4:4">
      <c r="D2682" s="499"/>
    </row>
    <row r="2683" spans="4:4">
      <c r="D2683" s="499"/>
    </row>
    <row r="2684" spans="4:4">
      <c r="D2684" s="499"/>
    </row>
    <row r="2685" spans="4:4">
      <c r="D2685" s="499"/>
    </row>
    <row r="2686" spans="4:4">
      <c r="D2686" s="499"/>
    </row>
    <row r="2687" spans="4:4">
      <c r="D2687" s="499"/>
    </row>
    <row r="2688" spans="4:4">
      <c r="D2688" s="499"/>
    </row>
    <row r="2689" spans="4:4">
      <c r="D2689" s="499"/>
    </row>
    <row r="2690" spans="4:4">
      <c r="D2690" s="499"/>
    </row>
    <row r="2691" spans="4:4">
      <c r="D2691" s="499"/>
    </row>
    <row r="2692" spans="4:4">
      <c r="D2692" s="499"/>
    </row>
    <row r="2693" spans="4:4">
      <c r="D2693" s="499"/>
    </row>
    <row r="2694" spans="4:4">
      <c r="D2694" s="499"/>
    </row>
    <row r="2695" spans="4:4">
      <c r="D2695" s="499"/>
    </row>
    <row r="2696" spans="4:4">
      <c r="D2696" s="499"/>
    </row>
    <row r="2697" spans="4:4">
      <c r="D2697" s="499"/>
    </row>
    <row r="2698" spans="4:4">
      <c r="D2698" s="499"/>
    </row>
    <row r="2699" spans="4:4">
      <c r="D2699" s="499"/>
    </row>
    <row r="2700" spans="4:4">
      <c r="D2700" s="499"/>
    </row>
    <row r="2701" spans="4:4">
      <c r="D2701" s="499"/>
    </row>
    <row r="2702" spans="4:4">
      <c r="D2702" s="499"/>
    </row>
    <row r="2703" spans="4:4">
      <c r="D2703" s="499"/>
    </row>
    <row r="2704" spans="4:4">
      <c r="D2704" s="499"/>
    </row>
    <row r="2705" spans="4:4">
      <c r="D2705" s="499"/>
    </row>
    <row r="2706" spans="4:4">
      <c r="D2706" s="499"/>
    </row>
    <row r="2707" spans="4:4">
      <c r="D2707" s="499"/>
    </row>
    <row r="2708" spans="4:4">
      <c r="D2708" s="499"/>
    </row>
    <row r="2709" spans="4:4">
      <c r="D2709" s="499"/>
    </row>
    <row r="2710" spans="4:4">
      <c r="D2710" s="499"/>
    </row>
    <row r="2711" spans="4:4">
      <c r="D2711" s="499"/>
    </row>
    <row r="2712" spans="4:4">
      <c r="D2712" s="499"/>
    </row>
    <row r="2713" spans="4:4">
      <c r="D2713" s="499"/>
    </row>
    <row r="2714" spans="4:4">
      <c r="D2714" s="499"/>
    </row>
    <row r="2715" spans="4:4">
      <c r="D2715" s="499"/>
    </row>
    <row r="2716" spans="4:4">
      <c r="D2716" s="499"/>
    </row>
    <row r="2717" spans="4:4">
      <c r="D2717" s="499"/>
    </row>
    <row r="2718" spans="4:4">
      <c r="D2718" s="499"/>
    </row>
    <row r="2719" spans="4:4">
      <c r="D2719" s="499"/>
    </row>
    <row r="2720" spans="4:4">
      <c r="D2720" s="499"/>
    </row>
    <row r="2721" spans="4:4">
      <c r="D2721" s="499"/>
    </row>
    <row r="2722" spans="4:4">
      <c r="D2722" s="499"/>
    </row>
    <row r="2723" spans="4:4">
      <c r="D2723" s="499"/>
    </row>
    <row r="2724" spans="4:4">
      <c r="D2724" s="499"/>
    </row>
    <row r="2725" spans="4:4">
      <c r="D2725" s="499"/>
    </row>
    <row r="2726" spans="4:4">
      <c r="D2726" s="499"/>
    </row>
    <row r="2727" spans="4:4">
      <c r="D2727" s="499"/>
    </row>
    <row r="2728" spans="4:4">
      <c r="D2728" s="499"/>
    </row>
    <row r="2729" spans="4:4">
      <c r="D2729" s="499"/>
    </row>
    <row r="2730" spans="4:4">
      <c r="D2730" s="499"/>
    </row>
    <row r="2731" spans="4:4">
      <c r="D2731" s="499"/>
    </row>
    <row r="2732" spans="4:4">
      <c r="D2732" s="499"/>
    </row>
    <row r="2733" spans="4:4">
      <c r="D2733" s="499"/>
    </row>
    <row r="2734" spans="4:4">
      <c r="D2734" s="499"/>
    </row>
    <row r="2735" spans="4:4">
      <c r="D2735" s="499"/>
    </row>
    <row r="2736" spans="4:4">
      <c r="D2736" s="499"/>
    </row>
    <row r="2737" spans="4:4">
      <c r="D2737" s="499"/>
    </row>
    <row r="2738" spans="4:4">
      <c r="D2738" s="499"/>
    </row>
    <row r="2739" spans="4:4">
      <c r="D2739" s="499"/>
    </row>
    <row r="2740" spans="4:4">
      <c r="D2740" s="499"/>
    </row>
    <row r="2741" spans="4:4">
      <c r="D2741" s="499"/>
    </row>
    <row r="2742" spans="4:4">
      <c r="D2742" s="499"/>
    </row>
    <row r="2743" spans="4:4">
      <c r="D2743" s="499"/>
    </row>
    <row r="2744" spans="4:4">
      <c r="D2744" s="499"/>
    </row>
    <row r="2745" spans="4:4">
      <c r="D2745" s="499"/>
    </row>
    <row r="2746" spans="4:4">
      <c r="D2746" s="499"/>
    </row>
    <row r="2747" spans="4:4">
      <c r="D2747" s="499"/>
    </row>
    <row r="2748" spans="4:4">
      <c r="D2748" s="499"/>
    </row>
    <row r="2749" spans="4:4">
      <c r="D2749" s="499"/>
    </row>
    <row r="2750" spans="4:4">
      <c r="D2750" s="499"/>
    </row>
    <row r="2751" spans="4:4">
      <c r="D2751" s="499"/>
    </row>
    <row r="2752" spans="4:4">
      <c r="D2752" s="499"/>
    </row>
    <row r="2753" spans="4:4">
      <c r="D2753" s="499"/>
    </row>
    <row r="2754" spans="4:4">
      <c r="D2754" s="499"/>
    </row>
    <row r="2755" spans="4:4">
      <c r="D2755" s="499"/>
    </row>
    <row r="2756" spans="4:4">
      <c r="D2756" s="499"/>
    </row>
    <row r="2757" spans="4:4">
      <c r="D2757" s="499"/>
    </row>
    <row r="2758" spans="4:4">
      <c r="D2758" s="499"/>
    </row>
    <row r="2759" spans="4:4">
      <c r="D2759" s="499"/>
    </row>
    <row r="2760" spans="4:4">
      <c r="D2760" s="499"/>
    </row>
    <row r="2761" spans="4:4">
      <c r="D2761" s="499"/>
    </row>
    <row r="2762" spans="4:4">
      <c r="D2762" s="499"/>
    </row>
    <row r="2763" spans="4:4">
      <c r="D2763" s="499"/>
    </row>
    <row r="2764" spans="4:4">
      <c r="D2764" s="499"/>
    </row>
    <row r="2765" spans="4:4">
      <c r="D2765" s="499"/>
    </row>
    <row r="2766" spans="4:4">
      <c r="D2766" s="499"/>
    </row>
    <row r="2767" spans="4:4">
      <c r="D2767" s="499"/>
    </row>
    <row r="2768" spans="4:4">
      <c r="D2768" s="499"/>
    </row>
    <row r="2769" spans="4:4">
      <c r="D2769" s="499"/>
    </row>
    <row r="2770" spans="4:4">
      <c r="D2770" s="499"/>
    </row>
    <row r="2771" spans="4:4">
      <c r="D2771" s="499"/>
    </row>
    <row r="2772" spans="4:4">
      <c r="D2772" s="499"/>
    </row>
    <row r="2773" spans="4:4">
      <c r="D2773" s="499"/>
    </row>
    <row r="2774" spans="4:4">
      <c r="D2774" s="499"/>
    </row>
    <row r="2775" spans="4:4">
      <c r="D2775" s="499"/>
    </row>
    <row r="2776" spans="4:4">
      <c r="D2776" s="499"/>
    </row>
    <row r="2777" spans="4:4">
      <c r="D2777" s="499"/>
    </row>
    <row r="2778" spans="4:4">
      <c r="D2778" s="499"/>
    </row>
    <row r="2779" spans="4:4">
      <c r="D2779" s="499"/>
    </row>
    <row r="2780" spans="4:4">
      <c r="D2780" s="499"/>
    </row>
    <row r="2781" spans="4:4">
      <c r="D2781" s="499"/>
    </row>
    <row r="2782" spans="4:4">
      <c r="D2782" s="499"/>
    </row>
    <row r="2783" spans="4:4">
      <c r="D2783" s="499"/>
    </row>
    <row r="2784" spans="4:4">
      <c r="D2784" s="499"/>
    </row>
    <row r="2785" spans="4:4">
      <c r="D2785" s="499"/>
    </row>
    <row r="2786" spans="4:4">
      <c r="D2786" s="499"/>
    </row>
    <row r="2787" spans="4:4">
      <c r="D2787" s="499"/>
    </row>
    <row r="2788" spans="4:4">
      <c r="D2788" s="499"/>
    </row>
    <row r="2789" spans="4:4">
      <c r="D2789" s="499"/>
    </row>
    <row r="2790" spans="4:4">
      <c r="D2790" s="499"/>
    </row>
    <row r="2791" spans="4:4">
      <c r="D2791" s="499"/>
    </row>
    <row r="2792" spans="4:4">
      <c r="D2792" s="499"/>
    </row>
    <row r="2793" spans="4:4">
      <c r="D2793" s="499"/>
    </row>
    <row r="2794" spans="4:4">
      <c r="D2794" s="499"/>
    </row>
    <row r="2795" spans="4:4">
      <c r="D2795" s="499"/>
    </row>
    <row r="2796" spans="4:4">
      <c r="D2796" s="499"/>
    </row>
    <row r="2797" spans="4:4">
      <c r="D2797" s="499"/>
    </row>
    <row r="2798" spans="4:4">
      <c r="D2798" s="499"/>
    </row>
    <row r="2799" spans="4:4">
      <c r="D2799" s="499"/>
    </row>
    <row r="2800" spans="4:4">
      <c r="D2800" s="499"/>
    </row>
    <row r="2801" spans="4:4">
      <c r="D2801" s="499"/>
    </row>
    <row r="2802" spans="4:4">
      <c r="D2802" s="499"/>
    </row>
    <row r="2803" spans="4:4">
      <c r="D2803" s="499"/>
    </row>
    <row r="2804" spans="4:4">
      <c r="D2804" s="499"/>
    </row>
    <row r="2805" spans="4:4">
      <c r="D2805" s="499"/>
    </row>
    <row r="2806" spans="4:4">
      <c r="D2806" s="499"/>
    </row>
    <row r="2807" spans="4:4">
      <c r="D2807" s="499"/>
    </row>
    <row r="2808" spans="4:4">
      <c r="D2808" s="499"/>
    </row>
    <row r="2809" spans="4:4">
      <c r="D2809" s="499"/>
    </row>
    <row r="2810" spans="4:4">
      <c r="D2810" s="499"/>
    </row>
    <row r="2811" spans="4:4">
      <c r="D2811" s="499"/>
    </row>
    <row r="2812" spans="4:4">
      <c r="D2812" s="499"/>
    </row>
    <row r="2813" spans="4:4">
      <c r="D2813" s="499"/>
    </row>
    <row r="2814" spans="4:4">
      <c r="D2814" s="499"/>
    </row>
    <row r="2815" spans="4:4">
      <c r="D2815" s="499"/>
    </row>
    <row r="2816" spans="4:4">
      <c r="D2816" s="499"/>
    </row>
    <row r="2817" spans="4:4">
      <c r="D2817" s="499"/>
    </row>
    <row r="2818" spans="4:4">
      <c r="D2818" s="499"/>
    </row>
    <row r="2819" spans="4:4">
      <c r="D2819" s="499"/>
    </row>
    <row r="2820" spans="4:4">
      <c r="D2820" s="499"/>
    </row>
    <row r="2821" spans="4:4">
      <c r="D2821" s="499"/>
    </row>
    <row r="2822" spans="4:4">
      <c r="D2822" s="499"/>
    </row>
    <row r="2823" spans="4:4">
      <c r="D2823" s="499"/>
    </row>
    <row r="2824" spans="4:4">
      <c r="D2824" s="499"/>
    </row>
    <row r="2825" spans="4:4">
      <c r="D2825" s="499"/>
    </row>
    <row r="2826" spans="4:4">
      <c r="D2826" s="499"/>
    </row>
    <row r="2827" spans="4:4">
      <c r="D2827" s="499"/>
    </row>
    <row r="2828" spans="4:4">
      <c r="D2828" s="499"/>
    </row>
    <row r="2829" spans="4:4">
      <c r="D2829" s="499"/>
    </row>
    <row r="2830" spans="4:4">
      <c r="D2830" s="499"/>
    </row>
    <row r="2831" spans="4:4">
      <c r="D2831" s="499"/>
    </row>
    <row r="2832" spans="4:4">
      <c r="D2832" s="499"/>
    </row>
    <row r="2833" spans="4:4">
      <c r="D2833" s="499"/>
    </row>
    <row r="2834" spans="4:4">
      <c r="D2834" s="499"/>
    </row>
    <row r="2835" spans="4:4">
      <c r="D2835" s="499"/>
    </row>
    <row r="2836" spans="4:4">
      <c r="D2836" s="499"/>
    </row>
    <row r="2837" spans="4:4">
      <c r="D2837" s="499"/>
    </row>
    <row r="2838" spans="4:4">
      <c r="D2838" s="499"/>
    </row>
    <row r="2839" spans="4:4">
      <c r="D2839" s="499"/>
    </row>
    <row r="2840" spans="4:4">
      <c r="D2840" s="499"/>
    </row>
    <row r="2841" spans="4:4">
      <c r="D2841" s="499"/>
    </row>
    <row r="2842" spans="4:4">
      <c r="D2842" s="499"/>
    </row>
    <row r="2843" spans="4:4">
      <c r="D2843" s="499"/>
    </row>
    <row r="2844" spans="4:4">
      <c r="D2844" s="499"/>
    </row>
    <row r="2845" spans="4:4">
      <c r="D2845" s="499"/>
    </row>
    <row r="2846" spans="4:4">
      <c r="D2846" s="499"/>
    </row>
    <row r="2847" spans="4:4">
      <c r="D2847" s="499"/>
    </row>
    <row r="2848" spans="4:4">
      <c r="D2848" s="499"/>
    </row>
    <row r="2849" spans="4:4">
      <c r="D2849" s="499"/>
    </row>
    <row r="2850" spans="4:4">
      <c r="D2850" s="499"/>
    </row>
    <row r="2851" spans="4:4">
      <c r="D2851" s="499"/>
    </row>
    <row r="2852" spans="4:4">
      <c r="D2852" s="499"/>
    </row>
    <row r="2853" spans="4:4">
      <c r="D2853" s="499"/>
    </row>
    <row r="2854" spans="4:4">
      <c r="D2854" s="499"/>
    </row>
    <row r="2855" spans="4:4">
      <c r="D2855" s="499"/>
    </row>
    <row r="2856" spans="4:4">
      <c r="D2856" s="499"/>
    </row>
    <row r="2857" spans="4:4">
      <c r="D2857" s="499"/>
    </row>
    <row r="2858" spans="4:4">
      <c r="D2858" s="499"/>
    </row>
    <row r="2859" spans="4:4">
      <c r="D2859" s="499"/>
    </row>
    <row r="2860" spans="4:4">
      <c r="D2860" s="499"/>
    </row>
    <row r="2861" spans="4:4">
      <c r="D2861" s="499"/>
    </row>
    <row r="2862" spans="4:4">
      <c r="D2862" s="499"/>
    </row>
    <row r="2863" spans="4:4">
      <c r="D2863" s="499"/>
    </row>
    <row r="2864" spans="4:4">
      <c r="D2864" s="499"/>
    </row>
    <row r="2865" spans="4:4">
      <c r="D2865" s="499"/>
    </row>
    <row r="2866" spans="4:4">
      <c r="D2866" s="499"/>
    </row>
    <row r="2867" spans="4:4">
      <c r="D2867" s="499"/>
    </row>
    <row r="2868" spans="4:4">
      <c r="D2868" s="499"/>
    </row>
    <row r="2869" spans="4:4">
      <c r="D2869" s="499"/>
    </row>
    <row r="2870" spans="4:4">
      <c r="D2870" s="499"/>
    </row>
    <row r="2871" spans="4:4">
      <c r="D2871" s="499"/>
    </row>
    <row r="2872" spans="4:4">
      <c r="D2872" s="499"/>
    </row>
    <row r="2873" spans="4:4">
      <c r="D2873" s="499"/>
    </row>
    <row r="2874" spans="4:4">
      <c r="D2874" s="499"/>
    </row>
    <row r="2875" spans="4:4">
      <c r="D2875" s="499"/>
    </row>
    <row r="2876" spans="4:4">
      <c r="D2876" s="499"/>
    </row>
    <row r="2877" spans="4:4">
      <c r="D2877" s="499"/>
    </row>
    <row r="2878" spans="4:4">
      <c r="D2878" s="499"/>
    </row>
    <row r="2879" spans="4:4">
      <c r="D2879" s="499"/>
    </row>
    <row r="2880" spans="4:4">
      <c r="D2880" s="499"/>
    </row>
    <row r="2881" spans="4:4">
      <c r="D2881" s="499"/>
    </row>
    <row r="2882" spans="4:4">
      <c r="D2882" s="499"/>
    </row>
    <row r="2883" spans="4:4">
      <c r="D2883" s="499"/>
    </row>
    <row r="2884" spans="4:4">
      <c r="D2884" s="499"/>
    </row>
    <row r="2885" spans="4:4">
      <c r="D2885" s="499"/>
    </row>
    <row r="2886" spans="4:4">
      <c r="D2886" s="499"/>
    </row>
    <row r="2887" spans="4:4">
      <c r="D2887" s="499"/>
    </row>
    <row r="2888" spans="4:4">
      <c r="D2888" s="499"/>
    </row>
    <row r="2889" spans="4:4">
      <c r="D2889" s="499"/>
    </row>
    <row r="2890" spans="4:4">
      <c r="D2890" s="499"/>
    </row>
    <row r="2891" spans="4:4">
      <c r="D2891" s="499"/>
    </row>
    <row r="2892" spans="4:4">
      <c r="D2892" s="499"/>
    </row>
    <row r="2893" spans="4:4">
      <c r="D2893" s="499"/>
    </row>
    <row r="2894" spans="4:4">
      <c r="D2894" s="499"/>
    </row>
    <row r="2895" spans="4:4">
      <c r="D2895" s="499"/>
    </row>
    <row r="2896" spans="4:4">
      <c r="D2896" s="499"/>
    </row>
    <row r="2897" spans="4:4">
      <c r="D2897" s="499"/>
    </row>
    <row r="2898" spans="4:4">
      <c r="D2898" s="499"/>
    </row>
    <row r="2899" spans="4:4">
      <c r="D2899" s="499"/>
    </row>
    <row r="2900" spans="4:4">
      <c r="D2900" s="499"/>
    </row>
    <row r="2901" spans="4:4">
      <c r="D2901" s="499"/>
    </row>
    <row r="2902" spans="4:4">
      <c r="D2902" s="499"/>
    </row>
    <row r="2903" spans="4:4">
      <c r="D2903" s="499"/>
    </row>
    <row r="2904" spans="4:4">
      <c r="D2904" s="499"/>
    </row>
    <row r="2905" spans="4:4">
      <c r="D2905" s="499"/>
    </row>
    <row r="2906" spans="4:4">
      <c r="D2906" s="499"/>
    </row>
    <row r="2907" spans="4:4">
      <c r="D2907" s="499"/>
    </row>
    <row r="2908" spans="4:4">
      <c r="D2908" s="499"/>
    </row>
    <row r="2909" spans="4:4">
      <c r="D2909" s="499"/>
    </row>
    <row r="2910" spans="4:4">
      <c r="D2910" s="499"/>
    </row>
    <row r="2911" spans="4:4">
      <c r="D2911" s="499"/>
    </row>
    <row r="2912" spans="4:4">
      <c r="D2912" s="499"/>
    </row>
    <row r="2913" spans="4:4">
      <c r="D2913" s="499"/>
    </row>
    <row r="2914" spans="4:4">
      <c r="D2914" s="499"/>
    </row>
    <row r="2915" spans="4:4">
      <c r="D2915" s="499"/>
    </row>
    <row r="2916" spans="4:4">
      <c r="D2916" s="499"/>
    </row>
    <row r="2917" spans="4:4">
      <c r="D2917" s="499"/>
    </row>
    <row r="2918" spans="4:4">
      <c r="D2918" s="499"/>
    </row>
    <row r="2919" spans="4:4">
      <c r="D2919" s="499"/>
    </row>
    <row r="2920" spans="4:4">
      <c r="D2920" s="499"/>
    </row>
    <row r="2921" spans="4:4">
      <c r="D2921" s="499"/>
    </row>
    <row r="2922" spans="4:4">
      <c r="D2922" s="499"/>
    </row>
    <row r="2923" spans="4:4">
      <c r="D2923" s="499"/>
    </row>
    <row r="2924" spans="4:4">
      <c r="D2924" s="499"/>
    </row>
    <row r="2925" spans="4:4">
      <c r="D2925" s="499"/>
    </row>
    <row r="2926" spans="4:4">
      <c r="D2926" s="499"/>
    </row>
    <row r="2927" spans="4:4">
      <c r="D2927" s="499"/>
    </row>
    <row r="2928" spans="4:4">
      <c r="D2928" s="499"/>
    </row>
    <row r="2929" spans="4:4">
      <c r="D2929" s="499"/>
    </row>
    <row r="2930" spans="4:4">
      <c r="D2930" s="499"/>
    </row>
    <row r="2931" spans="4:4">
      <c r="D2931" s="499"/>
    </row>
    <row r="2932" spans="4:4">
      <c r="D2932" s="499"/>
    </row>
    <row r="2933" spans="4:4">
      <c r="D2933" s="499"/>
    </row>
    <row r="2934" spans="4:4">
      <c r="D2934" s="499"/>
    </row>
    <row r="2935" spans="4:4">
      <c r="D2935" s="499"/>
    </row>
    <row r="2936" spans="4:4">
      <c r="D2936" s="499"/>
    </row>
    <row r="2937" spans="4:4">
      <c r="D2937" s="499"/>
    </row>
    <row r="2938" spans="4:4">
      <c r="D2938" s="499"/>
    </row>
    <row r="2939" spans="4:4">
      <c r="D2939" s="499"/>
    </row>
    <row r="2940" spans="4:4">
      <c r="D2940" s="499"/>
    </row>
    <row r="2941" spans="4:4">
      <c r="D2941" s="499"/>
    </row>
    <row r="2942" spans="4:4">
      <c r="D2942" s="499"/>
    </row>
    <row r="2943" spans="4:4">
      <c r="D2943" s="499"/>
    </row>
    <row r="2944" spans="4:4">
      <c r="D2944" s="499"/>
    </row>
    <row r="2945" spans="4:4">
      <c r="D2945" s="499"/>
    </row>
    <row r="2946" spans="4:4">
      <c r="D2946" s="499"/>
    </row>
    <row r="2947" spans="4:4">
      <c r="D2947" s="499"/>
    </row>
    <row r="2948" spans="4:4">
      <c r="D2948" s="499"/>
    </row>
    <row r="2949" spans="4:4">
      <c r="D2949" s="499"/>
    </row>
    <row r="2950" spans="4:4">
      <c r="D2950" s="499"/>
    </row>
    <row r="2951" spans="4:4">
      <c r="D2951" s="499"/>
    </row>
    <row r="2952" spans="4:4">
      <c r="D2952" s="499"/>
    </row>
    <row r="2953" spans="4:4">
      <c r="D2953" s="499"/>
    </row>
    <row r="2954" spans="4:4">
      <c r="D2954" s="499"/>
    </row>
    <row r="2955" spans="4:4">
      <c r="D2955" s="499"/>
    </row>
    <row r="2956" spans="4:4">
      <c r="D2956" s="499"/>
    </row>
    <row r="2957" spans="4:4">
      <c r="D2957" s="499"/>
    </row>
    <row r="2958" spans="4:4">
      <c r="D2958" s="499"/>
    </row>
    <row r="2959" spans="4:4">
      <c r="D2959" s="499"/>
    </row>
    <row r="2960" spans="4:4">
      <c r="D2960" s="499"/>
    </row>
    <row r="2961" spans="4:4">
      <c r="D2961" s="499"/>
    </row>
    <row r="2962" spans="4:4">
      <c r="D2962" s="499"/>
    </row>
    <row r="2963" spans="4:4">
      <c r="D2963" s="499"/>
    </row>
    <row r="2964" spans="4:4">
      <c r="D2964" s="499"/>
    </row>
    <row r="2965" spans="4:4">
      <c r="D2965" s="499"/>
    </row>
    <row r="2966" spans="4:4">
      <c r="D2966" s="499"/>
    </row>
    <row r="2967" spans="4:4">
      <c r="D2967" s="499"/>
    </row>
    <row r="2968" spans="4:4">
      <c r="D2968" s="499"/>
    </row>
    <row r="2969" spans="4:4">
      <c r="D2969" s="499"/>
    </row>
    <row r="2970" spans="4:4">
      <c r="D2970" s="499"/>
    </row>
    <row r="2971" spans="4:4">
      <c r="D2971" s="499"/>
    </row>
    <row r="2972" spans="4:4">
      <c r="D2972" s="499"/>
    </row>
    <row r="2973" spans="4:4">
      <c r="D2973" s="499"/>
    </row>
    <row r="2974" spans="4:4">
      <c r="D2974" s="499"/>
    </row>
    <row r="2975" spans="4:4">
      <c r="D2975" s="499"/>
    </row>
    <row r="2976" spans="4:4">
      <c r="D2976" s="499"/>
    </row>
    <row r="2977" spans="4:4">
      <c r="D2977" s="499"/>
    </row>
    <row r="2978" spans="4:4">
      <c r="D2978" s="499"/>
    </row>
    <row r="2979" spans="4:4">
      <c r="D2979" s="499"/>
    </row>
    <row r="2980" spans="4:4">
      <c r="D2980" s="499"/>
    </row>
    <row r="2981" spans="4:4">
      <c r="D2981" s="499"/>
    </row>
    <row r="2982" spans="4:4">
      <c r="D2982" s="499"/>
    </row>
    <row r="2983" spans="4:4">
      <c r="D2983" s="499"/>
    </row>
    <row r="2984" spans="4:4">
      <c r="D2984" s="499"/>
    </row>
    <row r="2985" spans="4:4">
      <c r="D2985" s="499"/>
    </row>
    <row r="2986" spans="4:4">
      <c r="D2986" s="499"/>
    </row>
    <row r="2987" spans="4:4">
      <c r="D2987" s="499"/>
    </row>
    <row r="2988" spans="4:4">
      <c r="D2988" s="499"/>
    </row>
    <row r="2989" spans="4:4">
      <c r="D2989" s="499"/>
    </row>
    <row r="2990" spans="4:4">
      <c r="D2990" s="499"/>
    </row>
    <row r="2991" spans="4:4">
      <c r="D2991" s="499"/>
    </row>
    <row r="2992" spans="4:4">
      <c r="D2992" s="499"/>
    </row>
    <row r="2993" spans="4:4">
      <c r="D2993" s="499"/>
    </row>
    <row r="2994" spans="4:4">
      <c r="D2994" s="499"/>
    </row>
    <row r="2995" spans="4:4">
      <c r="D2995" s="499"/>
    </row>
    <row r="2996" spans="4:4">
      <c r="D2996" s="499"/>
    </row>
    <row r="2997" spans="4:4">
      <c r="D2997" s="499"/>
    </row>
    <row r="2998" spans="4:4">
      <c r="D2998" s="499"/>
    </row>
    <row r="2999" spans="4:4">
      <c r="D2999" s="499"/>
    </row>
    <row r="3000" spans="4:4">
      <c r="D3000" s="499"/>
    </row>
    <row r="3001" spans="4:4">
      <c r="D3001" s="499"/>
    </row>
    <row r="3002" spans="4:4">
      <c r="D3002" s="499"/>
    </row>
    <row r="3003" spans="4:4">
      <c r="D3003" s="499"/>
    </row>
    <row r="3004" spans="4:4">
      <c r="D3004" s="499"/>
    </row>
    <row r="3005" spans="4:4">
      <c r="D3005" s="499"/>
    </row>
    <row r="3006" spans="4:4">
      <c r="D3006" s="499"/>
    </row>
    <row r="3007" spans="4:4">
      <c r="D3007" s="499"/>
    </row>
    <row r="3008" spans="4:4">
      <c r="D3008" s="499"/>
    </row>
    <row r="3009" spans="4:4">
      <c r="D3009" s="499"/>
    </row>
    <row r="3010" spans="4:4">
      <c r="D3010" s="499"/>
    </row>
    <row r="3011" spans="4:4">
      <c r="D3011" s="499"/>
    </row>
    <row r="3012" spans="4:4">
      <c r="D3012" s="499"/>
    </row>
    <row r="3013" spans="4:4">
      <c r="D3013" s="499"/>
    </row>
    <row r="3014" spans="4:4">
      <c r="D3014" s="499"/>
    </row>
    <row r="3015" spans="4:4">
      <c r="D3015" s="499"/>
    </row>
    <row r="3016" spans="4:4">
      <c r="D3016" s="499"/>
    </row>
    <row r="3017" spans="4:4">
      <c r="D3017" s="499"/>
    </row>
    <row r="3018" spans="4:4">
      <c r="D3018" s="499"/>
    </row>
    <row r="3019" spans="4:4">
      <c r="D3019" s="499"/>
    </row>
    <row r="3020" spans="4:4">
      <c r="D3020" s="499"/>
    </row>
    <row r="3021" spans="4:4">
      <c r="D3021" s="499"/>
    </row>
    <row r="3022" spans="4:4">
      <c r="D3022" s="499"/>
    </row>
    <row r="3023" spans="4:4">
      <c r="D3023" s="499"/>
    </row>
    <row r="3024" spans="4:4">
      <c r="D3024" s="499"/>
    </row>
    <row r="3025" spans="4:4">
      <c r="D3025" s="499"/>
    </row>
    <row r="3026" spans="4:4">
      <c r="D3026" s="499"/>
    </row>
    <row r="3027" spans="4:4">
      <c r="D3027" s="499"/>
    </row>
    <row r="3028" spans="4:4">
      <c r="D3028" s="499"/>
    </row>
    <row r="3029" spans="4:4">
      <c r="D3029" s="499"/>
    </row>
    <row r="3030" spans="4:4">
      <c r="D3030" s="499"/>
    </row>
    <row r="3031" spans="4:4">
      <c r="D3031" s="499"/>
    </row>
    <row r="3032" spans="4:4">
      <c r="D3032" s="499"/>
    </row>
    <row r="3033" spans="4:4">
      <c r="D3033" s="499"/>
    </row>
    <row r="3034" spans="4:4">
      <c r="D3034" s="499"/>
    </row>
    <row r="3035" spans="4:4">
      <c r="D3035" s="499"/>
    </row>
    <row r="3036" spans="4:4">
      <c r="D3036" s="499"/>
    </row>
    <row r="3037" spans="4:4">
      <c r="D3037" s="499"/>
    </row>
    <row r="3038" spans="4:4">
      <c r="D3038" s="499"/>
    </row>
    <row r="3039" spans="4:4">
      <c r="D3039" s="499"/>
    </row>
    <row r="3040" spans="4:4">
      <c r="D3040" s="499"/>
    </row>
    <row r="3041" spans="4:4">
      <c r="D3041" s="499"/>
    </row>
    <row r="3042" spans="4:4">
      <c r="D3042" s="499"/>
    </row>
    <row r="3043" spans="4:4">
      <c r="D3043" s="499"/>
    </row>
    <row r="3044" spans="4:4">
      <c r="D3044" s="499"/>
    </row>
    <row r="3045" spans="4:4">
      <c r="D3045" s="499"/>
    </row>
    <row r="3046" spans="4:4">
      <c r="D3046" s="499"/>
    </row>
    <row r="3047" spans="4:4">
      <c r="D3047" s="499"/>
    </row>
    <row r="3048" spans="4:4">
      <c r="D3048" s="499"/>
    </row>
    <row r="3049" spans="4:4">
      <c r="D3049" s="499"/>
    </row>
    <row r="3050" spans="4:4">
      <c r="D3050" s="499"/>
    </row>
    <row r="3051" spans="4:4">
      <c r="D3051" s="499"/>
    </row>
    <row r="3052" spans="4:4">
      <c r="D3052" s="499"/>
    </row>
    <row r="3053" spans="4:4">
      <c r="D3053" s="499"/>
    </row>
    <row r="3054" spans="4:4">
      <c r="D3054" s="499"/>
    </row>
    <row r="3055" spans="4:4">
      <c r="D3055" s="499"/>
    </row>
    <row r="3056" spans="4:4">
      <c r="D3056" s="499"/>
    </row>
    <row r="3057" spans="4:4">
      <c r="D3057" s="499"/>
    </row>
    <row r="3058" spans="4:4">
      <c r="D3058" s="499"/>
    </row>
    <row r="3059" spans="4:4">
      <c r="D3059" s="499"/>
    </row>
    <row r="3060" spans="4:4">
      <c r="D3060" s="499"/>
    </row>
    <row r="3061" spans="4:4">
      <c r="D3061" s="499"/>
    </row>
    <row r="3062" spans="4:4">
      <c r="D3062" s="499"/>
    </row>
    <row r="3063" spans="4:4">
      <c r="D3063" s="499"/>
    </row>
    <row r="3064" spans="4:4">
      <c r="D3064" s="499"/>
    </row>
    <row r="3065" spans="4:4">
      <c r="D3065" s="499"/>
    </row>
    <row r="3066" spans="4:4">
      <c r="D3066" s="499"/>
    </row>
    <row r="3067" spans="4:4">
      <c r="D3067" s="499"/>
    </row>
    <row r="3068" spans="4:4">
      <c r="D3068" s="499"/>
    </row>
    <row r="3069" spans="4:4">
      <c r="D3069" s="499"/>
    </row>
    <row r="3070" spans="4:4">
      <c r="D3070" s="499"/>
    </row>
    <row r="3071" spans="4:4">
      <c r="D3071" s="499"/>
    </row>
    <row r="3072" spans="4:4">
      <c r="D3072" s="499"/>
    </row>
    <row r="3073" spans="4:4">
      <c r="D3073" s="499"/>
    </row>
    <row r="3074" spans="4:4">
      <c r="D3074" s="499"/>
    </row>
    <row r="3075" spans="4:4">
      <c r="D3075" s="499"/>
    </row>
    <row r="3076" spans="4:4">
      <c r="D3076" s="499"/>
    </row>
    <row r="3077" spans="4:4">
      <c r="D3077" s="499"/>
    </row>
    <row r="3078" spans="4:4">
      <c r="D3078" s="499"/>
    </row>
    <row r="3079" spans="4:4">
      <c r="D3079" s="499"/>
    </row>
    <row r="3080" spans="4:4">
      <c r="D3080" s="499"/>
    </row>
    <row r="3081" spans="4:4">
      <c r="D3081" s="499"/>
    </row>
    <row r="3082" spans="4:4">
      <c r="D3082" s="499"/>
    </row>
    <row r="3083" spans="4:4">
      <c r="D3083" s="499"/>
    </row>
    <row r="3084" spans="4:4">
      <c r="D3084" s="499"/>
    </row>
    <row r="3085" spans="4:4">
      <c r="D3085" s="499"/>
    </row>
    <row r="3086" spans="4:4">
      <c r="D3086" s="499"/>
    </row>
    <row r="3087" spans="4:4">
      <c r="D3087" s="499"/>
    </row>
    <row r="3088" spans="4:4">
      <c r="D3088" s="499"/>
    </row>
    <row r="3089" spans="4:4">
      <c r="D3089" s="499"/>
    </row>
    <row r="3090" spans="4:4">
      <c r="D3090" s="499"/>
    </row>
    <row r="3091" spans="4:4">
      <c r="D3091" s="499"/>
    </row>
    <row r="3092" spans="4:4">
      <c r="D3092" s="499"/>
    </row>
    <row r="3093" spans="4:4">
      <c r="D3093" s="499"/>
    </row>
    <row r="3094" spans="4:4">
      <c r="D3094" s="499"/>
    </row>
    <row r="3095" spans="4:4">
      <c r="D3095" s="499"/>
    </row>
    <row r="3096" spans="4:4">
      <c r="D3096" s="499"/>
    </row>
    <row r="3097" spans="4:4">
      <c r="D3097" s="499"/>
    </row>
    <row r="3098" spans="4:4">
      <c r="D3098" s="499"/>
    </row>
    <row r="3099" spans="4:4">
      <c r="D3099" s="499"/>
    </row>
    <row r="3100" spans="4:4">
      <c r="D3100" s="499"/>
    </row>
    <row r="3101" spans="4:4">
      <c r="D3101" s="499"/>
    </row>
    <row r="3102" spans="4:4">
      <c r="D3102" s="499"/>
    </row>
    <row r="3103" spans="4:4">
      <c r="D3103" s="499"/>
    </row>
    <row r="3104" spans="4:4">
      <c r="D3104" s="499"/>
    </row>
    <row r="3105" spans="4:4">
      <c r="D3105" s="499"/>
    </row>
    <row r="3106" spans="4:4">
      <c r="D3106" s="499"/>
    </row>
    <row r="3107" spans="4:4">
      <c r="D3107" s="499"/>
    </row>
    <row r="3108" spans="4:4">
      <c r="D3108" s="499"/>
    </row>
    <row r="3109" spans="4:4">
      <c r="D3109" s="499"/>
    </row>
    <row r="3110" spans="4:4">
      <c r="D3110" s="499"/>
    </row>
    <row r="3111" spans="4:4">
      <c r="D3111" s="499"/>
    </row>
    <row r="3112" spans="4:4">
      <c r="D3112" s="499"/>
    </row>
    <row r="3113" spans="4:4">
      <c r="D3113" s="499"/>
    </row>
    <row r="3114" spans="4:4">
      <c r="D3114" s="499"/>
    </row>
    <row r="3115" spans="4:4">
      <c r="D3115" s="499"/>
    </row>
    <row r="3116" spans="4:4">
      <c r="D3116" s="499"/>
    </row>
    <row r="3117" spans="4:4">
      <c r="D3117" s="499"/>
    </row>
    <row r="3118" spans="4:4">
      <c r="D3118" s="499"/>
    </row>
    <row r="3119" spans="4:4">
      <c r="D3119" s="499"/>
    </row>
    <row r="3120" spans="4:4">
      <c r="D3120" s="499"/>
    </row>
    <row r="3121" spans="4:4">
      <c r="D3121" s="499"/>
    </row>
    <row r="3122" spans="4:4">
      <c r="D3122" s="499"/>
    </row>
    <row r="3123" spans="4:4">
      <c r="D3123" s="499"/>
    </row>
    <row r="3124" spans="4:4">
      <c r="D3124" s="499"/>
    </row>
    <row r="3125" spans="4:4">
      <c r="D3125" s="499"/>
    </row>
    <row r="3126" spans="4:4">
      <c r="D3126" s="499"/>
    </row>
    <row r="3127" spans="4:4">
      <c r="D3127" s="499"/>
    </row>
    <row r="3128" spans="4:4">
      <c r="D3128" s="499"/>
    </row>
    <row r="3129" spans="4:4">
      <c r="D3129" s="499"/>
    </row>
    <row r="3130" spans="4:4">
      <c r="D3130" s="499"/>
    </row>
    <row r="3131" spans="4:4">
      <c r="D3131" s="499"/>
    </row>
    <row r="3132" spans="4:4">
      <c r="D3132" s="499"/>
    </row>
    <row r="3133" spans="4:4">
      <c r="D3133" s="499"/>
    </row>
    <row r="3134" spans="4:4">
      <c r="D3134" s="499"/>
    </row>
    <row r="3135" spans="4:4">
      <c r="D3135" s="499"/>
    </row>
    <row r="3136" spans="4:4">
      <c r="D3136" s="499"/>
    </row>
    <row r="3137" spans="4:4">
      <c r="D3137" s="499"/>
    </row>
    <row r="3138" spans="4:4">
      <c r="D3138" s="499"/>
    </row>
    <row r="3139" spans="4:4">
      <c r="D3139" s="499"/>
    </row>
    <row r="3140" spans="4:4">
      <c r="D3140" s="499"/>
    </row>
    <row r="3141" spans="4:4">
      <c r="D3141" s="499"/>
    </row>
    <row r="3142" spans="4:4">
      <c r="D3142" s="499"/>
    </row>
    <row r="3143" spans="4:4">
      <c r="D3143" s="499"/>
    </row>
    <row r="3144" spans="4:4">
      <c r="D3144" s="499"/>
    </row>
    <row r="3145" spans="4:4">
      <c r="D3145" s="499"/>
    </row>
    <row r="3146" spans="4:4">
      <c r="D3146" s="499"/>
    </row>
    <row r="3147" spans="4:4">
      <c r="D3147" s="499"/>
    </row>
    <row r="3148" spans="4:4">
      <c r="D3148" s="499"/>
    </row>
    <row r="3149" spans="4:4">
      <c r="D3149" s="499"/>
    </row>
    <row r="3150" spans="4:4">
      <c r="D3150" s="499"/>
    </row>
    <row r="3151" spans="4:4">
      <c r="D3151" s="499"/>
    </row>
    <row r="3152" spans="4:4">
      <c r="D3152" s="499"/>
    </row>
    <row r="3153" spans="4:4">
      <c r="D3153" s="499"/>
    </row>
    <row r="3154" spans="4:4">
      <c r="D3154" s="499"/>
    </row>
    <row r="3155" spans="4:4">
      <c r="D3155" s="499"/>
    </row>
    <row r="3156" spans="4:4">
      <c r="D3156" s="499"/>
    </row>
    <row r="3157" spans="4:4">
      <c r="D3157" s="499"/>
    </row>
    <row r="3158" spans="4:4">
      <c r="D3158" s="499"/>
    </row>
    <row r="3159" spans="4:4">
      <c r="D3159" s="499"/>
    </row>
    <row r="3160" spans="4:4">
      <c r="D3160" s="499"/>
    </row>
    <row r="3161" spans="4:4">
      <c r="D3161" s="499"/>
    </row>
    <row r="3162" spans="4:4">
      <c r="D3162" s="499"/>
    </row>
    <row r="3163" spans="4:4">
      <c r="D3163" s="499"/>
    </row>
    <row r="3164" spans="4:4">
      <c r="D3164" s="499"/>
    </row>
    <row r="3165" spans="4:4">
      <c r="D3165" s="499"/>
    </row>
    <row r="3166" spans="4:4">
      <c r="D3166" s="499"/>
    </row>
    <row r="3167" spans="4:4">
      <c r="D3167" s="499"/>
    </row>
    <row r="3168" spans="4:4">
      <c r="D3168" s="499"/>
    </row>
    <row r="3169" spans="4:4">
      <c r="D3169" s="499"/>
    </row>
    <row r="3170" spans="4:4">
      <c r="D3170" s="499"/>
    </row>
    <row r="3171" spans="4:4">
      <c r="D3171" s="499"/>
    </row>
    <row r="3172" spans="4:4">
      <c r="D3172" s="499"/>
    </row>
    <row r="3173" spans="4:4">
      <c r="D3173" s="499"/>
    </row>
    <row r="3174" spans="4:4">
      <c r="D3174" s="499"/>
    </row>
    <row r="3175" spans="4:4">
      <c r="D3175" s="499"/>
    </row>
    <row r="3176" spans="4:4">
      <c r="D3176" s="499"/>
    </row>
    <row r="3177" spans="4:4">
      <c r="D3177" s="499"/>
    </row>
    <row r="3178" spans="4:4">
      <c r="D3178" s="499"/>
    </row>
    <row r="3179" spans="4:4">
      <c r="D3179" s="499"/>
    </row>
    <row r="3180" spans="4:4">
      <c r="D3180" s="499"/>
    </row>
    <row r="3181" spans="4:4">
      <c r="D3181" s="499"/>
    </row>
    <row r="3182" spans="4:4">
      <c r="D3182" s="499"/>
    </row>
    <row r="3183" spans="4:4">
      <c r="D3183" s="499"/>
    </row>
    <row r="3184" spans="4:4">
      <c r="D3184" s="499"/>
    </row>
    <row r="3185" spans="4:4">
      <c r="D3185" s="499"/>
    </row>
    <row r="3186" spans="4:4">
      <c r="D3186" s="499"/>
    </row>
    <row r="3187" spans="4:4">
      <c r="D3187" s="499"/>
    </row>
    <row r="3188" spans="4:4">
      <c r="D3188" s="499"/>
    </row>
    <row r="3189" spans="4:4">
      <c r="D3189" s="499"/>
    </row>
    <row r="3190" spans="4:4">
      <c r="D3190" s="499"/>
    </row>
    <row r="3191" spans="4:4">
      <c r="D3191" s="499"/>
    </row>
    <row r="3192" spans="4:4">
      <c r="D3192" s="499"/>
    </row>
    <row r="3193" spans="4:4">
      <c r="D3193" s="499"/>
    </row>
    <row r="3194" spans="4:4">
      <c r="D3194" s="499"/>
    </row>
    <row r="3195" spans="4:4">
      <c r="D3195" s="499"/>
    </row>
    <row r="3196" spans="4:4">
      <c r="D3196" s="499"/>
    </row>
    <row r="3197" spans="4:4">
      <c r="D3197" s="499"/>
    </row>
    <row r="3198" spans="4:4">
      <c r="D3198" s="499"/>
    </row>
    <row r="3199" spans="4:4">
      <c r="D3199" s="499"/>
    </row>
    <row r="3200" spans="4:4">
      <c r="D3200" s="499"/>
    </row>
    <row r="3201" spans="4:4">
      <c r="D3201" s="499"/>
    </row>
    <row r="3202" spans="4:4">
      <c r="D3202" s="499"/>
    </row>
    <row r="3203" spans="4:4">
      <c r="D3203" s="499"/>
    </row>
    <row r="3204" spans="4:4">
      <c r="D3204" s="499"/>
    </row>
    <row r="3205" spans="4:4">
      <c r="D3205" s="499"/>
    </row>
    <row r="3206" spans="4:4">
      <c r="D3206" s="499"/>
    </row>
    <row r="3207" spans="4:4">
      <c r="D3207" s="499"/>
    </row>
    <row r="3208" spans="4:4">
      <c r="D3208" s="499"/>
    </row>
    <row r="3209" spans="4:4">
      <c r="D3209" s="499"/>
    </row>
    <row r="3210" spans="4:4">
      <c r="D3210" s="499"/>
    </row>
    <row r="3211" spans="4:4">
      <c r="D3211" s="499"/>
    </row>
    <row r="3212" spans="4:4">
      <c r="D3212" s="499"/>
    </row>
    <row r="3213" spans="4:4">
      <c r="D3213" s="499"/>
    </row>
    <row r="3214" spans="4:4">
      <c r="D3214" s="499"/>
    </row>
    <row r="3215" spans="4:4">
      <c r="D3215" s="499"/>
    </row>
    <row r="3216" spans="4:4">
      <c r="D3216" s="499"/>
    </row>
    <row r="3217" spans="4:4">
      <c r="D3217" s="499"/>
    </row>
    <row r="3218" spans="4:4">
      <c r="D3218" s="499"/>
    </row>
    <row r="3219" spans="4:4">
      <c r="D3219" s="499"/>
    </row>
    <row r="3220" spans="4:4">
      <c r="D3220" s="499"/>
    </row>
    <row r="3221" spans="4:4">
      <c r="D3221" s="499"/>
    </row>
    <row r="3222" spans="4:4">
      <c r="D3222" s="499"/>
    </row>
    <row r="3223" spans="4:4">
      <c r="D3223" s="499"/>
    </row>
    <row r="3224" spans="4:4">
      <c r="D3224" s="499"/>
    </row>
    <row r="3225" spans="4:4">
      <c r="D3225" s="499"/>
    </row>
    <row r="3226" spans="4:4">
      <c r="D3226" s="499"/>
    </row>
    <row r="3227" spans="4:4">
      <c r="D3227" s="499"/>
    </row>
    <row r="3228" spans="4:4">
      <c r="D3228" s="499"/>
    </row>
    <row r="3229" spans="4:4">
      <c r="D3229" s="499"/>
    </row>
    <row r="3230" spans="4:4">
      <c r="D3230" s="499"/>
    </row>
    <row r="3231" spans="4:4">
      <c r="D3231" s="499"/>
    </row>
    <row r="3232" spans="4:4">
      <c r="D3232" s="499"/>
    </row>
    <row r="3233" spans="4:4">
      <c r="D3233" s="499"/>
    </row>
    <row r="3234" spans="4:4">
      <c r="D3234" s="499"/>
    </row>
    <row r="3235" spans="4:4">
      <c r="D3235" s="499"/>
    </row>
    <row r="3236" spans="4:4">
      <c r="D3236" s="499"/>
    </row>
    <row r="3237" spans="4:4">
      <c r="D3237" s="499"/>
    </row>
    <row r="3238" spans="4:4">
      <c r="D3238" s="499"/>
    </row>
    <row r="3239" spans="4:4">
      <c r="D3239" s="499"/>
    </row>
    <row r="3240" spans="4:4">
      <c r="D3240" s="499"/>
    </row>
    <row r="3241" spans="4:4">
      <c r="D3241" s="499"/>
    </row>
    <row r="3242" spans="4:4">
      <c r="D3242" s="499"/>
    </row>
    <row r="3243" spans="4:4">
      <c r="D3243" s="499"/>
    </row>
    <row r="3244" spans="4:4">
      <c r="D3244" s="499"/>
    </row>
    <row r="3245" spans="4:4">
      <c r="D3245" s="499"/>
    </row>
    <row r="3246" spans="4:4">
      <c r="D3246" s="499"/>
    </row>
    <row r="3247" spans="4:4">
      <c r="D3247" s="499"/>
    </row>
    <row r="3248" spans="4:4">
      <c r="D3248" s="499"/>
    </row>
    <row r="3249" spans="4:4">
      <c r="D3249" s="499"/>
    </row>
    <row r="3250" spans="4:4">
      <c r="D3250" s="499"/>
    </row>
    <row r="3251" spans="4:4">
      <c r="D3251" s="499"/>
    </row>
    <row r="3252" spans="4:4">
      <c r="D3252" s="499"/>
    </row>
    <row r="3253" spans="4:4">
      <c r="D3253" s="499"/>
    </row>
    <row r="3254" spans="4:4">
      <c r="D3254" s="499"/>
    </row>
    <row r="3255" spans="4:4">
      <c r="D3255" s="499"/>
    </row>
    <row r="3256" spans="4:4">
      <c r="D3256" s="499"/>
    </row>
    <row r="3257" spans="4:4">
      <c r="D3257" s="499"/>
    </row>
    <row r="3258" spans="4:4">
      <c r="D3258" s="499"/>
    </row>
    <row r="3259" spans="4:4">
      <c r="D3259" s="499"/>
    </row>
    <row r="3260" spans="4:4">
      <c r="D3260" s="499"/>
    </row>
    <row r="3261" spans="4:4">
      <c r="D3261" s="499"/>
    </row>
    <row r="3262" spans="4:4">
      <c r="D3262" s="499"/>
    </row>
    <row r="3263" spans="4:4">
      <c r="D3263" s="499"/>
    </row>
    <row r="3264" spans="4:4">
      <c r="D3264" s="499"/>
    </row>
    <row r="3265" spans="4:4">
      <c r="D3265" s="499"/>
    </row>
    <row r="3266" spans="4:4">
      <c r="D3266" s="499"/>
    </row>
    <row r="3267" spans="4:4">
      <c r="D3267" s="499"/>
    </row>
    <row r="3268" spans="4:4">
      <c r="D3268" s="499"/>
    </row>
    <row r="3269" spans="4:4">
      <c r="D3269" s="499"/>
    </row>
    <row r="3270" spans="4:4">
      <c r="D3270" s="499"/>
    </row>
    <row r="3271" spans="4:4">
      <c r="D3271" s="499"/>
    </row>
    <row r="3272" spans="4:4">
      <c r="D3272" s="499"/>
    </row>
    <row r="3273" spans="4:4">
      <c r="D3273" s="499"/>
    </row>
    <row r="3274" spans="4:4">
      <c r="D3274" s="499"/>
    </row>
    <row r="3275" spans="4:4">
      <c r="D3275" s="499"/>
    </row>
    <row r="3276" spans="4:4">
      <c r="D3276" s="499"/>
    </row>
    <row r="3277" spans="4:4">
      <c r="D3277" s="499"/>
    </row>
    <row r="3278" spans="4:4">
      <c r="D3278" s="499"/>
    </row>
    <row r="3279" spans="4:4">
      <c r="D3279" s="499"/>
    </row>
    <row r="3280" spans="4:4">
      <c r="D3280" s="499"/>
    </row>
    <row r="3281" spans="4:4">
      <c r="D3281" s="499"/>
    </row>
    <row r="3282" spans="4:4">
      <c r="D3282" s="499"/>
    </row>
    <row r="3283" spans="4:4">
      <c r="D3283" s="499"/>
    </row>
    <row r="3284" spans="4:4">
      <c r="D3284" s="499"/>
    </row>
    <row r="3285" spans="4:4">
      <c r="D3285" s="499"/>
    </row>
    <row r="3286" spans="4:4">
      <c r="D3286" s="499"/>
    </row>
    <row r="3287" spans="4:4">
      <c r="D3287" s="499"/>
    </row>
    <row r="3288" spans="4:4">
      <c r="D3288" s="499"/>
    </row>
    <row r="3289" spans="4:4">
      <c r="D3289" s="499"/>
    </row>
    <row r="3290" spans="4:4">
      <c r="D3290" s="499"/>
    </row>
    <row r="3291" spans="4:4">
      <c r="D3291" s="499"/>
    </row>
    <row r="3292" spans="4:4">
      <c r="D3292" s="499"/>
    </row>
    <row r="3293" spans="4:4">
      <c r="D3293" s="499"/>
    </row>
    <row r="3294" spans="4:4">
      <c r="D3294" s="499"/>
    </row>
    <row r="3295" spans="4:4">
      <c r="D3295" s="499"/>
    </row>
    <row r="3296" spans="4:4">
      <c r="D3296" s="499"/>
    </row>
    <row r="3297" spans="4:4">
      <c r="D3297" s="499"/>
    </row>
    <row r="3298" spans="4:4">
      <c r="D3298" s="499"/>
    </row>
    <row r="3299" spans="4:4">
      <c r="D3299" s="499"/>
    </row>
    <row r="3300" spans="4:4">
      <c r="D3300" s="499"/>
    </row>
    <row r="3301" spans="4:4">
      <c r="D3301" s="499"/>
    </row>
    <row r="3302" spans="4:4">
      <c r="D3302" s="499"/>
    </row>
    <row r="3303" spans="4:4">
      <c r="D3303" s="499"/>
    </row>
    <row r="3304" spans="4:4">
      <c r="D3304" s="499"/>
    </row>
    <row r="3305" spans="4:4">
      <c r="D3305" s="499"/>
    </row>
    <row r="3306" spans="4:4">
      <c r="D3306" s="499"/>
    </row>
    <row r="3307" spans="4:4">
      <c r="D3307" s="499"/>
    </row>
    <row r="3308" spans="4:4">
      <c r="D3308" s="499"/>
    </row>
    <row r="3309" spans="4:4">
      <c r="D3309" s="499"/>
    </row>
    <row r="3310" spans="4:4">
      <c r="D3310" s="499"/>
    </row>
    <row r="3311" spans="4:4">
      <c r="D3311" s="499"/>
    </row>
    <row r="3312" spans="4:4">
      <c r="D3312" s="499"/>
    </row>
    <row r="3313" spans="4:4">
      <c r="D3313" s="499"/>
    </row>
    <row r="3314" spans="4:4">
      <c r="D3314" s="499"/>
    </row>
    <row r="3315" spans="4:4">
      <c r="D3315" s="499"/>
    </row>
    <row r="3316" spans="4:4">
      <c r="D3316" s="499"/>
    </row>
    <row r="3317" spans="4:4">
      <c r="D3317" s="499"/>
    </row>
    <row r="3318" spans="4:4">
      <c r="D3318" s="499"/>
    </row>
    <row r="3319" spans="4:4">
      <c r="D3319" s="499"/>
    </row>
    <row r="3320" spans="4:4">
      <c r="D3320" s="499"/>
    </row>
    <row r="3321" spans="4:4">
      <c r="D3321" s="499"/>
    </row>
    <row r="3322" spans="4:4">
      <c r="D3322" s="499"/>
    </row>
    <row r="3323" spans="4:4">
      <c r="D3323" s="499"/>
    </row>
    <row r="3324" spans="4:4">
      <c r="D3324" s="499"/>
    </row>
    <row r="3325" spans="4:4">
      <c r="D3325" s="499"/>
    </row>
    <row r="3326" spans="4:4">
      <c r="D3326" s="499"/>
    </row>
    <row r="3327" spans="4:4">
      <c r="D3327" s="499"/>
    </row>
    <row r="3328" spans="4:4">
      <c r="D3328" s="499"/>
    </row>
    <row r="3329" spans="4:4">
      <c r="D3329" s="499"/>
    </row>
    <row r="3330" spans="4:4">
      <c r="D3330" s="499"/>
    </row>
    <row r="3331" spans="4:4">
      <c r="D3331" s="499"/>
    </row>
    <row r="3332" spans="4:4">
      <c r="D3332" s="499"/>
    </row>
    <row r="3333" spans="4:4">
      <c r="D3333" s="499"/>
    </row>
    <row r="3334" spans="4:4">
      <c r="D3334" s="499"/>
    </row>
    <row r="3335" spans="4:4">
      <c r="D3335" s="499"/>
    </row>
    <row r="3336" spans="4:4">
      <c r="D3336" s="499"/>
    </row>
    <row r="3337" spans="4:4">
      <c r="D3337" s="499"/>
    </row>
    <row r="3338" spans="4:4">
      <c r="D3338" s="499"/>
    </row>
    <row r="3339" spans="4:4">
      <c r="D3339" s="499"/>
    </row>
    <row r="3340" spans="4:4">
      <c r="D3340" s="499"/>
    </row>
    <row r="3341" spans="4:4">
      <c r="D3341" s="499"/>
    </row>
    <row r="3342" spans="4:4">
      <c r="D3342" s="499"/>
    </row>
    <row r="3343" spans="4:4">
      <c r="D3343" s="499"/>
    </row>
    <row r="3344" spans="4:4">
      <c r="D3344" s="499"/>
    </row>
    <row r="3345" spans="4:4">
      <c r="D3345" s="499"/>
    </row>
    <row r="3346" spans="4:4">
      <c r="D3346" s="499"/>
    </row>
    <row r="3347" spans="4:4">
      <c r="D3347" s="499"/>
    </row>
    <row r="3348" spans="4:4">
      <c r="D3348" s="499"/>
    </row>
    <row r="3349" spans="4:4">
      <c r="D3349" s="499"/>
    </row>
    <row r="3350" spans="4:4">
      <c r="D3350" s="499"/>
    </row>
    <row r="3351" spans="4:4">
      <c r="D3351" s="499"/>
    </row>
    <row r="3352" spans="4:4">
      <c r="D3352" s="499"/>
    </row>
    <row r="3353" spans="4:4">
      <c r="D3353" s="499"/>
    </row>
    <row r="3354" spans="4:4">
      <c r="D3354" s="499"/>
    </row>
    <row r="3355" spans="4:4">
      <c r="D3355" s="499"/>
    </row>
    <row r="3356" spans="4:4">
      <c r="D3356" s="499"/>
    </row>
    <row r="3357" spans="4:4">
      <c r="D3357" s="499"/>
    </row>
    <row r="3358" spans="4:4">
      <c r="D3358" s="499"/>
    </row>
    <row r="3359" spans="4:4">
      <c r="D3359" s="499"/>
    </row>
    <row r="3360" spans="4:4">
      <c r="D3360" s="499"/>
    </row>
    <row r="3361" spans="4:4">
      <c r="D3361" s="499"/>
    </row>
    <row r="3362" spans="4:4">
      <c r="D3362" s="499"/>
    </row>
    <row r="3363" spans="4:4">
      <c r="D3363" s="499"/>
    </row>
    <row r="3364" spans="4:4">
      <c r="D3364" s="499"/>
    </row>
    <row r="3365" spans="4:4">
      <c r="D3365" s="499"/>
    </row>
    <row r="3366" spans="4:4">
      <c r="D3366" s="499"/>
    </row>
    <row r="3367" spans="4:4">
      <c r="D3367" s="499"/>
    </row>
    <row r="3368" spans="4:4">
      <c r="D3368" s="499"/>
    </row>
    <row r="3369" spans="4:4">
      <c r="D3369" s="499"/>
    </row>
    <row r="3370" spans="4:4">
      <c r="D3370" s="499"/>
    </row>
    <row r="3371" spans="4:4">
      <c r="D3371" s="499"/>
    </row>
    <row r="3372" spans="4:4">
      <c r="D3372" s="499"/>
    </row>
    <row r="3373" spans="4:4">
      <c r="D3373" s="499"/>
    </row>
    <row r="3374" spans="4:4">
      <c r="D3374" s="499"/>
    </row>
    <row r="3375" spans="4:4">
      <c r="D3375" s="499"/>
    </row>
    <row r="3376" spans="4:4">
      <c r="D3376" s="499"/>
    </row>
    <row r="3377" spans="4:4">
      <c r="D3377" s="499"/>
    </row>
    <row r="3378" spans="4:4">
      <c r="D3378" s="499"/>
    </row>
    <row r="3379" spans="4:4">
      <c r="D3379" s="499"/>
    </row>
    <row r="3380" spans="4:4">
      <c r="D3380" s="499"/>
    </row>
    <row r="3381" spans="4:4">
      <c r="D3381" s="499"/>
    </row>
    <row r="3382" spans="4:4">
      <c r="D3382" s="499"/>
    </row>
    <row r="3383" spans="4:4">
      <c r="D3383" s="499"/>
    </row>
    <row r="3384" spans="4:4">
      <c r="D3384" s="499"/>
    </row>
    <row r="3385" spans="4:4">
      <c r="D3385" s="499"/>
    </row>
    <row r="3386" spans="4:4">
      <c r="D3386" s="499"/>
    </row>
    <row r="3387" spans="4:4">
      <c r="D3387" s="499"/>
    </row>
    <row r="3388" spans="4:4">
      <c r="D3388" s="499"/>
    </row>
    <row r="3389" spans="4:4">
      <c r="D3389" s="499"/>
    </row>
    <row r="3390" spans="4:4">
      <c r="D3390" s="499"/>
    </row>
    <row r="3391" spans="4:4">
      <c r="D3391" s="499"/>
    </row>
    <row r="3392" spans="4:4">
      <c r="D3392" s="499"/>
    </row>
    <row r="3393" spans="4:4">
      <c r="D3393" s="499"/>
    </row>
    <row r="3394" spans="4:4">
      <c r="D3394" s="499"/>
    </row>
    <row r="3395" spans="4:4">
      <c r="D3395" s="499"/>
    </row>
    <row r="3396" spans="4:4">
      <c r="D3396" s="499"/>
    </row>
    <row r="3397" spans="4:4">
      <c r="D3397" s="499"/>
    </row>
    <row r="3398" spans="4:4">
      <c r="D3398" s="499"/>
    </row>
    <row r="3399" spans="4:4">
      <c r="D3399" s="499"/>
    </row>
    <row r="3400" spans="4:4">
      <c r="D3400" s="499"/>
    </row>
    <row r="3401" spans="4:4">
      <c r="D3401" s="499"/>
    </row>
    <row r="3402" spans="4:4">
      <c r="D3402" s="499"/>
    </row>
    <row r="3403" spans="4:4">
      <c r="D3403" s="499"/>
    </row>
    <row r="3404" spans="4:4">
      <c r="D3404" s="499"/>
    </row>
    <row r="3405" spans="4:4">
      <c r="D3405" s="499"/>
    </row>
    <row r="3406" spans="4:4">
      <c r="D3406" s="499"/>
    </row>
    <row r="3407" spans="4:4">
      <c r="D3407" s="499"/>
    </row>
    <row r="3408" spans="4:4">
      <c r="D3408" s="499"/>
    </row>
    <row r="3409" spans="4:4">
      <c r="D3409" s="499"/>
    </row>
    <row r="3410" spans="4:4">
      <c r="D3410" s="499"/>
    </row>
    <row r="3411" spans="4:4">
      <c r="D3411" s="499"/>
    </row>
    <row r="3412" spans="4:4">
      <c r="D3412" s="499"/>
    </row>
    <row r="3413" spans="4:4">
      <c r="D3413" s="499"/>
    </row>
    <row r="3414" spans="4:4">
      <c r="D3414" s="499"/>
    </row>
    <row r="3415" spans="4:4">
      <c r="D3415" s="499"/>
    </row>
    <row r="3416" spans="4:4">
      <c r="D3416" s="499"/>
    </row>
    <row r="3417" spans="4:4">
      <c r="D3417" s="499"/>
    </row>
    <row r="3418" spans="4:4">
      <c r="D3418" s="499"/>
    </row>
    <row r="3419" spans="4:4">
      <c r="D3419" s="499"/>
    </row>
    <row r="3420" spans="4:4">
      <c r="D3420" s="499"/>
    </row>
    <row r="3421" spans="4:4">
      <c r="D3421" s="499"/>
    </row>
    <row r="3422" spans="4:4">
      <c r="D3422" s="499"/>
    </row>
    <row r="3423" spans="4:4">
      <c r="D3423" s="499"/>
    </row>
    <row r="3424" spans="4:4">
      <c r="D3424" s="499"/>
    </row>
    <row r="3425" spans="4:4">
      <c r="D3425" s="499"/>
    </row>
    <row r="3426" spans="4:4">
      <c r="D3426" s="499"/>
    </row>
    <row r="3427" spans="4:4">
      <c r="D3427" s="499"/>
    </row>
    <row r="3428" spans="4:4">
      <c r="D3428" s="499"/>
    </row>
    <row r="3429" spans="4:4">
      <c r="D3429" s="499"/>
    </row>
    <row r="3430" spans="4:4">
      <c r="D3430" s="499"/>
    </row>
    <row r="3431" spans="4:4">
      <c r="D3431" s="499"/>
    </row>
    <row r="3432" spans="4:4">
      <c r="D3432" s="499"/>
    </row>
    <row r="3433" spans="4:4">
      <c r="D3433" s="499"/>
    </row>
    <row r="3434" spans="4:4">
      <c r="D3434" s="499"/>
    </row>
    <row r="3435" spans="4:4">
      <c r="D3435" s="499"/>
    </row>
    <row r="3436" spans="4:4">
      <c r="D3436" s="499"/>
    </row>
    <row r="3437" spans="4:4">
      <c r="D3437" s="499"/>
    </row>
    <row r="3438" spans="4:4">
      <c r="D3438" s="499"/>
    </row>
    <row r="3439" spans="4:4">
      <c r="D3439" s="499"/>
    </row>
    <row r="3440" spans="4:4">
      <c r="D3440" s="499"/>
    </row>
    <row r="3441" spans="4:4">
      <c r="D3441" s="499"/>
    </row>
    <row r="3442" spans="4:4">
      <c r="D3442" s="499"/>
    </row>
    <row r="3443" spans="4:4">
      <c r="D3443" s="499"/>
    </row>
    <row r="3444" spans="4:4">
      <c r="D3444" s="499"/>
    </row>
    <row r="3445" spans="4:4">
      <c r="D3445" s="499"/>
    </row>
    <row r="3446" spans="4:4">
      <c r="D3446" s="499"/>
    </row>
    <row r="3447" spans="4:4">
      <c r="D3447" s="499"/>
    </row>
    <row r="3448" spans="4:4">
      <c r="D3448" s="499"/>
    </row>
    <row r="3449" spans="4:4">
      <c r="D3449" s="499"/>
    </row>
    <row r="3450" spans="4:4">
      <c r="D3450" s="499"/>
    </row>
    <row r="3451" spans="4:4">
      <c r="D3451" s="499"/>
    </row>
    <row r="3452" spans="4:4">
      <c r="D3452" s="499"/>
    </row>
    <row r="3453" spans="4:4">
      <c r="D3453" s="499"/>
    </row>
    <row r="3454" spans="4:4">
      <c r="D3454" s="499"/>
    </row>
    <row r="3455" spans="4:4">
      <c r="D3455" s="499"/>
    </row>
    <row r="3456" spans="4:4">
      <c r="D3456" s="499"/>
    </row>
    <row r="3457" spans="4:4">
      <c r="D3457" s="499"/>
    </row>
    <row r="3458" spans="4:4">
      <c r="D3458" s="499"/>
    </row>
    <row r="3459" spans="4:4">
      <c r="D3459" s="499"/>
    </row>
    <row r="3460" spans="4:4">
      <c r="D3460" s="499"/>
    </row>
    <row r="3461" spans="4:4">
      <c r="D3461" s="499"/>
    </row>
    <row r="3462" spans="4:4">
      <c r="D3462" s="499"/>
    </row>
    <row r="3463" spans="4:4">
      <c r="D3463" s="499"/>
    </row>
    <row r="3464" spans="4:4">
      <c r="D3464" s="499"/>
    </row>
    <row r="3465" spans="4:4">
      <c r="D3465" s="499"/>
    </row>
    <row r="3466" spans="4:4">
      <c r="D3466" s="499"/>
    </row>
    <row r="3467" spans="4:4">
      <c r="D3467" s="499"/>
    </row>
    <row r="3468" spans="4:4">
      <c r="D3468" s="499"/>
    </row>
    <row r="3469" spans="4:4">
      <c r="D3469" s="499"/>
    </row>
    <row r="3470" spans="4:4">
      <c r="D3470" s="499"/>
    </row>
    <row r="3471" spans="4:4">
      <c r="D3471" s="499"/>
    </row>
    <row r="3472" spans="4:4">
      <c r="D3472" s="499"/>
    </row>
    <row r="3473" spans="4:4">
      <c r="D3473" s="499"/>
    </row>
    <row r="3474" spans="4:4">
      <c r="D3474" s="499"/>
    </row>
    <row r="3475" spans="4:4">
      <c r="D3475" s="499"/>
    </row>
    <row r="3476" spans="4:4">
      <c r="D3476" s="499"/>
    </row>
    <row r="3477" spans="4:4">
      <c r="D3477" s="499"/>
    </row>
    <row r="3478" spans="4:4">
      <c r="D3478" s="499"/>
    </row>
    <row r="3479" spans="4:4">
      <c r="D3479" s="499"/>
    </row>
    <row r="3480" spans="4:4">
      <c r="D3480" s="499"/>
    </row>
    <row r="3481" spans="4:4">
      <c r="D3481" s="499"/>
    </row>
    <row r="3482" spans="4:4">
      <c r="D3482" s="499"/>
    </row>
    <row r="3483" spans="4:4">
      <c r="D3483" s="499"/>
    </row>
    <row r="3484" spans="4:4">
      <c r="D3484" s="499"/>
    </row>
    <row r="3485" spans="4:4">
      <c r="D3485" s="499"/>
    </row>
    <row r="3486" spans="4:4">
      <c r="D3486" s="499"/>
    </row>
    <row r="3487" spans="4:4">
      <c r="D3487" s="499"/>
    </row>
    <row r="3488" spans="4:4">
      <c r="D3488" s="499"/>
    </row>
    <row r="3489" spans="4:4">
      <c r="D3489" s="499"/>
    </row>
    <row r="3490" spans="4:4">
      <c r="D3490" s="499"/>
    </row>
    <row r="3491" spans="4:4">
      <c r="D3491" s="499"/>
    </row>
    <row r="3492" spans="4:4">
      <c r="D3492" s="499"/>
    </row>
    <row r="3493" spans="4:4">
      <c r="D3493" s="499"/>
    </row>
    <row r="3494" spans="4:4">
      <c r="D3494" s="499"/>
    </row>
    <row r="3495" spans="4:4">
      <c r="D3495" s="499"/>
    </row>
    <row r="3496" spans="4:4">
      <c r="D3496" s="499"/>
    </row>
    <row r="3497" spans="4:4">
      <c r="D3497" s="499"/>
    </row>
    <row r="3498" spans="4:4">
      <c r="D3498" s="499"/>
    </row>
    <row r="3499" spans="4:4">
      <c r="D3499" s="499"/>
    </row>
    <row r="3500" spans="4:4">
      <c r="D3500" s="499"/>
    </row>
    <row r="3501" spans="4:4">
      <c r="D3501" s="499"/>
    </row>
    <row r="3502" spans="4:4">
      <c r="D3502" s="499"/>
    </row>
    <row r="3503" spans="4:4">
      <c r="D3503" s="499"/>
    </row>
    <row r="3504" spans="4:4">
      <c r="D3504" s="499"/>
    </row>
    <row r="3505" spans="4:4">
      <c r="D3505" s="499"/>
    </row>
    <row r="3506" spans="4:4">
      <c r="D3506" s="499"/>
    </row>
    <row r="3507" spans="4:4">
      <c r="D3507" s="499"/>
    </row>
    <row r="3508" spans="4:4">
      <c r="D3508" s="499"/>
    </row>
    <row r="3509" spans="4:4">
      <c r="D3509" s="499"/>
    </row>
    <row r="3510" spans="4:4">
      <c r="D3510" s="499"/>
    </row>
    <row r="3511" spans="4:4">
      <c r="D3511" s="499"/>
    </row>
    <row r="3512" spans="4:4">
      <c r="D3512" s="499"/>
    </row>
    <row r="3513" spans="4:4">
      <c r="D3513" s="499"/>
    </row>
    <row r="3514" spans="4:4">
      <c r="D3514" s="499"/>
    </row>
    <row r="3515" spans="4:4">
      <c r="D3515" s="499"/>
    </row>
    <row r="3516" spans="4:4">
      <c r="D3516" s="499"/>
    </row>
    <row r="3517" spans="4:4">
      <c r="D3517" s="499"/>
    </row>
    <row r="3518" spans="4:4">
      <c r="D3518" s="499"/>
    </row>
    <row r="3519" spans="4:4">
      <c r="D3519" s="499"/>
    </row>
    <row r="3520" spans="4:4">
      <c r="D3520" s="499"/>
    </row>
    <row r="3521" spans="4:4">
      <c r="D3521" s="499"/>
    </row>
    <row r="3522" spans="4:4">
      <c r="D3522" s="499"/>
    </row>
    <row r="3523" spans="4:4">
      <c r="D3523" s="499"/>
    </row>
    <row r="3524" spans="4:4">
      <c r="D3524" s="499"/>
    </row>
    <row r="3525" spans="4:4">
      <c r="D3525" s="499"/>
    </row>
    <row r="3526" spans="4:4">
      <c r="D3526" s="499"/>
    </row>
    <row r="3527" spans="4:4">
      <c r="D3527" s="499"/>
    </row>
    <row r="3528" spans="4:4">
      <c r="D3528" s="499"/>
    </row>
    <row r="3529" spans="4:4">
      <c r="D3529" s="499"/>
    </row>
    <row r="3530" spans="4:4">
      <c r="D3530" s="499"/>
    </row>
    <row r="3531" spans="4:4">
      <c r="D3531" s="499"/>
    </row>
    <row r="3532" spans="4:4">
      <c r="D3532" s="499"/>
    </row>
    <row r="3533" spans="4:4">
      <c r="D3533" s="499"/>
    </row>
    <row r="3534" spans="4:4">
      <c r="D3534" s="499"/>
    </row>
    <row r="3535" spans="4:4">
      <c r="D3535" s="499"/>
    </row>
    <row r="3536" spans="4:4">
      <c r="D3536" s="499"/>
    </row>
    <row r="3537" spans="4:4">
      <c r="D3537" s="499"/>
    </row>
    <row r="3538" spans="4:4">
      <c r="D3538" s="499"/>
    </row>
    <row r="3539" spans="4:4">
      <c r="D3539" s="499"/>
    </row>
    <row r="3540" spans="4:4">
      <c r="D3540" s="499"/>
    </row>
    <row r="3541" spans="4:4">
      <c r="D3541" s="499"/>
    </row>
    <row r="3542" spans="4:4">
      <c r="D3542" s="499"/>
    </row>
    <row r="3543" spans="4:4">
      <c r="D3543" s="499"/>
    </row>
    <row r="3544" spans="4:4">
      <c r="D3544" s="499"/>
    </row>
    <row r="3545" spans="4:4">
      <c r="D3545" s="499"/>
    </row>
    <row r="3546" spans="4:4">
      <c r="D3546" s="499"/>
    </row>
    <row r="3547" spans="4:4">
      <c r="D3547" s="499"/>
    </row>
    <row r="3548" spans="4:4">
      <c r="D3548" s="499"/>
    </row>
    <row r="3549" spans="4:4">
      <c r="D3549" s="499"/>
    </row>
    <row r="3550" spans="4:4">
      <c r="D3550" s="499"/>
    </row>
    <row r="3551" spans="4:4">
      <c r="D3551" s="499"/>
    </row>
    <row r="3552" spans="4:4">
      <c r="D3552" s="499"/>
    </row>
    <row r="3553" spans="4:4">
      <c r="D3553" s="499"/>
    </row>
    <row r="3554" spans="4:4">
      <c r="D3554" s="499"/>
    </row>
    <row r="3555" spans="4:4">
      <c r="D3555" s="499"/>
    </row>
    <row r="3556" spans="4:4">
      <c r="D3556" s="499"/>
    </row>
    <row r="3557" spans="4:4">
      <c r="D3557" s="499"/>
    </row>
    <row r="3558" spans="4:4">
      <c r="D3558" s="499"/>
    </row>
    <row r="3559" spans="4:4">
      <c r="D3559" s="499"/>
    </row>
    <row r="3560" spans="4:4">
      <c r="D3560" s="499"/>
    </row>
    <row r="3561" spans="4:4">
      <c r="D3561" s="499"/>
    </row>
    <row r="3562" spans="4:4">
      <c r="D3562" s="499"/>
    </row>
    <row r="3563" spans="4:4">
      <c r="D3563" s="499"/>
    </row>
    <row r="3564" spans="4:4">
      <c r="D3564" s="499"/>
    </row>
    <row r="3565" spans="4:4">
      <c r="D3565" s="499"/>
    </row>
    <row r="3566" spans="4:4">
      <c r="D3566" s="499"/>
    </row>
    <row r="3567" spans="4:4">
      <c r="D3567" s="499"/>
    </row>
    <row r="3568" spans="4:4">
      <c r="D3568" s="499"/>
    </row>
    <row r="3569" spans="4:4">
      <c r="D3569" s="499"/>
    </row>
    <row r="3570" spans="4:4">
      <c r="D3570" s="499"/>
    </row>
    <row r="3571" spans="4:4">
      <c r="D3571" s="499"/>
    </row>
    <row r="3572" spans="4:4">
      <c r="D3572" s="499"/>
    </row>
    <row r="3573" spans="4:4">
      <c r="D3573" s="499"/>
    </row>
    <row r="3574" spans="4:4">
      <c r="D3574" s="499"/>
    </row>
    <row r="3575" spans="4:4">
      <c r="D3575" s="499"/>
    </row>
    <row r="3576" spans="4:4">
      <c r="D3576" s="499"/>
    </row>
    <row r="3577" spans="4:4">
      <c r="D3577" s="499"/>
    </row>
    <row r="3578" spans="4:4">
      <c r="D3578" s="499"/>
    </row>
    <row r="3579" spans="4:4">
      <c r="D3579" s="499"/>
    </row>
    <row r="3580" spans="4:4">
      <c r="D3580" s="499"/>
    </row>
    <row r="3581" spans="4:4">
      <c r="D3581" s="499"/>
    </row>
    <row r="3582" spans="4:4">
      <c r="D3582" s="499"/>
    </row>
    <row r="3583" spans="4:4">
      <c r="D3583" s="499"/>
    </row>
    <row r="3584" spans="4:4">
      <c r="D3584" s="499"/>
    </row>
    <row r="3585" spans="4:4">
      <c r="D3585" s="499"/>
    </row>
    <row r="3586" spans="4:4">
      <c r="D3586" s="499"/>
    </row>
    <row r="3587" spans="4:4">
      <c r="D3587" s="499"/>
    </row>
    <row r="3588" spans="4:4">
      <c r="D3588" s="499"/>
    </row>
    <row r="3589" spans="4:4">
      <c r="D3589" s="499"/>
    </row>
    <row r="3590" spans="4:4">
      <c r="D3590" s="499"/>
    </row>
    <row r="3591" spans="4:4">
      <c r="D3591" s="499"/>
    </row>
    <row r="3592" spans="4:4">
      <c r="D3592" s="499"/>
    </row>
    <row r="3593" spans="4:4">
      <c r="D3593" s="499"/>
    </row>
    <row r="3594" spans="4:4">
      <c r="D3594" s="499"/>
    </row>
    <row r="3595" spans="4:4">
      <c r="D3595" s="499"/>
    </row>
    <row r="3596" spans="4:4">
      <c r="D3596" s="499"/>
    </row>
    <row r="3597" spans="4:4">
      <c r="D3597" s="499"/>
    </row>
    <row r="3598" spans="4:4">
      <c r="D3598" s="499"/>
    </row>
    <row r="3599" spans="4:4">
      <c r="D3599" s="499"/>
    </row>
    <row r="3600" spans="4:4">
      <c r="D3600" s="499"/>
    </row>
    <row r="3601" spans="4:4">
      <c r="D3601" s="499"/>
    </row>
    <row r="3602" spans="4:4">
      <c r="D3602" s="499"/>
    </row>
    <row r="3603" spans="4:4">
      <c r="D3603" s="499"/>
    </row>
    <row r="3604" spans="4:4">
      <c r="D3604" s="499"/>
    </row>
    <row r="3605" spans="4:4">
      <c r="D3605" s="499"/>
    </row>
    <row r="3606" spans="4:4">
      <c r="D3606" s="499"/>
    </row>
    <row r="3607" spans="4:4">
      <c r="D3607" s="499"/>
    </row>
    <row r="3608" spans="4:4">
      <c r="D3608" s="499"/>
    </row>
    <row r="3609" spans="4:4">
      <c r="D3609" s="499"/>
    </row>
    <row r="3610" spans="4:4">
      <c r="D3610" s="499"/>
    </row>
    <row r="3611" spans="4:4">
      <c r="D3611" s="499"/>
    </row>
    <row r="3612" spans="4:4">
      <c r="D3612" s="499"/>
    </row>
    <row r="3613" spans="4:4">
      <c r="D3613" s="499"/>
    </row>
    <row r="3614" spans="4:4">
      <c r="D3614" s="499"/>
    </row>
    <row r="3615" spans="4:4">
      <c r="D3615" s="499"/>
    </row>
    <row r="3616" spans="4:4">
      <c r="D3616" s="499"/>
    </row>
    <row r="3617" spans="4:4">
      <c r="D3617" s="499"/>
    </row>
    <row r="3618" spans="4:4">
      <c r="D3618" s="499"/>
    </row>
    <row r="3619" spans="4:4">
      <c r="D3619" s="499"/>
    </row>
    <row r="3620" spans="4:4">
      <c r="D3620" s="499"/>
    </row>
    <row r="3621" spans="4:4">
      <c r="D3621" s="499"/>
    </row>
    <row r="3622" spans="4:4">
      <c r="D3622" s="499"/>
    </row>
    <row r="3623" spans="4:4">
      <c r="D3623" s="499"/>
    </row>
    <row r="3624" spans="4:4">
      <c r="D3624" s="499"/>
    </row>
    <row r="3625" spans="4:4">
      <c r="D3625" s="499"/>
    </row>
    <row r="3626" spans="4:4">
      <c r="D3626" s="499"/>
    </row>
    <row r="3627" spans="4:4">
      <c r="D3627" s="499"/>
    </row>
    <row r="3628" spans="4:4">
      <c r="D3628" s="499"/>
    </row>
    <row r="3629" spans="4:4">
      <c r="D3629" s="499"/>
    </row>
    <row r="3630" spans="4:4">
      <c r="D3630" s="499"/>
    </row>
    <row r="3631" spans="4:4">
      <c r="D3631" s="499"/>
    </row>
    <row r="3632" spans="4:4">
      <c r="D3632" s="499"/>
    </row>
    <row r="3633" spans="4:4">
      <c r="D3633" s="499"/>
    </row>
    <row r="3634" spans="4:4">
      <c r="D3634" s="499"/>
    </row>
    <row r="3635" spans="4:4">
      <c r="D3635" s="499"/>
    </row>
    <row r="3636" spans="4:4">
      <c r="D3636" s="499"/>
    </row>
    <row r="3637" spans="4:4">
      <c r="D3637" s="499"/>
    </row>
    <row r="3638" spans="4:4">
      <c r="D3638" s="499"/>
    </row>
    <row r="3639" spans="4:4">
      <c r="D3639" s="499"/>
    </row>
    <row r="3640" spans="4:4">
      <c r="D3640" s="499"/>
    </row>
    <row r="3641" spans="4:4">
      <c r="D3641" s="499"/>
    </row>
    <row r="3642" spans="4:4">
      <c r="D3642" s="499"/>
    </row>
    <row r="3643" spans="4:4">
      <c r="D3643" s="499"/>
    </row>
    <row r="3644" spans="4:4">
      <c r="D3644" s="499"/>
    </row>
    <row r="3645" spans="4:4">
      <c r="D3645" s="499"/>
    </row>
    <row r="3646" spans="4:4">
      <c r="D3646" s="499"/>
    </row>
    <row r="3647" spans="4:4">
      <c r="D3647" s="499"/>
    </row>
    <row r="3648" spans="4:4">
      <c r="D3648" s="499"/>
    </row>
    <row r="3649" spans="4:4">
      <c r="D3649" s="499"/>
    </row>
    <row r="3650" spans="4:4">
      <c r="D3650" s="499"/>
    </row>
    <row r="3651" spans="4:4">
      <c r="D3651" s="499"/>
    </row>
    <row r="3652" spans="4:4">
      <c r="D3652" s="499"/>
    </row>
    <row r="3653" spans="4:4">
      <c r="D3653" s="499"/>
    </row>
    <row r="3654" spans="4:4">
      <c r="D3654" s="499"/>
    </row>
    <row r="3655" spans="4:4">
      <c r="D3655" s="499"/>
    </row>
    <row r="3656" spans="4:4">
      <c r="D3656" s="499"/>
    </row>
    <row r="3657" spans="4:4">
      <c r="D3657" s="499"/>
    </row>
    <row r="3658" spans="4:4">
      <c r="D3658" s="499"/>
    </row>
    <row r="3659" spans="4:4">
      <c r="D3659" s="499"/>
    </row>
    <row r="3660" spans="4:4">
      <c r="D3660" s="499"/>
    </row>
    <row r="3661" spans="4:4">
      <c r="D3661" s="499"/>
    </row>
    <row r="3662" spans="4:4">
      <c r="D3662" s="499"/>
    </row>
    <row r="3663" spans="4:4">
      <c r="D3663" s="499"/>
    </row>
    <row r="3664" spans="4:4">
      <c r="D3664" s="499"/>
    </row>
    <row r="3665" spans="4:4">
      <c r="D3665" s="499"/>
    </row>
    <row r="3666" spans="4:4">
      <c r="D3666" s="499"/>
    </row>
    <row r="3667" spans="4:4">
      <c r="D3667" s="499"/>
    </row>
    <row r="3668" spans="4:4">
      <c r="D3668" s="499"/>
    </row>
    <row r="3669" spans="4:4">
      <c r="D3669" s="499"/>
    </row>
    <row r="3670" spans="4:4">
      <c r="D3670" s="499"/>
    </row>
    <row r="3671" spans="4:4">
      <c r="D3671" s="499"/>
    </row>
    <row r="3672" spans="4:4">
      <c r="D3672" s="499"/>
    </row>
    <row r="3673" spans="4:4">
      <c r="D3673" s="499"/>
    </row>
    <row r="3674" spans="4:4">
      <c r="D3674" s="499"/>
    </row>
    <row r="3675" spans="4:4">
      <c r="D3675" s="499"/>
    </row>
    <row r="3676" spans="4:4">
      <c r="D3676" s="499"/>
    </row>
    <row r="3677" spans="4:4">
      <c r="D3677" s="499"/>
    </row>
    <row r="3678" spans="4:4">
      <c r="D3678" s="499"/>
    </row>
    <row r="3679" spans="4:4">
      <c r="D3679" s="499"/>
    </row>
    <row r="3680" spans="4:4">
      <c r="D3680" s="499"/>
    </row>
    <row r="3681" spans="4:4">
      <c r="D3681" s="499"/>
    </row>
    <row r="3682" spans="4:4">
      <c r="D3682" s="499"/>
    </row>
    <row r="3683" spans="4:4">
      <c r="D3683" s="499"/>
    </row>
    <row r="3684" spans="4:4">
      <c r="D3684" s="499"/>
    </row>
    <row r="3685" spans="4:4">
      <c r="D3685" s="499"/>
    </row>
    <row r="3686" spans="4:4">
      <c r="D3686" s="499"/>
    </row>
    <row r="3687" spans="4:4">
      <c r="D3687" s="499"/>
    </row>
    <row r="3688" spans="4:4">
      <c r="D3688" s="499"/>
    </row>
    <row r="3689" spans="4:4">
      <c r="D3689" s="499"/>
    </row>
    <row r="3690" spans="4:4">
      <c r="D3690" s="499"/>
    </row>
    <row r="3691" spans="4:4">
      <c r="D3691" s="499"/>
    </row>
    <row r="3692" spans="4:4">
      <c r="D3692" s="499"/>
    </row>
    <row r="3693" spans="4:4">
      <c r="D3693" s="499"/>
    </row>
    <row r="3694" spans="4:4">
      <c r="D3694" s="499"/>
    </row>
    <row r="3695" spans="4:4">
      <c r="D3695" s="499"/>
    </row>
    <row r="3696" spans="4:4">
      <c r="D3696" s="499"/>
    </row>
    <row r="3697" spans="4:4">
      <c r="D3697" s="499"/>
    </row>
    <row r="3698" spans="4:4">
      <c r="D3698" s="499"/>
    </row>
    <row r="3699" spans="4:4">
      <c r="D3699" s="499"/>
    </row>
    <row r="3700" spans="4:4">
      <c r="D3700" s="499"/>
    </row>
    <row r="3701" spans="4:4">
      <c r="D3701" s="499"/>
    </row>
    <row r="3702" spans="4:4">
      <c r="D3702" s="499"/>
    </row>
    <row r="3703" spans="4:4">
      <c r="D3703" s="499"/>
    </row>
    <row r="3704" spans="4:4">
      <c r="D3704" s="499"/>
    </row>
    <row r="3705" spans="4:4">
      <c r="D3705" s="499"/>
    </row>
    <row r="3706" spans="4:4">
      <c r="D3706" s="499"/>
    </row>
    <row r="3707" spans="4:4">
      <c r="D3707" s="499"/>
    </row>
    <row r="3708" spans="4:4">
      <c r="D3708" s="499"/>
    </row>
    <row r="3709" spans="4:4">
      <c r="D3709" s="499"/>
    </row>
    <row r="3710" spans="4:4">
      <c r="D3710" s="499"/>
    </row>
    <row r="3711" spans="4:4">
      <c r="D3711" s="499"/>
    </row>
    <row r="3712" spans="4:4">
      <c r="D3712" s="499"/>
    </row>
    <row r="3713" spans="4:4">
      <c r="D3713" s="499"/>
    </row>
    <row r="3714" spans="4:4">
      <c r="D3714" s="499"/>
    </row>
    <row r="3715" spans="4:4">
      <c r="D3715" s="499"/>
    </row>
    <row r="3716" spans="4:4">
      <c r="D3716" s="499"/>
    </row>
    <row r="3717" spans="4:4">
      <c r="D3717" s="499"/>
    </row>
    <row r="3718" spans="4:4">
      <c r="D3718" s="499"/>
    </row>
    <row r="3719" spans="4:4">
      <c r="D3719" s="499"/>
    </row>
    <row r="3720" spans="4:4">
      <c r="D3720" s="499"/>
    </row>
    <row r="3721" spans="4:4">
      <c r="D3721" s="499"/>
    </row>
    <row r="3722" spans="4:4">
      <c r="D3722" s="499"/>
    </row>
    <row r="3723" spans="4:4">
      <c r="D3723" s="499"/>
    </row>
    <row r="3724" spans="4:4">
      <c r="D3724" s="499"/>
    </row>
    <row r="3725" spans="4:4">
      <c r="D3725" s="499"/>
    </row>
    <row r="3726" spans="4:4">
      <c r="D3726" s="499"/>
    </row>
    <row r="3727" spans="4:4">
      <c r="D3727" s="499"/>
    </row>
    <row r="3728" spans="4:4">
      <c r="D3728" s="499"/>
    </row>
    <row r="3729" spans="4:4">
      <c r="D3729" s="499"/>
    </row>
    <row r="3730" spans="4:4">
      <c r="D3730" s="499"/>
    </row>
    <row r="3731" spans="4:4">
      <c r="D3731" s="499"/>
    </row>
    <row r="3732" spans="4:4">
      <c r="D3732" s="499"/>
    </row>
    <row r="3733" spans="4:4">
      <c r="D3733" s="499"/>
    </row>
    <row r="3734" spans="4:4">
      <c r="D3734" s="499"/>
    </row>
    <row r="3735" spans="4:4">
      <c r="D3735" s="499"/>
    </row>
    <row r="3736" spans="4:4">
      <c r="D3736" s="499"/>
    </row>
    <row r="3737" spans="4:4">
      <c r="D3737" s="499"/>
    </row>
    <row r="3738" spans="4:4">
      <c r="D3738" s="499"/>
    </row>
    <row r="3739" spans="4:4">
      <c r="D3739" s="499"/>
    </row>
    <row r="3740" spans="4:4">
      <c r="D3740" s="499"/>
    </row>
    <row r="3741" spans="4:4">
      <c r="D3741" s="499"/>
    </row>
    <row r="3742" spans="4:4">
      <c r="D3742" s="499"/>
    </row>
    <row r="3743" spans="4:4">
      <c r="D3743" s="499"/>
    </row>
    <row r="3744" spans="4:4">
      <c r="D3744" s="499"/>
    </row>
    <row r="3745" spans="4:4">
      <c r="D3745" s="499"/>
    </row>
    <row r="3746" spans="4:4">
      <c r="D3746" s="499"/>
    </row>
    <row r="3747" spans="4:4">
      <c r="D3747" s="499"/>
    </row>
    <row r="3748" spans="4:4">
      <c r="D3748" s="499"/>
    </row>
    <row r="3749" spans="4:4">
      <c r="D3749" s="499"/>
    </row>
    <row r="3750" spans="4:4">
      <c r="D3750" s="499"/>
    </row>
    <row r="3751" spans="4:4">
      <c r="D3751" s="499"/>
    </row>
    <row r="3752" spans="4:4">
      <c r="D3752" s="499"/>
    </row>
    <row r="3753" spans="4:4">
      <c r="D3753" s="499"/>
    </row>
    <row r="3754" spans="4:4">
      <c r="D3754" s="499"/>
    </row>
    <row r="3755" spans="4:4">
      <c r="D3755" s="499"/>
    </row>
    <row r="3756" spans="4:4">
      <c r="D3756" s="499"/>
    </row>
    <row r="3757" spans="4:4">
      <c r="D3757" s="499"/>
    </row>
    <row r="3758" spans="4:4">
      <c r="D3758" s="499"/>
    </row>
    <row r="3759" spans="4:4">
      <c r="D3759" s="499"/>
    </row>
    <row r="3760" spans="4:4">
      <c r="D3760" s="499"/>
    </row>
    <row r="3761" spans="4:4">
      <c r="D3761" s="499"/>
    </row>
    <row r="3762" spans="4:4">
      <c r="D3762" s="499"/>
    </row>
    <row r="3763" spans="4:4">
      <c r="D3763" s="499"/>
    </row>
    <row r="3764" spans="4:4">
      <c r="D3764" s="499"/>
    </row>
    <row r="3765" spans="4:4">
      <c r="D3765" s="499"/>
    </row>
    <row r="3766" spans="4:4">
      <c r="D3766" s="499"/>
    </row>
    <row r="3767" spans="4:4">
      <c r="D3767" s="499"/>
    </row>
    <row r="3768" spans="4:4">
      <c r="D3768" s="499"/>
    </row>
    <row r="3769" spans="4:4">
      <c r="D3769" s="499"/>
    </row>
    <row r="3770" spans="4:4">
      <c r="D3770" s="499"/>
    </row>
    <row r="3771" spans="4:4">
      <c r="D3771" s="499"/>
    </row>
    <row r="3772" spans="4:4">
      <c r="D3772" s="499"/>
    </row>
    <row r="3773" spans="4:4">
      <c r="D3773" s="499"/>
    </row>
    <row r="3774" spans="4:4">
      <c r="D3774" s="499"/>
    </row>
    <row r="3775" spans="4:4">
      <c r="D3775" s="499"/>
    </row>
    <row r="3776" spans="4:4">
      <c r="D3776" s="499"/>
    </row>
    <row r="3777" spans="4:4">
      <c r="D3777" s="499"/>
    </row>
    <row r="3778" spans="4:4">
      <c r="D3778" s="499"/>
    </row>
    <row r="3779" spans="4:4">
      <c r="D3779" s="499"/>
    </row>
    <row r="3780" spans="4:4">
      <c r="D3780" s="499"/>
    </row>
    <row r="3781" spans="4:4">
      <c r="D3781" s="499"/>
    </row>
    <row r="3782" spans="4:4">
      <c r="D3782" s="499"/>
    </row>
    <row r="3783" spans="4:4">
      <c r="D3783" s="499"/>
    </row>
    <row r="3784" spans="4:4">
      <c r="D3784" s="499"/>
    </row>
    <row r="3785" spans="4:4">
      <c r="D3785" s="499"/>
    </row>
    <row r="3786" spans="4:4">
      <c r="D3786" s="499"/>
    </row>
    <row r="3787" spans="4:4">
      <c r="D3787" s="499"/>
    </row>
    <row r="3788" spans="4:4">
      <c r="D3788" s="499"/>
    </row>
    <row r="3789" spans="4:4">
      <c r="D3789" s="499"/>
    </row>
    <row r="3790" spans="4:4">
      <c r="D3790" s="499"/>
    </row>
    <row r="3791" spans="4:4">
      <c r="D3791" s="499"/>
    </row>
    <row r="3792" spans="4:4">
      <c r="D3792" s="499"/>
    </row>
    <row r="3793" spans="4:4">
      <c r="D3793" s="499"/>
    </row>
    <row r="3794" spans="4:4">
      <c r="D3794" s="499"/>
    </row>
    <row r="3795" spans="4:4">
      <c r="D3795" s="499"/>
    </row>
    <row r="3796" spans="4:4">
      <c r="D3796" s="499"/>
    </row>
    <row r="3797" spans="4:4">
      <c r="D3797" s="499"/>
    </row>
    <row r="3798" spans="4:4">
      <c r="D3798" s="499"/>
    </row>
    <row r="3799" spans="4:4">
      <c r="D3799" s="499"/>
    </row>
    <row r="3800" spans="4:4">
      <c r="D3800" s="499"/>
    </row>
    <row r="3801" spans="4:4">
      <c r="D3801" s="499"/>
    </row>
    <row r="3802" spans="4:4">
      <c r="D3802" s="499"/>
    </row>
    <row r="3803" spans="4:4">
      <c r="D3803" s="499"/>
    </row>
    <row r="3804" spans="4:4">
      <c r="D3804" s="499"/>
    </row>
    <row r="3805" spans="4:4">
      <c r="D3805" s="499"/>
    </row>
    <row r="3806" spans="4:4">
      <c r="D3806" s="499"/>
    </row>
    <row r="3807" spans="4:4">
      <c r="D3807" s="499"/>
    </row>
    <row r="3808" spans="4:4">
      <c r="D3808" s="499"/>
    </row>
    <row r="3809" spans="4:4">
      <c r="D3809" s="499"/>
    </row>
    <row r="3810" spans="4:4">
      <c r="D3810" s="499"/>
    </row>
    <row r="3811" spans="4:4">
      <c r="D3811" s="499"/>
    </row>
    <row r="3812" spans="4:4">
      <c r="D3812" s="499"/>
    </row>
    <row r="3813" spans="4:4">
      <c r="D3813" s="499"/>
    </row>
    <row r="3814" spans="4:4">
      <c r="D3814" s="499"/>
    </row>
    <row r="3815" spans="4:4">
      <c r="D3815" s="499"/>
    </row>
    <row r="3816" spans="4:4">
      <c r="D3816" s="499"/>
    </row>
    <row r="3817" spans="4:4">
      <c r="D3817" s="499"/>
    </row>
    <row r="3818" spans="4:4">
      <c r="D3818" s="499"/>
    </row>
    <row r="3819" spans="4:4">
      <c r="D3819" s="499"/>
    </row>
    <row r="3820" spans="4:4">
      <c r="D3820" s="499"/>
    </row>
    <row r="3821" spans="4:4">
      <c r="D3821" s="499"/>
    </row>
    <row r="3822" spans="4:4">
      <c r="D3822" s="499"/>
    </row>
    <row r="3823" spans="4:4">
      <c r="D3823" s="499"/>
    </row>
    <row r="3824" spans="4:4">
      <c r="D3824" s="499"/>
    </row>
    <row r="3825" spans="4:4">
      <c r="D3825" s="499"/>
    </row>
    <row r="3826" spans="4:4">
      <c r="D3826" s="499"/>
    </row>
    <row r="3827" spans="4:4">
      <c r="D3827" s="499"/>
    </row>
    <row r="3828" spans="4:4">
      <c r="D3828" s="499"/>
    </row>
    <row r="3829" spans="4:4">
      <c r="D3829" s="499"/>
    </row>
    <row r="3830" spans="4:4">
      <c r="D3830" s="499"/>
    </row>
    <row r="3831" spans="4:4">
      <c r="D3831" s="499"/>
    </row>
    <row r="3832" spans="4:4">
      <c r="D3832" s="499"/>
    </row>
    <row r="3833" spans="4:4">
      <c r="D3833" s="499"/>
    </row>
    <row r="3834" spans="4:4">
      <c r="D3834" s="499"/>
    </row>
    <row r="3835" spans="4:4">
      <c r="D3835" s="499"/>
    </row>
    <row r="3836" spans="4:4">
      <c r="D3836" s="499"/>
    </row>
    <row r="3837" spans="4:4">
      <c r="D3837" s="499"/>
    </row>
    <row r="3838" spans="4:4">
      <c r="D3838" s="499"/>
    </row>
    <row r="3839" spans="4:4">
      <c r="D3839" s="499"/>
    </row>
    <row r="3840" spans="4:4">
      <c r="D3840" s="499"/>
    </row>
    <row r="3841" spans="4:4">
      <c r="D3841" s="499"/>
    </row>
    <row r="3842" spans="4:4">
      <c r="D3842" s="499"/>
    </row>
    <row r="3843" spans="4:4">
      <c r="D3843" s="499"/>
    </row>
    <row r="3844" spans="4:4">
      <c r="D3844" s="499"/>
    </row>
    <row r="3845" spans="4:4">
      <c r="D3845" s="499"/>
    </row>
    <row r="3846" spans="4:4">
      <c r="D3846" s="499"/>
    </row>
    <row r="3847" spans="4:4">
      <c r="D3847" s="499"/>
    </row>
    <row r="3848" spans="4:4">
      <c r="D3848" s="499"/>
    </row>
    <row r="3849" spans="4:4">
      <c r="D3849" s="499"/>
    </row>
    <row r="3850" spans="4:4">
      <c r="D3850" s="499"/>
    </row>
    <row r="3851" spans="4:4">
      <c r="D3851" s="499"/>
    </row>
    <row r="3852" spans="4:4">
      <c r="D3852" s="499"/>
    </row>
    <row r="3853" spans="4:4">
      <c r="D3853" s="499"/>
    </row>
    <row r="3854" spans="4:4">
      <c r="D3854" s="499"/>
    </row>
    <row r="3855" spans="4:4">
      <c r="D3855" s="499"/>
    </row>
    <row r="3856" spans="4:4">
      <c r="D3856" s="499"/>
    </row>
    <row r="3857" spans="4:4">
      <c r="D3857" s="499"/>
    </row>
    <row r="3858" spans="4:4">
      <c r="D3858" s="499"/>
    </row>
    <row r="3859" spans="4:4">
      <c r="D3859" s="499"/>
    </row>
    <row r="3860" spans="4:4">
      <c r="D3860" s="499"/>
    </row>
    <row r="3861" spans="4:4">
      <c r="D3861" s="499"/>
    </row>
    <row r="3862" spans="4:4">
      <c r="D3862" s="499"/>
    </row>
    <row r="3863" spans="4:4">
      <c r="D3863" s="499"/>
    </row>
    <row r="3864" spans="4:4">
      <c r="D3864" s="499"/>
    </row>
    <row r="3865" spans="4:4">
      <c r="D3865" s="499"/>
    </row>
    <row r="3866" spans="4:4">
      <c r="D3866" s="499"/>
    </row>
    <row r="3867" spans="4:4">
      <c r="D3867" s="499"/>
    </row>
    <row r="3868" spans="4:4">
      <c r="D3868" s="499"/>
    </row>
    <row r="3869" spans="4:4">
      <c r="D3869" s="499"/>
    </row>
    <row r="3870" spans="4:4">
      <c r="D3870" s="499"/>
    </row>
    <row r="3871" spans="4:4">
      <c r="D3871" s="499"/>
    </row>
    <row r="3872" spans="4:4">
      <c r="D3872" s="499"/>
    </row>
    <row r="3873" spans="4:4">
      <c r="D3873" s="499"/>
    </row>
    <row r="3874" spans="4:4">
      <c r="D3874" s="499"/>
    </row>
    <row r="3875" spans="4:4">
      <c r="D3875" s="499"/>
    </row>
    <row r="3876" spans="4:4">
      <c r="D3876" s="499"/>
    </row>
    <row r="3877" spans="4:4">
      <c r="D3877" s="499"/>
    </row>
    <row r="3878" spans="4:4">
      <c r="D3878" s="499"/>
    </row>
    <row r="3879" spans="4:4">
      <c r="D3879" s="499"/>
    </row>
    <row r="3880" spans="4:4">
      <c r="D3880" s="499"/>
    </row>
    <row r="3881" spans="4:4">
      <c r="D3881" s="499"/>
    </row>
    <row r="3882" spans="4:4">
      <c r="D3882" s="499"/>
    </row>
    <row r="3883" spans="4:4">
      <c r="D3883" s="499"/>
    </row>
    <row r="3884" spans="4:4">
      <c r="D3884" s="499"/>
    </row>
    <row r="3885" spans="4:4">
      <c r="D3885" s="499"/>
    </row>
    <row r="3886" spans="4:4">
      <c r="D3886" s="499"/>
    </row>
    <row r="3887" spans="4:4">
      <c r="D3887" s="499"/>
    </row>
    <row r="3888" spans="4:4">
      <c r="D3888" s="499"/>
    </row>
    <row r="3889" spans="4:4">
      <c r="D3889" s="499"/>
    </row>
    <row r="3890" spans="4:4">
      <c r="D3890" s="499"/>
    </row>
    <row r="3891" spans="4:4">
      <c r="D3891" s="499"/>
    </row>
    <row r="3892" spans="4:4">
      <c r="D3892" s="499"/>
    </row>
    <row r="3893" spans="4:4">
      <c r="D3893" s="499"/>
    </row>
    <row r="3894" spans="4:4">
      <c r="D3894" s="499"/>
    </row>
    <row r="3895" spans="4:4">
      <c r="D3895" s="499"/>
    </row>
    <row r="3896" spans="4:4">
      <c r="D3896" s="499"/>
    </row>
    <row r="3897" spans="4:4">
      <c r="D3897" s="499"/>
    </row>
    <row r="3898" spans="4:4">
      <c r="D3898" s="499"/>
    </row>
    <row r="3899" spans="4:4">
      <c r="D3899" s="499"/>
    </row>
    <row r="3900" spans="4:4">
      <c r="D3900" s="499"/>
    </row>
    <row r="3901" spans="4:4">
      <c r="D3901" s="499"/>
    </row>
    <row r="3902" spans="4:4">
      <c r="D3902" s="499"/>
    </row>
    <row r="3903" spans="4:4">
      <c r="D3903" s="499"/>
    </row>
    <row r="3904" spans="4:4">
      <c r="D3904" s="499"/>
    </row>
    <row r="3905" spans="4:4">
      <c r="D3905" s="499"/>
    </row>
    <row r="3906" spans="4:4">
      <c r="D3906" s="499"/>
    </row>
    <row r="3907" spans="4:4">
      <c r="D3907" s="499"/>
    </row>
    <row r="3908" spans="4:4">
      <c r="D3908" s="499"/>
    </row>
    <row r="3909" spans="4:4">
      <c r="D3909" s="499"/>
    </row>
    <row r="3910" spans="4:4">
      <c r="D3910" s="499"/>
    </row>
    <row r="3911" spans="4:4">
      <c r="D3911" s="499"/>
    </row>
    <row r="3912" spans="4:4">
      <c r="D3912" s="499"/>
    </row>
    <row r="3913" spans="4:4">
      <c r="D3913" s="499"/>
    </row>
    <row r="3914" spans="4:4">
      <c r="D3914" s="499"/>
    </row>
    <row r="3915" spans="4:4">
      <c r="D3915" s="499"/>
    </row>
    <row r="3916" spans="4:4">
      <c r="D3916" s="499"/>
    </row>
    <row r="3917" spans="4:4">
      <c r="D3917" s="499"/>
    </row>
    <row r="3918" spans="4:4">
      <c r="D3918" s="499"/>
    </row>
    <row r="3919" spans="4:4">
      <c r="D3919" s="499"/>
    </row>
    <row r="3920" spans="4:4">
      <c r="D3920" s="499"/>
    </row>
    <row r="3921" spans="4:4">
      <c r="D3921" s="499"/>
    </row>
    <row r="3922" spans="4:4">
      <c r="D3922" s="499"/>
    </row>
    <row r="3923" spans="4:4">
      <c r="D3923" s="499"/>
    </row>
    <row r="3924" spans="4:4">
      <c r="D3924" s="499"/>
    </row>
    <row r="3925" spans="4:4">
      <c r="D3925" s="499"/>
    </row>
    <row r="3926" spans="4:4">
      <c r="D3926" s="499"/>
    </row>
    <row r="3927" spans="4:4">
      <c r="D3927" s="499"/>
    </row>
    <row r="3928" spans="4:4">
      <c r="D3928" s="499"/>
    </row>
    <row r="3929" spans="4:4">
      <c r="D3929" s="499"/>
    </row>
    <row r="3930" spans="4:4">
      <c r="D3930" s="499"/>
    </row>
    <row r="3931" spans="4:4">
      <c r="D3931" s="499"/>
    </row>
    <row r="3932" spans="4:4">
      <c r="D3932" s="499"/>
    </row>
    <row r="3933" spans="4:4">
      <c r="D3933" s="499"/>
    </row>
    <row r="3934" spans="4:4">
      <c r="D3934" s="499"/>
    </row>
    <row r="3935" spans="4:4">
      <c r="D3935" s="499"/>
    </row>
    <row r="3936" spans="4:4">
      <c r="D3936" s="499"/>
    </row>
    <row r="3937" spans="4:4">
      <c r="D3937" s="499"/>
    </row>
    <row r="3938" spans="4:4">
      <c r="D3938" s="499"/>
    </row>
    <row r="3939" spans="4:4">
      <c r="D3939" s="499"/>
    </row>
    <row r="3940" spans="4:4">
      <c r="D3940" s="499"/>
    </row>
    <row r="3941" spans="4:4">
      <c r="D3941" s="499"/>
    </row>
    <row r="3942" spans="4:4">
      <c r="D3942" s="499"/>
    </row>
    <row r="3943" spans="4:4">
      <c r="D3943" s="499"/>
    </row>
    <row r="3944" spans="4:4">
      <c r="D3944" s="499"/>
    </row>
    <row r="3945" spans="4:4">
      <c r="D3945" s="499"/>
    </row>
    <row r="3946" spans="4:4">
      <c r="D3946" s="499"/>
    </row>
    <row r="3947" spans="4:4">
      <c r="D3947" s="499"/>
    </row>
    <row r="3948" spans="4:4">
      <c r="D3948" s="499"/>
    </row>
    <row r="3949" spans="4:4">
      <c r="D3949" s="499"/>
    </row>
    <row r="3950" spans="4:4">
      <c r="D3950" s="499"/>
    </row>
    <row r="3951" spans="4:4">
      <c r="D3951" s="499"/>
    </row>
    <row r="3952" spans="4:4">
      <c r="D3952" s="499"/>
    </row>
    <row r="3953" spans="4:4">
      <c r="D3953" s="499"/>
    </row>
    <row r="3954" spans="4:4">
      <c r="D3954" s="499"/>
    </row>
    <row r="3955" spans="4:4">
      <c r="D3955" s="499"/>
    </row>
    <row r="3956" spans="4:4">
      <c r="D3956" s="499"/>
    </row>
    <row r="3957" spans="4:4">
      <c r="D3957" s="499"/>
    </row>
    <row r="3958" spans="4:4">
      <c r="D3958" s="499"/>
    </row>
    <row r="3959" spans="4:4">
      <c r="D3959" s="499"/>
    </row>
    <row r="3960" spans="4:4">
      <c r="D3960" s="499"/>
    </row>
    <row r="3961" spans="4:4">
      <c r="D3961" s="499"/>
    </row>
    <row r="3962" spans="4:4">
      <c r="D3962" s="499"/>
    </row>
    <row r="3963" spans="4:4">
      <c r="D3963" s="499"/>
    </row>
    <row r="3964" spans="4:4">
      <c r="D3964" s="499"/>
    </row>
    <row r="3965" spans="4:4">
      <c r="D3965" s="499"/>
    </row>
    <row r="3966" spans="4:4">
      <c r="D3966" s="499"/>
    </row>
    <row r="3967" spans="4:4">
      <c r="D3967" s="499"/>
    </row>
    <row r="3968" spans="4:4">
      <c r="D3968" s="499"/>
    </row>
    <row r="3969" spans="4:4">
      <c r="D3969" s="499"/>
    </row>
    <row r="3970" spans="4:4">
      <c r="D3970" s="499"/>
    </row>
    <row r="3971" spans="4:4">
      <c r="D3971" s="499"/>
    </row>
    <row r="3972" spans="4:4">
      <c r="D3972" s="499"/>
    </row>
    <row r="3973" spans="4:4">
      <c r="D3973" s="499"/>
    </row>
    <row r="3974" spans="4:4">
      <c r="D3974" s="499"/>
    </row>
    <row r="3975" spans="4:4">
      <c r="D3975" s="499"/>
    </row>
    <row r="3976" spans="4:4">
      <c r="D3976" s="499"/>
    </row>
    <row r="3977" spans="4:4">
      <c r="D3977" s="499"/>
    </row>
    <row r="3978" spans="4:4">
      <c r="D3978" s="499"/>
    </row>
    <row r="3979" spans="4:4">
      <c r="D3979" s="499"/>
    </row>
    <row r="3980" spans="4:4">
      <c r="D3980" s="499"/>
    </row>
    <row r="3981" spans="4:4">
      <c r="D3981" s="499"/>
    </row>
    <row r="3982" spans="4:4">
      <c r="D3982" s="499"/>
    </row>
    <row r="3983" spans="4:4">
      <c r="D3983" s="499"/>
    </row>
    <row r="3984" spans="4:4">
      <c r="D3984" s="499"/>
    </row>
    <row r="3985" spans="4:4">
      <c r="D3985" s="499"/>
    </row>
    <row r="3986" spans="4:4">
      <c r="D3986" s="499"/>
    </row>
    <row r="3987" spans="4:4">
      <c r="D3987" s="499"/>
    </row>
    <row r="3988" spans="4:4">
      <c r="D3988" s="499"/>
    </row>
    <row r="3989" spans="4:4">
      <c r="D3989" s="499"/>
    </row>
    <row r="3990" spans="4:4">
      <c r="D3990" s="499"/>
    </row>
    <row r="3991" spans="4:4">
      <c r="D3991" s="499"/>
    </row>
    <row r="3992" spans="4:4">
      <c r="D3992" s="499"/>
    </row>
    <row r="3993" spans="4:4">
      <c r="D3993" s="499"/>
    </row>
    <row r="3994" spans="4:4">
      <c r="D3994" s="499"/>
    </row>
    <row r="3995" spans="4:4">
      <c r="D3995" s="499"/>
    </row>
    <row r="3996" spans="4:4">
      <c r="D3996" s="499"/>
    </row>
    <row r="3997" spans="4:4">
      <c r="D3997" s="499"/>
    </row>
    <row r="3998" spans="4:4">
      <c r="D3998" s="499"/>
    </row>
    <row r="3999" spans="4:4">
      <c r="D3999" s="499"/>
    </row>
    <row r="4000" spans="4:4">
      <c r="D4000" s="499"/>
    </row>
    <row r="4001" spans="4:4">
      <c r="D4001" s="499"/>
    </row>
    <row r="4002" spans="4:4">
      <c r="D4002" s="499"/>
    </row>
    <row r="4003" spans="4:4">
      <c r="D4003" s="499"/>
    </row>
    <row r="4004" spans="4:4">
      <c r="D4004" s="499"/>
    </row>
    <row r="4005" spans="4:4">
      <c r="D4005" s="499"/>
    </row>
    <row r="4006" spans="4:4">
      <c r="D4006" s="499"/>
    </row>
    <row r="4007" spans="4:4">
      <c r="D4007" s="499"/>
    </row>
    <row r="4008" spans="4:4">
      <c r="D4008" s="499"/>
    </row>
    <row r="4009" spans="4:4">
      <c r="D4009" s="499"/>
    </row>
    <row r="4010" spans="4:4">
      <c r="D4010" s="499"/>
    </row>
    <row r="4011" spans="4:4">
      <c r="D4011" s="499"/>
    </row>
    <row r="4012" spans="4:4">
      <c r="D4012" s="499"/>
    </row>
    <row r="4013" spans="4:4">
      <c r="D4013" s="499"/>
    </row>
    <row r="4014" spans="4:4">
      <c r="D4014" s="499"/>
    </row>
    <row r="4015" spans="4:4">
      <c r="D4015" s="499"/>
    </row>
    <row r="4016" spans="4:4">
      <c r="D4016" s="499"/>
    </row>
    <row r="4017" spans="4:4">
      <c r="D4017" s="499"/>
    </row>
    <row r="4018" spans="4:4">
      <c r="D4018" s="499"/>
    </row>
    <row r="4019" spans="4:4">
      <c r="D4019" s="499"/>
    </row>
    <row r="4020" spans="4:4">
      <c r="D4020" s="499"/>
    </row>
    <row r="4021" spans="4:4">
      <c r="D4021" s="499"/>
    </row>
    <row r="4022" spans="4:4">
      <c r="D4022" s="499"/>
    </row>
    <row r="4023" spans="4:4">
      <c r="D4023" s="499"/>
    </row>
    <row r="4024" spans="4:4">
      <c r="D4024" s="499"/>
    </row>
    <row r="4025" spans="4:4">
      <c r="D4025" s="499"/>
    </row>
    <row r="4026" spans="4:4">
      <c r="D4026" s="499"/>
    </row>
    <row r="4027" spans="4:4">
      <c r="D4027" s="499"/>
    </row>
    <row r="4028" spans="4:4">
      <c r="D4028" s="499"/>
    </row>
    <row r="4029" spans="4:4">
      <c r="D4029" s="499"/>
    </row>
    <row r="4030" spans="4:4">
      <c r="D4030" s="499"/>
    </row>
    <row r="4031" spans="4:4">
      <c r="D4031" s="499"/>
    </row>
    <row r="4032" spans="4:4">
      <c r="D4032" s="499"/>
    </row>
    <row r="4033" spans="4:4">
      <c r="D4033" s="499"/>
    </row>
    <row r="4034" spans="4:4">
      <c r="D4034" s="499"/>
    </row>
    <row r="4035" spans="4:4">
      <c r="D4035" s="499"/>
    </row>
    <row r="4036" spans="4:4">
      <c r="D4036" s="499"/>
    </row>
    <row r="4037" spans="4:4">
      <c r="D4037" s="499"/>
    </row>
    <row r="4038" spans="4:4">
      <c r="D4038" s="499"/>
    </row>
    <row r="4039" spans="4:4">
      <c r="D4039" s="499"/>
    </row>
    <row r="4040" spans="4:4">
      <c r="D4040" s="499"/>
    </row>
    <row r="4041" spans="4:4">
      <c r="D4041" s="499"/>
    </row>
    <row r="4042" spans="4:4">
      <c r="D4042" s="499"/>
    </row>
    <row r="4043" spans="4:4">
      <c r="D4043" s="499"/>
    </row>
    <row r="4044" spans="4:4">
      <c r="D4044" s="499"/>
    </row>
    <row r="4045" spans="4:4">
      <c r="D4045" s="499"/>
    </row>
    <row r="4046" spans="4:4">
      <c r="D4046" s="499"/>
    </row>
    <row r="4047" spans="4:4">
      <c r="D4047" s="499"/>
    </row>
    <row r="4048" spans="4:4">
      <c r="D4048" s="499"/>
    </row>
    <row r="4049" spans="4:4">
      <c r="D4049" s="499"/>
    </row>
    <row r="4050" spans="4:4">
      <c r="D4050" s="499"/>
    </row>
    <row r="4051" spans="4:4">
      <c r="D4051" s="499"/>
    </row>
    <row r="4052" spans="4:4">
      <c r="D4052" s="499"/>
    </row>
    <row r="4053" spans="4:4">
      <c r="D4053" s="499"/>
    </row>
    <row r="4054" spans="4:4">
      <c r="D4054" s="499"/>
    </row>
    <row r="4055" spans="4:4">
      <c r="D4055" s="499"/>
    </row>
    <row r="4056" spans="4:4">
      <c r="D4056" s="499"/>
    </row>
    <row r="4057" spans="4:4">
      <c r="D4057" s="499"/>
    </row>
    <row r="4058" spans="4:4">
      <c r="D4058" s="499"/>
    </row>
    <row r="4059" spans="4:4">
      <c r="D4059" s="499"/>
    </row>
    <row r="4060" spans="4:4">
      <c r="D4060" s="499"/>
    </row>
    <row r="4061" spans="4:4">
      <c r="D4061" s="499"/>
    </row>
    <row r="4062" spans="4:4">
      <c r="D4062" s="499"/>
    </row>
    <row r="4063" spans="4:4">
      <c r="D4063" s="499"/>
    </row>
    <row r="4064" spans="4:4">
      <c r="D4064" s="499"/>
    </row>
    <row r="4065" spans="4:4">
      <c r="D4065" s="499"/>
    </row>
    <row r="4066" spans="4:4">
      <c r="D4066" s="499"/>
    </row>
    <row r="4067" spans="4:4">
      <c r="D4067" s="499"/>
    </row>
    <row r="4068" spans="4:4">
      <c r="D4068" s="499"/>
    </row>
    <row r="4069" spans="4:4">
      <c r="D4069" s="499"/>
    </row>
    <row r="4070" spans="4:4">
      <c r="D4070" s="499"/>
    </row>
    <row r="4071" spans="4:4">
      <c r="D4071" s="499"/>
    </row>
    <row r="4072" spans="4:4">
      <c r="D4072" s="499"/>
    </row>
    <row r="4073" spans="4:4">
      <c r="D4073" s="499"/>
    </row>
    <row r="4074" spans="4:4">
      <c r="D4074" s="499"/>
    </row>
    <row r="4075" spans="4:4">
      <c r="D4075" s="499"/>
    </row>
    <row r="4076" spans="4:4">
      <c r="D4076" s="499"/>
    </row>
    <row r="4077" spans="4:4">
      <c r="D4077" s="499"/>
    </row>
    <row r="4078" spans="4:4">
      <c r="D4078" s="499"/>
    </row>
    <row r="4079" spans="4:4">
      <c r="D4079" s="499"/>
    </row>
    <row r="4080" spans="4:4">
      <c r="D4080" s="499"/>
    </row>
    <row r="4081" spans="4:4">
      <c r="D4081" s="499"/>
    </row>
    <row r="4082" spans="4:4">
      <c r="D4082" s="499"/>
    </row>
    <row r="4083" spans="4:4">
      <c r="D4083" s="499"/>
    </row>
    <row r="4084" spans="4:4">
      <c r="D4084" s="499"/>
    </row>
    <row r="4085" spans="4:4">
      <c r="D4085" s="499"/>
    </row>
    <row r="4086" spans="4:4">
      <c r="D4086" s="499"/>
    </row>
    <row r="4087" spans="4:4">
      <c r="D4087" s="499"/>
    </row>
    <row r="4088" spans="4:4">
      <c r="D4088" s="499"/>
    </row>
    <row r="4089" spans="4:4">
      <c r="D4089" s="499"/>
    </row>
    <row r="4090" spans="4:4">
      <c r="D4090" s="499"/>
    </row>
    <row r="4091" spans="4:4">
      <c r="D4091" s="499"/>
    </row>
    <row r="4092" spans="4:4">
      <c r="D4092" s="499"/>
    </row>
    <row r="4093" spans="4:4">
      <c r="D4093" s="499"/>
    </row>
    <row r="4094" spans="4:4">
      <c r="D4094" s="499"/>
    </row>
    <row r="4095" spans="4:4">
      <c r="D4095" s="499"/>
    </row>
    <row r="4096" spans="4:4">
      <c r="D4096" s="499"/>
    </row>
    <row r="4097" spans="4:4">
      <c r="D4097" s="499"/>
    </row>
    <row r="4098" spans="4:4">
      <c r="D4098" s="499"/>
    </row>
    <row r="4099" spans="4:4">
      <c r="D4099" s="499"/>
    </row>
    <row r="4100" spans="4:4">
      <c r="D4100" s="499"/>
    </row>
    <row r="4101" spans="4:4">
      <c r="D4101" s="499"/>
    </row>
    <row r="4102" spans="4:4">
      <c r="D4102" s="499"/>
    </row>
    <row r="4103" spans="4:4">
      <c r="D4103" s="499"/>
    </row>
    <row r="4104" spans="4:4">
      <c r="D4104" s="499"/>
    </row>
    <row r="4105" spans="4:4">
      <c r="D4105" s="499"/>
    </row>
    <row r="4106" spans="4:4">
      <c r="D4106" s="499"/>
    </row>
    <row r="4107" spans="4:4">
      <c r="D4107" s="499"/>
    </row>
    <row r="4108" spans="4:4">
      <c r="D4108" s="499"/>
    </row>
    <row r="4109" spans="4:4">
      <c r="D4109" s="499"/>
    </row>
    <row r="4110" spans="4:4">
      <c r="D4110" s="499"/>
    </row>
    <row r="4111" spans="4:4">
      <c r="D4111" s="499"/>
    </row>
    <row r="4112" spans="4:4">
      <c r="D4112" s="499"/>
    </row>
    <row r="4113" spans="4:4">
      <c r="D4113" s="499"/>
    </row>
    <row r="4114" spans="4:4">
      <c r="D4114" s="499"/>
    </row>
    <row r="4115" spans="4:4">
      <c r="D4115" s="499"/>
    </row>
    <row r="4116" spans="4:4">
      <c r="D4116" s="499"/>
    </row>
    <row r="4117" spans="4:4">
      <c r="D4117" s="499"/>
    </row>
    <row r="4118" spans="4:4">
      <c r="D4118" s="499"/>
    </row>
    <row r="4119" spans="4:4">
      <c r="D4119" s="499"/>
    </row>
    <row r="4120" spans="4:4">
      <c r="D4120" s="499"/>
    </row>
    <row r="4121" spans="4:4">
      <c r="D4121" s="499"/>
    </row>
    <row r="4122" spans="4:4">
      <c r="D4122" s="499"/>
    </row>
    <row r="4123" spans="4:4">
      <c r="D4123" s="499"/>
    </row>
    <row r="4124" spans="4:4">
      <c r="D4124" s="499"/>
    </row>
    <row r="4125" spans="4:4">
      <c r="D4125" s="499"/>
    </row>
    <row r="4126" spans="4:4">
      <c r="D4126" s="499"/>
    </row>
    <row r="4127" spans="4:4">
      <c r="D4127" s="499"/>
    </row>
    <row r="4128" spans="4:4">
      <c r="D4128" s="499"/>
    </row>
    <row r="4129" spans="4:4">
      <c r="D4129" s="499"/>
    </row>
    <row r="4130" spans="4:4">
      <c r="D4130" s="499"/>
    </row>
    <row r="4131" spans="4:4">
      <c r="D4131" s="499"/>
    </row>
    <row r="4132" spans="4:4">
      <c r="D4132" s="499"/>
    </row>
    <row r="4133" spans="4:4">
      <c r="D4133" s="499"/>
    </row>
    <row r="4134" spans="4:4">
      <c r="D4134" s="499"/>
    </row>
    <row r="4135" spans="4:4">
      <c r="D4135" s="499"/>
    </row>
    <row r="4136" spans="4:4">
      <c r="D4136" s="499"/>
    </row>
    <row r="4137" spans="4:4">
      <c r="D4137" s="499"/>
    </row>
    <row r="4138" spans="4:4">
      <c r="D4138" s="499"/>
    </row>
    <row r="4139" spans="4:4">
      <c r="D4139" s="499"/>
    </row>
    <row r="4140" spans="4:4">
      <c r="D4140" s="499"/>
    </row>
    <row r="4141" spans="4:4">
      <c r="D4141" s="499"/>
    </row>
    <row r="4142" spans="4:4">
      <c r="D4142" s="499"/>
    </row>
    <row r="4143" spans="4:4">
      <c r="D4143" s="499"/>
    </row>
    <row r="4144" spans="4:4">
      <c r="D4144" s="499"/>
    </row>
    <row r="4145" spans="4:4">
      <c r="D4145" s="499"/>
    </row>
    <row r="4146" spans="4:4">
      <c r="D4146" s="499"/>
    </row>
    <row r="4147" spans="4:4">
      <c r="D4147" s="499"/>
    </row>
    <row r="4148" spans="4:4">
      <c r="D4148" s="499"/>
    </row>
    <row r="4149" spans="4:4">
      <c r="D4149" s="499"/>
    </row>
    <row r="4150" spans="4:4">
      <c r="D4150" s="499"/>
    </row>
    <row r="4151" spans="4:4">
      <c r="D4151" s="499"/>
    </row>
    <row r="4152" spans="4:4">
      <c r="D4152" s="499"/>
    </row>
    <row r="4153" spans="4:4">
      <c r="D4153" s="499"/>
    </row>
    <row r="4154" spans="4:4">
      <c r="D4154" s="499"/>
    </row>
    <row r="4155" spans="4:4">
      <c r="D4155" s="499"/>
    </row>
    <row r="4156" spans="4:4">
      <c r="D4156" s="499"/>
    </row>
    <row r="4157" spans="4:4">
      <c r="D4157" s="499"/>
    </row>
    <row r="4158" spans="4:4">
      <c r="D4158" s="499"/>
    </row>
    <row r="4159" spans="4:4">
      <c r="D4159" s="499"/>
    </row>
    <row r="4160" spans="4:4">
      <c r="D4160" s="499"/>
    </row>
    <row r="4161" spans="4:4">
      <c r="D4161" s="499"/>
    </row>
    <row r="4162" spans="4:4">
      <c r="D4162" s="499"/>
    </row>
    <row r="4163" spans="4:4">
      <c r="D4163" s="499"/>
    </row>
    <row r="4164" spans="4:4">
      <c r="D4164" s="499"/>
    </row>
    <row r="4165" spans="4:4">
      <c r="D4165" s="499"/>
    </row>
    <row r="4166" spans="4:4">
      <c r="D4166" s="499"/>
    </row>
    <row r="4167" spans="4:4">
      <c r="D4167" s="499"/>
    </row>
    <row r="4168" spans="4:4">
      <c r="D4168" s="499"/>
    </row>
    <row r="4169" spans="4:4">
      <c r="D4169" s="499"/>
    </row>
    <row r="4170" spans="4:4">
      <c r="D4170" s="499"/>
    </row>
    <row r="4171" spans="4:4">
      <c r="D4171" s="499"/>
    </row>
    <row r="4172" spans="4:4">
      <c r="D4172" s="499"/>
    </row>
    <row r="4173" spans="4:4">
      <c r="D4173" s="499"/>
    </row>
    <row r="4174" spans="4:4">
      <c r="D4174" s="499"/>
    </row>
    <row r="4175" spans="4:4">
      <c r="D4175" s="499"/>
    </row>
    <row r="4176" spans="4:4">
      <c r="D4176" s="499"/>
    </row>
    <row r="4177" spans="4:4">
      <c r="D4177" s="499"/>
    </row>
    <row r="4178" spans="4:4">
      <c r="D4178" s="499"/>
    </row>
    <row r="4179" spans="4:4">
      <c r="D4179" s="499"/>
    </row>
    <row r="4180" spans="4:4">
      <c r="D4180" s="499"/>
    </row>
    <row r="4181" spans="4:4">
      <c r="D4181" s="499"/>
    </row>
    <row r="4182" spans="4:4">
      <c r="D4182" s="499"/>
    </row>
    <row r="4183" spans="4:4">
      <c r="D4183" s="499"/>
    </row>
    <row r="4184" spans="4:4">
      <c r="D4184" s="499"/>
    </row>
    <row r="4185" spans="4:4">
      <c r="D4185" s="499"/>
    </row>
    <row r="4186" spans="4:4">
      <c r="D4186" s="499"/>
    </row>
    <row r="4187" spans="4:4">
      <c r="D4187" s="499"/>
    </row>
    <row r="4188" spans="4:4">
      <c r="D4188" s="499"/>
    </row>
    <row r="4189" spans="4:4">
      <c r="D4189" s="499"/>
    </row>
    <row r="4190" spans="4:4">
      <c r="D4190" s="499"/>
    </row>
    <row r="4191" spans="4:4">
      <c r="D4191" s="499"/>
    </row>
    <row r="4192" spans="4:4">
      <c r="D4192" s="499"/>
    </row>
    <row r="4193" spans="4:4">
      <c r="D4193" s="499"/>
    </row>
    <row r="4194" spans="4:4">
      <c r="D4194" s="499"/>
    </row>
    <row r="4195" spans="4:4">
      <c r="D4195" s="499"/>
    </row>
    <row r="4196" spans="4:4">
      <c r="D4196" s="499"/>
    </row>
    <row r="4197" spans="4:4">
      <c r="D4197" s="499"/>
    </row>
    <row r="4198" spans="4:4">
      <c r="D4198" s="499"/>
    </row>
    <row r="4199" spans="4:4">
      <c r="D4199" s="499"/>
    </row>
    <row r="4200" spans="4:4">
      <c r="D4200" s="499"/>
    </row>
    <row r="4201" spans="4:4">
      <c r="D4201" s="499"/>
    </row>
    <row r="4202" spans="4:4">
      <c r="D4202" s="499"/>
    </row>
    <row r="4203" spans="4:4">
      <c r="D4203" s="499"/>
    </row>
    <row r="4204" spans="4:4">
      <c r="D4204" s="499"/>
    </row>
    <row r="4205" spans="4:4">
      <c r="D4205" s="499"/>
    </row>
    <row r="4206" spans="4:4">
      <c r="D4206" s="499"/>
    </row>
    <row r="4207" spans="4:4">
      <c r="D4207" s="499"/>
    </row>
    <row r="4208" spans="4:4">
      <c r="D4208" s="499"/>
    </row>
    <row r="4209" spans="4:4">
      <c r="D4209" s="499"/>
    </row>
    <row r="4210" spans="4:4">
      <c r="D4210" s="499"/>
    </row>
    <row r="4211" spans="4:4">
      <c r="D4211" s="499"/>
    </row>
    <row r="4212" spans="4:4">
      <c r="D4212" s="499"/>
    </row>
    <row r="4213" spans="4:4">
      <c r="D4213" s="499"/>
    </row>
    <row r="4214" spans="4:4">
      <c r="D4214" s="499"/>
    </row>
    <row r="4215" spans="4:4">
      <c r="D4215" s="499"/>
    </row>
    <row r="4216" spans="4:4">
      <c r="D4216" s="499"/>
    </row>
    <row r="4217" spans="4:4">
      <c r="D4217" s="499"/>
    </row>
    <row r="4218" spans="4:4">
      <c r="D4218" s="499"/>
    </row>
    <row r="4219" spans="4:4">
      <c r="D4219" s="499"/>
    </row>
    <row r="4220" spans="4:4">
      <c r="D4220" s="499"/>
    </row>
    <row r="4221" spans="4:4">
      <c r="D4221" s="499"/>
    </row>
    <row r="4222" spans="4:4">
      <c r="D4222" s="499"/>
    </row>
    <row r="4223" spans="4:4">
      <c r="D4223" s="499"/>
    </row>
    <row r="4224" spans="4:4">
      <c r="D4224" s="499"/>
    </row>
    <row r="4225" spans="4:4">
      <c r="D4225" s="499"/>
    </row>
    <row r="4226" spans="4:4">
      <c r="D4226" s="499"/>
    </row>
    <row r="4227" spans="4:4">
      <c r="D4227" s="499"/>
    </row>
    <row r="4228" spans="4:4">
      <c r="D4228" s="499"/>
    </row>
    <row r="4229" spans="4:4">
      <c r="D4229" s="499"/>
    </row>
    <row r="4230" spans="4:4">
      <c r="D4230" s="499"/>
    </row>
    <row r="4231" spans="4:4">
      <c r="D4231" s="499"/>
    </row>
    <row r="4232" spans="4:4">
      <c r="D4232" s="499"/>
    </row>
    <row r="4233" spans="4:4">
      <c r="D4233" s="499"/>
    </row>
    <row r="4234" spans="4:4">
      <c r="D4234" s="499"/>
    </row>
    <row r="4235" spans="4:4">
      <c r="D4235" s="499"/>
    </row>
    <row r="4236" spans="4:4">
      <c r="D4236" s="499"/>
    </row>
    <row r="4237" spans="4:4">
      <c r="D4237" s="499"/>
    </row>
    <row r="4238" spans="4:4">
      <c r="D4238" s="499"/>
    </row>
    <row r="4239" spans="4:4">
      <c r="D4239" s="499"/>
    </row>
    <row r="4240" spans="4:4">
      <c r="D4240" s="499"/>
    </row>
    <row r="4241" spans="4:4">
      <c r="D4241" s="499"/>
    </row>
    <row r="4242" spans="4:4">
      <c r="D4242" s="499"/>
    </row>
    <row r="4243" spans="4:4">
      <c r="D4243" s="499"/>
    </row>
    <row r="4244" spans="4:4">
      <c r="D4244" s="499"/>
    </row>
    <row r="4245" spans="4:4">
      <c r="D4245" s="499"/>
    </row>
    <row r="4246" spans="4:4">
      <c r="D4246" s="499"/>
    </row>
    <row r="4247" spans="4:4">
      <c r="D4247" s="499"/>
    </row>
    <row r="4248" spans="4:4">
      <c r="D4248" s="499"/>
    </row>
    <row r="4249" spans="4:4">
      <c r="D4249" s="499"/>
    </row>
    <row r="4250" spans="4:4">
      <c r="D4250" s="499"/>
    </row>
    <row r="4251" spans="4:4">
      <c r="D4251" s="499"/>
    </row>
    <row r="4252" spans="4:4">
      <c r="D4252" s="499"/>
    </row>
    <row r="4253" spans="4:4">
      <c r="D4253" s="499"/>
    </row>
    <row r="4254" spans="4:4">
      <c r="D4254" s="499"/>
    </row>
    <row r="4255" spans="4:4">
      <c r="D4255" s="499"/>
    </row>
    <row r="4256" spans="4:4">
      <c r="D4256" s="499"/>
    </row>
    <row r="4257" spans="4:4">
      <c r="D4257" s="499"/>
    </row>
    <row r="4258" spans="4:4">
      <c r="D4258" s="499"/>
    </row>
    <row r="4259" spans="4:4">
      <c r="D4259" s="499"/>
    </row>
    <row r="4260" spans="4:4">
      <c r="D4260" s="499"/>
    </row>
    <row r="4261" spans="4:4">
      <c r="D4261" s="499"/>
    </row>
    <row r="4262" spans="4:4">
      <c r="D4262" s="499"/>
    </row>
    <row r="4263" spans="4:4">
      <c r="D4263" s="499"/>
    </row>
    <row r="4264" spans="4:4">
      <c r="D4264" s="499"/>
    </row>
    <row r="4265" spans="4:4">
      <c r="D4265" s="499"/>
    </row>
    <row r="4266" spans="4:4">
      <c r="D4266" s="499"/>
    </row>
    <row r="4267" spans="4:4">
      <c r="D4267" s="499"/>
    </row>
    <row r="4268" spans="4:4">
      <c r="D4268" s="499"/>
    </row>
    <row r="4269" spans="4:4">
      <c r="D4269" s="499"/>
    </row>
    <row r="4270" spans="4:4">
      <c r="D4270" s="499"/>
    </row>
    <row r="4271" spans="4:4">
      <c r="D4271" s="499"/>
    </row>
    <row r="4272" spans="4:4">
      <c r="D4272" s="499"/>
    </row>
    <row r="4273" spans="4:4">
      <c r="D4273" s="499"/>
    </row>
    <row r="4274" spans="4:4">
      <c r="D4274" s="499"/>
    </row>
    <row r="4275" spans="4:4">
      <c r="D4275" s="499"/>
    </row>
    <row r="4276" spans="4:4">
      <c r="D4276" s="499"/>
    </row>
    <row r="4277" spans="4:4">
      <c r="D4277" s="499"/>
    </row>
    <row r="4278" spans="4:4">
      <c r="D4278" s="499"/>
    </row>
    <row r="4279" spans="4:4">
      <c r="D4279" s="499"/>
    </row>
    <row r="4280" spans="4:4">
      <c r="D4280" s="499"/>
    </row>
    <row r="4281" spans="4:4">
      <c r="D4281" s="499"/>
    </row>
    <row r="4282" spans="4:4">
      <c r="D4282" s="499"/>
    </row>
    <row r="4283" spans="4:4">
      <c r="D4283" s="499"/>
    </row>
    <row r="4284" spans="4:4">
      <c r="D4284" s="499"/>
    </row>
    <row r="4285" spans="4:4">
      <c r="D4285" s="499"/>
    </row>
    <row r="4286" spans="4:4">
      <c r="D4286" s="499"/>
    </row>
    <row r="4287" spans="4:4">
      <c r="D4287" s="499"/>
    </row>
    <row r="4288" spans="4:4">
      <c r="D4288" s="499"/>
    </row>
    <row r="4289" spans="4:4">
      <c r="D4289" s="499"/>
    </row>
    <row r="4290" spans="4:4">
      <c r="D4290" s="499"/>
    </row>
    <row r="4291" spans="4:4">
      <c r="D4291" s="499"/>
    </row>
    <row r="4292" spans="4:4">
      <c r="D4292" s="499"/>
    </row>
    <row r="4293" spans="4:4">
      <c r="D4293" s="499"/>
    </row>
    <row r="4294" spans="4:4">
      <c r="D4294" s="499"/>
    </row>
    <row r="4295" spans="4:4">
      <c r="D4295" s="499"/>
    </row>
    <row r="4296" spans="4:4">
      <c r="D4296" s="499"/>
    </row>
    <row r="4297" spans="4:4">
      <c r="D4297" s="499"/>
    </row>
    <row r="4298" spans="4:4">
      <c r="D4298" s="499"/>
    </row>
    <row r="4299" spans="4:4">
      <c r="D4299" s="499"/>
    </row>
    <row r="4300" spans="4:4">
      <c r="D4300" s="499"/>
    </row>
    <row r="4301" spans="4:4">
      <c r="D4301" s="499"/>
    </row>
    <row r="4302" spans="4:4">
      <c r="D4302" s="499"/>
    </row>
    <row r="4303" spans="4:4">
      <c r="D4303" s="499"/>
    </row>
    <row r="4304" spans="4:4">
      <c r="D4304" s="499"/>
    </row>
    <row r="4305" spans="4:4">
      <c r="D4305" s="499"/>
    </row>
    <row r="4306" spans="4:4">
      <c r="D4306" s="499"/>
    </row>
    <row r="4307" spans="4:4">
      <c r="D4307" s="499"/>
    </row>
    <row r="4308" spans="4:4">
      <c r="D4308" s="499"/>
    </row>
    <row r="4309" spans="4:4">
      <c r="D4309" s="499"/>
    </row>
    <row r="4310" spans="4:4">
      <c r="D4310" s="499"/>
    </row>
    <row r="4311" spans="4:4">
      <c r="D4311" s="499"/>
    </row>
    <row r="4312" spans="4:4">
      <c r="D4312" s="499"/>
    </row>
    <row r="4313" spans="4:4">
      <c r="D4313" s="499"/>
    </row>
    <row r="4314" spans="4:4">
      <c r="D4314" s="499"/>
    </row>
    <row r="4315" spans="4:4">
      <c r="D4315" s="499"/>
    </row>
    <row r="4316" spans="4:4">
      <c r="D4316" s="499"/>
    </row>
    <row r="4317" spans="4:4">
      <c r="D4317" s="499"/>
    </row>
    <row r="4318" spans="4:4">
      <c r="D4318" s="499"/>
    </row>
    <row r="4319" spans="4:4">
      <c r="D4319" s="499"/>
    </row>
    <row r="4320" spans="4:4">
      <c r="D4320" s="499"/>
    </row>
    <row r="4321" spans="4:4">
      <c r="D4321" s="499"/>
    </row>
    <row r="4322" spans="4:4">
      <c r="D4322" s="499"/>
    </row>
    <row r="4323" spans="4:4">
      <c r="D4323" s="499"/>
    </row>
    <row r="4324" spans="4:4">
      <c r="D4324" s="499"/>
    </row>
    <row r="4325" spans="4:4">
      <c r="D4325" s="499"/>
    </row>
    <row r="4326" spans="4:4">
      <c r="D4326" s="499"/>
    </row>
    <row r="4327" spans="4:4">
      <c r="D4327" s="499"/>
    </row>
    <row r="4328" spans="4:4">
      <c r="D4328" s="499"/>
    </row>
    <row r="4329" spans="4:4">
      <c r="D4329" s="499"/>
    </row>
    <row r="4330" spans="4:4">
      <c r="D4330" s="499"/>
    </row>
    <row r="4331" spans="4:4">
      <c r="D4331" s="499"/>
    </row>
    <row r="4332" spans="4:4">
      <c r="D4332" s="499"/>
    </row>
    <row r="4333" spans="4:4">
      <c r="D4333" s="499"/>
    </row>
    <row r="4334" spans="4:4">
      <c r="D4334" s="499"/>
    </row>
    <row r="4335" spans="4:4">
      <c r="D4335" s="499"/>
    </row>
    <row r="4336" spans="4:4">
      <c r="D4336" s="499"/>
    </row>
    <row r="4337" spans="4:4">
      <c r="D4337" s="499"/>
    </row>
    <row r="4338" spans="4:4">
      <c r="D4338" s="499"/>
    </row>
    <row r="4339" spans="4:4">
      <c r="D4339" s="499"/>
    </row>
    <row r="4340" spans="4:4">
      <c r="D4340" s="499"/>
    </row>
    <row r="4341" spans="4:4">
      <c r="D4341" s="499"/>
    </row>
    <row r="4342" spans="4:4">
      <c r="D4342" s="499"/>
    </row>
    <row r="4343" spans="4:4">
      <c r="D4343" s="499"/>
    </row>
    <row r="4344" spans="4:4">
      <c r="D4344" s="499"/>
    </row>
    <row r="4345" spans="4:4">
      <c r="D4345" s="499"/>
    </row>
    <row r="4346" spans="4:4">
      <c r="D4346" s="499"/>
    </row>
    <row r="4347" spans="4:4">
      <c r="D4347" s="499"/>
    </row>
    <row r="4348" spans="4:4">
      <c r="D4348" s="499"/>
    </row>
    <row r="4349" spans="4:4">
      <c r="D4349" s="499"/>
    </row>
    <row r="4350" spans="4:4">
      <c r="D4350" s="499"/>
    </row>
    <row r="4351" spans="4:4">
      <c r="D4351" s="499"/>
    </row>
    <row r="4352" spans="4:4">
      <c r="D4352" s="499"/>
    </row>
    <row r="4353" spans="4:4">
      <c r="D4353" s="499"/>
    </row>
    <row r="4354" spans="4:4">
      <c r="D4354" s="499"/>
    </row>
    <row r="4355" spans="4:4">
      <c r="D4355" s="499"/>
    </row>
    <row r="4356" spans="4:4">
      <c r="D4356" s="499"/>
    </row>
    <row r="4357" spans="4:4">
      <c r="D4357" s="499"/>
    </row>
    <row r="4358" spans="4:4">
      <c r="D4358" s="499"/>
    </row>
    <row r="4359" spans="4:4">
      <c r="D4359" s="499"/>
    </row>
    <row r="4360" spans="4:4">
      <c r="D4360" s="499"/>
    </row>
    <row r="4361" spans="4:4">
      <c r="D4361" s="499"/>
    </row>
    <row r="4362" spans="4:4">
      <c r="D4362" s="499"/>
    </row>
    <row r="4363" spans="4:4">
      <c r="D4363" s="499"/>
    </row>
    <row r="4364" spans="4:4">
      <c r="D4364" s="499"/>
    </row>
    <row r="4365" spans="4:4">
      <c r="D4365" s="499"/>
    </row>
    <row r="4366" spans="4:4">
      <c r="D4366" s="499"/>
    </row>
    <row r="4367" spans="4:4">
      <c r="D4367" s="499"/>
    </row>
    <row r="4368" spans="4:4">
      <c r="D4368" s="499"/>
    </row>
    <row r="4369" spans="4:4">
      <c r="D4369" s="499"/>
    </row>
    <row r="4370" spans="4:4">
      <c r="D4370" s="499"/>
    </row>
    <row r="4371" spans="4:4">
      <c r="D4371" s="499"/>
    </row>
    <row r="4372" spans="4:4">
      <c r="D4372" s="499"/>
    </row>
    <row r="4373" spans="4:4">
      <c r="D4373" s="499"/>
    </row>
    <row r="4374" spans="4:4">
      <c r="D4374" s="499"/>
    </row>
    <row r="4375" spans="4:4">
      <c r="D4375" s="499"/>
    </row>
    <row r="4376" spans="4:4">
      <c r="D4376" s="499"/>
    </row>
    <row r="4377" spans="4:4">
      <c r="D4377" s="499"/>
    </row>
    <row r="4378" spans="4:4">
      <c r="D4378" s="499"/>
    </row>
    <row r="4379" spans="4:4">
      <c r="D4379" s="499"/>
    </row>
    <row r="4380" spans="4:4">
      <c r="D4380" s="499"/>
    </row>
    <row r="4381" spans="4:4">
      <c r="D4381" s="499"/>
    </row>
    <row r="4382" spans="4:4">
      <c r="D4382" s="499"/>
    </row>
    <row r="4383" spans="4:4">
      <c r="D4383" s="499"/>
    </row>
    <row r="4384" spans="4:4">
      <c r="D4384" s="499"/>
    </row>
    <row r="4385" spans="4:4">
      <c r="D4385" s="499"/>
    </row>
    <row r="4386" spans="4:4">
      <c r="D4386" s="499"/>
    </row>
    <row r="4387" spans="4:4">
      <c r="D4387" s="499"/>
    </row>
    <row r="4388" spans="4:4">
      <c r="D4388" s="499"/>
    </row>
    <row r="4389" spans="4:4">
      <c r="D4389" s="499"/>
    </row>
    <row r="4390" spans="4:4">
      <c r="D4390" s="499"/>
    </row>
    <row r="4391" spans="4:4">
      <c r="D4391" s="499"/>
    </row>
    <row r="4392" spans="4:4">
      <c r="D4392" s="499"/>
    </row>
    <row r="4393" spans="4:4">
      <c r="D4393" s="499"/>
    </row>
    <row r="4394" spans="4:4">
      <c r="D4394" s="499"/>
    </row>
    <row r="4395" spans="4:4">
      <c r="D4395" s="499"/>
    </row>
    <row r="4396" spans="4:4">
      <c r="D4396" s="499"/>
    </row>
    <row r="4397" spans="4:4">
      <c r="D4397" s="499"/>
    </row>
    <row r="4398" spans="4:4">
      <c r="D4398" s="499"/>
    </row>
    <row r="4399" spans="4:4">
      <c r="D4399" s="499"/>
    </row>
    <row r="4400" spans="4:4">
      <c r="D4400" s="499"/>
    </row>
    <row r="4401" spans="4:4">
      <c r="D4401" s="499"/>
    </row>
    <row r="4402" spans="4:4">
      <c r="D4402" s="499"/>
    </row>
    <row r="4403" spans="4:4">
      <c r="D4403" s="499"/>
    </row>
    <row r="4404" spans="4:4">
      <c r="D4404" s="499"/>
    </row>
    <row r="4405" spans="4:4">
      <c r="D4405" s="499"/>
    </row>
    <row r="4406" spans="4:4">
      <c r="D4406" s="499"/>
    </row>
    <row r="4407" spans="4:4">
      <c r="D4407" s="499"/>
    </row>
    <row r="4408" spans="4:4">
      <c r="D4408" s="499"/>
    </row>
    <row r="4409" spans="4:4">
      <c r="D4409" s="499"/>
    </row>
    <row r="4410" spans="4:4">
      <c r="D4410" s="499"/>
    </row>
    <row r="4411" spans="4:4">
      <c r="D4411" s="499"/>
    </row>
    <row r="4412" spans="4:4">
      <c r="D4412" s="499"/>
    </row>
    <row r="4413" spans="4:4">
      <c r="D4413" s="499"/>
    </row>
    <row r="4414" spans="4:4">
      <c r="D4414" s="499"/>
    </row>
    <row r="4415" spans="4:4">
      <c r="D4415" s="499"/>
    </row>
    <row r="4416" spans="4:4">
      <c r="D4416" s="499"/>
    </row>
    <row r="4417" spans="4:4">
      <c r="D4417" s="499"/>
    </row>
    <row r="4418" spans="4:4">
      <c r="D4418" s="499"/>
    </row>
    <row r="4419" spans="4:4">
      <c r="D4419" s="499"/>
    </row>
    <row r="4420" spans="4:4">
      <c r="D4420" s="499"/>
    </row>
    <row r="4421" spans="4:4">
      <c r="D4421" s="499"/>
    </row>
    <row r="4422" spans="4:4">
      <c r="D4422" s="499"/>
    </row>
    <row r="4423" spans="4:4">
      <c r="D4423" s="499"/>
    </row>
    <row r="4424" spans="4:4">
      <c r="D4424" s="499"/>
    </row>
    <row r="4425" spans="4:4">
      <c r="D4425" s="499"/>
    </row>
    <row r="4426" spans="4:4">
      <c r="D4426" s="499"/>
    </row>
    <row r="4427" spans="4:4">
      <c r="D4427" s="499"/>
    </row>
    <row r="4428" spans="4:4">
      <c r="D4428" s="499"/>
    </row>
    <row r="4429" spans="4:4">
      <c r="D4429" s="499"/>
    </row>
    <row r="4430" spans="4:4">
      <c r="D4430" s="499"/>
    </row>
    <row r="4431" spans="4:4">
      <c r="D4431" s="499"/>
    </row>
    <row r="4432" spans="4:4">
      <c r="D4432" s="499"/>
    </row>
    <row r="4433" spans="4:4">
      <c r="D4433" s="499"/>
    </row>
    <row r="4434" spans="4:4">
      <c r="D4434" s="499"/>
    </row>
    <row r="4435" spans="4:4">
      <c r="D4435" s="499"/>
    </row>
    <row r="4436" spans="4:4">
      <c r="D4436" s="499"/>
    </row>
    <row r="4437" spans="4:4">
      <c r="D4437" s="499"/>
    </row>
    <row r="4438" spans="4:4">
      <c r="D4438" s="499"/>
    </row>
    <row r="4439" spans="4:4">
      <c r="D4439" s="499"/>
    </row>
    <row r="4440" spans="4:4">
      <c r="D4440" s="499"/>
    </row>
    <row r="4441" spans="4:4">
      <c r="D4441" s="499"/>
    </row>
    <row r="4442" spans="4:4">
      <c r="D4442" s="499"/>
    </row>
    <row r="4443" spans="4:4">
      <c r="D4443" s="499"/>
    </row>
    <row r="4444" spans="4:4">
      <c r="D4444" s="499"/>
    </row>
    <row r="4445" spans="4:4">
      <c r="D4445" s="499"/>
    </row>
    <row r="4446" spans="4:4">
      <c r="D4446" s="499"/>
    </row>
    <row r="4447" spans="4:4">
      <c r="D4447" s="499"/>
    </row>
    <row r="4448" spans="4:4">
      <c r="D4448" s="499"/>
    </row>
    <row r="4449" spans="4:4">
      <c r="D4449" s="499"/>
    </row>
    <row r="4450" spans="4:4">
      <c r="D4450" s="499"/>
    </row>
    <row r="4451" spans="4:4">
      <c r="D4451" s="499"/>
    </row>
    <row r="4452" spans="4:4">
      <c r="D4452" s="499"/>
    </row>
    <row r="4453" spans="4:4">
      <c r="D4453" s="499"/>
    </row>
    <row r="4454" spans="4:4">
      <c r="D4454" s="499"/>
    </row>
    <row r="4455" spans="4:4">
      <c r="D4455" s="499"/>
    </row>
    <row r="4456" spans="4:4">
      <c r="D4456" s="499"/>
    </row>
    <row r="4457" spans="4:4">
      <c r="D4457" s="499"/>
    </row>
    <row r="4458" spans="4:4">
      <c r="D4458" s="499"/>
    </row>
    <row r="4459" spans="4:4">
      <c r="D4459" s="499"/>
    </row>
    <row r="4460" spans="4:4">
      <c r="D4460" s="499"/>
    </row>
    <row r="4461" spans="4:4">
      <c r="D4461" s="499"/>
    </row>
    <row r="4462" spans="4:4">
      <c r="D4462" s="499"/>
    </row>
    <row r="4463" spans="4:4">
      <c r="D4463" s="499"/>
    </row>
    <row r="4464" spans="4:4">
      <c r="D4464" s="499"/>
    </row>
    <row r="4465" spans="4:4">
      <c r="D4465" s="499"/>
    </row>
    <row r="4466" spans="4:4">
      <c r="D4466" s="499"/>
    </row>
    <row r="4467" spans="4:4">
      <c r="D4467" s="499"/>
    </row>
    <row r="4468" spans="4:4">
      <c r="D4468" s="499"/>
    </row>
    <row r="4469" spans="4:4">
      <c r="D4469" s="499"/>
    </row>
    <row r="4470" spans="4:4">
      <c r="D4470" s="499"/>
    </row>
    <row r="4471" spans="4:4">
      <c r="D4471" s="499"/>
    </row>
    <row r="4472" spans="4:4">
      <c r="D4472" s="499"/>
    </row>
    <row r="4473" spans="4:4">
      <c r="D4473" s="499"/>
    </row>
    <row r="4474" spans="4:4">
      <c r="D4474" s="499"/>
    </row>
    <row r="4475" spans="4:4">
      <c r="D4475" s="499"/>
    </row>
    <row r="4476" spans="4:4">
      <c r="D4476" s="499"/>
    </row>
    <row r="4477" spans="4:4">
      <c r="D4477" s="499"/>
    </row>
    <row r="4478" spans="4:4">
      <c r="D4478" s="499"/>
    </row>
    <row r="4479" spans="4:4">
      <c r="D4479" s="499"/>
    </row>
    <row r="4480" spans="4:4">
      <c r="D4480" s="499"/>
    </row>
    <row r="4481" spans="4:4">
      <c r="D4481" s="499"/>
    </row>
    <row r="4482" spans="4:4">
      <c r="D4482" s="499"/>
    </row>
    <row r="4483" spans="4:4">
      <c r="D4483" s="499"/>
    </row>
    <row r="4484" spans="4:4">
      <c r="D4484" s="499"/>
    </row>
    <row r="4485" spans="4:4">
      <c r="D4485" s="499"/>
    </row>
    <row r="4486" spans="4:4">
      <c r="D4486" s="499"/>
    </row>
    <row r="4487" spans="4:4">
      <c r="D4487" s="499"/>
    </row>
    <row r="4488" spans="4:4">
      <c r="D4488" s="499"/>
    </row>
    <row r="4489" spans="4:4">
      <c r="D4489" s="499"/>
    </row>
    <row r="4490" spans="4:4">
      <c r="D4490" s="499"/>
    </row>
    <row r="4491" spans="4:4">
      <c r="D4491" s="499"/>
    </row>
    <row r="4492" spans="4:4">
      <c r="D4492" s="499"/>
    </row>
    <row r="4493" spans="4:4">
      <c r="D4493" s="499"/>
    </row>
    <row r="4494" spans="4:4">
      <c r="D4494" s="499"/>
    </row>
    <row r="4495" spans="4:4">
      <c r="D4495" s="499"/>
    </row>
    <row r="4496" spans="4:4">
      <c r="D4496" s="499"/>
    </row>
    <row r="4497" spans="4:4">
      <c r="D4497" s="499"/>
    </row>
    <row r="4498" spans="4:4">
      <c r="D4498" s="499"/>
    </row>
    <row r="4499" spans="4:4">
      <c r="D4499" s="499"/>
    </row>
    <row r="4500" spans="4:4">
      <c r="D4500" s="499"/>
    </row>
    <row r="4501" spans="4:4">
      <c r="D4501" s="499"/>
    </row>
    <row r="4502" spans="4:4">
      <c r="D4502" s="499"/>
    </row>
    <row r="4503" spans="4:4">
      <c r="D4503" s="499"/>
    </row>
    <row r="4504" spans="4:4">
      <c r="D4504" s="499"/>
    </row>
    <row r="4505" spans="4:4">
      <c r="D4505" s="499"/>
    </row>
    <row r="4506" spans="4:4">
      <c r="D4506" s="499"/>
    </row>
    <row r="4507" spans="4:4">
      <c r="D4507" s="499"/>
    </row>
    <row r="4508" spans="4:4">
      <c r="D4508" s="499"/>
    </row>
    <row r="4509" spans="4:4">
      <c r="D4509" s="499"/>
    </row>
    <row r="4510" spans="4:4">
      <c r="D4510" s="499"/>
    </row>
    <row r="4511" spans="4:4">
      <c r="D4511" s="499"/>
    </row>
    <row r="4512" spans="4:4">
      <c r="D4512" s="499"/>
    </row>
    <row r="4513" spans="4:4">
      <c r="D4513" s="499"/>
    </row>
    <row r="4514" spans="4:4">
      <c r="D4514" s="499"/>
    </row>
    <row r="4515" spans="4:4">
      <c r="D4515" s="499"/>
    </row>
    <row r="4516" spans="4:4">
      <c r="D4516" s="499"/>
    </row>
    <row r="4517" spans="4:4">
      <c r="D4517" s="499"/>
    </row>
    <row r="4518" spans="4:4">
      <c r="D4518" s="499"/>
    </row>
    <row r="4519" spans="4:4">
      <c r="D4519" s="499"/>
    </row>
    <row r="4520" spans="4:4">
      <c r="D4520" s="499"/>
    </row>
    <row r="4521" spans="4:4">
      <c r="D4521" s="499"/>
    </row>
    <row r="4522" spans="4:4">
      <c r="D4522" s="499"/>
    </row>
    <row r="4523" spans="4:4">
      <c r="D4523" s="499"/>
    </row>
    <row r="4524" spans="4:4">
      <c r="D4524" s="499"/>
    </row>
    <row r="4525" spans="4:4">
      <c r="D4525" s="499"/>
    </row>
    <row r="4526" spans="4:4">
      <c r="D4526" s="499"/>
    </row>
    <row r="4527" spans="4:4">
      <c r="D4527" s="499"/>
    </row>
    <row r="4528" spans="4:4">
      <c r="D4528" s="499"/>
    </row>
    <row r="4529" spans="4:4">
      <c r="D4529" s="499"/>
    </row>
    <row r="4530" spans="4:4">
      <c r="D4530" s="499"/>
    </row>
    <row r="4531" spans="4:4">
      <c r="D4531" s="499"/>
    </row>
    <row r="4532" spans="4:4">
      <c r="D4532" s="499"/>
    </row>
    <row r="4533" spans="4:4">
      <c r="D4533" s="499"/>
    </row>
    <row r="4534" spans="4:4">
      <c r="D4534" s="499"/>
    </row>
    <row r="4535" spans="4:4">
      <c r="D4535" s="499"/>
    </row>
    <row r="4536" spans="4:4">
      <c r="D4536" s="499"/>
    </row>
    <row r="4537" spans="4:4">
      <c r="D4537" s="499"/>
    </row>
    <row r="4538" spans="4:4">
      <c r="D4538" s="499"/>
    </row>
    <row r="4539" spans="4:4">
      <c r="D4539" s="499"/>
    </row>
    <row r="4540" spans="4:4">
      <c r="D4540" s="499"/>
    </row>
    <row r="4541" spans="4:4">
      <c r="D4541" s="499"/>
    </row>
    <row r="4542" spans="4:4">
      <c r="D4542" s="499"/>
    </row>
    <row r="4543" spans="4:4">
      <c r="D4543" s="499"/>
    </row>
    <row r="4544" spans="4:4">
      <c r="D4544" s="499"/>
    </row>
    <row r="4545" spans="4:4">
      <c r="D4545" s="499"/>
    </row>
    <row r="4546" spans="4:4">
      <c r="D4546" s="499"/>
    </row>
    <row r="4547" spans="4:4">
      <c r="D4547" s="499"/>
    </row>
    <row r="4548" spans="4:4">
      <c r="D4548" s="499"/>
    </row>
    <row r="4549" spans="4:4">
      <c r="D4549" s="499"/>
    </row>
    <row r="4550" spans="4:4">
      <c r="D4550" s="499"/>
    </row>
    <row r="4551" spans="4:4">
      <c r="D4551" s="499"/>
    </row>
    <row r="4552" spans="4:4">
      <c r="D4552" s="499"/>
    </row>
    <row r="4553" spans="4:4">
      <c r="D4553" s="499"/>
    </row>
    <row r="4554" spans="4:4">
      <c r="D4554" s="499"/>
    </row>
    <row r="4555" spans="4:4">
      <c r="D4555" s="499"/>
    </row>
    <row r="4556" spans="4:4">
      <c r="D4556" s="499"/>
    </row>
    <row r="4557" spans="4:4">
      <c r="D4557" s="499"/>
    </row>
    <row r="4558" spans="4:4">
      <c r="D4558" s="499"/>
    </row>
    <row r="4559" spans="4:4">
      <c r="D4559" s="499"/>
    </row>
    <row r="4560" spans="4:4">
      <c r="D4560" s="499"/>
    </row>
    <row r="4561" spans="4:4">
      <c r="D4561" s="499"/>
    </row>
    <row r="4562" spans="4:4">
      <c r="D4562" s="499"/>
    </row>
    <row r="4563" spans="4:4">
      <c r="D4563" s="499"/>
    </row>
    <row r="4564" spans="4:4">
      <c r="D4564" s="499"/>
    </row>
    <row r="4565" spans="4:4">
      <c r="D4565" s="499"/>
    </row>
    <row r="4566" spans="4:4">
      <c r="D4566" s="499"/>
    </row>
    <row r="4567" spans="4:4">
      <c r="D4567" s="499"/>
    </row>
    <row r="4568" spans="4:4">
      <c r="D4568" s="499"/>
    </row>
    <row r="4569" spans="4:4">
      <c r="D4569" s="499"/>
    </row>
    <row r="4570" spans="4:4">
      <c r="D4570" s="499"/>
    </row>
    <row r="4571" spans="4:4">
      <c r="D4571" s="499"/>
    </row>
    <row r="4572" spans="4:4">
      <c r="D4572" s="499"/>
    </row>
    <row r="4573" spans="4:4">
      <c r="D4573" s="499"/>
    </row>
    <row r="4574" spans="4:4">
      <c r="D4574" s="499"/>
    </row>
    <row r="4575" spans="4:4">
      <c r="D4575" s="499"/>
    </row>
    <row r="4576" spans="4:4">
      <c r="D4576" s="499"/>
    </row>
    <row r="4577" spans="4:4">
      <c r="D4577" s="499"/>
    </row>
    <row r="4578" spans="4:4">
      <c r="D4578" s="499"/>
    </row>
    <row r="4579" spans="4:4">
      <c r="D4579" s="499"/>
    </row>
    <row r="4580" spans="4:4">
      <c r="D4580" s="499"/>
    </row>
    <row r="4581" spans="4:4">
      <c r="D4581" s="499"/>
    </row>
    <row r="4582" spans="4:4">
      <c r="D4582" s="499"/>
    </row>
    <row r="4583" spans="4:4">
      <c r="D4583" s="499"/>
    </row>
    <row r="4584" spans="4:4">
      <c r="D4584" s="499"/>
    </row>
    <row r="4585" spans="4:4">
      <c r="D4585" s="499"/>
    </row>
    <row r="4586" spans="4:4">
      <c r="D4586" s="499"/>
    </row>
    <row r="4587" spans="4:4">
      <c r="D4587" s="499"/>
    </row>
    <row r="4588" spans="4:4">
      <c r="D4588" s="499"/>
    </row>
    <row r="4589" spans="4:4">
      <c r="D4589" s="499"/>
    </row>
    <row r="4590" spans="4:4">
      <c r="D4590" s="499"/>
    </row>
    <row r="4591" spans="4:4">
      <c r="D4591" s="499"/>
    </row>
    <row r="4592" spans="4:4">
      <c r="D4592" s="499"/>
    </row>
    <row r="4593" spans="4:4">
      <c r="D4593" s="499"/>
    </row>
    <row r="4594" spans="4:4">
      <c r="D4594" s="499"/>
    </row>
    <row r="4595" spans="4:4">
      <c r="D4595" s="499"/>
    </row>
    <row r="4596" spans="4:4">
      <c r="D4596" s="499"/>
    </row>
    <row r="4597" spans="4:4">
      <c r="D4597" s="499"/>
    </row>
    <row r="4598" spans="4:4">
      <c r="D4598" s="499"/>
    </row>
    <row r="4599" spans="4:4">
      <c r="D4599" s="499"/>
    </row>
    <row r="4600" spans="4:4">
      <c r="D4600" s="499"/>
    </row>
    <row r="4601" spans="4:4">
      <c r="D4601" s="499"/>
    </row>
    <row r="4602" spans="4:4">
      <c r="D4602" s="499"/>
    </row>
    <row r="4603" spans="4:4">
      <c r="D4603" s="499"/>
    </row>
    <row r="4604" spans="4:4">
      <c r="D4604" s="499"/>
    </row>
    <row r="4605" spans="4:4">
      <c r="D4605" s="499"/>
    </row>
    <row r="4606" spans="4:4">
      <c r="D4606" s="499"/>
    </row>
    <row r="4607" spans="4:4">
      <c r="D4607" s="499"/>
    </row>
    <row r="4608" spans="4:4">
      <c r="D4608" s="499"/>
    </row>
    <row r="4609" spans="4:4">
      <c r="D4609" s="499"/>
    </row>
    <row r="4610" spans="4:4">
      <c r="D4610" s="499"/>
    </row>
    <row r="4611" spans="4:4">
      <c r="D4611" s="499"/>
    </row>
    <row r="4612" spans="4:4">
      <c r="D4612" s="499"/>
    </row>
    <row r="4613" spans="4:4">
      <c r="D4613" s="499"/>
    </row>
    <row r="4614" spans="4:4">
      <c r="D4614" s="499"/>
    </row>
    <row r="4615" spans="4:4">
      <c r="D4615" s="499"/>
    </row>
    <row r="4616" spans="4:4">
      <c r="D4616" s="499"/>
    </row>
    <row r="4617" spans="4:4">
      <c r="D4617" s="499"/>
    </row>
    <row r="4618" spans="4:4">
      <c r="D4618" s="499"/>
    </row>
    <row r="4619" spans="4:4">
      <c r="D4619" s="499"/>
    </row>
    <row r="4620" spans="4:4">
      <c r="D4620" s="499"/>
    </row>
    <row r="4621" spans="4:4">
      <c r="D4621" s="499"/>
    </row>
    <row r="4622" spans="4:4">
      <c r="D4622" s="499"/>
    </row>
    <row r="4623" spans="4:4">
      <c r="D4623" s="499"/>
    </row>
    <row r="4624" spans="4:4">
      <c r="D4624" s="499"/>
    </row>
    <row r="4625" spans="4:4">
      <c r="D4625" s="499"/>
    </row>
    <row r="4626" spans="4:4">
      <c r="D4626" s="499"/>
    </row>
    <row r="4627" spans="4:4">
      <c r="D4627" s="499"/>
    </row>
    <row r="4628" spans="4:4">
      <c r="D4628" s="499"/>
    </row>
    <row r="4629" spans="4:4">
      <c r="D4629" s="499"/>
    </row>
    <row r="4630" spans="4:4">
      <c r="D4630" s="499"/>
    </row>
    <row r="4631" spans="4:4">
      <c r="D4631" s="499"/>
    </row>
    <row r="4632" spans="4:4">
      <c r="D4632" s="499"/>
    </row>
    <row r="4633" spans="4:4">
      <c r="D4633" s="499"/>
    </row>
    <row r="4634" spans="4:4">
      <c r="D4634" s="499"/>
    </row>
    <row r="4635" spans="4:4">
      <c r="D4635" s="499"/>
    </row>
    <row r="4636" spans="4:4">
      <c r="D4636" s="499"/>
    </row>
    <row r="4637" spans="4:4">
      <c r="D4637" s="499"/>
    </row>
    <row r="4638" spans="4:4">
      <c r="D4638" s="499"/>
    </row>
    <row r="4639" spans="4:4">
      <c r="D4639" s="499"/>
    </row>
    <row r="4640" spans="4:4">
      <c r="D4640" s="499"/>
    </row>
    <row r="4641" spans="4:4">
      <c r="D4641" s="499"/>
    </row>
    <row r="4642" spans="4:4">
      <c r="D4642" s="499"/>
    </row>
    <row r="4643" spans="4:4">
      <c r="D4643" s="499"/>
    </row>
    <row r="4644" spans="4:4">
      <c r="D4644" s="499"/>
    </row>
    <row r="4645" spans="4:4">
      <c r="D4645" s="499"/>
    </row>
    <row r="4646" spans="4:4">
      <c r="D4646" s="499"/>
    </row>
    <row r="4647" spans="4:4">
      <c r="D4647" s="499"/>
    </row>
    <row r="4648" spans="4:4">
      <c r="D4648" s="499"/>
    </row>
    <row r="4649" spans="4:4">
      <c r="D4649" s="499"/>
    </row>
    <row r="4650" spans="4:4">
      <c r="D4650" s="499"/>
    </row>
    <row r="4651" spans="4:4">
      <c r="D4651" s="499"/>
    </row>
    <row r="4652" spans="4:4">
      <c r="D4652" s="499"/>
    </row>
    <row r="4653" spans="4:4">
      <c r="D4653" s="499"/>
    </row>
    <row r="4654" spans="4:4">
      <c r="D4654" s="499"/>
    </row>
    <row r="4655" spans="4:4">
      <c r="D4655" s="499"/>
    </row>
    <row r="4656" spans="4:4">
      <c r="D4656" s="499"/>
    </row>
    <row r="4657" spans="4:4">
      <c r="D4657" s="499"/>
    </row>
    <row r="4658" spans="4:4">
      <c r="D4658" s="499"/>
    </row>
    <row r="4659" spans="4:4">
      <c r="D4659" s="499"/>
    </row>
    <row r="4660" spans="4:4">
      <c r="D4660" s="499"/>
    </row>
    <row r="4661" spans="4:4">
      <c r="D4661" s="499"/>
    </row>
    <row r="4662" spans="4:4">
      <c r="D4662" s="499"/>
    </row>
    <row r="4663" spans="4:4">
      <c r="D4663" s="499"/>
    </row>
    <row r="4664" spans="4:4">
      <c r="D4664" s="499"/>
    </row>
    <row r="4665" spans="4:4">
      <c r="D4665" s="499"/>
    </row>
    <row r="4666" spans="4:4">
      <c r="D4666" s="499"/>
    </row>
    <row r="4667" spans="4:4">
      <c r="D4667" s="499"/>
    </row>
    <row r="4668" spans="4:4">
      <c r="D4668" s="499"/>
    </row>
    <row r="4669" spans="4:4">
      <c r="D4669" s="499"/>
    </row>
    <row r="4670" spans="4:4">
      <c r="D4670" s="499"/>
    </row>
    <row r="4671" spans="4:4">
      <c r="D4671" s="499"/>
    </row>
    <row r="4672" spans="4:4">
      <c r="D4672" s="499"/>
    </row>
    <row r="4673" spans="4:4">
      <c r="D4673" s="499"/>
    </row>
    <row r="4674" spans="4:4">
      <c r="D4674" s="499"/>
    </row>
    <row r="4675" spans="4:4">
      <c r="D4675" s="499"/>
    </row>
    <row r="4676" spans="4:4">
      <c r="D4676" s="499"/>
    </row>
    <row r="4677" spans="4:4">
      <c r="D4677" s="499"/>
    </row>
    <row r="4678" spans="4:4">
      <c r="D4678" s="499"/>
    </row>
    <row r="4679" spans="4:4">
      <c r="D4679" s="499"/>
    </row>
    <row r="4680" spans="4:4">
      <c r="D4680" s="499"/>
    </row>
    <row r="4681" spans="4:4">
      <c r="D4681" s="499"/>
    </row>
    <row r="4682" spans="4:4">
      <c r="D4682" s="499"/>
    </row>
    <row r="4683" spans="4:4">
      <c r="D4683" s="499"/>
    </row>
    <row r="4684" spans="4:4">
      <c r="D4684" s="499"/>
    </row>
    <row r="4685" spans="4:4">
      <c r="D4685" s="499"/>
    </row>
    <row r="4686" spans="4:4">
      <c r="D4686" s="499"/>
    </row>
    <row r="4687" spans="4:4">
      <c r="D4687" s="499"/>
    </row>
    <row r="4688" spans="4:4">
      <c r="D4688" s="499"/>
    </row>
    <row r="4689" spans="4:4">
      <c r="D4689" s="499"/>
    </row>
    <row r="4690" spans="4:4">
      <c r="D4690" s="499"/>
    </row>
    <row r="4691" spans="4:4">
      <c r="D4691" s="499"/>
    </row>
    <row r="4692" spans="4:4">
      <c r="D4692" s="499"/>
    </row>
    <row r="4693" spans="4:4">
      <c r="D4693" s="499"/>
    </row>
    <row r="4694" spans="4:4">
      <c r="D4694" s="499"/>
    </row>
    <row r="4695" spans="4:4">
      <c r="D4695" s="499"/>
    </row>
    <row r="4696" spans="4:4">
      <c r="D4696" s="499"/>
    </row>
    <row r="4697" spans="4:4">
      <c r="D4697" s="499"/>
    </row>
    <row r="4698" spans="4:4">
      <c r="D4698" s="499"/>
    </row>
    <row r="4699" spans="4:4">
      <c r="D4699" s="499"/>
    </row>
    <row r="4700" spans="4:4">
      <c r="D4700" s="499"/>
    </row>
    <row r="4701" spans="4:4">
      <c r="D4701" s="499"/>
    </row>
    <row r="4702" spans="4:4">
      <c r="D4702" s="499"/>
    </row>
    <row r="4703" spans="4:4">
      <c r="D4703" s="499"/>
    </row>
    <row r="4704" spans="4:4">
      <c r="D4704" s="499"/>
    </row>
    <row r="4705" spans="4:4">
      <c r="D4705" s="499"/>
    </row>
    <row r="4706" spans="4:4">
      <c r="D4706" s="499"/>
    </row>
    <row r="4707" spans="4:4">
      <c r="D4707" s="499"/>
    </row>
    <row r="4708" spans="4:4">
      <c r="D4708" s="499"/>
    </row>
    <row r="4709" spans="4:4">
      <c r="D4709" s="499"/>
    </row>
    <row r="4710" spans="4:4">
      <c r="D4710" s="499"/>
    </row>
    <row r="4711" spans="4:4">
      <c r="D4711" s="499"/>
    </row>
    <row r="4712" spans="4:4">
      <c r="D4712" s="499"/>
    </row>
    <row r="4713" spans="4:4">
      <c r="D4713" s="499"/>
    </row>
    <row r="4714" spans="4:4">
      <c r="D4714" s="499"/>
    </row>
    <row r="4715" spans="4:4">
      <c r="D4715" s="499"/>
    </row>
    <row r="4716" spans="4:4">
      <c r="D4716" s="499"/>
    </row>
    <row r="4717" spans="4:4">
      <c r="D4717" s="499"/>
    </row>
    <row r="4718" spans="4:4">
      <c r="D4718" s="499"/>
    </row>
    <row r="4719" spans="4:4">
      <c r="D4719" s="499"/>
    </row>
    <row r="4720" spans="4:4">
      <c r="D4720" s="499"/>
    </row>
    <row r="4721" spans="4:4">
      <c r="D4721" s="499"/>
    </row>
    <row r="4722" spans="4:4">
      <c r="D4722" s="499"/>
    </row>
    <row r="4723" spans="4:4">
      <c r="D4723" s="499"/>
    </row>
    <row r="4724" spans="4:4">
      <c r="D4724" s="499"/>
    </row>
    <row r="4725" spans="4:4">
      <c r="D4725" s="499"/>
    </row>
    <row r="4726" spans="4:4">
      <c r="D4726" s="499"/>
    </row>
    <row r="4727" spans="4:4">
      <c r="D4727" s="499"/>
    </row>
    <row r="4728" spans="4:4">
      <c r="D4728" s="499"/>
    </row>
    <row r="4729" spans="4:4">
      <c r="D4729" s="499"/>
    </row>
    <row r="4730" spans="4:4">
      <c r="D4730" s="499"/>
    </row>
    <row r="4731" spans="4:4">
      <c r="D4731" s="499"/>
    </row>
    <row r="4732" spans="4:4">
      <c r="D4732" s="499"/>
    </row>
    <row r="4733" spans="4:4">
      <c r="D4733" s="499"/>
    </row>
    <row r="4734" spans="4:4">
      <c r="D4734" s="499"/>
    </row>
    <row r="4735" spans="4:4">
      <c r="D4735" s="499"/>
    </row>
    <row r="4736" spans="4:4">
      <c r="D4736" s="499"/>
    </row>
    <row r="4737" spans="4:4">
      <c r="D4737" s="499"/>
    </row>
    <row r="4738" spans="4:4">
      <c r="D4738" s="499"/>
    </row>
    <row r="4739" spans="4:4">
      <c r="D4739" s="499"/>
    </row>
    <row r="4740" spans="4:4">
      <c r="D4740" s="499"/>
    </row>
    <row r="4741" spans="4:4">
      <c r="D4741" s="499"/>
    </row>
    <row r="4742" spans="4:4">
      <c r="D4742" s="499"/>
    </row>
    <row r="4743" spans="4:4">
      <c r="D4743" s="499"/>
    </row>
    <row r="4744" spans="4:4">
      <c r="D4744" s="499"/>
    </row>
    <row r="4745" spans="4:4">
      <c r="D4745" s="499"/>
    </row>
    <row r="4746" spans="4:4">
      <c r="D4746" s="499"/>
    </row>
    <row r="4747" spans="4:4">
      <c r="D4747" s="499"/>
    </row>
    <row r="4748" spans="4:4">
      <c r="D4748" s="499"/>
    </row>
    <row r="4749" spans="4:4">
      <c r="D4749" s="499"/>
    </row>
    <row r="4750" spans="4:4">
      <c r="D4750" s="499"/>
    </row>
    <row r="4751" spans="4:4">
      <c r="D4751" s="499"/>
    </row>
    <row r="4752" spans="4:4">
      <c r="D4752" s="499"/>
    </row>
    <row r="4753" spans="4:4">
      <c r="D4753" s="499"/>
    </row>
    <row r="4754" spans="4:4">
      <c r="D4754" s="499"/>
    </row>
    <row r="4755" spans="4:4">
      <c r="D4755" s="499"/>
    </row>
    <row r="4756" spans="4:4">
      <c r="D4756" s="499"/>
    </row>
    <row r="4757" spans="4:4">
      <c r="D4757" s="499"/>
    </row>
    <row r="4758" spans="4:4">
      <c r="D4758" s="499"/>
    </row>
    <row r="4759" spans="4:4">
      <c r="D4759" s="499"/>
    </row>
    <row r="4760" spans="4:4">
      <c r="D4760" s="499"/>
    </row>
    <row r="4761" spans="4:4">
      <c r="D4761" s="499"/>
    </row>
    <row r="4762" spans="4:4">
      <c r="D4762" s="499"/>
    </row>
    <row r="4763" spans="4:4">
      <c r="D4763" s="499"/>
    </row>
    <row r="4764" spans="4:4">
      <c r="D4764" s="499"/>
    </row>
    <row r="4765" spans="4:4">
      <c r="D4765" s="499"/>
    </row>
    <row r="4766" spans="4:4">
      <c r="D4766" s="499"/>
    </row>
    <row r="4767" spans="4:4">
      <c r="D4767" s="499"/>
    </row>
    <row r="4768" spans="4:4">
      <c r="D4768" s="499"/>
    </row>
    <row r="4769" spans="4:4">
      <c r="D4769" s="499"/>
    </row>
    <row r="4770" spans="4:4">
      <c r="D4770" s="499"/>
    </row>
    <row r="4771" spans="4:4">
      <c r="D4771" s="499"/>
    </row>
    <row r="4772" spans="4:4">
      <c r="D4772" s="499"/>
    </row>
    <row r="4773" spans="4:4">
      <c r="D4773" s="499"/>
    </row>
    <row r="4774" spans="4:4">
      <c r="D4774" s="499"/>
    </row>
    <row r="4775" spans="4:4">
      <c r="D4775" s="499"/>
    </row>
    <row r="4776" spans="4:4">
      <c r="D4776" s="499"/>
    </row>
    <row r="4777" spans="4:4">
      <c r="D4777" s="499"/>
    </row>
    <row r="4778" spans="4:4">
      <c r="D4778" s="499"/>
    </row>
    <row r="4779" spans="4:4">
      <c r="D4779" s="499"/>
    </row>
    <row r="4780" spans="4:4">
      <c r="D4780" s="499"/>
    </row>
    <row r="4781" spans="4:4">
      <c r="D4781" s="499"/>
    </row>
    <row r="4782" spans="4:4">
      <c r="D4782" s="499"/>
    </row>
    <row r="4783" spans="4:4">
      <c r="D4783" s="499"/>
    </row>
    <row r="4784" spans="4:4">
      <c r="D4784" s="499"/>
    </row>
    <row r="4785" spans="4:4">
      <c r="D4785" s="499"/>
    </row>
    <row r="4786" spans="4:4">
      <c r="D4786" s="499"/>
    </row>
    <row r="4787" spans="4:4">
      <c r="D4787" s="499"/>
    </row>
    <row r="4788" spans="4:4">
      <c r="D4788" s="499"/>
    </row>
    <row r="4789" spans="4:4">
      <c r="D4789" s="499"/>
    </row>
    <row r="4790" spans="4:4">
      <c r="D4790" s="499"/>
    </row>
    <row r="4791" spans="4:4">
      <c r="D4791" s="499"/>
    </row>
    <row r="4792" spans="4:4">
      <c r="D4792" s="499"/>
    </row>
    <row r="4793" spans="4:4">
      <c r="D4793" s="499"/>
    </row>
    <row r="4794" spans="4:4">
      <c r="D4794" s="499"/>
    </row>
    <row r="4795" spans="4:4">
      <c r="D4795" s="499"/>
    </row>
    <row r="4796" spans="4:4">
      <c r="D4796" s="499"/>
    </row>
    <row r="4797" spans="4:4">
      <c r="D4797" s="499"/>
    </row>
    <row r="4798" spans="4:4">
      <c r="D4798" s="499"/>
    </row>
    <row r="4799" spans="4:4">
      <c r="D4799" s="499"/>
    </row>
    <row r="4800" spans="4:4">
      <c r="D4800" s="499"/>
    </row>
    <row r="4801" spans="4:4">
      <c r="D4801" s="499"/>
    </row>
    <row r="4802" spans="4:4">
      <c r="D4802" s="499"/>
    </row>
    <row r="4803" spans="4:4">
      <c r="D4803" s="499"/>
    </row>
    <row r="4804" spans="4:4">
      <c r="D4804" s="499"/>
    </row>
    <row r="4805" spans="4:4">
      <c r="D4805" s="499"/>
    </row>
    <row r="4806" spans="4:4">
      <c r="D4806" s="499"/>
    </row>
    <row r="4807" spans="4:4">
      <c r="D4807" s="499"/>
    </row>
    <row r="4808" spans="4:4">
      <c r="D4808" s="499"/>
    </row>
    <row r="4809" spans="4:4">
      <c r="D4809" s="499"/>
    </row>
    <row r="4810" spans="4:4">
      <c r="D4810" s="499"/>
    </row>
    <row r="4811" spans="4:4">
      <c r="D4811" s="499"/>
    </row>
    <row r="4812" spans="4:4">
      <c r="D4812" s="499"/>
    </row>
    <row r="4813" spans="4:4">
      <c r="D4813" s="499"/>
    </row>
    <row r="4814" spans="4:4">
      <c r="D4814" s="499"/>
    </row>
    <row r="4815" spans="4:4">
      <c r="D4815" s="499"/>
    </row>
    <row r="4816" spans="4:4">
      <c r="D4816" s="499"/>
    </row>
    <row r="4817" spans="4:4">
      <c r="D4817" s="499"/>
    </row>
    <row r="4818" spans="4:4">
      <c r="D4818" s="499"/>
    </row>
    <row r="4819" spans="4:4">
      <c r="D4819" s="499"/>
    </row>
    <row r="4820" spans="4:4">
      <c r="D4820" s="499"/>
    </row>
    <row r="4821" spans="4:4">
      <c r="D4821" s="499"/>
    </row>
    <row r="4822" spans="4:4">
      <c r="D4822" s="499"/>
    </row>
    <row r="4823" spans="4:4">
      <c r="D4823" s="499"/>
    </row>
    <row r="4824" spans="4:4">
      <c r="D4824" s="499"/>
    </row>
    <row r="4825" spans="4:4">
      <c r="D4825" s="499"/>
    </row>
    <row r="4826" spans="4:4">
      <c r="D4826" s="499"/>
    </row>
    <row r="4827" spans="4:4">
      <c r="D4827" s="499"/>
    </row>
    <row r="4828" spans="4:4">
      <c r="D4828" s="499"/>
    </row>
    <row r="4829" spans="4:4">
      <c r="D4829" s="499"/>
    </row>
    <row r="4830" spans="4:4">
      <c r="D4830" s="499"/>
    </row>
    <row r="4831" spans="4:4">
      <c r="D4831" s="499"/>
    </row>
    <row r="4832" spans="4:4">
      <c r="D4832" s="499"/>
    </row>
    <row r="4833" spans="4:4">
      <c r="D4833" s="499"/>
    </row>
    <row r="4834" spans="4:4">
      <c r="D4834" s="499"/>
    </row>
    <row r="4835" spans="4:4">
      <c r="D4835" s="499"/>
    </row>
    <row r="4836" spans="4:4">
      <c r="D4836" s="499"/>
    </row>
    <row r="4837" spans="4:4">
      <c r="D4837" s="499"/>
    </row>
    <row r="4838" spans="4:4">
      <c r="D4838" s="499"/>
    </row>
    <row r="4839" spans="4:4">
      <c r="D4839" s="499"/>
    </row>
    <row r="4840" spans="4:4">
      <c r="D4840" s="499"/>
    </row>
    <row r="4841" spans="4:4">
      <c r="D4841" s="499"/>
    </row>
    <row r="4842" spans="4:4">
      <c r="D4842" s="499"/>
    </row>
    <row r="4843" spans="4:4">
      <c r="D4843" s="499"/>
    </row>
    <row r="4844" spans="4:4">
      <c r="D4844" s="499"/>
    </row>
    <row r="4845" spans="4:4">
      <c r="D4845" s="499"/>
    </row>
    <row r="4846" spans="4:4">
      <c r="D4846" s="499"/>
    </row>
    <row r="4847" spans="4:4">
      <c r="D4847" s="499"/>
    </row>
    <row r="4848" spans="4:4">
      <c r="D4848" s="499"/>
    </row>
    <row r="4849" spans="4:4">
      <c r="D4849" s="499"/>
    </row>
    <row r="4850" spans="4:4">
      <c r="D4850" s="499"/>
    </row>
    <row r="4851" spans="4:4">
      <c r="D4851" s="499"/>
    </row>
    <row r="4852" spans="4:4">
      <c r="D4852" s="499"/>
    </row>
    <row r="4853" spans="4:4">
      <c r="D4853" s="499"/>
    </row>
    <row r="4854" spans="4:4">
      <c r="D4854" s="499"/>
    </row>
    <row r="4855" spans="4:4">
      <c r="D4855" s="499"/>
    </row>
    <row r="4856" spans="4:4">
      <c r="D4856" s="499"/>
    </row>
    <row r="4857" spans="4:4">
      <c r="D4857" s="499"/>
    </row>
    <row r="4858" spans="4:4">
      <c r="D4858" s="499"/>
    </row>
    <row r="4859" spans="4:4">
      <c r="D4859" s="499"/>
    </row>
    <row r="4860" spans="4:4">
      <c r="D4860" s="499"/>
    </row>
    <row r="4861" spans="4:4">
      <c r="D4861" s="499"/>
    </row>
    <row r="4862" spans="4:4">
      <c r="D4862" s="499"/>
    </row>
    <row r="4863" spans="4:4">
      <c r="D4863" s="499"/>
    </row>
    <row r="4864" spans="4:4">
      <c r="D4864" s="499"/>
    </row>
    <row r="4865" spans="4:4">
      <c r="D4865" s="499"/>
    </row>
    <row r="4866" spans="4:4">
      <c r="D4866" s="499"/>
    </row>
    <row r="4867" spans="4:4">
      <c r="D4867" s="499"/>
    </row>
    <row r="4868" spans="4:4">
      <c r="D4868" s="499"/>
    </row>
    <row r="4869" spans="4:4">
      <c r="D4869" s="499"/>
    </row>
    <row r="4870" spans="4:4">
      <c r="D4870" s="499"/>
    </row>
    <row r="4871" spans="4:4">
      <c r="D4871" s="499"/>
    </row>
    <row r="4872" spans="4:4">
      <c r="D4872" s="499"/>
    </row>
    <row r="4873" spans="4:4">
      <c r="D4873" s="499"/>
    </row>
    <row r="4874" spans="4:4">
      <c r="D4874" s="499"/>
    </row>
    <row r="4875" spans="4:4">
      <c r="D4875" s="499"/>
    </row>
    <row r="4876" spans="4:4">
      <c r="D4876" s="499"/>
    </row>
    <row r="4877" spans="4:4">
      <c r="D4877" s="499"/>
    </row>
    <row r="4878" spans="4:4">
      <c r="D4878" s="499"/>
    </row>
    <row r="4879" spans="4:4">
      <c r="D4879" s="499"/>
    </row>
    <row r="4880" spans="4:4">
      <c r="D4880" s="499"/>
    </row>
    <row r="4881" spans="4:4">
      <c r="D4881" s="499"/>
    </row>
    <row r="4882" spans="4:4">
      <c r="D4882" s="499"/>
    </row>
    <row r="4883" spans="4:4">
      <c r="D4883" s="499"/>
    </row>
    <row r="4884" spans="4:4">
      <c r="D4884" s="499"/>
    </row>
    <row r="4885" spans="4:4">
      <c r="D4885" s="499"/>
    </row>
    <row r="4886" spans="4:4">
      <c r="D4886" s="499"/>
    </row>
    <row r="4887" spans="4:4">
      <c r="D4887" s="499"/>
    </row>
    <row r="4888" spans="4:4">
      <c r="D4888" s="499"/>
    </row>
    <row r="4889" spans="4:4">
      <c r="D4889" s="499"/>
    </row>
    <row r="4890" spans="4:4">
      <c r="D4890" s="499"/>
    </row>
    <row r="4891" spans="4:4">
      <c r="D4891" s="499"/>
    </row>
    <row r="4892" spans="4:4">
      <c r="D4892" s="499"/>
    </row>
    <row r="4893" spans="4:4">
      <c r="D4893" s="499"/>
    </row>
    <row r="4894" spans="4:4">
      <c r="D4894" s="499"/>
    </row>
    <row r="4895" spans="4:4">
      <c r="D4895" s="499"/>
    </row>
    <row r="4896" spans="4:4">
      <c r="D4896" s="499"/>
    </row>
    <row r="4897" spans="4:4">
      <c r="D4897" s="499"/>
    </row>
    <row r="4898" spans="4:4">
      <c r="D4898" s="499"/>
    </row>
    <row r="4899" spans="4:4">
      <c r="D4899" s="499"/>
    </row>
    <row r="4900" spans="4:4">
      <c r="D4900" s="499"/>
    </row>
    <row r="4901" spans="4:4">
      <c r="D4901" s="499"/>
    </row>
    <row r="4902" spans="4:4">
      <c r="D4902" s="499"/>
    </row>
    <row r="4903" spans="4:4">
      <c r="D4903" s="499"/>
    </row>
    <row r="4904" spans="4:4">
      <c r="D4904" s="499"/>
    </row>
    <row r="4905" spans="4:4">
      <c r="D4905" s="499"/>
    </row>
    <row r="4906" spans="4:4">
      <c r="D4906" s="499"/>
    </row>
    <row r="4907" spans="4:4">
      <c r="D4907" s="499"/>
    </row>
    <row r="4908" spans="4:4">
      <c r="D4908" s="499"/>
    </row>
    <row r="4909" spans="4:4">
      <c r="D4909" s="499"/>
    </row>
    <row r="4910" spans="4:4">
      <c r="D4910" s="499"/>
    </row>
    <row r="4911" spans="4:4">
      <c r="D4911" s="499"/>
    </row>
    <row r="4912" spans="4:4">
      <c r="D4912" s="499"/>
    </row>
    <row r="4913" spans="4:4">
      <c r="D4913" s="499"/>
    </row>
    <row r="4914" spans="4:4">
      <c r="D4914" s="499"/>
    </row>
    <row r="4915" spans="4:4">
      <c r="D4915" s="499"/>
    </row>
    <row r="4916" spans="4:4">
      <c r="D4916" s="499"/>
    </row>
    <row r="4917" spans="4:4">
      <c r="D4917" s="499"/>
    </row>
    <row r="4918" spans="4:4">
      <c r="D4918" s="499"/>
    </row>
    <row r="4919" spans="4:4">
      <c r="D4919" s="499"/>
    </row>
    <row r="4920" spans="4:4">
      <c r="D4920" s="499"/>
    </row>
    <row r="4921" spans="4:4">
      <c r="D4921" s="499"/>
    </row>
    <row r="4922" spans="4:4">
      <c r="D4922" s="499"/>
    </row>
    <row r="4923" spans="4:4">
      <c r="D4923" s="499"/>
    </row>
    <row r="4924" spans="4:4">
      <c r="D4924" s="499"/>
    </row>
    <row r="4925" spans="4:4">
      <c r="D4925" s="499"/>
    </row>
    <row r="4926" spans="4:4">
      <c r="D4926" s="499"/>
    </row>
    <row r="4927" spans="4:4">
      <c r="D4927" s="499"/>
    </row>
    <row r="4928" spans="4:4">
      <c r="D4928" s="499"/>
    </row>
    <row r="4929" spans="4:4">
      <c r="D4929" s="499"/>
    </row>
    <row r="4930" spans="4:4">
      <c r="D4930" s="499"/>
    </row>
    <row r="4931" spans="4:4">
      <c r="D4931" s="499"/>
    </row>
    <row r="4932" spans="4:4">
      <c r="D4932" s="499"/>
    </row>
    <row r="4933" spans="4:4">
      <c r="D4933" s="499"/>
    </row>
    <row r="4934" spans="4:4">
      <c r="D4934" s="499"/>
    </row>
    <row r="4935" spans="4:4">
      <c r="D4935" s="499"/>
    </row>
    <row r="4936" spans="4:4">
      <c r="D4936" s="499"/>
    </row>
    <row r="4937" spans="4:4">
      <c r="D4937" s="499"/>
    </row>
    <row r="4938" spans="4:4">
      <c r="D4938" s="499"/>
    </row>
    <row r="4939" spans="4:4">
      <c r="D4939" s="499"/>
    </row>
    <row r="4940" spans="4:4">
      <c r="D4940" s="499"/>
    </row>
    <row r="4941" spans="4:4">
      <c r="D4941" s="499"/>
    </row>
    <row r="4942" spans="4:4">
      <c r="D4942" s="499"/>
    </row>
    <row r="4943" spans="4:4">
      <c r="D4943" s="499"/>
    </row>
    <row r="4944" spans="4:4">
      <c r="D4944" s="499"/>
    </row>
    <row r="4945" spans="4:4">
      <c r="D4945" s="499"/>
    </row>
    <row r="4946" spans="4:4">
      <c r="D4946" s="499"/>
    </row>
    <row r="4947" spans="4:4">
      <c r="D4947" s="499"/>
    </row>
    <row r="4948" spans="4:4">
      <c r="D4948" s="499"/>
    </row>
    <row r="4949" spans="4:4">
      <c r="D4949" s="499"/>
    </row>
    <row r="4950" spans="4:4">
      <c r="D4950" s="499"/>
    </row>
    <row r="4951" spans="4:4">
      <c r="D4951" s="499"/>
    </row>
    <row r="4952" spans="4:4">
      <c r="D4952" s="499"/>
    </row>
    <row r="4953" spans="4:4">
      <c r="D4953" s="499"/>
    </row>
    <row r="4954" spans="4:4">
      <c r="D4954" s="499"/>
    </row>
    <row r="4955" spans="4:4">
      <c r="D4955" s="499"/>
    </row>
    <row r="4956" spans="4:4">
      <c r="D4956" s="499"/>
    </row>
    <row r="4957" spans="4:4">
      <c r="D4957" s="499"/>
    </row>
    <row r="4958" spans="4:4">
      <c r="D4958" s="499"/>
    </row>
    <row r="4959" spans="4:4">
      <c r="D4959" s="499"/>
    </row>
    <row r="4960" spans="4:4">
      <c r="D4960" s="499"/>
    </row>
    <row r="4961" spans="4:4">
      <c r="D4961" s="499"/>
    </row>
    <row r="4962" spans="4:4">
      <c r="D4962" s="499"/>
    </row>
    <row r="4963" spans="4:4">
      <c r="D4963" s="499"/>
    </row>
    <row r="4964" spans="4:4">
      <c r="D4964" s="499"/>
    </row>
    <row r="4965" spans="4:4">
      <c r="D4965" s="499"/>
    </row>
    <row r="4966" spans="4:4">
      <c r="D4966" s="499"/>
    </row>
    <row r="4967" spans="4:4">
      <c r="D4967" s="499"/>
    </row>
    <row r="4968" spans="4:4">
      <c r="D4968" s="499"/>
    </row>
    <row r="4969" spans="4:4">
      <c r="D4969" s="499"/>
    </row>
    <row r="4970" spans="4:4">
      <c r="D4970" s="499"/>
    </row>
    <row r="4971" spans="4:4">
      <c r="D4971" s="499"/>
    </row>
    <row r="4972" spans="4:4">
      <c r="D4972" s="499"/>
    </row>
    <row r="4973" spans="4:4">
      <c r="D4973" s="499"/>
    </row>
    <row r="4974" spans="4:4">
      <c r="D4974" s="499"/>
    </row>
    <row r="4975" spans="4:4">
      <c r="D4975" s="499"/>
    </row>
    <row r="4976" spans="4:4">
      <c r="D4976" s="499"/>
    </row>
    <row r="4977" spans="4:4">
      <c r="D4977" s="499"/>
    </row>
    <row r="4978" spans="4:4">
      <c r="D4978" s="499"/>
    </row>
    <row r="4979" spans="4:4">
      <c r="D4979" s="499"/>
    </row>
    <row r="4980" spans="4:4">
      <c r="D4980" s="499"/>
    </row>
    <row r="4981" spans="4:4">
      <c r="D4981" s="499"/>
    </row>
    <row r="4982" spans="4:4">
      <c r="D4982" s="499"/>
    </row>
    <row r="4983" spans="4:4">
      <c r="D4983" s="499"/>
    </row>
    <row r="4984" spans="4:4">
      <c r="D4984" s="499"/>
    </row>
    <row r="4985" spans="4:4">
      <c r="D4985" s="499"/>
    </row>
    <row r="4986" spans="4:4">
      <c r="D4986" s="499"/>
    </row>
    <row r="4987" spans="4:4">
      <c r="D4987" s="499"/>
    </row>
    <row r="4988" spans="4:4">
      <c r="D4988" s="499"/>
    </row>
    <row r="4989" spans="4:4">
      <c r="D4989" s="499"/>
    </row>
    <row r="4990" spans="4:4">
      <c r="D4990" s="499"/>
    </row>
    <row r="4991" spans="4:4">
      <c r="D4991" s="499"/>
    </row>
    <row r="4992" spans="4:4">
      <c r="D4992" s="499"/>
    </row>
    <row r="4993" spans="4:4">
      <c r="D4993" s="499"/>
    </row>
    <row r="4994" spans="4:4">
      <c r="D4994" s="499"/>
    </row>
    <row r="4995" spans="4:4">
      <c r="D4995" s="499"/>
    </row>
    <row r="4996" spans="4:4">
      <c r="D4996" s="499"/>
    </row>
    <row r="4997" spans="4:4">
      <c r="D4997" s="499"/>
    </row>
    <row r="4998" spans="4:4">
      <c r="D4998" s="499"/>
    </row>
    <row r="4999" spans="4:4">
      <c r="D4999" s="499"/>
    </row>
    <row r="5000" spans="4:4">
      <c r="D5000" s="499"/>
    </row>
  </sheetData>
  <sheetProtection sheet="1" formatRows="0"/>
  <mergeCells count="133">
    <mergeCell ref="C16:G16"/>
    <mergeCell ref="C20:G20"/>
    <mergeCell ref="C23:G23"/>
    <mergeCell ref="C27:G27"/>
    <mergeCell ref="C30:G30"/>
    <mergeCell ref="C34:G34"/>
    <mergeCell ref="A1:G1"/>
    <mergeCell ref="C2:G2"/>
    <mergeCell ref="C3:G3"/>
    <mergeCell ref="C4:G4"/>
    <mergeCell ref="C10:G10"/>
    <mergeCell ref="C13:G13"/>
    <mergeCell ref="C77:G77"/>
    <mergeCell ref="C80:G80"/>
    <mergeCell ref="C83:G83"/>
    <mergeCell ref="C88:G88"/>
    <mergeCell ref="C91:G91"/>
    <mergeCell ref="C98:G98"/>
    <mergeCell ref="C37:G37"/>
    <mergeCell ref="C45:G45"/>
    <mergeCell ref="C48:G48"/>
    <mergeCell ref="C51:G51"/>
    <mergeCell ref="C52:G52"/>
    <mergeCell ref="C55:G55"/>
    <mergeCell ref="C135:G135"/>
    <mergeCell ref="C140:G140"/>
    <mergeCell ref="C141:G141"/>
    <mergeCell ref="C161:G161"/>
    <mergeCell ref="C166:G166"/>
    <mergeCell ref="C192:G192"/>
    <mergeCell ref="C104:G104"/>
    <mergeCell ref="C109:G109"/>
    <mergeCell ref="C113:G113"/>
    <mergeCell ref="C124:G124"/>
    <mergeCell ref="C128:G128"/>
    <mergeCell ref="C132:G132"/>
    <mergeCell ref="C232:G232"/>
    <mergeCell ref="C236:G236"/>
    <mergeCell ref="C239:G239"/>
    <mergeCell ref="C240:G240"/>
    <mergeCell ref="C241:G241"/>
    <mergeCell ref="C247:G247"/>
    <mergeCell ref="C196:G196"/>
    <mergeCell ref="C199:G199"/>
    <mergeCell ref="C202:G202"/>
    <mergeCell ref="C205:G205"/>
    <mergeCell ref="C210:G210"/>
    <mergeCell ref="C229:G229"/>
    <mergeCell ref="C293:G293"/>
    <mergeCell ref="C302:G302"/>
    <mergeCell ref="C303:G303"/>
    <mergeCell ref="C306:G306"/>
    <mergeCell ref="C314:G314"/>
    <mergeCell ref="C317:G317"/>
    <mergeCell ref="C260:G260"/>
    <mergeCell ref="C264:G264"/>
    <mergeCell ref="C284:G284"/>
    <mergeCell ref="C288:G288"/>
    <mergeCell ref="C289:G289"/>
    <mergeCell ref="C292:G292"/>
    <mergeCell ref="C345:G345"/>
    <mergeCell ref="C349:G349"/>
    <mergeCell ref="C350:G350"/>
    <mergeCell ref="C354:G354"/>
    <mergeCell ref="C364:G364"/>
    <mergeCell ref="C373:G373"/>
    <mergeCell ref="C320:G320"/>
    <mergeCell ref="C323:G323"/>
    <mergeCell ref="C326:G326"/>
    <mergeCell ref="C329:G329"/>
    <mergeCell ref="C332:G332"/>
    <mergeCell ref="C335:G335"/>
    <mergeCell ref="C471:G471"/>
    <mergeCell ref="C474:G474"/>
    <mergeCell ref="C506:G506"/>
    <mergeCell ref="C507:G507"/>
    <mergeCell ref="C511:G511"/>
    <mergeCell ref="C512:G512"/>
    <mergeCell ref="C379:G379"/>
    <mergeCell ref="C382:G382"/>
    <mergeCell ref="C423:G423"/>
    <mergeCell ref="C438:G438"/>
    <mergeCell ref="C462:G462"/>
    <mergeCell ref="C468:G468"/>
    <mergeCell ref="C619:G619"/>
    <mergeCell ref="C622:G622"/>
    <mergeCell ref="C623:G623"/>
    <mergeCell ref="C650:G650"/>
    <mergeCell ref="C670:G670"/>
    <mergeCell ref="C673:G673"/>
    <mergeCell ref="C528:G528"/>
    <mergeCell ref="C540:G540"/>
    <mergeCell ref="C554:G554"/>
    <mergeCell ref="C561:G561"/>
    <mergeCell ref="C585:G585"/>
    <mergeCell ref="C597:G597"/>
    <mergeCell ref="C730:G730"/>
    <mergeCell ref="C731:G731"/>
    <mergeCell ref="C732:G732"/>
    <mergeCell ref="C733:G733"/>
    <mergeCell ref="C734:G734"/>
    <mergeCell ref="C735:G735"/>
    <mergeCell ref="C680:G680"/>
    <mergeCell ref="C683:G683"/>
    <mergeCell ref="C701:G701"/>
    <mergeCell ref="C705:G705"/>
    <mergeCell ref="C727:G727"/>
    <mergeCell ref="C728:G728"/>
    <mergeCell ref="C808:G808"/>
    <mergeCell ref="C815:G815"/>
    <mergeCell ref="C827:G827"/>
    <mergeCell ref="C832:G832"/>
    <mergeCell ref="C838:G838"/>
    <mergeCell ref="C841:G841"/>
    <mergeCell ref="C736:G736"/>
    <mergeCell ref="C737:G737"/>
    <mergeCell ref="C738:G738"/>
    <mergeCell ref="C767:G767"/>
    <mergeCell ref="C791:G791"/>
    <mergeCell ref="C800:G800"/>
    <mergeCell ref="C932:G932"/>
    <mergeCell ref="C918:G918"/>
    <mergeCell ref="C921:G921"/>
    <mergeCell ref="C923:G923"/>
    <mergeCell ref="C924:G924"/>
    <mergeCell ref="C926:G926"/>
    <mergeCell ref="C930:G930"/>
    <mergeCell ref="C847:G847"/>
    <mergeCell ref="C850:G850"/>
    <mergeCell ref="C879:G879"/>
    <mergeCell ref="C911:G911"/>
    <mergeCell ref="C915:G915"/>
    <mergeCell ref="C916:G9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2" sqref="C12:G12"/>
    </sheetView>
  </sheetViews>
  <sheetFormatPr defaultRowHeight="12.75" outlineLevelRow="3"/>
  <cols>
    <col min="1" max="1" width="3.42578125" style="493" customWidth="1"/>
    <col min="2" max="2" width="12.5703125" style="496" customWidth="1"/>
    <col min="3" max="3" width="63.28515625" style="496" customWidth="1"/>
    <col min="4" max="4" width="4.85546875" style="493" customWidth="1"/>
    <col min="5" max="5" width="10.5703125" style="493" customWidth="1"/>
    <col min="6" max="6" width="9.85546875" style="493" customWidth="1"/>
    <col min="7" max="7" width="12.7109375" style="493" customWidth="1"/>
    <col min="8" max="17" width="0" style="493" hidden="1" customWidth="1"/>
    <col min="18" max="18" width="6.85546875" style="493" customWidth="1"/>
    <col min="19" max="19" width="9.140625" style="493"/>
    <col min="20" max="25" width="0" style="493" hidden="1" customWidth="1"/>
    <col min="26" max="28" width="9.140625" style="493"/>
    <col min="29" max="29" width="0" style="493" hidden="1" customWidth="1"/>
    <col min="30" max="30" width="9.140625" style="493"/>
    <col min="31" max="41" width="0" style="493" hidden="1" customWidth="1"/>
    <col min="42" max="52" width="9.140625" style="493"/>
    <col min="53" max="53" width="98.7109375" style="493" customWidth="1"/>
    <col min="54" max="16384" width="9.140625" style="493"/>
  </cols>
  <sheetData>
    <row r="1" spans="1:60" ht="15.75" customHeight="1">
      <c r="A1" s="982" t="s">
        <v>1570</v>
      </c>
      <c r="B1" s="982"/>
      <c r="C1" s="982"/>
      <c r="D1" s="982"/>
      <c r="E1" s="982"/>
      <c r="F1" s="982"/>
      <c r="G1" s="982"/>
      <c r="AG1" s="493" t="s">
        <v>1571</v>
      </c>
    </row>
    <row r="2" spans="1:60" ht="24.95" customHeight="1">
      <c r="A2" s="494" t="s">
        <v>1572</v>
      </c>
      <c r="B2" s="495" t="s">
        <v>66</v>
      </c>
      <c r="C2" s="983" t="s">
        <v>1573</v>
      </c>
      <c r="D2" s="984"/>
      <c r="E2" s="984"/>
      <c r="F2" s="984"/>
      <c r="G2" s="985"/>
      <c r="AG2" s="493" t="s">
        <v>68</v>
      </c>
    </row>
    <row r="3" spans="1:60" ht="24.95" customHeight="1">
      <c r="A3" s="494" t="s">
        <v>1574</v>
      </c>
      <c r="B3" s="495" t="s">
        <v>829</v>
      </c>
      <c r="C3" s="983" t="s">
        <v>24</v>
      </c>
      <c r="D3" s="984"/>
      <c r="E3" s="984"/>
      <c r="F3" s="984"/>
      <c r="G3" s="985"/>
      <c r="AC3" s="496" t="s">
        <v>68</v>
      </c>
      <c r="AG3" s="493" t="s">
        <v>1575</v>
      </c>
    </row>
    <row r="4" spans="1:60" ht="24.95" customHeight="1">
      <c r="A4" s="497" t="s">
        <v>1576</v>
      </c>
      <c r="B4" s="498" t="s">
        <v>1995</v>
      </c>
      <c r="C4" s="986" t="s">
        <v>1996</v>
      </c>
      <c r="D4" s="987"/>
      <c r="E4" s="987"/>
      <c r="F4" s="987"/>
      <c r="G4" s="988"/>
      <c r="AG4" s="493" t="s">
        <v>1579</v>
      </c>
    </row>
    <row r="5" spans="1:60">
      <c r="D5" s="499"/>
    </row>
    <row r="6" spans="1:60" ht="38.25">
      <c r="A6" s="500" t="s">
        <v>1580</v>
      </c>
      <c r="B6" s="501" t="s">
        <v>1581</v>
      </c>
      <c r="C6" s="501" t="s">
        <v>1582</v>
      </c>
      <c r="D6" s="502" t="s">
        <v>142</v>
      </c>
      <c r="E6" s="500" t="s">
        <v>143</v>
      </c>
      <c r="F6" s="503" t="s">
        <v>1583</v>
      </c>
      <c r="G6" s="500" t="s">
        <v>1584</v>
      </c>
      <c r="H6" s="504" t="s">
        <v>1585</v>
      </c>
      <c r="I6" s="504" t="s">
        <v>1586</v>
      </c>
      <c r="J6" s="504" t="s">
        <v>1587</v>
      </c>
      <c r="K6" s="504" t="s">
        <v>1588</v>
      </c>
      <c r="L6" s="504" t="s">
        <v>77</v>
      </c>
      <c r="M6" s="504" t="s">
        <v>115</v>
      </c>
      <c r="N6" s="504" t="s">
        <v>1589</v>
      </c>
      <c r="O6" s="504" t="s">
        <v>1590</v>
      </c>
      <c r="P6" s="504" t="s">
        <v>1591</v>
      </c>
      <c r="Q6" s="504" t="s">
        <v>1592</v>
      </c>
      <c r="R6" s="504" t="s">
        <v>1593</v>
      </c>
      <c r="S6" s="504" t="s">
        <v>1594</v>
      </c>
      <c r="T6" s="504" t="s">
        <v>1595</v>
      </c>
      <c r="U6" s="504" t="s">
        <v>1596</v>
      </c>
      <c r="V6" s="504" t="s">
        <v>1597</v>
      </c>
      <c r="W6" s="504" t="s">
        <v>1598</v>
      </c>
      <c r="X6" s="504" t="s">
        <v>1599</v>
      </c>
      <c r="Y6" s="504" t="s">
        <v>2856</v>
      </c>
    </row>
    <row r="7" spans="1:60" hidden="1">
      <c r="A7" s="505"/>
      <c r="B7" s="506"/>
      <c r="C7" s="506"/>
      <c r="D7" s="507"/>
      <c r="E7" s="508"/>
      <c r="F7" s="509"/>
      <c r="G7" s="509"/>
      <c r="H7" s="509"/>
      <c r="I7" s="509"/>
      <c r="J7" s="509"/>
      <c r="K7" s="509"/>
      <c r="L7" s="509"/>
      <c r="M7" s="509"/>
      <c r="N7" s="508"/>
      <c r="O7" s="508"/>
      <c r="P7" s="508"/>
      <c r="Q7" s="508"/>
      <c r="R7" s="509"/>
      <c r="S7" s="509"/>
      <c r="T7" s="509"/>
      <c r="U7" s="509"/>
      <c r="V7" s="509"/>
      <c r="W7" s="509"/>
      <c r="X7" s="509"/>
      <c r="Y7" s="509"/>
    </row>
    <row r="8" spans="1:60">
      <c r="A8" s="510" t="s">
        <v>1600</v>
      </c>
      <c r="B8" s="511" t="s">
        <v>66</v>
      </c>
      <c r="C8" s="512" t="s">
        <v>803</v>
      </c>
      <c r="D8" s="513"/>
      <c r="E8" s="514"/>
      <c r="F8" s="515"/>
      <c r="G8" s="515">
        <f>SUMIF(AG9:AG35,"&lt;&gt;NOR",G9:G35)</f>
        <v>0</v>
      </c>
      <c r="H8" s="515"/>
      <c r="I8" s="515">
        <f>SUM(I9:I35)</f>
        <v>0</v>
      </c>
      <c r="J8" s="515"/>
      <c r="K8" s="515">
        <f>SUM(K9:K35)</f>
        <v>0</v>
      </c>
      <c r="L8" s="515"/>
      <c r="M8" s="515">
        <f>SUM(M9:M35)</f>
        <v>0</v>
      </c>
      <c r="N8" s="514"/>
      <c r="O8" s="514">
        <f>SUM(O9:O35)</f>
        <v>0.01</v>
      </c>
      <c r="P8" s="514"/>
      <c r="Q8" s="514">
        <f>SUM(Q9:Q35)</f>
        <v>0.99</v>
      </c>
      <c r="R8" s="515"/>
      <c r="S8" s="515"/>
      <c r="T8" s="516"/>
      <c r="U8" s="517"/>
      <c r="V8" s="517">
        <f>SUM(V9:V35)</f>
        <v>105.18</v>
      </c>
      <c r="W8" s="517"/>
      <c r="X8" s="517"/>
      <c r="Y8" s="517"/>
      <c r="AG8" s="493" t="s">
        <v>1601</v>
      </c>
    </row>
    <row r="9" spans="1:60" outlineLevel="1">
      <c r="A9" s="518">
        <v>1</v>
      </c>
      <c r="B9" s="519" t="s">
        <v>1997</v>
      </c>
      <c r="C9" s="520" t="s">
        <v>1998</v>
      </c>
      <c r="D9" s="521" t="s">
        <v>162</v>
      </c>
      <c r="E9" s="522">
        <v>3</v>
      </c>
      <c r="F9" s="523"/>
      <c r="G9" s="524">
        <f>ROUND(E9*F9,2)</f>
        <v>0</v>
      </c>
      <c r="H9" s="523"/>
      <c r="I9" s="524">
        <f>ROUND(E9*H9,2)</f>
        <v>0</v>
      </c>
      <c r="J9" s="523"/>
      <c r="K9" s="524">
        <f>ROUND(E9*J9,2)</f>
        <v>0</v>
      </c>
      <c r="L9" s="524">
        <v>21</v>
      </c>
      <c r="M9" s="524">
        <f>G9*(1+L9/100)</f>
        <v>0</v>
      </c>
      <c r="N9" s="522">
        <v>0</v>
      </c>
      <c r="O9" s="522">
        <f>ROUND(E9*N9,2)</f>
        <v>0</v>
      </c>
      <c r="P9" s="522">
        <v>0</v>
      </c>
      <c r="Q9" s="522">
        <f>ROUND(E9*P9,2)</f>
        <v>0</v>
      </c>
      <c r="R9" s="524" t="s">
        <v>1999</v>
      </c>
      <c r="S9" s="524" t="s">
        <v>1605</v>
      </c>
      <c r="T9" s="525" t="s">
        <v>1605</v>
      </c>
      <c r="U9" s="526">
        <v>0.17199999999999999</v>
      </c>
      <c r="V9" s="526">
        <f>ROUND(E9*U9,2)</f>
        <v>0.52</v>
      </c>
      <c r="W9" s="526"/>
      <c r="X9" s="526" t="s">
        <v>1606</v>
      </c>
      <c r="Y9" s="526" t="s">
        <v>2857</v>
      </c>
      <c r="Z9" s="527"/>
      <c r="AA9" s="527"/>
      <c r="AB9" s="527"/>
      <c r="AC9" s="527"/>
      <c r="AD9" s="527"/>
      <c r="AE9" s="527"/>
      <c r="AF9" s="527"/>
      <c r="AG9" s="527" t="s">
        <v>1607</v>
      </c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</row>
    <row r="10" spans="1:60" ht="22.5" outlineLevel="2">
      <c r="A10" s="528"/>
      <c r="B10" s="529"/>
      <c r="C10" s="976" t="s">
        <v>2000</v>
      </c>
      <c r="D10" s="977"/>
      <c r="E10" s="977"/>
      <c r="F10" s="977"/>
      <c r="G10" s="977"/>
      <c r="H10" s="526"/>
      <c r="I10" s="526"/>
      <c r="J10" s="526"/>
      <c r="K10" s="526"/>
      <c r="L10" s="526"/>
      <c r="M10" s="526"/>
      <c r="N10" s="533"/>
      <c r="O10" s="533"/>
      <c r="P10" s="533"/>
      <c r="Q10" s="533"/>
      <c r="R10" s="526"/>
      <c r="S10" s="526"/>
      <c r="T10" s="526"/>
      <c r="U10" s="526"/>
      <c r="V10" s="526"/>
      <c r="W10" s="526"/>
      <c r="X10" s="526"/>
      <c r="Y10" s="526"/>
      <c r="Z10" s="527"/>
      <c r="AA10" s="527"/>
      <c r="AB10" s="527"/>
      <c r="AC10" s="527"/>
      <c r="AD10" s="527"/>
      <c r="AE10" s="527"/>
      <c r="AF10" s="527"/>
      <c r="AG10" s="527" t="s">
        <v>1621</v>
      </c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34" t="str">
        <f>C10</f>
        <v>s odstraněním kořenů a s případným nutným odklizením křovin a stromů na hromady na vzdálenost do 50 m nebo s naložením na dopravní prostředek, do sklonu terénu 1 : 5,</v>
      </c>
      <c r="BB10" s="527"/>
      <c r="BC10" s="527"/>
      <c r="BD10" s="527"/>
      <c r="BE10" s="527"/>
      <c r="BF10" s="527"/>
      <c r="BG10" s="527"/>
      <c r="BH10" s="527"/>
    </row>
    <row r="11" spans="1:60" ht="22.5" outlineLevel="1">
      <c r="A11" s="518">
        <v>2</v>
      </c>
      <c r="B11" s="519" t="s">
        <v>2001</v>
      </c>
      <c r="C11" s="520" t="s">
        <v>2002</v>
      </c>
      <c r="D11" s="521" t="s">
        <v>162</v>
      </c>
      <c r="E11" s="522">
        <v>0</v>
      </c>
      <c r="F11" s="523"/>
      <c r="G11" s="524">
        <f>ROUND(E11*F11,2)</f>
        <v>0</v>
      </c>
      <c r="H11" s="523"/>
      <c r="I11" s="524">
        <f>ROUND(E11*H11,2)</f>
        <v>0</v>
      </c>
      <c r="J11" s="523"/>
      <c r="K11" s="524">
        <f>ROUND(E11*J11,2)</f>
        <v>0</v>
      </c>
      <c r="L11" s="524">
        <v>21</v>
      </c>
      <c r="M11" s="524">
        <f>G11*(1+L11/100)</f>
        <v>0</v>
      </c>
      <c r="N11" s="522">
        <v>5.0000000000000002E-5</v>
      </c>
      <c r="O11" s="522">
        <f>ROUND(E11*N11,2)</f>
        <v>0</v>
      </c>
      <c r="P11" s="522">
        <v>0</v>
      </c>
      <c r="Q11" s="522">
        <f>ROUND(E11*P11,2)</f>
        <v>0</v>
      </c>
      <c r="R11" s="524" t="s">
        <v>1999</v>
      </c>
      <c r="S11" s="524" t="s">
        <v>1605</v>
      </c>
      <c r="T11" s="525" t="s">
        <v>1605</v>
      </c>
      <c r="U11" s="526">
        <v>0.03</v>
      </c>
      <c r="V11" s="526">
        <f>ROUND(E11*U11,2)</f>
        <v>0</v>
      </c>
      <c r="W11" s="526"/>
      <c r="X11" s="526" t="s">
        <v>1606</v>
      </c>
      <c r="Y11" s="526" t="s">
        <v>2857</v>
      </c>
      <c r="Z11" s="527"/>
      <c r="AA11" s="527"/>
      <c r="AB11" s="527"/>
      <c r="AC11" s="527"/>
      <c r="AD11" s="527"/>
      <c r="AE11" s="527"/>
      <c r="AF11" s="527"/>
      <c r="AG11" s="527" t="s">
        <v>1607</v>
      </c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</row>
    <row r="12" spans="1:60" outlineLevel="2">
      <c r="A12" s="528"/>
      <c r="B12" s="529"/>
      <c r="C12" s="976" t="s">
        <v>2003</v>
      </c>
      <c r="D12" s="977"/>
      <c r="E12" s="977"/>
      <c r="F12" s="977"/>
      <c r="G12" s="977"/>
      <c r="H12" s="526"/>
      <c r="I12" s="526"/>
      <c r="J12" s="526"/>
      <c r="K12" s="526"/>
      <c r="L12" s="526"/>
      <c r="M12" s="526"/>
      <c r="N12" s="533"/>
      <c r="O12" s="533"/>
      <c r="P12" s="533"/>
      <c r="Q12" s="533"/>
      <c r="R12" s="526"/>
      <c r="S12" s="526"/>
      <c r="T12" s="526"/>
      <c r="U12" s="526"/>
      <c r="V12" s="526"/>
      <c r="W12" s="526"/>
      <c r="X12" s="526"/>
      <c r="Y12" s="526"/>
      <c r="Z12" s="527"/>
      <c r="AA12" s="527"/>
      <c r="AB12" s="527"/>
      <c r="AC12" s="527"/>
      <c r="AD12" s="527"/>
      <c r="AE12" s="527"/>
      <c r="AF12" s="527"/>
      <c r="AG12" s="527" t="s">
        <v>1621</v>
      </c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</row>
    <row r="13" spans="1:60" outlineLevel="2">
      <c r="A13" s="528"/>
      <c r="B13" s="529"/>
      <c r="C13" s="978" t="s">
        <v>2004</v>
      </c>
      <c r="D13" s="979"/>
      <c r="E13" s="979"/>
      <c r="F13" s="979"/>
      <c r="G13" s="979"/>
      <c r="H13" s="526"/>
      <c r="I13" s="526"/>
      <c r="J13" s="526"/>
      <c r="K13" s="526"/>
      <c r="L13" s="526"/>
      <c r="M13" s="526"/>
      <c r="N13" s="533"/>
      <c r="O13" s="533"/>
      <c r="P13" s="533"/>
      <c r="Q13" s="533"/>
      <c r="R13" s="526"/>
      <c r="S13" s="526"/>
      <c r="T13" s="526"/>
      <c r="U13" s="526"/>
      <c r="V13" s="526"/>
      <c r="W13" s="526"/>
      <c r="X13" s="526"/>
      <c r="Y13" s="526"/>
      <c r="Z13" s="527"/>
      <c r="AA13" s="527"/>
      <c r="AB13" s="527"/>
      <c r="AC13" s="527"/>
      <c r="AD13" s="527"/>
      <c r="AE13" s="527"/>
      <c r="AF13" s="527"/>
      <c r="AG13" s="527" t="s">
        <v>1632</v>
      </c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</row>
    <row r="14" spans="1:60" outlineLevel="1">
      <c r="A14" s="518">
        <v>3</v>
      </c>
      <c r="B14" s="519" t="s">
        <v>2005</v>
      </c>
      <c r="C14" s="520" t="s">
        <v>2006</v>
      </c>
      <c r="D14" s="521" t="s">
        <v>180</v>
      </c>
      <c r="E14" s="522">
        <v>4.5</v>
      </c>
      <c r="F14" s="523"/>
      <c r="G14" s="524">
        <f>ROUND(E14*F14,2)</f>
        <v>0</v>
      </c>
      <c r="H14" s="523"/>
      <c r="I14" s="524">
        <f>ROUND(E14*H14,2)</f>
        <v>0</v>
      </c>
      <c r="J14" s="523"/>
      <c r="K14" s="524">
        <f>ROUND(E14*J14,2)</f>
        <v>0</v>
      </c>
      <c r="L14" s="524">
        <v>21</v>
      </c>
      <c r="M14" s="524">
        <f>G14*(1+L14/100)</f>
        <v>0</v>
      </c>
      <c r="N14" s="522">
        <v>0</v>
      </c>
      <c r="O14" s="522">
        <f>ROUND(E14*N14,2)</f>
        <v>0</v>
      </c>
      <c r="P14" s="522">
        <v>0.22</v>
      </c>
      <c r="Q14" s="522">
        <f>ROUND(E14*P14,2)</f>
        <v>0.99</v>
      </c>
      <c r="R14" s="524" t="s">
        <v>2007</v>
      </c>
      <c r="S14" s="524" t="s">
        <v>1605</v>
      </c>
      <c r="T14" s="525" t="s">
        <v>1605</v>
      </c>
      <c r="U14" s="526">
        <v>0.14299999999999999</v>
      </c>
      <c r="V14" s="526">
        <f>ROUND(E14*U14,2)</f>
        <v>0.64</v>
      </c>
      <c r="W14" s="526"/>
      <c r="X14" s="526" t="s">
        <v>1606</v>
      </c>
      <c r="Y14" s="526" t="s">
        <v>2857</v>
      </c>
      <c r="Z14" s="527"/>
      <c r="AA14" s="527"/>
      <c r="AB14" s="527"/>
      <c r="AC14" s="527"/>
      <c r="AD14" s="527"/>
      <c r="AE14" s="527"/>
      <c r="AF14" s="527"/>
      <c r="AG14" s="527" t="s">
        <v>1607</v>
      </c>
      <c r="AH14" s="527"/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</row>
    <row r="15" spans="1:60" outlineLevel="2">
      <c r="A15" s="528"/>
      <c r="B15" s="529"/>
      <c r="C15" s="976" t="s">
        <v>2008</v>
      </c>
      <c r="D15" s="977"/>
      <c r="E15" s="977"/>
      <c r="F15" s="977"/>
      <c r="G15" s="977"/>
      <c r="H15" s="526"/>
      <c r="I15" s="526"/>
      <c r="J15" s="526"/>
      <c r="K15" s="526"/>
      <c r="L15" s="526"/>
      <c r="M15" s="526"/>
      <c r="N15" s="533"/>
      <c r="O15" s="533"/>
      <c r="P15" s="533"/>
      <c r="Q15" s="533"/>
      <c r="R15" s="526"/>
      <c r="S15" s="526"/>
      <c r="T15" s="526"/>
      <c r="U15" s="526"/>
      <c r="V15" s="526"/>
      <c r="W15" s="526"/>
      <c r="X15" s="526"/>
      <c r="Y15" s="526"/>
      <c r="Z15" s="527"/>
      <c r="AA15" s="527"/>
      <c r="AB15" s="527"/>
      <c r="AC15" s="527"/>
      <c r="AD15" s="527"/>
      <c r="AE15" s="527"/>
      <c r="AF15" s="527"/>
      <c r="AG15" s="527" t="s">
        <v>1621</v>
      </c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  <c r="AU15" s="527"/>
      <c r="AV15" s="527"/>
      <c r="AW15" s="527"/>
      <c r="AX15" s="527"/>
      <c r="AY15" s="527"/>
      <c r="AZ15" s="527"/>
      <c r="BA15" s="534" t="str">
        <f>C15</f>
        <v>s vybouráním lože, s přemístěním hmot na skládku na vzdálenost do 3 m nebo naložením na dopravní prostředek</v>
      </c>
      <c r="BB15" s="527"/>
      <c r="BC15" s="527"/>
      <c r="BD15" s="527"/>
      <c r="BE15" s="527"/>
      <c r="BF15" s="527"/>
      <c r="BG15" s="527"/>
      <c r="BH15" s="527"/>
    </row>
    <row r="16" spans="1:60" outlineLevel="1">
      <c r="A16" s="518">
        <v>4</v>
      </c>
      <c r="B16" s="519" t="s">
        <v>2009</v>
      </c>
      <c r="C16" s="520" t="s">
        <v>2010</v>
      </c>
      <c r="D16" s="521" t="s">
        <v>832</v>
      </c>
      <c r="E16" s="522">
        <v>102</v>
      </c>
      <c r="F16" s="523"/>
      <c r="G16" s="524">
        <f>ROUND(E16*F16,2)</f>
        <v>0</v>
      </c>
      <c r="H16" s="523"/>
      <c r="I16" s="524">
        <f>ROUND(E16*H16,2)</f>
        <v>0</v>
      </c>
      <c r="J16" s="523"/>
      <c r="K16" s="524">
        <f>ROUND(E16*J16,2)</f>
        <v>0</v>
      </c>
      <c r="L16" s="524">
        <v>21</v>
      </c>
      <c r="M16" s="524">
        <f>G16*(1+L16/100)</f>
        <v>0</v>
      </c>
      <c r="N16" s="522">
        <v>0</v>
      </c>
      <c r="O16" s="522">
        <f>ROUND(E16*N16,2)</f>
        <v>0</v>
      </c>
      <c r="P16" s="522">
        <v>0</v>
      </c>
      <c r="Q16" s="522">
        <f>ROUND(E16*P16,2)</f>
        <v>0</v>
      </c>
      <c r="R16" s="524" t="s">
        <v>1999</v>
      </c>
      <c r="S16" s="524" t="s">
        <v>1605</v>
      </c>
      <c r="T16" s="525" t="s">
        <v>1605</v>
      </c>
      <c r="U16" s="526">
        <v>1.34E-2</v>
      </c>
      <c r="V16" s="526">
        <f>ROUND(E16*U16,2)</f>
        <v>1.37</v>
      </c>
      <c r="W16" s="526"/>
      <c r="X16" s="526" t="s">
        <v>1606</v>
      </c>
      <c r="Y16" s="526" t="s">
        <v>2857</v>
      </c>
      <c r="Z16" s="527"/>
      <c r="AA16" s="527"/>
      <c r="AB16" s="527"/>
      <c r="AC16" s="527"/>
      <c r="AD16" s="527"/>
      <c r="AE16" s="527"/>
      <c r="AF16" s="527"/>
      <c r="AG16" s="527" t="s">
        <v>1607</v>
      </c>
      <c r="AH16" s="527"/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  <c r="AU16" s="527"/>
      <c r="AV16" s="527"/>
      <c r="AW16" s="527"/>
      <c r="AX16" s="527"/>
      <c r="AY16" s="527"/>
      <c r="AZ16" s="527"/>
      <c r="BA16" s="527"/>
      <c r="BB16" s="527"/>
      <c r="BC16" s="527"/>
      <c r="BD16" s="527"/>
      <c r="BE16" s="527"/>
      <c r="BF16" s="527"/>
      <c r="BG16" s="527"/>
      <c r="BH16" s="527"/>
    </row>
    <row r="17" spans="1:60" outlineLevel="2">
      <c r="A17" s="528"/>
      <c r="B17" s="529"/>
      <c r="C17" s="976" t="s">
        <v>2011</v>
      </c>
      <c r="D17" s="977"/>
      <c r="E17" s="977"/>
      <c r="F17" s="977"/>
      <c r="G17" s="977"/>
      <c r="H17" s="526"/>
      <c r="I17" s="526"/>
      <c r="J17" s="526"/>
      <c r="K17" s="526"/>
      <c r="L17" s="526"/>
      <c r="M17" s="526"/>
      <c r="N17" s="533"/>
      <c r="O17" s="533"/>
      <c r="P17" s="533"/>
      <c r="Q17" s="533"/>
      <c r="R17" s="526"/>
      <c r="S17" s="526"/>
      <c r="T17" s="526"/>
      <c r="U17" s="526"/>
      <c r="V17" s="526"/>
      <c r="W17" s="526"/>
      <c r="X17" s="526"/>
      <c r="Y17" s="526"/>
      <c r="Z17" s="527"/>
      <c r="AA17" s="527"/>
      <c r="AB17" s="527"/>
      <c r="AC17" s="527"/>
      <c r="AD17" s="527"/>
      <c r="AE17" s="527"/>
      <c r="AF17" s="527"/>
      <c r="AG17" s="527" t="s">
        <v>1621</v>
      </c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34" t="str">
        <f>C17</f>
        <v>nebo lesní půdy, s vodorovným přemístěním na hromady v místě upotřebení nebo na dočasné či trvalé skládky se složením</v>
      </c>
      <c r="BB17" s="527"/>
      <c r="BC17" s="527"/>
      <c r="BD17" s="527"/>
      <c r="BE17" s="527"/>
      <c r="BF17" s="527"/>
      <c r="BG17" s="527"/>
      <c r="BH17" s="527"/>
    </row>
    <row r="18" spans="1:60" outlineLevel="2">
      <c r="A18" s="528"/>
      <c r="B18" s="529"/>
      <c r="C18" s="530" t="s">
        <v>2012</v>
      </c>
      <c r="D18" s="531"/>
      <c r="E18" s="532">
        <v>102</v>
      </c>
      <c r="F18" s="526"/>
      <c r="G18" s="526"/>
      <c r="H18" s="526"/>
      <c r="I18" s="526"/>
      <c r="J18" s="526"/>
      <c r="K18" s="526"/>
      <c r="L18" s="526"/>
      <c r="M18" s="526"/>
      <c r="N18" s="533"/>
      <c r="O18" s="533"/>
      <c r="P18" s="533"/>
      <c r="Q18" s="533"/>
      <c r="R18" s="526"/>
      <c r="S18" s="526"/>
      <c r="T18" s="526"/>
      <c r="U18" s="526"/>
      <c r="V18" s="526"/>
      <c r="W18" s="526"/>
      <c r="X18" s="526"/>
      <c r="Y18" s="526"/>
      <c r="Z18" s="527"/>
      <c r="AA18" s="527"/>
      <c r="AB18" s="527"/>
      <c r="AC18" s="527"/>
      <c r="AD18" s="527"/>
      <c r="AE18" s="527"/>
      <c r="AF18" s="527"/>
      <c r="AG18" s="527" t="s">
        <v>814</v>
      </c>
      <c r="AH18" s="527">
        <v>0</v>
      </c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</row>
    <row r="19" spans="1:60" outlineLevel="1">
      <c r="A19" s="518">
        <v>5</v>
      </c>
      <c r="B19" s="519" t="s">
        <v>2013</v>
      </c>
      <c r="C19" s="520" t="s">
        <v>2014</v>
      </c>
      <c r="D19" s="521" t="s">
        <v>832</v>
      </c>
      <c r="E19" s="522">
        <v>102</v>
      </c>
      <c r="F19" s="523"/>
      <c r="G19" s="524">
        <f>ROUND(E19*F19,2)</f>
        <v>0</v>
      </c>
      <c r="H19" s="523"/>
      <c r="I19" s="524">
        <f>ROUND(E19*H19,2)</f>
        <v>0</v>
      </c>
      <c r="J19" s="523"/>
      <c r="K19" s="524">
        <f>ROUND(E19*J19,2)</f>
        <v>0</v>
      </c>
      <c r="L19" s="524">
        <v>21</v>
      </c>
      <c r="M19" s="524">
        <f>G19*(1+L19/100)</f>
        <v>0</v>
      </c>
      <c r="N19" s="522">
        <v>0</v>
      </c>
      <c r="O19" s="522">
        <f>ROUND(E19*N19,2)</f>
        <v>0</v>
      </c>
      <c r="P19" s="522">
        <v>0</v>
      </c>
      <c r="Q19" s="522">
        <f>ROUND(E19*P19,2)</f>
        <v>0</v>
      </c>
      <c r="R19" s="524" t="s">
        <v>1999</v>
      </c>
      <c r="S19" s="524" t="s">
        <v>1605</v>
      </c>
      <c r="T19" s="525" t="s">
        <v>1605</v>
      </c>
      <c r="U19" s="526">
        <v>1.0999999999999999E-2</v>
      </c>
      <c r="V19" s="526">
        <f>ROUND(E19*U19,2)</f>
        <v>1.1200000000000001</v>
      </c>
      <c r="W19" s="526"/>
      <c r="X19" s="526" t="s">
        <v>1606</v>
      </c>
      <c r="Y19" s="526" t="s">
        <v>2857</v>
      </c>
      <c r="Z19" s="527"/>
      <c r="AA19" s="527"/>
      <c r="AB19" s="527"/>
      <c r="AC19" s="527"/>
      <c r="AD19" s="527"/>
      <c r="AE19" s="527"/>
      <c r="AF19" s="527"/>
      <c r="AG19" s="527" t="s">
        <v>1697</v>
      </c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</row>
    <row r="20" spans="1:60" outlineLevel="2">
      <c r="A20" s="528"/>
      <c r="B20" s="529"/>
      <c r="C20" s="976" t="s">
        <v>2015</v>
      </c>
      <c r="D20" s="977"/>
      <c r="E20" s="977"/>
      <c r="F20" s="977"/>
      <c r="G20" s="977"/>
      <c r="H20" s="526"/>
      <c r="I20" s="526"/>
      <c r="J20" s="526"/>
      <c r="K20" s="526"/>
      <c r="L20" s="526"/>
      <c r="M20" s="526"/>
      <c r="N20" s="533"/>
      <c r="O20" s="533"/>
      <c r="P20" s="533"/>
      <c r="Q20" s="533"/>
      <c r="R20" s="526"/>
      <c r="S20" s="526"/>
      <c r="T20" s="526"/>
      <c r="U20" s="526"/>
      <c r="V20" s="526"/>
      <c r="W20" s="526"/>
      <c r="X20" s="526"/>
      <c r="Y20" s="526"/>
      <c r="Z20" s="527"/>
      <c r="AA20" s="527"/>
      <c r="AB20" s="527"/>
      <c r="AC20" s="527"/>
      <c r="AD20" s="527"/>
      <c r="AE20" s="527"/>
      <c r="AF20" s="527"/>
      <c r="AG20" s="527" t="s">
        <v>1621</v>
      </c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</row>
    <row r="21" spans="1:60" outlineLevel="2">
      <c r="A21" s="528"/>
      <c r="B21" s="529"/>
      <c r="C21" s="530" t="s">
        <v>2016</v>
      </c>
      <c r="D21" s="531"/>
      <c r="E21" s="532">
        <v>102</v>
      </c>
      <c r="F21" s="526"/>
      <c r="G21" s="526"/>
      <c r="H21" s="526"/>
      <c r="I21" s="526"/>
      <c r="J21" s="526"/>
      <c r="K21" s="526"/>
      <c r="L21" s="526"/>
      <c r="M21" s="526"/>
      <c r="N21" s="533"/>
      <c r="O21" s="533"/>
      <c r="P21" s="533"/>
      <c r="Q21" s="533"/>
      <c r="R21" s="526"/>
      <c r="S21" s="526"/>
      <c r="T21" s="526"/>
      <c r="U21" s="526"/>
      <c r="V21" s="526"/>
      <c r="W21" s="526"/>
      <c r="X21" s="526"/>
      <c r="Y21" s="526"/>
      <c r="Z21" s="527"/>
      <c r="AA21" s="527"/>
      <c r="AB21" s="527"/>
      <c r="AC21" s="527"/>
      <c r="AD21" s="527"/>
      <c r="AE21" s="527"/>
      <c r="AF21" s="527"/>
      <c r="AG21" s="527" t="s">
        <v>814</v>
      </c>
      <c r="AH21" s="527">
        <v>5</v>
      </c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</row>
    <row r="22" spans="1:60" outlineLevel="1">
      <c r="A22" s="518">
        <v>6</v>
      </c>
      <c r="B22" s="519" t="s">
        <v>2017</v>
      </c>
      <c r="C22" s="520" t="s">
        <v>2018</v>
      </c>
      <c r="D22" s="521" t="s">
        <v>162</v>
      </c>
      <c r="E22" s="522">
        <v>3</v>
      </c>
      <c r="F22" s="523"/>
      <c r="G22" s="524">
        <f>ROUND(E22*F22,2)</f>
        <v>0</v>
      </c>
      <c r="H22" s="523"/>
      <c r="I22" s="524">
        <f>ROUND(E22*H22,2)</f>
        <v>0</v>
      </c>
      <c r="J22" s="523"/>
      <c r="K22" s="524">
        <f>ROUND(E22*J22,2)</f>
        <v>0</v>
      </c>
      <c r="L22" s="524">
        <v>21</v>
      </c>
      <c r="M22" s="524">
        <f>G22*(1+L22/100)</f>
        <v>0</v>
      </c>
      <c r="N22" s="522">
        <v>0</v>
      </c>
      <c r="O22" s="522">
        <f>ROUND(E22*N22,2)</f>
        <v>0</v>
      </c>
      <c r="P22" s="522">
        <v>0</v>
      </c>
      <c r="Q22" s="522">
        <f>ROUND(E22*P22,2)</f>
        <v>0</v>
      </c>
      <c r="R22" s="524" t="s">
        <v>1999</v>
      </c>
      <c r="S22" s="524" t="s">
        <v>1605</v>
      </c>
      <c r="T22" s="525" t="s">
        <v>1605</v>
      </c>
      <c r="U22" s="526">
        <v>0</v>
      </c>
      <c r="V22" s="526">
        <f>ROUND(E22*U22,2)</f>
        <v>0</v>
      </c>
      <c r="W22" s="526"/>
      <c r="X22" s="526" t="s">
        <v>1606</v>
      </c>
      <c r="Y22" s="526" t="s">
        <v>2857</v>
      </c>
      <c r="Z22" s="527"/>
      <c r="AA22" s="527"/>
      <c r="AB22" s="527"/>
      <c r="AC22" s="527"/>
      <c r="AD22" s="527"/>
      <c r="AE22" s="527"/>
      <c r="AF22" s="527"/>
      <c r="AG22" s="527" t="s">
        <v>1607</v>
      </c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</row>
    <row r="23" spans="1:60" outlineLevel="2">
      <c r="A23" s="528"/>
      <c r="B23" s="529"/>
      <c r="C23" s="976" t="s">
        <v>2019</v>
      </c>
      <c r="D23" s="977"/>
      <c r="E23" s="977"/>
      <c r="F23" s="977"/>
      <c r="G23" s="977"/>
      <c r="H23" s="526"/>
      <c r="I23" s="526"/>
      <c r="J23" s="526"/>
      <c r="K23" s="526"/>
      <c r="L23" s="526"/>
      <c r="M23" s="526"/>
      <c r="N23" s="533"/>
      <c r="O23" s="533"/>
      <c r="P23" s="533"/>
      <c r="Q23" s="533"/>
      <c r="R23" s="526"/>
      <c r="S23" s="526"/>
      <c r="T23" s="526"/>
      <c r="U23" s="526"/>
      <c r="V23" s="526"/>
      <c r="W23" s="526"/>
      <c r="X23" s="526"/>
      <c r="Y23" s="526"/>
      <c r="Z23" s="527"/>
      <c r="AA23" s="527"/>
      <c r="AB23" s="527"/>
      <c r="AC23" s="527"/>
      <c r="AD23" s="527"/>
      <c r="AE23" s="527"/>
      <c r="AF23" s="527"/>
      <c r="AG23" s="527" t="s">
        <v>1621</v>
      </c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</row>
    <row r="24" spans="1:60" ht="22.5" outlineLevel="1">
      <c r="A24" s="518">
        <v>7</v>
      </c>
      <c r="B24" s="519" t="s">
        <v>2020</v>
      </c>
      <c r="C24" s="520" t="s">
        <v>2021</v>
      </c>
      <c r="D24" s="521" t="s">
        <v>832</v>
      </c>
      <c r="E24" s="522">
        <v>102</v>
      </c>
      <c r="F24" s="523"/>
      <c r="G24" s="524">
        <f>ROUND(E24*F24,2)</f>
        <v>0</v>
      </c>
      <c r="H24" s="523"/>
      <c r="I24" s="524">
        <f>ROUND(E24*H24,2)</f>
        <v>0</v>
      </c>
      <c r="J24" s="523"/>
      <c r="K24" s="524">
        <f>ROUND(E24*J24,2)</f>
        <v>0</v>
      </c>
      <c r="L24" s="524">
        <v>21</v>
      </c>
      <c r="M24" s="524">
        <f>G24*(1+L24/100)</f>
        <v>0</v>
      </c>
      <c r="N24" s="522">
        <v>0</v>
      </c>
      <c r="O24" s="522">
        <f>ROUND(E24*N24,2)</f>
        <v>0</v>
      </c>
      <c r="P24" s="522">
        <v>0</v>
      </c>
      <c r="Q24" s="522">
        <f>ROUND(E24*P24,2)</f>
        <v>0</v>
      </c>
      <c r="R24" s="524" t="s">
        <v>1999</v>
      </c>
      <c r="S24" s="524" t="s">
        <v>1605</v>
      </c>
      <c r="T24" s="525" t="s">
        <v>1605</v>
      </c>
      <c r="U24" s="526">
        <v>5.2999999999999999E-2</v>
      </c>
      <c r="V24" s="526">
        <f>ROUND(E24*U24,2)</f>
        <v>5.41</v>
      </c>
      <c r="W24" s="526"/>
      <c r="X24" s="526" t="s">
        <v>1606</v>
      </c>
      <c r="Y24" s="526" t="s">
        <v>2857</v>
      </c>
      <c r="Z24" s="527"/>
      <c r="AA24" s="527"/>
      <c r="AB24" s="527"/>
      <c r="AC24" s="527"/>
      <c r="AD24" s="527"/>
      <c r="AE24" s="527"/>
      <c r="AF24" s="527"/>
      <c r="AG24" s="527" t="s">
        <v>1697</v>
      </c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</row>
    <row r="25" spans="1:60" outlineLevel="2">
      <c r="A25" s="528"/>
      <c r="B25" s="529"/>
      <c r="C25" s="530" t="s">
        <v>2016</v>
      </c>
      <c r="D25" s="531"/>
      <c r="E25" s="532">
        <v>102</v>
      </c>
      <c r="F25" s="526"/>
      <c r="G25" s="526"/>
      <c r="H25" s="526"/>
      <c r="I25" s="526"/>
      <c r="J25" s="526"/>
      <c r="K25" s="526"/>
      <c r="L25" s="526"/>
      <c r="M25" s="526"/>
      <c r="N25" s="533"/>
      <c r="O25" s="533"/>
      <c r="P25" s="533"/>
      <c r="Q25" s="533"/>
      <c r="R25" s="526"/>
      <c r="S25" s="526"/>
      <c r="T25" s="526"/>
      <c r="U25" s="526"/>
      <c r="V25" s="526"/>
      <c r="W25" s="526"/>
      <c r="X25" s="526"/>
      <c r="Y25" s="526"/>
      <c r="Z25" s="527"/>
      <c r="AA25" s="527"/>
      <c r="AB25" s="527"/>
      <c r="AC25" s="527"/>
      <c r="AD25" s="527"/>
      <c r="AE25" s="527"/>
      <c r="AF25" s="527"/>
      <c r="AG25" s="527" t="s">
        <v>814</v>
      </c>
      <c r="AH25" s="527">
        <v>5</v>
      </c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</row>
    <row r="26" spans="1:60" ht="22.5" outlineLevel="1">
      <c r="A26" s="518">
        <v>8</v>
      </c>
      <c r="B26" s="519" t="s">
        <v>2022</v>
      </c>
      <c r="C26" s="520" t="s">
        <v>2023</v>
      </c>
      <c r="D26" s="521" t="s">
        <v>832</v>
      </c>
      <c r="E26" s="522">
        <v>102</v>
      </c>
      <c r="F26" s="523"/>
      <c r="G26" s="524">
        <f>ROUND(E26*F26,2)</f>
        <v>0</v>
      </c>
      <c r="H26" s="523"/>
      <c r="I26" s="524">
        <f>ROUND(E26*H26,2)</f>
        <v>0</v>
      </c>
      <c r="J26" s="523"/>
      <c r="K26" s="524">
        <f>ROUND(E26*J26,2)</f>
        <v>0</v>
      </c>
      <c r="L26" s="524">
        <v>21</v>
      </c>
      <c r="M26" s="524">
        <f>G26*(1+L26/100)</f>
        <v>0</v>
      </c>
      <c r="N26" s="522">
        <v>0</v>
      </c>
      <c r="O26" s="522">
        <f>ROUND(E26*N26,2)</f>
        <v>0</v>
      </c>
      <c r="P26" s="522">
        <v>0</v>
      </c>
      <c r="Q26" s="522">
        <f>ROUND(E26*P26,2)</f>
        <v>0</v>
      </c>
      <c r="R26" s="524" t="s">
        <v>1999</v>
      </c>
      <c r="S26" s="524" t="s">
        <v>1605</v>
      </c>
      <c r="T26" s="525" t="s">
        <v>1605</v>
      </c>
      <c r="U26" s="526">
        <v>8.9999999999999993E-3</v>
      </c>
      <c r="V26" s="526">
        <f>ROUND(E26*U26,2)</f>
        <v>0.92</v>
      </c>
      <c r="W26" s="526"/>
      <c r="X26" s="526" t="s">
        <v>1606</v>
      </c>
      <c r="Y26" s="526" t="s">
        <v>2857</v>
      </c>
      <c r="Z26" s="527"/>
      <c r="AA26" s="527"/>
      <c r="AB26" s="527"/>
      <c r="AC26" s="527"/>
      <c r="AD26" s="527"/>
      <c r="AE26" s="527"/>
      <c r="AF26" s="527"/>
      <c r="AG26" s="527" t="s">
        <v>1607</v>
      </c>
      <c r="AH26" s="527"/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</row>
    <row r="27" spans="1:60" outlineLevel="2">
      <c r="A27" s="528"/>
      <c r="B27" s="529"/>
      <c r="C27" s="530" t="s">
        <v>2016</v>
      </c>
      <c r="D27" s="531"/>
      <c r="E27" s="532">
        <v>102</v>
      </c>
      <c r="F27" s="526"/>
      <c r="G27" s="526"/>
      <c r="H27" s="526"/>
      <c r="I27" s="526"/>
      <c r="J27" s="526"/>
      <c r="K27" s="526"/>
      <c r="L27" s="526"/>
      <c r="M27" s="526"/>
      <c r="N27" s="533"/>
      <c r="O27" s="533"/>
      <c r="P27" s="533"/>
      <c r="Q27" s="533"/>
      <c r="R27" s="526"/>
      <c r="S27" s="526"/>
      <c r="T27" s="526"/>
      <c r="U27" s="526"/>
      <c r="V27" s="526"/>
      <c r="W27" s="526"/>
      <c r="X27" s="526"/>
      <c r="Y27" s="526"/>
      <c r="Z27" s="527"/>
      <c r="AA27" s="527"/>
      <c r="AB27" s="527"/>
      <c r="AC27" s="527"/>
      <c r="AD27" s="527"/>
      <c r="AE27" s="527"/>
      <c r="AF27" s="527"/>
      <c r="AG27" s="527" t="s">
        <v>814</v>
      </c>
      <c r="AH27" s="527">
        <v>5</v>
      </c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</row>
    <row r="28" spans="1:60" outlineLevel="1">
      <c r="A28" s="518">
        <v>9</v>
      </c>
      <c r="B28" s="519" t="s">
        <v>2024</v>
      </c>
      <c r="C28" s="520" t="s">
        <v>2025</v>
      </c>
      <c r="D28" s="521" t="s">
        <v>162</v>
      </c>
      <c r="E28" s="522">
        <v>340</v>
      </c>
      <c r="F28" s="523"/>
      <c r="G28" s="524">
        <f>ROUND(E28*F28,2)</f>
        <v>0</v>
      </c>
      <c r="H28" s="523"/>
      <c r="I28" s="524">
        <f>ROUND(E28*H28,2)</f>
        <v>0</v>
      </c>
      <c r="J28" s="523"/>
      <c r="K28" s="524">
        <f>ROUND(E28*J28,2)</f>
        <v>0</v>
      </c>
      <c r="L28" s="524">
        <v>21</v>
      </c>
      <c r="M28" s="524">
        <f>G28*(1+L28/100)</f>
        <v>0</v>
      </c>
      <c r="N28" s="522">
        <v>0</v>
      </c>
      <c r="O28" s="522">
        <f>ROUND(E28*N28,2)</f>
        <v>0</v>
      </c>
      <c r="P28" s="522">
        <v>0</v>
      </c>
      <c r="Q28" s="522">
        <f>ROUND(E28*P28,2)</f>
        <v>0</v>
      </c>
      <c r="R28" s="524" t="s">
        <v>2026</v>
      </c>
      <c r="S28" s="524" t="s">
        <v>1605</v>
      </c>
      <c r="T28" s="525" t="s">
        <v>1605</v>
      </c>
      <c r="U28" s="526">
        <v>0.06</v>
      </c>
      <c r="V28" s="526">
        <f>ROUND(E28*U28,2)</f>
        <v>20.399999999999999</v>
      </c>
      <c r="W28" s="526"/>
      <c r="X28" s="526" t="s">
        <v>1606</v>
      </c>
      <c r="Y28" s="526" t="s">
        <v>2857</v>
      </c>
      <c r="Z28" s="527"/>
      <c r="AA28" s="527"/>
      <c r="AB28" s="527"/>
      <c r="AC28" s="527"/>
      <c r="AD28" s="527"/>
      <c r="AE28" s="527"/>
      <c r="AF28" s="527"/>
      <c r="AG28" s="527" t="s">
        <v>1697</v>
      </c>
      <c r="AH28" s="527"/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</row>
    <row r="29" spans="1:60" outlineLevel="2">
      <c r="A29" s="528"/>
      <c r="B29" s="529"/>
      <c r="C29" s="976" t="s">
        <v>2027</v>
      </c>
      <c r="D29" s="977"/>
      <c r="E29" s="977"/>
      <c r="F29" s="977"/>
      <c r="G29" s="977"/>
      <c r="H29" s="526"/>
      <c r="I29" s="526"/>
      <c r="J29" s="526"/>
      <c r="K29" s="526"/>
      <c r="L29" s="526"/>
      <c r="M29" s="526"/>
      <c r="N29" s="533"/>
      <c r="O29" s="533"/>
      <c r="P29" s="533"/>
      <c r="Q29" s="533"/>
      <c r="R29" s="526"/>
      <c r="S29" s="526"/>
      <c r="T29" s="526"/>
      <c r="U29" s="526"/>
      <c r="V29" s="526"/>
      <c r="W29" s="526"/>
      <c r="X29" s="526"/>
      <c r="Y29" s="526"/>
      <c r="Z29" s="527"/>
      <c r="AA29" s="527"/>
      <c r="AB29" s="527"/>
      <c r="AC29" s="527"/>
      <c r="AD29" s="527"/>
      <c r="AE29" s="527"/>
      <c r="AF29" s="527"/>
      <c r="AG29" s="527" t="s">
        <v>1621</v>
      </c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</row>
    <row r="30" spans="1:60" ht="22.5" outlineLevel="1">
      <c r="A30" s="518">
        <v>10</v>
      </c>
      <c r="B30" s="519" t="s">
        <v>2028</v>
      </c>
      <c r="C30" s="520" t="s">
        <v>2029</v>
      </c>
      <c r="D30" s="521" t="s">
        <v>162</v>
      </c>
      <c r="E30" s="522">
        <v>340</v>
      </c>
      <c r="F30" s="523"/>
      <c r="G30" s="524">
        <f>ROUND(E30*F30,2)</f>
        <v>0</v>
      </c>
      <c r="H30" s="523"/>
      <c r="I30" s="524">
        <f>ROUND(E30*H30,2)</f>
        <v>0</v>
      </c>
      <c r="J30" s="523"/>
      <c r="K30" s="524">
        <f>ROUND(E30*J30,2)</f>
        <v>0</v>
      </c>
      <c r="L30" s="524">
        <v>21</v>
      </c>
      <c r="M30" s="524">
        <f>G30*(1+L30/100)</f>
        <v>0</v>
      </c>
      <c r="N30" s="522">
        <v>0</v>
      </c>
      <c r="O30" s="522">
        <f>ROUND(E30*N30,2)</f>
        <v>0</v>
      </c>
      <c r="P30" s="522">
        <v>0</v>
      </c>
      <c r="Q30" s="522">
        <f>ROUND(E30*P30,2)</f>
        <v>0</v>
      </c>
      <c r="R30" s="524" t="s">
        <v>1999</v>
      </c>
      <c r="S30" s="524" t="s">
        <v>1605</v>
      </c>
      <c r="T30" s="525" t="s">
        <v>1605</v>
      </c>
      <c r="U30" s="526">
        <v>0.13</v>
      </c>
      <c r="V30" s="526">
        <f>ROUND(E30*U30,2)</f>
        <v>44.2</v>
      </c>
      <c r="W30" s="526"/>
      <c r="X30" s="526" t="s">
        <v>1606</v>
      </c>
      <c r="Y30" s="526" t="s">
        <v>2857</v>
      </c>
      <c r="Z30" s="527"/>
      <c r="AA30" s="527"/>
      <c r="AB30" s="527"/>
      <c r="AC30" s="527"/>
      <c r="AD30" s="527"/>
      <c r="AE30" s="527"/>
      <c r="AF30" s="527"/>
      <c r="AG30" s="527" t="s">
        <v>1697</v>
      </c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</row>
    <row r="31" spans="1:60" ht="22.5" outlineLevel="2">
      <c r="A31" s="528"/>
      <c r="B31" s="529"/>
      <c r="C31" s="976" t="s">
        <v>2030</v>
      </c>
      <c r="D31" s="977"/>
      <c r="E31" s="977"/>
      <c r="F31" s="977"/>
      <c r="G31" s="977"/>
      <c r="H31" s="526"/>
      <c r="I31" s="526"/>
      <c r="J31" s="526"/>
      <c r="K31" s="526"/>
      <c r="L31" s="526"/>
      <c r="M31" s="526"/>
      <c r="N31" s="533"/>
      <c r="O31" s="533"/>
      <c r="P31" s="533"/>
      <c r="Q31" s="533"/>
      <c r="R31" s="526"/>
      <c r="S31" s="526"/>
      <c r="T31" s="526"/>
      <c r="U31" s="526"/>
      <c r="V31" s="526"/>
      <c r="W31" s="526"/>
      <c r="X31" s="526"/>
      <c r="Y31" s="526"/>
      <c r="Z31" s="527"/>
      <c r="AA31" s="527"/>
      <c r="AB31" s="527"/>
      <c r="AC31" s="527"/>
      <c r="AD31" s="527"/>
      <c r="AE31" s="527"/>
      <c r="AF31" s="527"/>
      <c r="AG31" s="527" t="s">
        <v>1621</v>
      </c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34" t="str">
        <f>C31</f>
        <v>s případným nutným přemístěním hromad nebo dočasných skládek na místo potřeby ze vzdálenosti do 30 m, v rovině nebo ve svahu do 1 : 5,</v>
      </c>
      <c r="BB31" s="527"/>
      <c r="BC31" s="527"/>
      <c r="BD31" s="527"/>
      <c r="BE31" s="527"/>
      <c r="BF31" s="527"/>
      <c r="BG31" s="527"/>
      <c r="BH31" s="527"/>
    </row>
    <row r="32" spans="1:60" ht="22.5" outlineLevel="1">
      <c r="A32" s="518">
        <v>11</v>
      </c>
      <c r="B32" s="519" t="s">
        <v>2031</v>
      </c>
      <c r="C32" s="520" t="s">
        <v>2032</v>
      </c>
      <c r="D32" s="521" t="s">
        <v>162</v>
      </c>
      <c r="E32" s="522">
        <v>340</v>
      </c>
      <c r="F32" s="523"/>
      <c r="G32" s="524">
        <f>ROUND(E32*F32,2)</f>
        <v>0</v>
      </c>
      <c r="H32" s="523"/>
      <c r="I32" s="524">
        <f>ROUND(E32*H32,2)</f>
        <v>0</v>
      </c>
      <c r="J32" s="523"/>
      <c r="K32" s="524">
        <f>ROUND(E32*J32,2)</f>
        <v>0</v>
      </c>
      <c r="L32" s="524">
        <v>21</v>
      </c>
      <c r="M32" s="524">
        <f>G32*(1+L32/100)</f>
        <v>0</v>
      </c>
      <c r="N32" s="522">
        <v>0</v>
      </c>
      <c r="O32" s="522">
        <f>ROUND(E32*N32,2)</f>
        <v>0</v>
      </c>
      <c r="P32" s="522">
        <v>0</v>
      </c>
      <c r="Q32" s="522">
        <f>ROUND(E32*P32,2)</f>
        <v>0</v>
      </c>
      <c r="R32" s="524" t="s">
        <v>2026</v>
      </c>
      <c r="S32" s="524" t="s">
        <v>1605</v>
      </c>
      <c r="T32" s="525" t="s">
        <v>1605</v>
      </c>
      <c r="U32" s="526">
        <v>0.09</v>
      </c>
      <c r="V32" s="526">
        <f>ROUND(E32*U32,2)</f>
        <v>30.6</v>
      </c>
      <c r="W32" s="526"/>
      <c r="X32" s="526" t="s">
        <v>1606</v>
      </c>
      <c r="Y32" s="526" t="s">
        <v>2857</v>
      </c>
      <c r="Z32" s="527"/>
      <c r="AA32" s="527"/>
      <c r="AB32" s="527"/>
      <c r="AC32" s="527"/>
      <c r="AD32" s="527"/>
      <c r="AE32" s="527"/>
      <c r="AF32" s="527"/>
      <c r="AG32" s="527" t="s">
        <v>1607</v>
      </c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</row>
    <row r="33" spans="1:60" outlineLevel="2">
      <c r="A33" s="528"/>
      <c r="B33" s="529"/>
      <c r="C33" s="976" t="s">
        <v>2033</v>
      </c>
      <c r="D33" s="977"/>
      <c r="E33" s="977"/>
      <c r="F33" s="977"/>
      <c r="G33" s="977"/>
      <c r="H33" s="526"/>
      <c r="I33" s="526"/>
      <c r="J33" s="526"/>
      <c r="K33" s="526"/>
      <c r="L33" s="526"/>
      <c r="M33" s="526"/>
      <c r="N33" s="533"/>
      <c r="O33" s="533"/>
      <c r="P33" s="533"/>
      <c r="Q33" s="533"/>
      <c r="R33" s="526"/>
      <c r="S33" s="526"/>
      <c r="T33" s="526"/>
      <c r="U33" s="526"/>
      <c r="V33" s="526"/>
      <c r="W33" s="526"/>
      <c r="X33" s="526"/>
      <c r="Y33" s="526"/>
      <c r="Z33" s="527"/>
      <c r="AA33" s="527"/>
      <c r="AB33" s="527"/>
      <c r="AC33" s="527"/>
      <c r="AD33" s="527"/>
      <c r="AE33" s="527"/>
      <c r="AF33" s="527"/>
      <c r="AG33" s="527" t="s">
        <v>1621</v>
      </c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</row>
    <row r="34" spans="1:60" outlineLevel="1">
      <c r="A34" s="518">
        <v>12</v>
      </c>
      <c r="B34" s="519" t="s">
        <v>2034</v>
      </c>
      <c r="C34" s="520" t="s">
        <v>2035</v>
      </c>
      <c r="D34" s="521" t="s">
        <v>250</v>
      </c>
      <c r="E34" s="522">
        <v>10.199999999999999</v>
      </c>
      <c r="F34" s="523"/>
      <c r="G34" s="524">
        <f>ROUND(E34*F34,2)</f>
        <v>0</v>
      </c>
      <c r="H34" s="523"/>
      <c r="I34" s="524">
        <f>ROUND(E34*H34,2)</f>
        <v>0</v>
      </c>
      <c r="J34" s="523"/>
      <c r="K34" s="524">
        <f>ROUND(E34*J34,2)</f>
        <v>0</v>
      </c>
      <c r="L34" s="524">
        <v>21</v>
      </c>
      <c r="M34" s="524">
        <f>G34*(1+L34/100)</f>
        <v>0</v>
      </c>
      <c r="N34" s="522">
        <v>1E-3</v>
      </c>
      <c r="O34" s="522">
        <f>ROUND(E34*N34,2)</f>
        <v>0.01</v>
      </c>
      <c r="P34" s="522">
        <v>0</v>
      </c>
      <c r="Q34" s="522">
        <f>ROUND(E34*P34,2)</f>
        <v>0</v>
      </c>
      <c r="R34" s="524" t="s">
        <v>1813</v>
      </c>
      <c r="S34" s="524" t="s">
        <v>1605</v>
      </c>
      <c r="T34" s="525" t="s">
        <v>1605</v>
      </c>
      <c r="U34" s="526">
        <v>0</v>
      </c>
      <c r="V34" s="526">
        <f>ROUND(E34*U34,2)</f>
        <v>0</v>
      </c>
      <c r="W34" s="526"/>
      <c r="X34" s="526" t="s">
        <v>1814</v>
      </c>
      <c r="Y34" s="526" t="s">
        <v>2857</v>
      </c>
      <c r="Z34" s="527"/>
      <c r="AA34" s="527"/>
      <c r="AB34" s="527"/>
      <c r="AC34" s="527"/>
      <c r="AD34" s="527"/>
      <c r="AE34" s="527"/>
      <c r="AF34" s="527"/>
      <c r="AG34" s="527" t="s">
        <v>1924</v>
      </c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7"/>
      <c r="BG34" s="527"/>
      <c r="BH34" s="527"/>
    </row>
    <row r="35" spans="1:60" outlineLevel="2">
      <c r="A35" s="528"/>
      <c r="B35" s="529"/>
      <c r="C35" s="530" t="s">
        <v>2036</v>
      </c>
      <c r="D35" s="531"/>
      <c r="E35" s="532">
        <v>10.199999999999999</v>
      </c>
      <c r="F35" s="526"/>
      <c r="G35" s="526"/>
      <c r="H35" s="526"/>
      <c r="I35" s="526"/>
      <c r="J35" s="526"/>
      <c r="K35" s="526"/>
      <c r="L35" s="526"/>
      <c r="M35" s="526"/>
      <c r="N35" s="533"/>
      <c r="O35" s="533"/>
      <c r="P35" s="533"/>
      <c r="Q35" s="533"/>
      <c r="R35" s="526"/>
      <c r="S35" s="526"/>
      <c r="T35" s="526"/>
      <c r="U35" s="526"/>
      <c r="V35" s="526"/>
      <c r="W35" s="526"/>
      <c r="X35" s="526"/>
      <c r="Y35" s="526"/>
      <c r="Z35" s="527"/>
      <c r="AA35" s="527"/>
      <c r="AB35" s="527"/>
      <c r="AC35" s="527"/>
      <c r="AD35" s="527"/>
      <c r="AE35" s="527"/>
      <c r="AF35" s="527"/>
      <c r="AG35" s="527" t="s">
        <v>814</v>
      </c>
      <c r="AH35" s="527">
        <v>0</v>
      </c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7"/>
      <c r="BD35" s="527"/>
      <c r="BE35" s="527"/>
      <c r="BF35" s="527"/>
      <c r="BG35" s="527"/>
      <c r="BH35" s="527"/>
    </row>
    <row r="36" spans="1:60">
      <c r="A36" s="510" t="s">
        <v>1600</v>
      </c>
      <c r="B36" s="511" t="s">
        <v>1261</v>
      </c>
      <c r="C36" s="512" t="s">
        <v>2037</v>
      </c>
      <c r="D36" s="513"/>
      <c r="E36" s="514"/>
      <c r="F36" s="515"/>
      <c r="G36" s="515">
        <f>SUMIF(AG37:AG40,"&lt;&gt;NOR",G37:G40)</f>
        <v>0</v>
      </c>
      <c r="H36" s="515"/>
      <c r="I36" s="515">
        <f>SUM(I37:I40)</f>
        <v>0</v>
      </c>
      <c r="J36" s="515"/>
      <c r="K36" s="515">
        <f>SUM(K37:K40)</f>
        <v>0</v>
      </c>
      <c r="L36" s="515"/>
      <c r="M36" s="515">
        <f>SUM(M37:M40)</f>
        <v>0</v>
      </c>
      <c r="N36" s="514"/>
      <c r="O36" s="514">
        <f>SUM(O37:O40)</f>
        <v>1.6800000000000002</v>
      </c>
      <c r="P36" s="514"/>
      <c r="Q36" s="514">
        <f>SUM(Q37:Q40)</f>
        <v>0</v>
      </c>
      <c r="R36" s="515"/>
      <c r="S36" s="515"/>
      <c r="T36" s="516"/>
      <c r="U36" s="517"/>
      <c r="V36" s="517">
        <f>SUM(V37:V40)</f>
        <v>1.6099999999999999</v>
      </c>
      <c r="W36" s="517"/>
      <c r="X36" s="517"/>
      <c r="Y36" s="517"/>
      <c r="AG36" s="493" t="s">
        <v>1601</v>
      </c>
    </row>
    <row r="37" spans="1:60" ht="33.75" outlineLevel="1">
      <c r="A37" s="518">
        <v>13</v>
      </c>
      <c r="B37" s="519" t="s">
        <v>2038</v>
      </c>
      <c r="C37" s="520" t="s">
        <v>2039</v>
      </c>
      <c r="D37" s="521" t="s">
        <v>180</v>
      </c>
      <c r="E37" s="522">
        <v>4.5</v>
      </c>
      <c r="F37" s="523"/>
      <c r="G37" s="524">
        <f>ROUND(E37*F37,2)</f>
        <v>0</v>
      </c>
      <c r="H37" s="523"/>
      <c r="I37" s="524">
        <f>ROUND(E37*H37,2)</f>
        <v>0</v>
      </c>
      <c r="J37" s="523"/>
      <c r="K37" s="524">
        <f>ROUND(E37*J37,2)</f>
        <v>0</v>
      </c>
      <c r="L37" s="524">
        <v>21</v>
      </c>
      <c r="M37" s="524">
        <f>G37*(1+L37/100)</f>
        <v>0</v>
      </c>
      <c r="N37" s="522">
        <v>0.22133</v>
      </c>
      <c r="O37" s="522">
        <f>ROUND(E37*N37,2)</f>
        <v>1</v>
      </c>
      <c r="P37" s="522">
        <v>0</v>
      </c>
      <c r="Q37" s="522">
        <f>ROUND(E37*P37,2)</f>
        <v>0</v>
      </c>
      <c r="R37" s="524" t="s">
        <v>2007</v>
      </c>
      <c r="S37" s="524" t="s">
        <v>1605</v>
      </c>
      <c r="T37" s="525" t="s">
        <v>1605</v>
      </c>
      <c r="U37" s="526">
        <v>0.27200000000000002</v>
      </c>
      <c r="V37" s="526">
        <f>ROUND(E37*U37,2)</f>
        <v>1.22</v>
      </c>
      <c r="W37" s="526"/>
      <c r="X37" s="526" t="s">
        <v>1606</v>
      </c>
      <c r="Y37" s="526" t="s">
        <v>2857</v>
      </c>
      <c r="Z37" s="527"/>
      <c r="AA37" s="527"/>
      <c r="AB37" s="527"/>
      <c r="AC37" s="527"/>
      <c r="AD37" s="527"/>
      <c r="AE37" s="527"/>
      <c r="AF37" s="527"/>
      <c r="AG37" s="527" t="s">
        <v>1607</v>
      </c>
      <c r="AH37" s="527"/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</row>
    <row r="38" spans="1:60" outlineLevel="2">
      <c r="A38" s="528"/>
      <c r="B38" s="529"/>
      <c r="C38" s="976" t="s">
        <v>2040</v>
      </c>
      <c r="D38" s="977"/>
      <c r="E38" s="977"/>
      <c r="F38" s="977"/>
      <c r="G38" s="977"/>
      <c r="H38" s="526"/>
      <c r="I38" s="526"/>
      <c r="J38" s="526"/>
      <c r="K38" s="526"/>
      <c r="L38" s="526"/>
      <c r="M38" s="526"/>
      <c r="N38" s="533"/>
      <c r="O38" s="533"/>
      <c r="P38" s="533"/>
      <c r="Q38" s="533"/>
      <c r="R38" s="526"/>
      <c r="S38" s="526"/>
      <c r="T38" s="526"/>
      <c r="U38" s="526"/>
      <c r="V38" s="526"/>
      <c r="W38" s="526"/>
      <c r="X38" s="526"/>
      <c r="Y38" s="526"/>
      <c r="Z38" s="527"/>
      <c r="AA38" s="527"/>
      <c r="AB38" s="527"/>
      <c r="AC38" s="527"/>
      <c r="AD38" s="527"/>
      <c r="AE38" s="527"/>
      <c r="AF38" s="527"/>
      <c r="AG38" s="527" t="s">
        <v>1621</v>
      </c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7"/>
      <c r="BG38" s="527"/>
      <c r="BH38" s="527"/>
    </row>
    <row r="39" spans="1:60" outlineLevel="1">
      <c r="A39" s="518">
        <v>14</v>
      </c>
      <c r="B39" s="519" t="s">
        <v>2041</v>
      </c>
      <c r="C39" s="520" t="s">
        <v>2042</v>
      </c>
      <c r="D39" s="521" t="s">
        <v>832</v>
      </c>
      <c r="E39" s="522">
        <v>0.27</v>
      </c>
      <c r="F39" s="523"/>
      <c r="G39" s="524">
        <f>ROUND(E39*F39,2)</f>
        <v>0</v>
      </c>
      <c r="H39" s="523"/>
      <c r="I39" s="524">
        <f>ROUND(E39*H39,2)</f>
        <v>0</v>
      </c>
      <c r="J39" s="523"/>
      <c r="K39" s="524">
        <f>ROUND(E39*J39,2)</f>
        <v>0</v>
      </c>
      <c r="L39" s="524">
        <v>21</v>
      </c>
      <c r="M39" s="524">
        <f>G39*(1+L39/100)</f>
        <v>0</v>
      </c>
      <c r="N39" s="522">
        <v>2.5249999999999999</v>
      </c>
      <c r="O39" s="522">
        <f>ROUND(E39*N39,2)</f>
        <v>0.68</v>
      </c>
      <c r="P39" s="522">
        <v>0</v>
      </c>
      <c r="Q39" s="522">
        <f>ROUND(E39*P39,2)</f>
        <v>0</v>
      </c>
      <c r="R39" s="524"/>
      <c r="S39" s="524" t="s">
        <v>1707</v>
      </c>
      <c r="T39" s="525" t="s">
        <v>1605</v>
      </c>
      <c r="U39" s="526">
        <v>1.4419999999999999</v>
      </c>
      <c r="V39" s="526">
        <f>ROUND(E39*U39,2)</f>
        <v>0.39</v>
      </c>
      <c r="W39" s="526"/>
      <c r="X39" s="526" t="s">
        <v>1606</v>
      </c>
      <c r="Y39" s="526" t="s">
        <v>2857</v>
      </c>
      <c r="Z39" s="527"/>
      <c r="AA39" s="527"/>
      <c r="AB39" s="527"/>
      <c r="AC39" s="527"/>
      <c r="AD39" s="527"/>
      <c r="AE39" s="527"/>
      <c r="AF39" s="527"/>
      <c r="AG39" s="527" t="s">
        <v>1607</v>
      </c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</row>
    <row r="40" spans="1:60" outlineLevel="2">
      <c r="A40" s="528"/>
      <c r="B40" s="529"/>
      <c r="C40" s="530" t="s">
        <v>2043</v>
      </c>
      <c r="D40" s="531"/>
      <c r="E40" s="532">
        <v>0.27</v>
      </c>
      <c r="F40" s="526"/>
      <c r="G40" s="526"/>
      <c r="H40" s="526"/>
      <c r="I40" s="526"/>
      <c r="J40" s="526"/>
      <c r="K40" s="526"/>
      <c r="L40" s="526"/>
      <c r="M40" s="526"/>
      <c r="N40" s="533"/>
      <c r="O40" s="533"/>
      <c r="P40" s="533"/>
      <c r="Q40" s="533"/>
      <c r="R40" s="526"/>
      <c r="S40" s="526"/>
      <c r="T40" s="526"/>
      <c r="U40" s="526"/>
      <c r="V40" s="526"/>
      <c r="W40" s="526"/>
      <c r="X40" s="526"/>
      <c r="Y40" s="526"/>
      <c r="Z40" s="527"/>
      <c r="AA40" s="527"/>
      <c r="AB40" s="527"/>
      <c r="AC40" s="527"/>
      <c r="AD40" s="527"/>
      <c r="AE40" s="527"/>
      <c r="AF40" s="527"/>
      <c r="AG40" s="527" t="s">
        <v>814</v>
      </c>
      <c r="AH40" s="527">
        <v>0</v>
      </c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  <c r="AU40" s="527"/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7"/>
      <c r="BG40" s="527"/>
      <c r="BH40" s="527"/>
    </row>
    <row r="41" spans="1:60">
      <c r="A41" s="510" t="s">
        <v>1600</v>
      </c>
      <c r="B41" s="511" t="s">
        <v>499</v>
      </c>
      <c r="C41" s="512" t="s">
        <v>1766</v>
      </c>
      <c r="D41" s="513"/>
      <c r="E41" s="514"/>
      <c r="F41" s="515"/>
      <c r="G41" s="515">
        <f>SUMIF(AG42:AG43,"&lt;&gt;NOR",G42:G43)</f>
        <v>0</v>
      </c>
      <c r="H41" s="515"/>
      <c r="I41" s="515">
        <f>SUM(I42:I43)</f>
        <v>0</v>
      </c>
      <c r="J41" s="515"/>
      <c r="K41" s="515">
        <f>SUM(K42:K43)</f>
        <v>0</v>
      </c>
      <c r="L41" s="515"/>
      <c r="M41" s="515">
        <f>SUM(M42:M43)</f>
        <v>0</v>
      </c>
      <c r="N41" s="514"/>
      <c r="O41" s="514">
        <f>SUM(O42:O43)</f>
        <v>0</v>
      </c>
      <c r="P41" s="514"/>
      <c r="Q41" s="514">
        <f>SUM(Q42:Q43)</f>
        <v>0</v>
      </c>
      <c r="R41" s="515"/>
      <c r="S41" s="515"/>
      <c r="T41" s="516"/>
      <c r="U41" s="517"/>
      <c r="V41" s="517">
        <f>SUM(V42:V43)</f>
        <v>1.58</v>
      </c>
      <c r="W41" s="517"/>
      <c r="X41" s="517"/>
      <c r="Y41" s="517"/>
      <c r="AG41" s="493" t="s">
        <v>1601</v>
      </c>
    </row>
    <row r="42" spans="1:60" ht="22.5" outlineLevel="1">
      <c r="A42" s="518">
        <v>15</v>
      </c>
      <c r="B42" s="519" t="s">
        <v>2044</v>
      </c>
      <c r="C42" s="520" t="s">
        <v>2869</v>
      </c>
      <c r="D42" s="521" t="s">
        <v>898</v>
      </c>
      <c r="E42" s="522">
        <v>1.6880900000000001</v>
      </c>
      <c r="F42" s="523"/>
      <c r="G42" s="524">
        <f>ROUND(E42*F42,2)</f>
        <v>0</v>
      </c>
      <c r="H42" s="523"/>
      <c r="I42" s="524">
        <f>ROUND(E42*H42,2)</f>
        <v>0</v>
      </c>
      <c r="J42" s="523"/>
      <c r="K42" s="524">
        <f>ROUND(E42*J42,2)</f>
        <v>0</v>
      </c>
      <c r="L42" s="524">
        <v>21</v>
      </c>
      <c r="M42" s="524">
        <f>G42*(1+L42/100)</f>
        <v>0</v>
      </c>
      <c r="N42" s="522">
        <v>0</v>
      </c>
      <c r="O42" s="522">
        <f>ROUND(E42*N42,2)</f>
        <v>0</v>
      </c>
      <c r="P42" s="522">
        <v>0</v>
      </c>
      <c r="Q42" s="522">
        <f>ROUND(E42*P42,2)</f>
        <v>0</v>
      </c>
      <c r="R42" s="524" t="s">
        <v>1614</v>
      </c>
      <c r="S42" s="524" t="s">
        <v>1605</v>
      </c>
      <c r="T42" s="525" t="s">
        <v>1605</v>
      </c>
      <c r="U42" s="526">
        <v>0.9385</v>
      </c>
      <c r="V42" s="526">
        <f>ROUND(E42*U42,2)</f>
        <v>1.58</v>
      </c>
      <c r="W42" s="526"/>
      <c r="X42" s="526" t="s">
        <v>1243</v>
      </c>
      <c r="Y42" s="526" t="s">
        <v>2857</v>
      </c>
      <c r="Z42" s="527"/>
      <c r="AA42" s="527"/>
      <c r="AB42" s="527"/>
      <c r="AC42" s="527"/>
      <c r="AD42" s="527"/>
      <c r="AE42" s="527"/>
      <c r="AF42" s="527"/>
      <c r="AG42" s="527" t="s">
        <v>1769</v>
      </c>
      <c r="AH42" s="527"/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/>
      <c r="AU42" s="527"/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7"/>
      <c r="BG42" s="527"/>
      <c r="BH42" s="527"/>
    </row>
    <row r="43" spans="1:60" outlineLevel="2">
      <c r="A43" s="528"/>
      <c r="B43" s="529"/>
      <c r="C43" s="976" t="s">
        <v>1770</v>
      </c>
      <c r="D43" s="977"/>
      <c r="E43" s="977"/>
      <c r="F43" s="977"/>
      <c r="G43" s="977"/>
      <c r="H43" s="526"/>
      <c r="I43" s="526"/>
      <c r="J43" s="526"/>
      <c r="K43" s="526"/>
      <c r="L43" s="526"/>
      <c r="M43" s="526"/>
      <c r="N43" s="533"/>
      <c r="O43" s="533"/>
      <c r="P43" s="533"/>
      <c r="Q43" s="533"/>
      <c r="R43" s="526"/>
      <c r="S43" s="526"/>
      <c r="T43" s="526"/>
      <c r="U43" s="526"/>
      <c r="V43" s="526"/>
      <c r="W43" s="526"/>
      <c r="X43" s="526"/>
      <c r="Y43" s="526"/>
      <c r="Z43" s="527"/>
      <c r="AA43" s="527"/>
      <c r="AB43" s="527"/>
      <c r="AC43" s="527"/>
      <c r="AD43" s="527"/>
      <c r="AE43" s="527"/>
      <c r="AF43" s="527"/>
      <c r="AG43" s="527" t="s">
        <v>1621</v>
      </c>
      <c r="AH43" s="527"/>
      <c r="AI43" s="527"/>
      <c r="AJ43" s="527"/>
      <c r="AK43" s="527"/>
      <c r="AL43" s="527"/>
      <c r="AM43" s="527"/>
      <c r="AN43" s="527"/>
      <c r="AO43" s="527"/>
      <c r="AP43" s="527"/>
      <c r="AQ43" s="527"/>
      <c r="AR43" s="527"/>
      <c r="AS43" s="527"/>
      <c r="AT43" s="527"/>
      <c r="AU43" s="527"/>
      <c r="AV43" s="527"/>
      <c r="AW43" s="527"/>
      <c r="AX43" s="527"/>
      <c r="AY43" s="527"/>
      <c r="AZ43" s="527"/>
      <c r="BA43" s="527"/>
      <c r="BB43" s="527"/>
      <c r="BC43" s="527"/>
      <c r="BD43" s="527"/>
      <c r="BE43" s="527"/>
      <c r="BF43" s="527"/>
      <c r="BG43" s="527"/>
      <c r="BH43" s="527"/>
    </row>
    <row r="44" spans="1:60">
      <c r="A44" s="510" t="s">
        <v>1600</v>
      </c>
      <c r="B44" s="511" t="s">
        <v>1967</v>
      </c>
      <c r="C44" s="512" t="s">
        <v>1968</v>
      </c>
      <c r="D44" s="513"/>
      <c r="E44" s="514"/>
      <c r="F44" s="515"/>
      <c r="G44" s="515">
        <f>SUMIF(AG45:AG49,"&lt;&gt;NOR",G45:G49)</f>
        <v>0</v>
      </c>
      <c r="H44" s="515"/>
      <c r="I44" s="515">
        <f>SUM(I45:I49)</f>
        <v>0</v>
      </c>
      <c r="J44" s="515"/>
      <c r="K44" s="515">
        <f>SUM(K45:K49)</f>
        <v>0</v>
      </c>
      <c r="L44" s="515"/>
      <c r="M44" s="515">
        <f>SUM(M45:M49)</f>
        <v>0</v>
      </c>
      <c r="N44" s="514"/>
      <c r="O44" s="514">
        <f>SUM(O45:O49)</f>
        <v>0</v>
      </c>
      <c r="P44" s="514"/>
      <c r="Q44" s="514">
        <f>SUM(Q45:Q49)</f>
        <v>0</v>
      </c>
      <c r="R44" s="515"/>
      <c r="S44" s="515"/>
      <c r="T44" s="516"/>
      <c r="U44" s="517"/>
      <c r="V44" s="517">
        <f>SUM(V45:V49)</f>
        <v>0</v>
      </c>
      <c r="W44" s="517"/>
      <c r="X44" s="517"/>
      <c r="Y44" s="517"/>
      <c r="AG44" s="493" t="s">
        <v>1601</v>
      </c>
    </row>
    <row r="45" spans="1:60" outlineLevel="1">
      <c r="A45" s="518">
        <v>16</v>
      </c>
      <c r="B45" s="519" t="s">
        <v>2045</v>
      </c>
      <c r="C45" s="520" t="s">
        <v>2046</v>
      </c>
      <c r="D45" s="521" t="s">
        <v>1971</v>
      </c>
      <c r="E45" s="522">
        <v>1</v>
      </c>
      <c r="F45" s="523"/>
      <c r="G45" s="524">
        <f>ROUND(E45*F45,2)</f>
        <v>0</v>
      </c>
      <c r="H45" s="523"/>
      <c r="I45" s="524">
        <f>ROUND(E45*H45,2)</f>
        <v>0</v>
      </c>
      <c r="J45" s="523"/>
      <c r="K45" s="524">
        <f>ROUND(E45*J45,2)</f>
        <v>0</v>
      </c>
      <c r="L45" s="524">
        <v>21</v>
      </c>
      <c r="M45" s="524">
        <f>G45*(1+L45/100)</f>
        <v>0</v>
      </c>
      <c r="N45" s="522">
        <v>0</v>
      </c>
      <c r="O45" s="522">
        <f>ROUND(E45*N45,2)</f>
        <v>0</v>
      </c>
      <c r="P45" s="522">
        <v>0</v>
      </c>
      <c r="Q45" s="522">
        <f>ROUND(E45*P45,2)</f>
        <v>0</v>
      </c>
      <c r="R45" s="524"/>
      <c r="S45" s="524" t="s">
        <v>1605</v>
      </c>
      <c r="T45" s="525" t="s">
        <v>1708</v>
      </c>
      <c r="U45" s="526">
        <v>0</v>
      </c>
      <c r="V45" s="526">
        <f>ROUND(E45*U45,2)</f>
        <v>0</v>
      </c>
      <c r="W45" s="526"/>
      <c r="X45" s="526" t="s">
        <v>1972</v>
      </c>
      <c r="Y45" s="526" t="s">
        <v>2857</v>
      </c>
      <c r="Z45" s="527"/>
      <c r="AA45" s="527"/>
      <c r="AB45" s="527"/>
      <c r="AC45" s="527"/>
      <c r="AD45" s="527"/>
      <c r="AE45" s="527"/>
      <c r="AF45" s="527"/>
      <c r="AG45" s="527" t="s">
        <v>1984</v>
      </c>
      <c r="AH45" s="527"/>
      <c r="AI45" s="527"/>
      <c r="AJ45" s="527"/>
      <c r="AK45" s="527"/>
      <c r="AL45" s="527"/>
      <c r="AM45" s="527"/>
      <c r="AN45" s="527"/>
      <c r="AO45" s="527"/>
      <c r="AP45" s="527"/>
      <c r="AQ45" s="527"/>
      <c r="AR45" s="527"/>
      <c r="AS45" s="527"/>
      <c r="AT45" s="527"/>
      <c r="AU45" s="527"/>
      <c r="AV45" s="527"/>
      <c r="AW45" s="527"/>
      <c r="AX45" s="527"/>
      <c r="AY45" s="527"/>
      <c r="AZ45" s="527"/>
      <c r="BA45" s="527"/>
      <c r="BB45" s="527"/>
      <c r="BC45" s="527"/>
      <c r="BD45" s="527"/>
      <c r="BE45" s="527"/>
      <c r="BF45" s="527"/>
      <c r="BG45" s="527"/>
      <c r="BH45" s="527"/>
    </row>
    <row r="46" spans="1:60" outlineLevel="2">
      <c r="A46" s="528"/>
      <c r="B46" s="529"/>
      <c r="C46" s="974" t="s">
        <v>2047</v>
      </c>
      <c r="D46" s="975"/>
      <c r="E46" s="975"/>
      <c r="F46" s="975"/>
      <c r="G46" s="975"/>
      <c r="H46" s="526"/>
      <c r="I46" s="526"/>
      <c r="J46" s="526"/>
      <c r="K46" s="526"/>
      <c r="L46" s="526"/>
      <c r="M46" s="526"/>
      <c r="N46" s="533"/>
      <c r="O46" s="533"/>
      <c r="P46" s="533"/>
      <c r="Q46" s="533"/>
      <c r="R46" s="526"/>
      <c r="S46" s="526"/>
      <c r="T46" s="526"/>
      <c r="U46" s="526"/>
      <c r="V46" s="526"/>
      <c r="W46" s="526"/>
      <c r="X46" s="526"/>
      <c r="Y46" s="526"/>
      <c r="Z46" s="527"/>
      <c r="AA46" s="527"/>
      <c r="AB46" s="527"/>
      <c r="AC46" s="527"/>
      <c r="AD46" s="527"/>
      <c r="AE46" s="527"/>
      <c r="AF46" s="527"/>
      <c r="AG46" s="527" t="s">
        <v>1632</v>
      </c>
      <c r="AH46" s="527"/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7"/>
      <c r="BA46" s="534" t="str">
        <f>C46</f>
        <v>Zaměření a vytýčení stávajících inženýrských sítí v místě stavby z hlediska jejich ochrany při provádění stavby.</v>
      </c>
      <c r="BB46" s="527"/>
      <c r="BC46" s="527"/>
      <c r="BD46" s="527"/>
      <c r="BE46" s="527"/>
      <c r="BF46" s="527"/>
      <c r="BG46" s="527"/>
      <c r="BH46" s="527"/>
    </row>
    <row r="47" spans="1:60" outlineLevel="1">
      <c r="A47" s="518">
        <v>17</v>
      </c>
      <c r="B47" s="519" t="s">
        <v>2048</v>
      </c>
      <c r="C47" s="520" t="s">
        <v>2049</v>
      </c>
      <c r="D47" s="521" t="s">
        <v>1971</v>
      </c>
      <c r="E47" s="522">
        <v>1</v>
      </c>
      <c r="F47" s="523"/>
      <c r="G47" s="524">
        <f>ROUND(E47*F47,2)</f>
        <v>0</v>
      </c>
      <c r="H47" s="523"/>
      <c r="I47" s="524">
        <f>ROUND(E47*H47,2)</f>
        <v>0</v>
      </c>
      <c r="J47" s="523"/>
      <c r="K47" s="524">
        <f>ROUND(E47*J47,2)</f>
        <v>0</v>
      </c>
      <c r="L47" s="524">
        <v>21</v>
      </c>
      <c r="M47" s="524">
        <f>G47*(1+L47/100)</f>
        <v>0</v>
      </c>
      <c r="N47" s="522">
        <v>0</v>
      </c>
      <c r="O47" s="522">
        <f>ROUND(E47*N47,2)</f>
        <v>0</v>
      </c>
      <c r="P47" s="522">
        <v>0</v>
      </c>
      <c r="Q47" s="522">
        <f>ROUND(E47*P47,2)</f>
        <v>0</v>
      </c>
      <c r="R47" s="524"/>
      <c r="S47" s="524" t="s">
        <v>1605</v>
      </c>
      <c r="T47" s="525" t="s">
        <v>1708</v>
      </c>
      <c r="U47" s="526">
        <v>0</v>
      </c>
      <c r="V47" s="526">
        <f>ROUND(E47*U47,2)</f>
        <v>0</v>
      </c>
      <c r="W47" s="526"/>
      <c r="X47" s="526" t="s">
        <v>1972</v>
      </c>
      <c r="Y47" s="526" t="s">
        <v>2857</v>
      </c>
      <c r="Z47" s="527"/>
      <c r="AA47" s="527"/>
      <c r="AB47" s="527"/>
      <c r="AC47" s="527"/>
      <c r="AD47" s="527"/>
      <c r="AE47" s="527"/>
      <c r="AF47" s="527"/>
      <c r="AG47" s="527" t="s">
        <v>1973</v>
      </c>
      <c r="AH47" s="527"/>
      <c r="AI47" s="527"/>
      <c r="AJ47" s="527"/>
      <c r="AK47" s="527"/>
      <c r="AL47" s="527"/>
      <c r="AM47" s="527"/>
      <c r="AN47" s="527"/>
      <c r="AO47" s="527"/>
      <c r="AP47" s="527"/>
      <c r="AQ47" s="527"/>
      <c r="AR47" s="527"/>
      <c r="AS47" s="527"/>
      <c r="AT47" s="527"/>
      <c r="AU47" s="527"/>
      <c r="AV47" s="527"/>
      <c r="AW47" s="527"/>
      <c r="AX47" s="527"/>
      <c r="AY47" s="527"/>
      <c r="AZ47" s="527"/>
      <c r="BA47" s="527"/>
      <c r="BB47" s="527"/>
      <c r="BC47" s="527"/>
      <c r="BD47" s="527"/>
      <c r="BE47" s="527"/>
      <c r="BF47" s="527"/>
      <c r="BG47" s="527"/>
      <c r="BH47" s="527"/>
    </row>
    <row r="48" spans="1:60" outlineLevel="2">
      <c r="A48" s="528"/>
      <c r="B48" s="529"/>
      <c r="C48" s="974" t="s">
        <v>2050</v>
      </c>
      <c r="D48" s="975"/>
      <c r="E48" s="975"/>
      <c r="F48" s="975"/>
      <c r="G48" s="975"/>
      <c r="H48" s="526"/>
      <c r="I48" s="526"/>
      <c r="J48" s="526"/>
      <c r="K48" s="526"/>
      <c r="L48" s="526"/>
      <c r="M48" s="526"/>
      <c r="N48" s="533"/>
      <c r="O48" s="533"/>
      <c r="P48" s="533"/>
      <c r="Q48" s="533"/>
      <c r="R48" s="526"/>
      <c r="S48" s="526"/>
      <c r="T48" s="526"/>
      <c r="U48" s="526"/>
      <c r="V48" s="526"/>
      <c r="W48" s="526"/>
      <c r="X48" s="526"/>
      <c r="Y48" s="526"/>
      <c r="Z48" s="527"/>
      <c r="AA48" s="527"/>
      <c r="AB48" s="527"/>
      <c r="AC48" s="527"/>
      <c r="AD48" s="527"/>
      <c r="AE48" s="527"/>
      <c r="AF48" s="527"/>
      <c r="AG48" s="527" t="s">
        <v>1632</v>
      </c>
      <c r="AH48" s="527"/>
      <c r="AI48" s="527"/>
      <c r="AJ48" s="527"/>
      <c r="AK48" s="527"/>
      <c r="AL48" s="527"/>
      <c r="AM48" s="527"/>
      <c r="AN48" s="527"/>
      <c r="AO48" s="527"/>
      <c r="AP48" s="527"/>
      <c r="AQ48" s="527"/>
      <c r="AR48" s="527"/>
      <c r="AS48" s="527"/>
      <c r="AT48" s="527"/>
      <c r="AU48" s="527"/>
      <c r="AV48" s="527"/>
      <c r="AW48" s="527"/>
      <c r="AX48" s="527"/>
      <c r="AY48" s="527"/>
      <c r="AZ48" s="527"/>
      <c r="BA48" s="527"/>
      <c r="BB48" s="527"/>
      <c r="BC48" s="527"/>
      <c r="BD48" s="527"/>
      <c r="BE48" s="527"/>
      <c r="BF48" s="527"/>
      <c r="BG48" s="527"/>
      <c r="BH48" s="527"/>
    </row>
    <row r="49" spans="1:60" ht="22.5" outlineLevel="3">
      <c r="A49" s="528"/>
      <c r="B49" s="529"/>
      <c r="C49" s="978" t="s">
        <v>2051</v>
      </c>
      <c r="D49" s="979"/>
      <c r="E49" s="979"/>
      <c r="F49" s="979"/>
      <c r="G49" s="979"/>
      <c r="H49" s="526"/>
      <c r="I49" s="526"/>
      <c r="J49" s="526"/>
      <c r="K49" s="526"/>
      <c r="L49" s="526"/>
      <c r="M49" s="526"/>
      <c r="N49" s="533"/>
      <c r="O49" s="533"/>
      <c r="P49" s="533"/>
      <c r="Q49" s="533"/>
      <c r="R49" s="526"/>
      <c r="S49" s="526"/>
      <c r="T49" s="526"/>
      <c r="U49" s="526"/>
      <c r="V49" s="526"/>
      <c r="W49" s="526"/>
      <c r="X49" s="526"/>
      <c r="Y49" s="526"/>
      <c r="Z49" s="527"/>
      <c r="AA49" s="527"/>
      <c r="AB49" s="527"/>
      <c r="AC49" s="527"/>
      <c r="AD49" s="527"/>
      <c r="AE49" s="527"/>
      <c r="AF49" s="527"/>
      <c r="AG49" s="527" t="s">
        <v>1632</v>
      </c>
      <c r="AH49" s="527"/>
      <c r="AI49" s="527"/>
      <c r="AJ49" s="527"/>
      <c r="AK49" s="527"/>
      <c r="AL49" s="527"/>
      <c r="AM49" s="527"/>
      <c r="AN49" s="527"/>
      <c r="AO49" s="527"/>
      <c r="AP49" s="527"/>
      <c r="AQ49" s="527"/>
      <c r="AR49" s="527"/>
      <c r="AS49" s="527"/>
      <c r="AT49" s="527"/>
      <c r="AU49" s="527"/>
      <c r="AV49" s="527"/>
      <c r="AW49" s="527"/>
      <c r="AX49" s="527"/>
      <c r="AY49" s="527"/>
      <c r="AZ49" s="527"/>
      <c r="BA49" s="534" t="str">
        <f>C49</f>
        <v>Vyhotovení protokolu o vytyčení stavby se seznamem souřadnic vytyčených bodů a jejich polohopisnými (S-JTSK) a výškopisnými (Bpv) hodnotami.</v>
      </c>
      <c r="BB49" s="527"/>
      <c r="BC49" s="527"/>
      <c r="BD49" s="527"/>
      <c r="BE49" s="527"/>
      <c r="BF49" s="527"/>
      <c r="BG49" s="527"/>
      <c r="BH49" s="527"/>
    </row>
    <row r="50" spans="1:60">
      <c r="A50" s="505"/>
      <c r="B50" s="506"/>
      <c r="C50" s="547"/>
      <c r="D50" s="507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505"/>
      <c r="AE50" s="493">
        <v>15</v>
      </c>
      <c r="AF50" s="493">
        <v>21</v>
      </c>
      <c r="AG50" s="493" t="s">
        <v>77</v>
      </c>
    </row>
    <row r="51" spans="1:60">
      <c r="A51" s="548"/>
      <c r="B51" s="549" t="s">
        <v>1584</v>
      </c>
      <c r="C51" s="550"/>
      <c r="D51" s="551"/>
      <c r="E51" s="552"/>
      <c r="F51" s="552"/>
      <c r="G51" s="553">
        <f>G8+G36+G41+G44</f>
        <v>0</v>
      </c>
      <c r="H51" s="505"/>
      <c r="I51" s="505"/>
      <c r="J51" s="505"/>
      <c r="K51" s="505"/>
      <c r="L51" s="505"/>
      <c r="M51" s="505"/>
      <c r="N51" s="505"/>
      <c r="O51" s="505"/>
      <c r="P51" s="505"/>
      <c r="Q51" s="505"/>
      <c r="R51" s="505"/>
      <c r="S51" s="505"/>
      <c r="T51" s="505"/>
      <c r="U51" s="505"/>
      <c r="V51" s="505"/>
      <c r="W51" s="505"/>
      <c r="X51" s="505"/>
      <c r="Y51" s="505"/>
      <c r="AE51" s="493">
        <f>SUMIF(L7:L49,AE50,G7:G49)</f>
        <v>0</v>
      </c>
      <c r="AF51" s="493">
        <f>SUMIF(L7:L49,AF50,G7:G49)</f>
        <v>0</v>
      </c>
      <c r="AG51" s="493" t="s">
        <v>1993</v>
      </c>
    </row>
    <row r="52" spans="1:60">
      <c r="C52" s="554"/>
      <c r="D52" s="499"/>
      <c r="AG52" s="493" t="s">
        <v>1994</v>
      </c>
    </row>
    <row r="53" spans="1:60">
      <c r="D53" s="499"/>
    </row>
    <row r="54" spans="1:60">
      <c r="D54" s="499"/>
    </row>
    <row r="55" spans="1:60">
      <c r="D55" s="499"/>
    </row>
    <row r="56" spans="1:60">
      <c r="D56" s="499"/>
    </row>
    <row r="57" spans="1:60">
      <c r="D57" s="499"/>
    </row>
    <row r="58" spans="1:60">
      <c r="D58" s="499"/>
    </row>
    <row r="59" spans="1:60">
      <c r="D59" s="499"/>
    </row>
    <row r="60" spans="1:60">
      <c r="D60" s="499"/>
    </row>
    <row r="61" spans="1:60">
      <c r="D61" s="499"/>
    </row>
    <row r="62" spans="1:60">
      <c r="D62" s="499"/>
    </row>
    <row r="63" spans="1:60">
      <c r="D63" s="499"/>
    </row>
    <row r="64" spans="1:60">
      <c r="D64" s="499"/>
    </row>
    <row r="65" spans="4:4">
      <c r="D65" s="499"/>
    </row>
    <row r="66" spans="4:4">
      <c r="D66" s="499"/>
    </row>
    <row r="67" spans="4:4">
      <c r="D67" s="499"/>
    </row>
    <row r="68" spans="4:4">
      <c r="D68" s="499"/>
    </row>
    <row r="69" spans="4:4">
      <c r="D69" s="499"/>
    </row>
    <row r="70" spans="4:4">
      <c r="D70" s="499"/>
    </row>
    <row r="71" spans="4:4">
      <c r="D71" s="499"/>
    </row>
    <row r="72" spans="4:4">
      <c r="D72" s="499"/>
    </row>
    <row r="73" spans="4:4">
      <c r="D73" s="499"/>
    </row>
    <row r="74" spans="4:4">
      <c r="D74" s="499"/>
    </row>
    <row r="75" spans="4:4">
      <c r="D75" s="499"/>
    </row>
    <row r="76" spans="4:4">
      <c r="D76" s="499"/>
    </row>
    <row r="77" spans="4:4">
      <c r="D77" s="499"/>
    </row>
    <row r="78" spans="4:4">
      <c r="D78" s="499"/>
    </row>
    <row r="79" spans="4:4">
      <c r="D79" s="499"/>
    </row>
    <row r="80" spans="4:4">
      <c r="D80" s="499"/>
    </row>
    <row r="81" spans="4:4">
      <c r="D81" s="499"/>
    </row>
    <row r="82" spans="4:4">
      <c r="D82" s="499"/>
    </row>
    <row r="83" spans="4:4">
      <c r="D83" s="499"/>
    </row>
    <row r="84" spans="4:4">
      <c r="D84" s="499"/>
    </row>
    <row r="85" spans="4:4">
      <c r="D85" s="499"/>
    </row>
    <row r="86" spans="4:4">
      <c r="D86" s="499"/>
    </row>
    <row r="87" spans="4:4">
      <c r="D87" s="499"/>
    </row>
    <row r="88" spans="4:4">
      <c r="D88" s="499"/>
    </row>
    <row r="89" spans="4:4">
      <c r="D89" s="499"/>
    </row>
    <row r="90" spans="4:4">
      <c r="D90" s="499"/>
    </row>
    <row r="91" spans="4:4">
      <c r="D91" s="499"/>
    </row>
    <row r="92" spans="4:4">
      <c r="D92" s="499"/>
    </row>
    <row r="93" spans="4:4">
      <c r="D93" s="499"/>
    </row>
    <row r="94" spans="4:4">
      <c r="D94" s="499"/>
    </row>
    <row r="95" spans="4:4">
      <c r="D95" s="499"/>
    </row>
    <row r="96" spans="4:4">
      <c r="D96" s="499"/>
    </row>
    <row r="97" spans="4:4">
      <c r="D97" s="499"/>
    </row>
    <row r="98" spans="4:4">
      <c r="D98" s="499"/>
    </row>
    <row r="99" spans="4:4">
      <c r="D99" s="499"/>
    </row>
    <row r="100" spans="4:4">
      <c r="D100" s="499"/>
    </row>
    <row r="101" spans="4:4">
      <c r="D101" s="499"/>
    </row>
    <row r="102" spans="4:4">
      <c r="D102" s="499"/>
    </row>
    <row r="103" spans="4:4">
      <c r="D103" s="499"/>
    </row>
    <row r="104" spans="4:4">
      <c r="D104" s="499"/>
    </row>
    <row r="105" spans="4:4">
      <c r="D105" s="499"/>
    </row>
    <row r="106" spans="4:4">
      <c r="D106" s="499"/>
    </row>
    <row r="107" spans="4:4">
      <c r="D107" s="499"/>
    </row>
    <row r="108" spans="4:4">
      <c r="D108" s="499"/>
    </row>
    <row r="109" spans="4:4">
      <c r="D109" s="499"/>
    </row>
    <row r="110" spans="4:4">
      <c r="D110" s="499"/>
    </row>
    <row r="111" spans="4:4">
      <c r="D111" s="499"/>
    </row>
    <row r="112" spans="4:4">
      <c r="D112" s="499"/>
    </row>
    <row r="113" spans="4:4">
      <c r="D113" s="499"/>
    </row>
    <row r="114" spans="4:4">
      <c r="D114" s="499"/>
    </row>
    <row r="115" spans="4:4">
      <c r="D115" s="499"/>
    </row>
    <row r="116" spans="4:4">
      <c r="D116" s="499"/>
    </row>
    <row r="117" spans="4:4">
      <c r="D117" s="499"/>
    </row>
    <row r="118" spans="4:4">
      <c r="D118" s="499"/>
    </row>
    <row r="119" spans="4:4">
      <c r="D119" s="499"/>
    </row>
    <row r="120" spans="4:4">
      <c r="D120" s="499"/>
    </row>
    <row r="121" spans="4:4">
      <c r="D121" s="499"/>
    </row>
    <row r="122" spans="4:4">
      <c r="D122" s="499"/>
    </row>
    <row r="123" spans="4:4">
      <c r="D123" s="499"/>
    </row>
    <row r="124" spans="4:4">
      <c r="D124" s="499"/>
    </row>
    <row r="125" spans="4:4">
      <c r="D125" s="499"/>
    </row>
    <row r="126" spans="4:4">
      <c r="D126" s="499"/>
    </row>
    <row r="127" spans="4:4">
      <c r="D127" s="499"/>
    </row>
    <row r="128" spans="4:4">
      <c r="D128" s="499"/>
    </row>
    <row r="129" spans="4:4">
      <c r="D129" s="499"/>
    </row>
    <row r="130" spans="4:4">
      <c r="D130" s="499"/>
    </row>
    <row r="131" spans="4:4">
      <c r="D131" s="499"/>
    </row>
    <row r="132" spans="4:4">
      <c r="D132" s="499"/>
    </row>
    <row r="133" spans="4:4">
      <c r="D133" s="499"/>
    </row>
    <row r="134" spans="4:4">
      <c r="D134" s="499"/>
    </row>
    <row r="135" spans="4:4">
      <c r="D135" s="499"/>
    </row>
    <row r="136" spans="4:4">
      <c r="D136" s="499"/>
    </row>
    <row r="137" spans="4:4">
      <c r="D137" s="499"/>
    </row>
    <row r="138" spans="4:4">
      <c r="D138" s="499"/>
    </row>
    <row r="139" spans="4:4">
      <c r="D139" s="499"/>
    </row>
    <row r="140" spans="4:4">
      <c r="D140" s="499"/>
    </row>
    <row r="141" spans="4:4">
      <c r="D141" s="499"/>
    </row>
    <row r="142" spans="4:4">
      <c r="D142" s="499"/>
    </row>
    <row r="143" spans="4:4">
      <c r="D143" s="499"/>
    </row>
    <row r="144" spans="4:4">
      <c r="D144" s="499"/>
    </row>
    <row r="145" spans="4:4">
      <c r="D145" s="499"/>
    </row>
    <row r="146" spans="4:4">
      <c r="D146" s="499"/>
    </row>
    <row r="147" spans="4:4">
      <c r="D147" s="499"/>
    </row>
    <row r="148" spans="4:4">
      <c r="D148" s="499"/>
    </row>
    <row r="149" spans="4:4">
      <c r="D149" s="499"/>
    </row>
    <row r="150" spans="4:4">
      <c r="D150" s="499"/>
    </row>
    <row r="151" spans="4:4">
      <c r="D151" s="499"/>
    </row>
    <row r="152" spans="4:4">
      <c r="D152" s="499"/>
    </row>
    <row r="153" spans="4:4">
      <c r="D153" s="499"/>
    </row>
    <row r="154" spans="4:4">
      <c r="D154" s="499"/>
    </row>
    <row r="155" spans="4:4">
      <c r="D155" s="499"/>
    </row>
    <row r="156" spans="4:4">
      <c r="D156" s="499"/>
    </row>
    <row r="157" spans="4:4">
      <c r="D157" s="499"/>
    </row>
    <row r="158" spans="4:4">
      <c r="D158" s="499"/>
    </row>
    <row r="159" spans="4:4">
      <c r="D159" s="499"/>
    </row>
    <row r="160" spans="4:4">
      <c r="D160" s="499"/>
    </row>
    <row r="161" spans="4:4">
      <c r="D161" s="499"/>
    </row>
    <row r="162" spans="4:4">
      <c r="D162" s="499"/>
    </row>
    <row r="163" spans="4:4">
      <c r="D163" s="499"/>
    </row>
    <row r="164" spans="4:4">
      <c r="D164" s="499"/>
    </row>
    <row r="165" spans="4:4">
      <c r="D165" s="499"/>
    </row>
    <row r="166" spans="4:4">
      <c r="D166" s="499"/>
    </row>
    <row r="167" spans="4:4">
      <c r="D167" s="499"/>
    </row>
    <row r="168" spans="4:4">
      <c r="D168" s="499"/>
    </row>
    <row r="169" spans="4:4">
      <c r="D169" s="499"/>
    </row>
    <row r="170" spans="4:4">
      <c r="D170" s="499"/>
    </row>
    <row r="171" spans="4:4">
      <c r="D171" s="499"/>
    </row>
    <row r="172" spans="4:4">
      <c r="D172" s="499"/>
    </row>
    <row r="173" spans="4:4">
      <c r="D173" s="499"/>
    </row>
    <row r="174" spans="4:4">
      <c r="D174" s="499"/>
    </row>
    <row r="175" spans="4:4">
      <c r="D175" s="499"/>
    </row>
    <row r="176" spans="4:4">
      <c r="D176" s="499"/>
    </row>
    <row r="177" spans="4:4">
      <c r="D177" s="499"/>
    </row>
    <row r="178" spans="4:4">
      <c r="D178" s="499"/>
    </row>
    <row r="179" spans="4:4">
      <c r="D179" s="499"/>
    </row>
    <row r="180" spans="4:4">
      <c r="D180" s="499"/>
    </row>
    <row r="181" spans="4:4">
      <c r="D181" s="499"/>
    </row>
    <row r="182" spans="4:4">
      <c r="D182" s="499"/>
    </row>
    <row r="183" spans="4:4">
      <c r="D183" s="499"/>
    </row>
    <row r="184" spans="4:4">
      <c r="D184" s="499"/>
    </row>
    <row r="185" spans="4:4">
      <c r="D185" s="499"/>
    </row>
    <row r="186" spans="4:4">
      <c r="D186" s="499"/>
    </row>
    <row r="187" spans="4:4">
      <c r="D187" s="499"/>
    </row>
    <row r="188" spans="4:4">
      <c r="D188" s="499"/>
    </row>
    <row r="189" spans="4:4">
      <c r="D189" s="499"/>
    </row>
    <row r="190" spans="4:4">
      <c r="D190" s="499"/>
    </row>
    <row r="191" spans="4:4">
      <c r="D191" s="499"/>
    </row>
    <row r="192" spans="4:4">
      <c r="D192" s="499"/>
    </row>
    <row r="193" spans="4:4">
      <c r="D193" s="499"/>
    </row>
    <row r="194" spans="4:4">
      <c r="D194" s="499"/>
    </row>
    <row r="195" spans="4:4">
      <c r="D195" s="499"/>
    </row>
    <row r="196" spans="4:4">
      <c r="D196" s="499"/>
    </row>
    <row r="197" spans="4:4">
      <c r="D197" s="499"/>
    </row>
    <row r="198" spans="4:4">
      <c r="D198" s="499"/>
    </row>
    <row r="199" spans="4:4">
      <c r="D199" s="499"/>
    </row>
    <row r="200" spans="4:4">
      <c r="D200" s="499"/>
    </row>
    <row r="201" spans="4:4">
      <c r="D201" s="499"/>
    </row>
    <row r="202" spans="4:4">
      <c r="D202" s="499"/>
    </row>
    <row r="203" spans="4:4">
      <c r="D203" s="499"/>
    </row>
    <row r="204" spans="4:4">
      <c r="D204" s="499"/>
    </row>
    <row r="205" spans="4:4">
      <c r="D205" s="499"/>
    </row>
    <row r="206" spans="4:4">
      <c r="D206" s="499"/>
    </row>
    <row r="207" spans="4:4">
      <c r="D207" s="499"/>
    </row>
    <row r="208" spans="4:4">
      <c r="D208" s="499"/>
    </row>
    <row r="209" spans="4:4">
      <c r="D209" s="499"/>
    </row>
    <row r="210" spans="4:4">
      <c r="D210" s="499"/>
    </row>
    <row r="211" spans="4:4">
      <c r="D211" s="499"/>
    </row>
    <row r="212" spans="4:4">
      <c r="D212" s="499"/>
    </row>
    <row r="213" spans="4:4">
      <c r="D213" s="499"/>
    </row>
    <row r="214" spans="4:4">
      <c r="D214" s="499"/>
    </row>
    <row r="215" spans="4:4">
      <c r="D215" s="499"/>
    </row>
    <row r="216" spans="4:4">
      <c r="D216" s="499"/>
    </row>
    <row r="217" spans="4:4">
      <c r="D217" s="499"/>
    </row>
    <row r="218" spans="4:4">
      <c r="D218" s="499"/>
    </row>
    <row r="219" spans="4:4">
      <c r="D219" s="499"/>
    </row>
    <row r="220" spans="4:4">
      <c r="D220" s="499"/>
    </row>
    <row r="221" spans="4:4">
      <c r="D221" s="499"/>
    </row>
    <row r="222" spans="4:4">
      <c r="D222" s="499"/>
    </row>
    <row r="223" spans="4:4">
      <c r="D223" s="499"/>
    </row>
    <row r="224" spans="4:4">
      <c r="D224" s="499"/>
    </row>
    <row r="225" spans="4:4">
      <c r="D225" s="499"/>
    </row>
    <row r="226" spans="4:4">
      <c r="D226" s="499"/>
    </row>
    <row r="227" spans="4:4">
      <c r="D227" s="499"/>
    </row>
    <row r="228" spans="4:4">
      <c r="D228" s="499"/>
    </row>
    <row r="229" spans="4:4">
      <c r="D229" s="499"/>
    </row>
    <row r="230" spans="4:4">
      <c r="D230" s="499"/>
    </row>
    <row r="231" spans="4:4">
      <c r="D231" s="499"/>
    </row>
    <row r="232" spans="4:4">
      <c r="D232" s="499"/>
    </row>
    <row r="233" spans="4:4">
      <c r="D233" s="499"/>
    </row>
    <row r="234" spans="4:4">
      <c r="D234" s="499"/>
    </row>
    <row r="235" spans="4:4">
      <c r="D235" s="499"/>
    </row>
    <row r="236" spans="4:4">
      <c r="D236" s="499"/>
    </row>
    <row r="237" spans="4:4">
      <c r="D237" s="499"/>
    </row>
    <row r="238" spans="4:4">
      <c r="D238" s="499"/>
    </row>
    <row r="239" spans="4:4">
      <c r="D239" s="499"/>
    </row>
    <row r="240" spans="4:4">
      <c r="D240" s="499"/>
    </row>
    <row r="241" spans="4:4">
      <c r="D241" s="499"/>
    </row>
    <row r="242" spans="4:4">
      <c r="D242" s="499"/>
    </row>
    <row r="243" spans="4:4">
      <c r="D243" s="499"/>
    </row>
    <row r="244" spans="4:4">
      <c r="D244" s="499"/>
    </row>
    <row r="245" spans="4:4">
      <c r="D245" s="499"/>
    </row>
    <row r="246" spans="4:4">
      <c r="D246" s="499"/>
    </row>
    <row r="247" spans="4:4">
      <c r="D247" s="499"/>
    </row>
    <row r="248" spans="4:4">
      <c r="D248" s="499"/>
    </row>
    <row r="249" spans="4:4">
      <c r="D249" s="499"/>
    </row>
    <row r="250" spans="4:4">
      <c r="D250" s="499"/>
    </row>
    <row r="251" spans="4:4">
      <c r="D251" s="499"/>
    </row>
    <row r="252" spans="4:4">
      <c r="D252" s="499"/>
    </row>
    <row r="253" spans="4:4">
      <c r="D253" s="499"/>
    </row>
    <row r="254" spans="4:4">
      <c r="D254" s="499"/>
    </row>
    <row r="255" spans="4:4">
      <c r="D255" s="499"/>
    </row>
    <row r="256" spans="4:4">
      <c r="D256" s="499"/>
    </row>
    <row r="257" spans="4:4">
      <c r="D257" s="499"/>
    </row>
    <row r="258" spans="4:4">
      <c r="D258" s="499"/>
    </row>
    <row r="259" spans="4:4">
      <c r="D259" s="499"/>
    </row>
    <row r="260" spans="4:4">
      <c r="D260" s="499"/>
    </row>
    <row r="261" spans="4:4">
      <c r="D261" s="499"/>
    </row>
    <row r="262" spans="4:4">
      <c r="D262" s="499"/>
    </row>
    <row r="263" spans="4:4">
      <c r="D263" s="499"/>
    </row>
    <row r="264" spans="4:4">
      <c r="D264" s="499"/>
    </row>
    <row r="265" spans="4:4">
      <c r="D265" s="499"/>
    </row>
    <row r="266" spans="4:4">
      <c r="D266" s="499"/>
    </row>
    <row r="267" spans="4:4">
      <c r="D267" s="499"/>
    </row>
    <row r="268" spans="4:4">
      <c r="D268" s="499"/>
    </row>
    <row r="269" spans="4:4">
      <c r="D269" s="499"/>
    </row>
    <row r="270" spans="4:4">
      <c r="D270" s="499"/>
    </row>
    <row r="271" spans="4:4">
      <c r="D271" s="499"/>
    </row>
    <row r="272" spans="4:4">
      <c r="D272" s="499"/>
    </row>
    <row r="273" spans="4:4">
      <c r="D273" s="499"/>
    </row>
    <row r="274" spans="4:4">
      <c r="D274" s="499"/>
    </row>
    <row r="275" spans="4:4">
      <c r="D275" s="499"/>
    </row>
    <row r="276" spans="4:4">
      <c r="D276" s="499"/>
    </row>
    <row r="277" spans="4:4">
      <c r="D277" s="499"/>
    </row>
    <row r="278" spans="4:4">
      <c r="D278" s="499"/>
    </row>
    <row r="279" spans="4:4">
      <c r="D279" s="499"/>
    </row>
    <row r="280" spans="4:4">
      <c r="D280" s="499"/>
    </row>
    <row r="281" spans="4:4">
      <c r="D281" s="499"/>
    </row>
    <row r="282" spans="4:4">
      <c r="D282" s="499"/>
    </row>
    <row r="283" spans="4:4">
      <c r="D283" s="499"/>
    </row>
    <row r="284" spans="4:4">
      <c r="D284" s="499"/>
    </row>
    <row r="285" spans="4:4">
      <c r="D285" s="499"/>
    </row>
    <row r="286" spans="4:4">
      <c r="D286" s="499"/>
    </row>
    <row r="287" spans="4:4">
      <c r="D287" s="499"/>
    </row>
    <row r="288" spans="4:4">
      <c r="D288" s="499"/>
    </row>
    <row r="289" spans="4:4">
      <c r="D289" s="499"/>
    </row>
    <row r="290" spans="4:4">
      <c r="D290" s="499"/>
    </row>
    <row r="291" spans="4:4">
      <c r="D291" s="499"/>
    </row>
    <row r="292" spans="4:4">
      <c r="D292" s="499"/>
    </row>
    <row r="293" spans="4:4">
      <c r="D293" s="499"/>
    </row>
    <row r="294" spans="4:4">
      <c r="D294" s="499"/>
    </row>
    <row r="295" spans="4:4">
      <c r="D295" s="499"/>
    </row>
    <row r="296" spans="4:4">
      <c r="D296" s="499"/>
    </row>
    <row r="297" spans="4:4">
      <c r="D297" s="499"/>
    </row>
    <row r="298" spans="4:4">
      <c r="D298" s="499"/>
    </row>
    <row r="299" spans="4:4">
      <c r="D299" s="499"/>
    </row>
    <row r="300" spans="4:4">
      <c r="D300" s="499"/>
    </row>
    <row r="301" spans="4:4">
      <c r="D301" s="499"/>
    </row>
    <row r="302" spans="4:4">
      <c r="D302" s="499"/>
    </row>
    <row r="303" spans="4:4">
      <c r="D303" s="499"/>
    </row>
    <row r="304" spans="4:4">
      <c r="D304" s="499"/>
    </row>
    <row r="305" spans="4:4">
      <c r="D305" s="499"/>
    </row>
    <row r="306" spans="4:4">
      <c r="D306" s="499"/>
    </row>
    <row r="307" spans="4:4">
      <c r="D307" s="499"/>
    </row>
    <row r="308" spans="4:4">
      <c r="D308" s="499"/>
    </row>
    <row r="309" spans="4:4">
      <c r="D309" s="499"/>
    </row>
    <row r="310" spans="4:4">
      <c r="D310" s="499"/>
    </row>
    <row r="311" spans="4:4">
      <c r="D311" s="499"/>
    </row>
    <row r="312" spans="4:4">
      <c r="D312" s="499"/>
    </row>
    <row r="313" spans="4:4">
      <c r="D313" s="499"/>
    </row>
    <row r="314" spans="4:4">
      <c r="D314" s="499"/>
    </row>
    <row r="315" spans="4:4">
      <c r="D315" s="499"/>
    </row>
    <row r="316" spans="4:4">
      <c r="D316" s="499"/>
    </row>
    <row r="317" spans="4:4">
      <c r="D317" s="499"/>
    </row>
    <row r="318" spans="4:4">
      <c r="D318" s="499"/>
    </row>
    <row r="319" spans="4:4">
      <c r="D319" s="499"/>
    </row>
    <row r="320" spans="4:4">
      <c r="D320" s="499"/>
    </row>
    <row r="321" spans="4:4">
      <c r="D321" s="499"/>
    </row>
    <row r="322" spans="4:4">
      <c r="D322" s="499"/>
    </row>
    <row r="323" spans="4:4">
      <c r="D323" s="499"/>
    </row>
    <row r="324" spans="4:4">
      <c r="D324" s="499"/>
    </row>
    <row r="325" spans="4:4">
      <c r="D325" s="499"/>
    </row>
    <row r="326" spans="4:4">
      <c r="D326" s="499"/>
    </row>
    <row r="327" spans="4:4">
      <c r="D327" s="499"/>
    </row>
    <row r="328" spans="4:4">
      <c r="D328" s="499"/>
    </row>
    <row r="329" spans="4:4">
      <c r="D329" s="499"/>
    </row>
    <row r="330" spans="4:4">
      <c r="D330" s="499"/>
    </row>
    <row r="331" spans="4:4">
      <c r="D331" s="499"/>
    </row>
    <row r="332" spans="4:4">
      <c r="D332" s="499"/>
    </row>
    <row r="333" spans="4:4">
      <c r="D333" s="499"/>
    </row>
    <row r="334" spans="4:4">
      <c r="D334" s="499"/>
    </row>
    <row r="335" spans="4:4">
      <c r="D335" s="499"/>
    </row>
    <row r="336" spans="4:4">
      <c r="D336" s="499"/>
    </row>
    <row r="337" spans="4:4">
      <c r="D337" s="499"/>
    </row>
    <row r="338" spans="4:4">
      <c r="D338" s="499"/>
    </row>
    <row r="339" spans="4:4">
      <c r="D339" s="499"/>
    </row>
    <row r="340" spans="4:4">
      <c r="D340" s="499"/>
    </row>
    <row r="341" spans="4:4">
      <c r="D341" s="499"/>
    </row>
    <row r="342" spans="4:4">
      <c r="D342" s="499"/>
    </row>
    <row r="343" spans="4:4">
      <c r="D343" s="499"/>
    </row>
    <row r="344" spans="4:4">
      <c r="D344" s="499"/>
    </row>
    <row r="345" spans="4:4">
      <c r="D345" s="499"/>
    </row>
    <row r="346" spans="4:4">
      <c r="D346" s="499"/>
    </row>
    <row r="347" spans="4:4">
      <c r="D347" s="499"/>
    </row>
    <row r="348" spans="4:4">
      <c r="D348" s="499"/>
    </row>
    <row r="349" spans="4:4">
      <c r="D349" s="499"/>
    </row>
    <row r="350" spans="4:4">
      <c r="D350" s="499"/>
    </row>
    <row r="351" spans="4:4">
      <c r="D351" s="499"/>
    </row>
    <row r="352" spans="4:4">
      <c r="D352" s="499"/>
    </row>
    <row r="353" spans="4:4">
      <c r="D353" s="499"/>
    </row>
    <row r="354" spans="4:4">
      <c r="D354" s="499"/>
    </row>
    <row r="355" spans="4:4">
      <c r="D355" s="499"/>
    </row>
    <row r="356" spans="4:4">
      <c r="D356" s="499"/>
    </row>
    <row r="357" spans="4:4">
      <c r="D357" s="499"/>
    </row>
    <row r="358" spans="4:4">
      <c r="D358" s="499"/>
    </row>
    <row r="359" spans="4:4">
      <c r="D359" s="499"/>
    </row>
    <row r="360" spans="4:4">
      <c r="D360" s="499"/>
    </row>
    <row r="361" spans="4:4">
      <c r="D361" s="499"/>
    </row>
    <row r="362" spans="4:4">
      <c r="D362" s="499"/>
    </row>
    <row r="363" spans="4:4">
      <c r="D363" s="499"/>
    </row>
    <row r="364" spans="4:4">
      <c r="D364" s="499"/>
    </row>
    <row r="365" spans="4:4">
      <c r="D365" s="499"/>
    </row>
    <row r="366" spans="4:4">
      <c r="D366" s="499"/>
    </row>
    <row r="367" spans="4:4">
      <c r="D367" s="499"/>
    </row>
    <row r="368" spans="4:4">
      <c r="D368" s="499"/>
    </row>
    <row r="369" spans="4:4">
      <c r="D369" s="499"/>
    </row>
    <row r="370" spans="4:4">
      <c r="D370" s="499"/>
    </row>
    <row r="371" spans="4:4">
      <c r="D371" s="499"/>
    </row>
    <row r="372" spans="4:4">
      <c r="D372" s="499"/>
    </row>
    <row r="373" spans="4:4">
      <c r="D373" s="499"/>
    </row>
    <row r="374" spans="4:4">
      <c r="D374" s="499"/>
    </row>
    <row r="375" spans="4:4">
      <c r="D375" s="499"/>
    </row>
    <row r="376" spans="4:4">
      <c r="D376" s="499"/>
    </row>
    <row r="377" spans="4:4">
      <c r="D377" s="499"/>
    </row>
    <row r="378" spans="4:4">
      <c r="D378" s="499"/>
    </row>
    <row r="379" spans="4:4">
      <c r="D379" s="499"/>
    </row>
    <row r="380" spans="4:4">
      <c r="D380" s="499"/>
    </row>
    <row r="381" spans="4:4">
      <c r="D381" s="499"/>
    </row>
    <row r="382" spans="4:4">
      <c r="D382" s="499"/>
    </row>
    <row r="383" spans="4:4">
      <c r="D383" s="499"/>
    </row>
    <row r="384" spans="4:4">
      <c r="D384" s="499"/>
    </row>
    <row r="385" spans="4:4">
      <c r="D385" s="499"/>
    </row>
    <row r="386" spans="4:4">
      <c r="D386" s="499"/>
    </row>
    <row r="387" spans="4:4">
      <c r="D387" s="499"/>
    </row>
    <row r="388" spans="4:4">
      <c r="D388" s="499"/>
    </row>
    <row r="389" spans="4:4">
      <c r="D389" s="499"/>
    </row>
    <row r="390" spans="4:4">
      <c r="D390" s="499"/>
    </row>
    <row r="391" spans="4:4">
      <c r="D391" s="499"/>
    </row>
    <row r="392" spans="4:4">
      <c r="D392" s="499"/>
    </row>
    <row r="393" spans="4:4">
      <c r="D393" s="499"/>
    </row>
    <row r="394" spans="4:4">
      <c r="D394" s="499"/>
    </row>
    <row r="395" spans="4:4">
      <c r="D395" s="499"/>
    </row>
    <row r="396" spans="4:4">
      <c r="D396" s="499"/>
    </row>
    <row r="397" spans="4:4">
      <c r="D397" s="499"/>
    </row>
    <row r="398" spans="4:4">
      <c r="D398" s="499"/>
    </row>
    <row r="399" spans="4:4">
      <c r="D399" s="499"/>
    </row>
    <row r="400" spans="4:4">
      <c r="D400" s="499"/>
    </row>
    <row r="401" spans="4:4">
      <c r="D401" s="499"/>
    </row>
    <row r="402" spans="4:4">
      <c r="D402" s="499"/>
    </row>
    <row r="403" spans="4:4">
      <c r="D403" s="499"/>
    </row>
    <row r="404" spans="4:4">
      <c r="D404" s="499"/>
    </row>
    <row r="405" spans="4:4">
      <c r="D405" s="499"/>
    </row>
    <row r="406" spans="4:4">
      <c r="D406" s="499"/>
    </row>
    <row r="407" spans="4:4">
      <c r="D407" s="499"/>
    </row>
    <row r="408" spans="4:4">
      <c r="D408" s="499"/>
    </row>
    <row r="409" spans="4:4">
      <c r="D409" s="499"/>
    </row>
    <row r="410" spans="4:4">
      <c r="D410" s="499"/>
    </row>
    <row r="411" spans="4:4">
      <c r="D411" s="499"/>
    </row>
    <row r="412" spans="4:4">
      <c r="D412" s="499"/>
    </row>
    <row r="413" spans="4:4">
      <c r="D413" s="499"/>
    </row>
    <row r="414" spans="4:4">
      <c r="D414" s="499"/>
    </row>
    <row r="415" spans="4:4">
      <c r="D415" s="499"/>
    </row>
    <row r="416" spans="4:4">
      <c r="D416" s="499"/>
    </row>
    <row r="417" spans="4:4">
      <c r="D417" s="499"/>
    </row>
    <row r="418" spans="4:4">
      <c r="D418" s="499"/>
    </row>
    <row r="419" spans="4:4">
      <c r="D419" s="499"/>
    </row>
    <row r="420" spans="4:4">
      <c r="D420" s="499"/>
    </row>
    <row r="421" spans="4:4">
      <c r="D421" s="499"/>
    </row>
    <row r="422" spans="4:4">
      <c r="D422" s="499"/>
    </row>
    <row r="423" spans="4:4">
      <c r="D423" s="499"/>
    </row>
    <row r="424" spans="4:4">
      <c r="D424" s="499"/>
    </row>
    <row r="425" spans="4:4">
      <c r="D425" s="499"/>
    </row>
    <row r="426" spans="4:4">
      <c r="D426" s="499"/>
    </row>
    <row r="427" spans="4:4">
      <c r="D427" s="499"/>
    </row>
    <row r="428" spans="4:4">
      <c r="D428" s="499"/>
    </row>
    <row r="429" spans="4:4">
      <c r="D429" s="499"/>
    </row>
    <row r="430" spans="4:4">
      <c r="D430" s="499"/>
    </row>
    <row r="431" spans="4:4">
      <c r="D431" s="499"/>
    </row>
    <row r="432" spans="4:4">
      <c r="D432" s="499"/>
    </row>
    <row r="433" spans="4:4">
      <c r="D433" s="499"/>
    </row>
    <row r="434" spans="4:4">
      <c r="D434" s="499"/>
    </row>
    <row r="435" spans="4:4">
      <c r="D435" s="499"/>
    </row>
    <row r="436" spans="4:4">
      <c r="D436" s="499"/>
    </row>
    <row r="437" spans="4:4">
      <c r="D437" s="499"/>
    </row>
    <row r="438" spans="4:4">
      <c r="D438" s="499"/>
    </row>
    <row r="439" spans="4:4">
      <c r="D439" s="499"/>
    </row>
    <row r="440" spans="4:4">
      <c r="D440" s="499"/>
    </row>
    <row r="441" spans="4:4">
      <c r="D441" s="499"/>
    </row>
    <row r="442" spans="4:4">
      <c r="D442" s="499"/>
    </row>
    <row r="443" spans="4:4">
      <c r="D443" s="499"/>
    </row>
    <row r="444" spans="4:4">
      <c r="D444" s="499"/>
    </row>
    <row r="445" spans="4:4">
      <c r="D445" s="499"/>
    </row>
    <row r="446" spans="4:4">
      <c r="D446" s="499"/>
    </row>
    <row r="447" spans="4:4">
      <c r="D447" s="499"/>
    </row>
    <row r="448" spans="4:4">
      <c r="D448" s="499"/>
    </row>
    <row r="449" spans="4:4">
      <c r="D449" s="499"/>
    </row>
    <row r="450" spans="4:4">
      <c r="D450" s="499"/>
    </row>
    <row r="451" spans="4:4">
      <c r="D451" s="499"/>
    </row>
    <row r="452" spans="4:4">
      <c r="D452" s="499"/>
    </row>
    <row r="453" spans="4:4">
      <c r="D453" s="499"/>
    </row>
    <row r="454" spans="4:4">
      <c r="D454" s="499"/>
    </row>
    <row r="455" spans="4:4">
      <c r="D455" s="499"/>
    </row>
    <row r="456" spans="4:4">
      <c r="D456" s="499"/>
    </row>
    <row r="457" spans="4:4">
      <c r="D457" s="499"/>
    </row>
    <row r="458" spans="4:4">
      <c r="D458" s="499"/>
    </row>
    <row r="459" spans="4:4">
      <c r="D459" s="499"/>
    </row>
    <row r="460" spans="4:4">
      <c r="D460" s="499"/>
    </row>
    <row r="461" spans="4:4">
      <c r="D461" s="499"/>
    </row>
    <row r="462" spans="4:4">
      <c r="D462" s="499"/>
    </row>
    <row r="463" spans="4:4">
      <c r="D463" s="499"/>
    </row>
    <row r="464" spans="4:4">
      <c r="D464" s="499"/>
    </row>
    <row r="465" spans="4:4">
      <c r="D465" s="499"/>
    </row>
    <row r="466" spans="4:4">
      <c r="D466" s="499"/>
    </row>
    <row r="467" spans="4:4">
      <c r="D467" s="499"/>
    </row>
    <row r="468" spans="4:4">
      <c r="D468" s="499"/>
    </row>
    <row r="469" spans="4:4">
      <c r="D469" s="499"/>
    </row>
    <row r="470" spans="4:4">
      <c r="D470" s="499"/>
    </row>
    <row r="471" spans="4:4">
      <c r="D471" s="499"/>
    </row>
    <row r="472" spans="4:4">
      <c r="D472" s="499"/>
    </row>
    <row r="473" spans="4:4">
      <c r="D473" s="499"/>
    </row>
    <row r="474" spans="4:4">
      <c r="D474" s="499"/>
    </row>
    <row r="475" spans="4:4">
      <c r="D475" s="499"/>
    </row>
    <row r="476" spans="4:4">
      <c r="D476" s="499"/>
    </row>
    <row r="477" spans="4:4">
      <c r="D477" s="499"/>
    </row>
    <row r="478" spans="4:4">
      <c r="D478" s="499"/>
    </row>
    <row r="479" spans="4:4">
      <c r="D479" s="499"/>
    </row>
    <row r="480" spans="4:4">
      <c r="D480" s="499"/>
    </row>
    <row r="481" spans="4:4">
      <c r="D481" s="499"/>
    </row>
    <row r="482" spans="4:4">
      <c r="D482" s="499"/>
    </row>
    <row r="483" spans="4:4">
      <c r="D483" s="499"/>
    </row>
    <row r="484" spans="4:4">
      <c r="D484" s="499"/>
    </row>
    <row r="485" spans="4:4">
      <c r="D485" s="499"/>
    </row>
    <row r="486" spans="4:4">
      <c r="D486" s="499"/>
    </row>
    <row r="487" spans="4:4">
      <c r="D487" s="499"/>
    </row>
    <row r="488" spans="4:4">
      <c r="D488" s="499"/>
    </row>
    <row r="489" spans="4:4">
      <c r="D489" s="499"/>
    </row>
    <row r="490" spans="4:4">
      <c r="D490" s="499"/>
    </row>
    <row r="491" spans="4:4">
      <c r="D491" s="499"/>
    </row>
    <row r="492" spans="4:4">
      <c r="D492" s="499"/>
    </row>
    <row r="493" spans="4:4">
      <c r="D493" s="499"/>
    </row>
    <row r="494" spans="4:4">
      <c r="D494" s="499"/>
    </row>
    <row r="495" spans="4:4">
      <c r="D495" s="499"/>
    </row>
    <row r="496" spans="4:4">
      <c r="D496" s="499"/>
    </row>
    <row r="497" spans="4:4">
      <c r="D497" s="499"/>
    </row>
    <row r="498" spans="4:4">
      <c r="D498" s="499"/>
    </row>
    <row r="499" spans="4:4">
      <c r="D499" s="499"/>
    </row>
    <row r="500" spans="4:4">
      <c r="D500" s="499"/>
    </row>
    <row r="501" spans="4:4">
      <c r="D501" s="499"/>
    </row>
    <row r="502" spans="4:4">
      <c r="D502" s="499"/>
    </row>
    <row r="503" spans="4:4">
      <c r="D503" s="499"/>
    </row>
    <row r="504" spans="4:4">
      <c r="D504" s="499"/>
    </row>
    <row r="505" spans="4:4">
      <c r="D505" s="499"/>
    </row>
    <row r="506" spans="4:4">
      <c r="D506" s="499"/>
    </row>
    <row r="507" spans="4:4">
      <c r="D507" s="499"/>
    </row>
    <row r="508" spans="4:4">
      <c r="D508" s="499"/>
    </row>
    <row r="509" spans="4:4">
      <c r="D509" s="499"/>
    </row>
    <row r="510" spans="4:4">
      <c r="D510" s="499"/>
    </row>
    <row r="511" spans="4:4">
      <c r="D511" s="499"/>
    </row>
    <row r="512" spans="4:4">
      <c r="D512" s="499"/>
    </row>
    <row r="513" spans="4:4">
      <c r="D513" s="499"/>
    </row>
    <row r="514" spans="4:4">
      <c r="D514" s="499"/>
    </row>
    <row r="515" spans="4:4">
      <c r="D515" s="499"/>
    </row>
    <row r="516" spans="4:4">
      <c r="D516" s="499"/>
    </row>
    <row r="517" spans="4:4">
      <c r="D517" s="499"/>
    </row>
    <row r="518" spans="4:4">
      <c r="D518" s="499"/>
    </row>
    <row r="519" spans="4:4">
      <c r="D519" s="499"/>
    </row>
    <row r="520" spans="4:4">
      <c r="D520" s="499"/>
    </row>
    <row r="521" spans="4:4">
      <c r="D521" s="499"/>
    </row>
    <row r="522" spans="4:4">
      <c r="D522" s="499"/>
    </row>
    <row r="523" spans="4:4">
      <c r="D523" s="499"/>
    </row>
    <row r="524" spans="4:4">
      <c r="D524" s="499"/>
    </row>
    <row r="525" spans="4:4">
      <c r="D525" s="499"/>
    </row>
    <row r="526" spans="4:4">
      <c r="D526" s="499"/>
    </row>
    <row r="527" spans="4:4">
      <c r="D527" s="499"/>
    </row>
    <row r="528" spans="4:4">
      <c r="D528" s="499"/>
    </row>
    <row r="529" spans="4:4">
      <c r="D529" s="499"/>
    </row>
    <row r="530" spans="4:4">
      <c r="D530" s="499"/>
    </row>
    <row r="531" spans="4:4">
      <c r="D531" s="499"/>
    </row>
    <row r="532" spans="4:4">
      <c r="D532" s="499"/>
    </row>
    <row r="533" spans="4:4">
      <c r="D533" s="499"/>
    </row>
    <row r="534" spans="4:4">
      <c r="D534" s="499"/>
    </row>
    <row r="535" spans="4:4">
      <c r="D535" s="499"/>
    </row>
    <row r="536" spans="4:4">
      <c r="D536" s="499"/>
    </row>
    <row r="537" spans="4:4">
      <c r="D537" s="499"/>
    </row>
    <row r="538" spans="4:4">
      <c r="D538" s="499"/>
    </row>
    <row r="539" spans="4:4">
      <c r="D539" s="499"/>
    </row>
    <row r="540" spans="4:4">
      <c r="D540" s="499"/>
    </row>
    <row r="541" spans="4:4">
      <c r="D541" s="499"/>
    </row>
    <row r="542" spans="4:4">
      <c r="D542" s="499"/>
    </row>
    <row r="543" spans="4:4">
      <c r="D543" s="499"/>
    </row>
    <row r="544" spans="4:4">
      <c r="D544" s="499"/>
    </row>
    <row r="545" spans="4:4">
      <c r="D545" s="499"/>
    </row>
    <row r="546" spans="4:4">
      <c r="D546" s="499"/>
    </row>
    <row r="547" spans="4:4">
      <c r="D547" s="499"/>
    </row>
    <row r="548" spans="4:4">
      <c r="D548" s="499"/>
    </row>
    <row r="549" spans="4:4">
      <c r="D549" s="499"/>
    </row>
    <row r="550" spans="4:4">
      <c r="D550" s="499"/>
    </row>
    <row r="551" spans="4:4">
      <c r="D551" s="499"/>
    </row>
    <row r="552" spans="4:4">
      <c r="D552" s="499"/>
    </row>
    <row r="553" spans="4:4">
      <c r="D553" s="499"/>
    </row>
    <row r="554" spans="4:4">
      <c r="D554" s="499"/>
    </row>
    <row r="555" spans="4:4">
      <c r="D555" s="499"/>
    </row>
    <row r="556" spans="4:4">
      <c r="D556" s="499"/>
    </row>
    <row r="557" spans="4:4">
      <c r="D557" s="499"/>
    </row>
    <row r="558" spans="4:4">
      <c r="D558" s="499"/>
    </row>
    <row r="559" spans="4:4">
      <c r="D559" s="499"/>
    </row>
    <row r="560" spans="4:4">
      <c r="D560" s="499"/>
    </row>
    <row r="561" spans="4:4">
      <c r="D561" s="499"/>
    </row>
    <row r="562" spans="4:4">
      <c r="D562" s="499"/>
    </row>
    <row r="563" spans="4:4">
      <c r="D563" s="499"/>
    </row>
    <row r="564" spans="4:4">
      <c r="D564" s="499"/>
    </row>
    <row r="565" spans="4:4">
      <c r="D565" s="499"/>
    </row>
    <row r="566" spans="4:4">
      <c r="D566" s="499"/>
    </row>
    <row r="567" spans="4:4">
      <c r="D567" s="499"/>
    </row>
    <row r="568" spans="4:4">
      <c r="D568" s="499"/>
    </row>
    <row r="569" spans="4:4">
      <c r="D569" s="499"/>
    </row>
    <row r="570" spans="4:4">
      <c r="D570" s="499"/>
    </row>
    <row r="571" spans="4:4">
      <c r="D571" s="499"/>
    </row>
    <row r="572" spans="4:4">
      <c r="D572" s="499"/>
    </row>
    <row r="573" spans="4:4">
      <c r="D573" s="499"/>
    </row>
    <row r="574" spans="4:4">
      <c r="D574" s="499"/>
    </row>
    <row r="575" spans="4:4">
      <c r="D575" s="499"/>
    </row>
    <row r="576" spans="4:4">
      <c r="D576" s="499"/>
    </row>
    <row r="577" spans="4:4">
      <c r="D577" s="499"/>
    </row>
    <row r="578" spans="4:4">
      <c r="D578" s="499"/>
    </row>
    <row r="579" spans="4:4">
      <c r="D579" s="499"/>
    </row>
    <row r="580" spans="4:4">
      <c r="D580" s="499"/>
    </row>
    <row r="581" spans="4:4">
      <c r="D581" s="499"/>
    </row>
    <row r="582" spans="4:4">
      <c r="D582" s="499"/>
    </row>
    <row r="583" spans="4:4">
      <c r="D583" s="499"/>
    </row>
    <row r="584" spans="4:4">
      <c r="D584" s="499"/>
    </row>
    <row r="585" spans="4:4">
      <c r="D585" s="499"/>
    </row>
    <row r="586" spans="4:4">
      <c r="D586" s="499"/>
    </row>
    <row r="587" spans="4:4">
      <c r="D587" s="499"/>
    </row>
    <row r="588" spans="4:4">
      <c r="D588" s="499"/>
    </row>
    <row r="589" spans="4:4">
      <c r="D589" s="499"/>
    </row>
    <row r="590" spans="4:4">
      <c r="D590" s="499"/>
    </row>
    <row r="591" spans="4:4">
      <c r="D591" s="499"/>
    </row>
    <row r="592" spans="4:4">
      <c r="D592" s="499"/>
    </row>
    <row r="593" spans="4:4">
      <c r="D593" s="499"/>
    </row>
    <row r="594" spans="4:4">
      <c r="D594" s="499"/>
    </row>
    <row r="595" spans="4:4">
      <c r="D595" s="499"/>
    </row>
    <row r="596" spans="4:4">
      <c r="D596" s="499"/>
    </row>
    <row r="597" spans="4:4">
      <c r="D597" s="499"/>
    </row>
    <row r="598" spans="4:4">
      <c r="D598" s="499"/>
    </row>
    <row r="599" spans="4:4">
      <c r="D599" s="499"/>
    </row>
    <row r="600" spans="4:4">
      <c r="D600" s="499"/>
    </row>
    <row r="601" spans="4:4">
      <c r="D601" s="499"/>
    </row>
    <row r="602" spans="4:4">
      <c r="D602" s="499"/>
    </row>
    <row r="603" spans="4:4">
      <c r="D603" s="499"/>
    </row>
    <row r="604" spans="4:4">
      <c r="D604" s="499"/>
    </row>
    <row r="605" spans="4:4">
      <c r="D605" s="499"/>
    </row>
    <row r="606" spans="4:4">
      <c r="D606" s="499"/>
    </row>
    <row r="607" spans="4:4">
      <c r="D607" s="499"/>
    </row>
    <row r="608" spans="4:4">
      <c r="D608" s="499"/>
    </row>
    <row r="609" spans="4:4">
      <c r="D609" s="499"/>
    </row>
    <row r="610" spans="4:4">
      <c r="D610" s="499"/>
    </row>
    <row r="611" spans="4:4">
      <c r="D611" s="499"/>
    </row>
    <row r="612" spans="4:4">
      <c r="D612" s="499"/>
    </row>
    <row r="613" spans="4:4">
      <c r="D613" s="499"/>
    </row>
    <row r="614" spans="4:4">
      <c r="D614" s="499"/>
    </row>
    <row r="615" spans="4:4">
      <c r="D615" s="499"/>
    </row>
    <row r="616" spans="4:4">
      <c r="D616" s="499"/>
    </row>
    <row r="617" spans="4:4">
      <c r="D617" s="499"/>
    </row>
    <row r="618" spans="4:4">
      <c r="D618" s="499"/>
    </row>
    <row r="619" spans="4:4">
      <c r="D619" s="499"/>
    </row>
    <row r="620" spans="4:4">
      <c r="D620" s="499"/>
    </row>
    <row r="621" spans="4:4">
      <c r="D621" s="499"/>
    </row>
    <row r="622" spans="4:4">
      <c r="D622" s="499"/>
    </row>
    <row r="623" spans="4:4">
      <c r="D623" s="499"/>
    </row>
    <row r="624" spans="4:4">
      <c r="D624" s="499"/>
    </row>
    <row r="625" spans="4:4">
      <c r="D625" s="499"/>
    </row>
    <row r="626" spans="4:4">
      <c r="D626" s="499"/>
    </row>
    <row r="627" spans="4:4">
      <c r="D627" s="499"/>
    </row>
    <row r="628" spans="4:4">
      <c r="D628" s="499"/>
    </row>
    <row r="629" spans="4:4">
      <c r="D629" s="499"/>
    </row>
    <row r="630" spans="4:4">
      <c r="D630" s="499"/>
    </row>
    <row r="631" spans="4:4">
      <c r="D631" s="499"/>
    </row>
    <row r="632" spans="4:4">
      <c r="D632" s="499"/>
    </row>
    <row r="633" spans="4:4">
      <c r="D633" s="499"/>
    </row>
    <row r="634" spans="4:4">
      <c r="D634" s="499"/>
    </row>
    <row r="635" spans="4:4">
      <c r="D635" s="499"/>
    </row>
    <row r="636" spans="4:4">
      <c r="D636" s="499"/>
    </row>
    <row r="637" spans="4:4">
      <c r="D637" s="499"/>
    </row>
    <row r="638" spans="4:4">
      <c r="D638" s="499"/>
    </row>
    <row r="639" spans="4:4">
      <c r="D639" s="499"/>
    </row>
    <row r="640" spans="4:4">
      <c r="D640" s="499"/>
    </row>
    <row r="641" spans="4:4">
      <c r="D641" s="499"/>
    </row>
    <row r="642" spans="4:4">
      <c r="D642" s="499"/>
    </row>
    <row r="643" spans="4:4">
      <c r="D643" s="499"/>
    </row>
    <row r="644" spans="4:4">
      <c r="D644" s="499"/>
    </row>
    <row r="645" spans="4:4">
      <c r="D645" s="499"/>
    </row>
    <row r="646" spans="4:4">
      <c r="D646" s="499"/>
    </row>
    <row r="647" spans="4:4">
      <c r="D647" s="499"/>
    </row>
    <row r="648" spans="4:4">
      <c r="D648" s="499"/>
    </row>
    <row r="649" spans="4:4">
      <c r="D649" s="499"/>
    </row>
    <row r="650" spans="4:4">
      <c r="D650" s="499"/>
    </row>
    <row r="651" spans="4:4">
      <c r="D651" s="499"/>
    </row>
    <row r="652" spans="4:4">
      <c r="D652" s="499"/>
    </row>
    <row r="653" spans="4:4">
      <c r="D653" s="499"/>
    </row>
    <row r="654" spans="4:4">
      <c r="D654" s="499"/>
    </row>
    <row r="655" spans="4:4">
      <c r="D655" s="499"/>
    </row>
    <row r="656" spans="4:4">
      <c r="D656" s="499"/>
    </row>
    <row r="657" spans="4:4">
      <c r="D657" s="499"/>
    </row>
    <row r="658" spans="4:4">
      <c r="D658" s="499"/>
    </row>
    <row r="659" spans="4:4">
      <c r="D659" s="499"/>
    </row>
    <row r="660" spans="4:4">
      <c r="D660" s="499"/>
    </row>
    <row r="661" spans="4:4">
      <c r="D661" s="499"/>
    </row>
    <row r="662" spans="4:4">
      <c r="D662" s="499"/>
    </row>
    <row r="663" spans="4:4">
      <c r="D663" s="499"/>
    </row>
    <row r="664" spans="4:4">
      <c r="D664" s="499"/>
    </row>
    <row r="665" spans="4:4">
      <c r="D665" s="499"/>
    </row>
    <row r="666" spans="4:4">
      <c r="D666" s="499"/>
    </row>
    <row r="667" spans="4:4">
      <c r="D667" s="499"/>
    </row>
    <row r="668" spans="4:4">
      <c r="D668" s="499"/>
    </row>
    <row r="669" spans="4:4">
      <c r="D669" s="499"/>
    </row>
    <row r="670" spans="4:4">
      <c r="D670" s="499"/>
    </row>
    <row r="671" spans="4:4">
      <c r="D671" s="499"/>
    </row>
    <row r="672" spans="4:4">
      <c r="D672" s="499"/>
    </row>
    <row r="673" spans="4:4">
      <c r="D673" s="499"/>
    </row>
    <row r="674" spans="4:4">
      <c r="D674" s="499"/>
    </row>
    <row r="675" spans="4:4">
      <c r="D675" s="499"/>
    </row>
    <row r="676" spans="4:4">
      <c r="D676" s="499"/>
    </row>
    <row r="677" spans="4:4">
      <c r="D677" s="499"/>
    </row>
    <row r="678" spans="4:4">
      <c r="D678" s="499"/>
    </row>
    <row r="679" spans="4:4">
      <c r="D679" s="499"/>
    </row>
    <row r="680" spans="4:4">
      <c r="D680" s="499"/>
    </row>
    <row r="681" spans="4:4">
      <c r="D681" s="499"/>
    </row>
    <row r="682" spans="4:4">
      <c r="D682" s="499"/>
    </row>
    <row r="683" spans="4:4">
      <c r="D683" s="499"/>
    </row>
    <row r="684" spans="4:4">
      <c r="D684" s="499"/>
    </row>
    <row r="685" spans="4:4">
      <c r="D685" s="499"/>
    </row>
    <row r="686" spans="4:4">
      <c r="D686" s="499"/>
    </row>
    <row r="687" spans="4:4">
      <c r="D687" s="499"/>
    </row>
    <row r="688" spans="4:4">
      <c r="D688" s="499"/>
    </row>
    <row r="689" spans="4:4">
      <c r="D689" s="499"/>
    </row>
    <row r="690" spans="4:4">
      <c r="D690" s="499"/>
    </row>
    <row r="691" spans="4:4">
      <c r="D691" s="499"/>
    </row>
    <row r="692" spans="4:4">
      <c r="D692" s="499"/>
    </row>
    <row r="693" spans="4:4">
      <c r="D693" s="499"/>
    </row>
    <row r="694" spans="4:4">
      <c r="D694" s="499"/>
    </row>
    <row r="695" spans="4:4">
      <c r="D695" s="499"/>
    </row>
    <row r="696" spans="4:4">
      <c r="D696" s="499"/>
    </row>
    <row r="697" spans="4:4">
      <c r="D697" s="499"/>
    </row>
    <row r="698" spans="4:4">
      <c r="D698" s="499"/>
    </row>
    <row r="699" spans="4:4">
      <c r="D699" s="499"/>
    </row>
    <row r="700" spans="4:4">
      <c r="D700" s="499"/>
    </row>
    <row r="701" spans="4:4">
      <c r="D701" s="499"/>
    </row>
    <row r="702" spans="4:4">
      <c r="D702" s="499"/>
    </row>
    <row r="703" spans="4:4">
      <c r="D703" s="499"/>
    </row>
    <row r="704" spans="4:4">
      <c r="D704" s="499"/>
    </row>
    <row r="705" spans="4:4">
      <c r="D705" s="499"/>
    </row>
    <row r="706" spans="4:4">
      <c r="D706" s="499"/>
    </row>
    <row r="707" spans="4:4">
      <c r="D707" s="499"/>
    </row>
    <row r="708" spans="4:4">
      <c r="D708" s="499"/>
    </row>
    <row r="709" spans="4:4">
      <c r="D709" s="499"/>
    </row>
    <row r="710" spans="4:4">
      <c r="D710" s="499"/>
    </row>
    <row r="711" spans="4:4">
      <c r="D711" s="499"/>
    </row>
    <row r="712" spans="4:4">
      <c r="D712" s="499"/>
    </row>
    <row r="713" spans="4:4">
      <c r="D713" s="499"/>
    </row>
    <row r="714" spans="4:4">
      <c r="D714" s="499"/>
    </row>
    <row r="715" spans="4:4">
      <c r="D715" s="499"/>
    </row>
    <row r="716" spans="4:4">
      <c r="D716" s="499"/>
    </row>
    <row r="717" spans="4:4">
      <c r="D717" s="499"/>
    </row>
    <row r="718" spans="4:4">
      <c r="D718" s="499"/>
    </row>
    <row r="719" spans="4:4">
      <c r="D719" s="499"/>
    </row>
    <row r="720" spans="4:4">
      <c r="D720" s="499"/>
    </row>
    <row r="721" spans="4:4">
      <c r="D721" s="499"/>
    </row>
    <row r="722" spans="4:4">
      <c r="D722" s="499"/>
    </row>
    <row r="723" spans="4:4">
      <c r="D723" s="499"/>
    </row>
    <row r="724" spans="4:4">
      <c r="D724" s="499"/>
    </row>
    <row r="725" spans="4:4">
      <c r="D725" s="499"/>
    </row>
    <row r="726" spans="4:4">
      <c r="D726" s="499"/>
    </row>
    <row r="727" spans="4:4">
      <c r="D727" s="499"/>
    </row>
    <row r="728" spans="4:4">
      <c r="D728" s="499"/>
    </row>
    <row r="729" spans="4:4">
      <c r="D729" s="499"/>
    </row>
    <row r="730" spans="4:4">
      <c r="D730" s="499"/>
    </row>
    <row r="731" spans="4:4">
      <c r="D731" s="499"/>
    </row>
    <row r="732" spans="4:4">
      <c r="D732" s="499"/>
    </row>
    <row r="733" spans="4:4">
      <c r="D733" s="499"/>
    </row>
    <row r="734" spans="4:4">
      <c r="D734" s="499"/>
    </row>
    <row r="735" spans="4:4">
      <c r="D735" s="499"/>
    </row>
    <row r="736" spans="4:4">
      <c r="D736" s="499"/>
    </row>
    <row r="737" spans="4:4">
      <c r="D737" s="499"/>
    </row>
    <row r="738" spans="4:4">
      <c r="D738" s="499"/>
    </row>
    <row r="739" spans="4:4">
      <c r="D739" s="499"/>
    </row>
    <row r="740" spans="4:4">
      <c r="D740" s="499"/>
    </row>
    <row r="741" spans="4:4">
      <c r="D741" s="499"/>
    </row>
    <row r="742" spans="4:4">
      <c r="D742" s="499"/>
    </row>
    <row r="743" spans="4:4">
      <c r="D743" s="499"/>
    </row>
    <row r="744" spans="4:4">
      <c r="D744" s="499"/>
    </row>
    <row r="745" spans="4:4">
      <c r="D745" s="499"/>
    </row>
    <row r="746" spans="4:4">
      <c r="D746" s="499"/>
    </row>
    <row r="747" spans="4:4">
      <c r="D747" s="499"/>
    </row>
    <row r="748" spans="4:4">
      <c r="D748" s="499"/>
    </row>
    <row r="749" spans="4:4">
      <c r="D749" s="499"/>
    </row>
    <row r="750" spans="4:4">
      <c r="D750" s="499"/>
    </row>
    <row r="751" spans="4:4">
      <c r="D751" s="499"/>
    </row>
    <row r="752" spans="4:4">
      <c r="D752" s="499"/>
    </row>
    <row r="753" spans="4:4">
      <c r="D753" s="499"/>
    </row>
    <row r="754" spans="4:4">
      <c r="D754" s="499"/>
    </row>
    <row r="755" spans="4:4">
      <c r="D755" s="499"/>
    </row>
    <row r="756" spans="4:4">
      <c r="D756" s="499"/>
    </row>
    <row r="757" spans="4:4">
      <c r="D757" s="499"/>
    </row>
    <row r="758" spans="4:4">
      <c r="D758" s="499"/>
    </row>
    <row r="759" spans="4:4">
      <c r="D759" s="499"/>
    </row>
    <row r="760" spans="4:4">
      <c r="D760" s="499"/>
    </row>
    <row r="761" spans="4:4">
      <c r="D761" s="499"/>
    </row>
    <row r="762" spans="4:4">
      <c r="D762" s="499"/>
    </row>
    <row r="763" spans="4:4">
      <c r="D763" s="499"/>
    </row>
    <row r="764" spans="4:4">
      <c r="D764" s="499"/>
    </row>
    <row r="765" spans="4:4">
      <c r="D765" s="499"/>
    </row>
    <row r="766" spans="4:4">
      <c r="D766" s="499"/>
    </row>
    <row r="767" spans="4:4">
      <c r="D767" s="499"/>
    </row>
    <row r="768" spans="4:4">
      <c r="D768" s="499"/>
    </row>
    <row r="769" spans="4:4">
      <c r="D769" s="499"/>
    </row>
    <row r="770" spans="4:4">
      <c r="D770" s="499"/>
    </row>
    <row r="771" spans="4:4">
      <c r="D771" s="499"/>
    </row>
    <row r="772" spans="4:4">
      <c r="D772" s="499"/>
    </row>
    <row r="773" spans="4:4">
      <c r="D773" s="499"/>
    </row>
    <row r="774" spans="4:4">
      <c r="D774" s="499"/>
    </row>
    <row r="775" spans="4:4">
      <c r="D775" s="499"/>
    </row>
    <row r="776" spans="4:4">
      <c r="D776" s="499"/>
    </row>
    <row r="777" spans="4:4">
      <c r="D777" s="499"/>
    </row>
    <row r="778" spans="4:4">
      <c r="D778" s="499"/>
    </row>
    <row r="779" spans="4:4">
      <c r="D779" s="499"/>
    </row>
    <row r="780" spans="4:4">
      <c r="D780" s="499"/>
    </row>
    <row r="781" spans="4:4">
      <c r="D781" s="499"/>
    </row>
    <row r="782" spans="4:4">
      <c r="D782" s="499"/>
    </row>
    <row r="783" spans="4:4">
      <c r="D783" s="499"/>
    </row>
    <row r="784" spans="4:4">
      <c r="D784" s="499"/>
    </row>
    <row r="785" spans="4:4">
      <c r="D785" s="499"/>
    </row>
    <row r="786" spans="4:4">
      <c r="D786" s="499"/>
    </row>
    <row r="787" spans="4:4">
      <c r="D787" s="499"/>
    </row>
    <row r="788" spans="4:4">
      <c r="D788" s="499"/>
    </row>
    <row r="789" spans="4:4">
      <c r="D789" s="499"/>
    </row>
    <row r="790" spans="4:4">
      <c r="D790" s="499"/>
    </row>
    <row r="791" spans="4:4">
      <c r="D791" s="499"/>
    </row>
    <row r="792" spans="4:4">
      <c r="D792" s="499"/>
    </row>
    <row r="793" spans="4:4">
      <c r="D793" s="499"/>
    </row>
    <row r="794" spans="4:4">
      <c r="D794" s="499"/>
    </row>
    <row r="795" spans="4:4">
      <c r="D795" s="499"/>
    </row>
    <row r="796" spans="4:4">
      <c r="D796" s="499"/>
    </row>
    <row r="797" spans="4:4">
      <c r="D797" s="499"/>
    </row>
    <row r="798" spans="4:4">
      <c r="D798" s="499"/>
    </row>
    <row r="799" spans="4:4">
      <c r="D799" s="499"/>
    </row>
    <row r="800" spans="4:4">
      <c r="D800" s="499"/>
    </row>
    <row r="801" spans="4:4">
      <c r="D801" s="499"/>
    </row>
    <row r="802" spans="4:4">
      <c r="D802" s="499"/>
    </row>
    <row r="803" spans="4:4">
      <c r="D803" s="499"/>
    </row>
    <row r="804" spans="4:4">
      <c r="D804" s="499"/>
    </row>
    <row r="805" spans="4:4">
      <c r="D805" s="499"/>
    </row>
    <row r="806" spans="4:4">
      <c r="D806" s="499"/>
    </row>
    <row r="807" spans="4:4">
      <c r="D807" s="499"/>
    </row>
    <row r="808" spans="4:4">
      <c r="D808" s="499"/>
    </row>
    <row r="809" spans="4:4">
      <c r="D809" s="499"/>
    </row>
    <row r="810" spans="4:4">
      <c r="D810" s="499"/>
    </row>
    <row r="811" spans="4:4">
      <c r="D811" s="499"/>
    </row>
    <row r="812" spans="4:4">
      <c r="D812" s="499"/>
    </row>
    <row r="813" spans="4:4">
      <c r="D813" s="499"/>
    </row>
    <row r="814" spans="4:4">
      <c r="D814" s="499"/>
    </row>
    <row r="815" spans="4:4">
      <c r="D815" s="499"/>
    </row>
    <row r="816" spans="4:4">
      <c r="D816" s="499"/>
    </row>
    <row r="817" spans="4:4">
      <c r="D817" s="499"/>
    </row>
    <row r="818" spans="4:4">
      <c r="D818" s="499"/>
    </row>
    <row r="819" spans="4:4">
      <c r="D819" s="499"/>
    </row>
    <row r="820" spans="4:4">
      <c r="D820" s="499"/>
    </row>
    <row r="821" spans="4:4">
      <c r="D821" s="499"/>
    </row>
    <row r="822" spans="4:4">
      <c r="D822" s="499"/>
    </row>
    <row r="823" spans="4:4">
      <c r="D823" s="499"/>
    </row>
    <row r="824" spans="4:4">
      <c r="D824" s="499"/>
    </row>
    <row r="825" spans="4:4">
      <c r="D825" s="499"/>
    </row>
    <row r="826" spans="4:4">
      <c r="D826" s="499"/>
    </row>
    <row r="827" spans="4:4">
      <c r="D827" s="499"/>
    </row>
    <row r="828" spans="4:4">
      <c r="D828" s="499"/>
    </row>
    <row r="829" spans="4:4">
      <c r="D829" s="499"/>
    </row>
    <row r="830" spans="4:4">
      <c r="D830" s="499"/>
    </row>
    <row r="831" spans="4:4">
      <c r="D831" s="499"/>
    </row>
    <row r="832" spans="4:4">
      <c r="D832" s="499"/>
    </row>
    <row r="833" spans="4:4">
      <c r="D833" s="499"/>
    </row>
    <row r="834" spans="4:4">
      <c r="D834" s="499"/>
    </row>
    <row r="835" spans="4:4">
      <c r="D835" s="499"/>
    </row>
    <row r="836" spans="4:4">
      <c r="D836" s="499"/>
    </row>
    <row r="837" spans="4:4">
      <c r="D837" s="499"/>
    </row>
    <row r="838" spans="4:4">
      <c r="D838" s="499"/>
    </row>
    <row r="839" spans="4:4">
      <c r="D839" s="499"/>
    </row>
    <row r="840" spans="4:4">
      <c r="D840" s="499"/>
    </row>
    <row r="841" spans="4:4">
      <c r="D841" s="499"/>
    </row>
    <row r="842" spans="4:4">
      <c r="D842" s="499"/>
    </row>
    <row r="843" spans="4:4">
      <c r="D843" s="499"/>
    </row>
    <row r="844" spans="4:4">
      <c r="D844" s="499"/>
    </row>
    <row r="845" spans="4:4">
      <c r="D845" s="499"/>
    </row>
    <row r="846" spans="4:4">
      <c r="D846" s="499"/>
    </row>
    <row r="847" spans="4:4">
      <c r="D847" s="499"/>
    </row>
    <row r="848" spans="4:4">
      <c r="D848" s="499"/>
    </row>
    <row r="849" spans="4:4">
      <c r="D849" s="499"/>
    </row>
    <row r="850" spans="4:4">
      <c r="D850" s="499"/>
    </row>
    <row r="851" spans="4:4">
      <c r="D851" s="499"/>
    </row>
    <row r="852" spans="4:4">
      <c r="D852" s="499"/>
    </row>
    <row r="853" spans="4:4">
      <c r="D853" s="499"/>
    </row>
    <row r="854" spans="4:4">
      <c r="D854" s="499"/>
    </row>
    <row r="855" spans="4:4">
      <c r="D855" s="499"/>
    </row>
    <row r="856" spans="4:4">
      <c r="D856" s="499"/>
    </row>
    <row r="857" spans="4:4">
      <c r="D857" s="499"/>
    </row>
    <row r="858" spans="4:4">
      <c r="D858" s="499"/>
    </row>
    <row r="859" spans="4:4">
      <c r="D859" s="499"/>
    </row>
    <row r="860" spans="4:4">
      <c r="D860" s="499"/>
    </row>
    <row r="861" spans="4:4">
      <c r="D861" s="499"/>
    </row>
    <row r="862" spans="4:4">
      <c r="D862" s="499"/>
    </row>
    <row r="863" spans="4:4">
      <c r="D863" s="499"/>
    </row>
    <row r="864" spans="4:4">
      <c r="D864" s="499"/>
    </row>
    <row r="865" spans="4:4">
      <c r="D865" s="499"/>
    </row>
    <row r="866" spans="4:4">
      <c r="D866" s="499"/>
    </row>
    <row r="867" spans="4:4">
      <c r="D867" s="499"/>
    </row>
    <row r="868" spans="4:4">
      <c r="D868" s="499"/>
    </row>
    <row r="869" spans="4:4">
      <c r="D869" s="499"/>
    </row>
    <row r="870" spans="4:4">
      <c r="D870" s="499"/>
    </row>
    <row r="871" spans="4:4">
      <c r="D871" s="499"/>
    </row>
    <row r="872" spans="4:4">
      <c r="D872" s="499"/>
    </row>
    <row r="873" spans="4:4">
      <c r="D873" s="499"/>
    </row>
    <row r="874" spans="4:4">
      <c r="D874" s="499"/>
    </row>
    <row r="875" spans="4:4">
      <c r="D875" s="499"/>
    </row>
    <row r="876" spans="4:4">
      <c r="D876" s="499"/>
    </row>
    <row r="877" spans="4:4">
      <c r="D877" s="499"/>
    </row>
    <row r="878" spans="4:4">
      <c r="D878" s="499"/>
    </row>
    <row r="879" spans="4:4">
      <c r="D879" s="499"/>
    </row>
    <row r="880" spans="4:4">
      <c r="D880" s="499"/>
    </row>
    <row r="881" spans="4:4">
      <c r="D881" s="499"/>
    </row>
    <row r="882" spans="4:4">
      <c r="D882" s="499"/>
    </row>
    <row r="883" spans="4:4">
      <c r="D883" s="499"/>
    </row>
    <row r="884" spans="4:4">
      <c r="D884" s="499"/>
    </row>
    <row r="885" spans="4:4">
      <c r="D885" s="499"/>
    </row>
    <row r="886" spans="4:4">
      <c r="D886" s="499"/>
    </row>
    <row r="887" spans="4:4">
      <c r="D887" s="499"/>
    </row>
    <row r="888" spans="4:4">
      <c r="D888" s="499"/>
    </row>
    <row r="889" spans="4:4">
      <c r="D889" s="499"/>
    </row>
    <row r="890" spans="4:4">
      <c r="D890" s="499"/>
    </row>
    <row r="891" spans="4:4">
      <c r="D891" s="499"/>
    </row>
    <row r="892" spans="4:4">
      <c r="D892" s="499"/>
    </row>
    <row r="893" spans="4:4">
      <c r="D893" s="499"/>
    </row>
    <row r="894" spans="4:4">
      <c r="D894" s="499"/>
    </row>
    <row r="895" spans="4:4">
      <c r="D895" s="499"/>
    </row>
    <row r="896" spans="4:4">
      <c r="D896" s="499"/>
    </row>
    <row r="897" spans="4:4">
      <c r="D897" s="499"/>
    </row>
    <row r="898" spans="4:4">
      <c r="D898" s="499"/>
    </row>
    <row r="899" spans="4:4">
      <c r="D899" s="499"/>
    </row>
    <row r="900" spans="4:4">
      <c r="D900" s="499"/>
    </row>
    <row r="901" spans="4:4">
      <c r="D901" s="499"/>
    </row>
    <row r="902" spans="4:4">
      <c r="D902" s="499"/>
    </row>
    <row r="903" spans="4:4">
      <c r="D903" s="499"/>
    </row>
    <row r="904" spans="4:4">
      <c r="D904" s="499"/>
    </row>
    <row r="905" spans="4:4">
      <c r="D905" s="499"/>
    </row>
    <row r="906" spans="4:4">
      <c r="D906" s="499"/>
    </row>
    <row r="907" spans="4:4">
      <c r="D907" s="499"/>
    </row>
    <row r="908" spans="4:4">
      <c r="D908" s="499"/>
    </row>
    <row r="909" spans="4:4">
      <c r="D909" s="499"/>
    </row>
    <row r="910" spans="4:4">
      <c r="D910" s="499"/>
    </row>
    <row r="911" spans="4:4">
      <c r="D911" s="499"/>
    </row>
    <row r="912" spans="4:4">
      <c r="D912" s="499"/>
    </row>
    <row r="913" spans="4:4">
      <c r="D913" s="499"/>
    </row>
    <row r="914" spans="4:4">
      <c r="D914" s="499"/>
    </row>
    <row r="915" spans="4:4">
      <c r="D915" s="499"/>
    </row>
    <row r="916" spans="4:4">
      <c r="D916" s="499"/>
    </row>
    <row r="917" spans="4:4">
      <c r="D917" s="499"/>
    </row>
    <row r="918" spans="4:4">
      <c r="D918" s="499"/>
    </row>
    <row r="919" spans="4:4">
      <c r="D919" s="499"/>
    </row>
    <row r="920" spans="4:4">
      <c r="D920" s="499"/>
    </row>
    <row r="921" spans="4:4">
      <c r="D921" s="499"/>
    </row>
    <row r="922" spans="4:4">
      <c r="D922" s="499"/>
    </row>
    <row r="923" spans="4:4">
      <c r="D923" s="499"/>
    </row>
    <row r="924" spans="4:4">
      <c r="D924" s="499"/>
    </row>
    <row r="925" spans="4:4">
      <c r="D925" s="499"/>
    </row>
    <row r="926" spans="4:4">
      <c r="D926" s="499"/>
    </row>
    <row r="927" spans="4:4">
      <c r="D927" s="499"/>
    </row>
    <row r="928" spans="4:4">
      <c r="D928" s="499"/>
    </row>
    <row r="929" spans="4:4">
      <c r="D929" s="499"/>
    </row>
    <row r="930" spans="4:4">
      <c r="D930" s="499"/>
    </row>
    <row r="931" spans="4:4">
      <c r="D931" s="499"/>
    </row>
    <row r="932" spans="4:4">
      <c r="D932" s="499"/>
    </row>
    <row r="933" spans="4:4">
      <c r="D933" s="499"/>
    </row>
    <row r="934" spans="4:4">
      <c r="D934" s="499"/>
    </row>
    <row r="935" spans="4:4">
      <c r="D935" s="499"/>
    </row>
    <row r="936" spans="4:4">
      <c r="D936" s="499"/>
    </row>
    <row r="937" spans="4:4">
      <c r="D937" s="499"/>
    </row>
    <row r="938" spans="4:4">
      <c r="D938" s="499"/>
    </row>
    <row r="939" spans="4:4">
      <c r="D939" s="499"/>
    </row>
    <row r="940" spans="4:4">
      <c r="D940" s="499"/>
    </row>
    <row r="941" spans="4:4">
      <c r="D941" s="499"/>
    </row>
    <row r="942" spans="4:4">
      <c r="D942" s="499"/>
    </row>
    <row r="943" spans="4:4">
      <c r="D943" s="499"/>
    </row>
    <row r="944" spans="4:4">
      <c r="D944" s="499"/>
    </row>
    <row r="945" spans="4:4">
      <c r="D945" s="499"/>
    </row>
    <row r="946" spans="4:4">
      <c r="D946" s="499"/>
    </row>
    <row r="947" spans="4:4">
      <c r="D947" s="499"/>
    </row>
    <row r="948" spans="4:4">
      <c r="D948" s="499"/>
    </row>
    <row r="949" spans="4:4">
      <c r="D949" s="499"/>
    </row>
    <row r="950" spans="4:4">
      <c r="D950" s="499"/>
    </row>
    <row r="951" spans="4:4">
      <c r="D951" s="499"/>
    </row>
    <row r="952" spans="4:4">
      <c r="D952" s="499"/>
    </row>
    <row r="953" spans="4:4">
      <c r="D953" s="499"/>
    </row>
    <row r="954" spans="4:4">
      <c r="D954" s="499"/>
    </row>
    <row r="955" spans="4:4">
      <c r="D955" s="499"/>
    </row>
    <row r="956" spans="4:4">
      <c r="D956" s="499"/>
    </row>
    <row r="957" spans="4:4">
      <c r="D957" s="499"/>
    </row>
    <row r="958" spans="4:4">
      <c r="D958" s="499"/>
    </row>
    <row r="959" spans="4:4">
      <c r="D959" s="499"/>
    </row>
    <row r="960" spans="4:4">
      <c r="D960" s="499"/>
    </row>
    <row r="961" spans="4:4">
      <c r="D961" s="499"/>
    </row>
    <row r="962" spans="4:4">
      <c r="D962" s="499"/>
    </row>
    <row r="963" spans="4:4">
      <c r="D963" s="499"/>
    </row>
    <row r="964" spans="4:4">
      <c r="D964" s="499"/>
    </row>
    <row r="965" spans="4:4">
      <c r="D965" s="499"/>
    </row>
    <row r="966" spans="4:4">
      <c r="D966" s="499"/>
    </row>
    <row r="967" spans="4:4">
      <c r="D967" s="499"/>
    </row>
    <row r="968" spans="4:4">
      <c r="D968" s="499"/>
    </row>
    <row r="969" spans="4:4">
      <c r="D969" s="499"/>
    </row>
    <row r="970" spans="4:4">
      <c r="D970" s="499"/>
    </row>
    <row r="971" spans="4:4">
      <c r="D971" s="499"/>
    </row>
    <row r="972" spans="4:4">
      <c r="D972" s="499"/>
    </row>
    <row r="973" spans="4:4">
      <c r="D973" s="499"/>
    </row>
    <row r="974" spans="4:4">
      <c r="D974" s="499"/>
    </row>
    <row r="975" spans="4:4">
      <c r="D975" s="499"/>
    </row>
    <row r="976" spans="4:4">
      <c r="D976" s="499"/>
    </row>
    <row r="977" spans="4:4">
      <c r="D977" s="499"/>
    </row>
    <row r="978" spans="4:4">
      <c r="D978" s="499"/>
    </row>
    <row r="979" spans="4:4">
      <c r="D979" s="499"/>
    </row>
    <row r="980" spans="4:4">
      <c r="D980" s="499"/>
    </row>
    <row r="981" spans="4:4">
      <c r="D981" s="499"/>
    </row>
    <row r="982" spans="4:4">
      <c r="D982" s="499"/>
    </row>
    <row r="983" spans="4:4">
      <c r="D983" s="499"/>
    </row>
    <row r="984" spans="4:4">
      <c r="D984" s="499"/>
    </row>
    <row r="985" spans="4:4">
      <c r="D985" s="499"/>
    </row>
    <row r="986" spans="4:4">
      <c r="D986" s="499"/>
    </row>
    <row r="987" spans="4:4">
      <c r="D987" s="499"/>
    </row>
    <row r="988" spans="4:4">
      <c r="D988" s="499"/>
    </row>
    <row r="989" spans="4:4">
      <c r="D989" s="499"/>
    </row>
    <row r="990" spans="4:4">
      <c r="D990" s="499"/>
    </row>
    <row r="991" spans="4:4">
      <c r="D991" s="499"/>
    </row>
    <row r="992" spans="4:4">
      <c r="D992" s="499"/>
    </row>
    <row r="993" spans="4:4">
      <c r="D993" s="499"/>
    </row>
    <row r="994" spans="4:4">
      <c r="D994" s="499"/>
    </row>
    <row r="995" spans="4:4">
      <c r="D995" s="499"/>
    </row>
    <row r="996" spans="4:4">
      <c r="D996" s="499"/>
    </row>
    <row r="997" spans="4:4">
      <c r="D997" s="499"/>
    </row>
    <row r="998" spans="4:4">
      <c r="D998" s="499"/>
    </row>
    <row r="999" spans="4:4">
      <c r="D999" s="499"/>
    </row>
    <row r="1000" spans="4:4">
      <c r="D1000" s="499"/>
    </row>
    <row r="1001" spans="4:4">
      <c r="D1001" s="499"/>
    </row>
    <row r="1002" spans="4:4">
      <c r="D1002" s="499"/>
    </row>
    <row r="1003" spans="4:4">
      <c r="D1003" s="499"/>
    </row>
    <row r="1004" spans="4:4">
      <c r="D1004" s="499"/>
    </row>
    <row r="1005" spans="4:4">
      <c r="D1005" s="499"/>
    </row>
    <row r="1006" spans="4:4">
      <c r="D1006" s="499"/>
    </row>
    <row r="1007" spans="4:4">
      <c r="D1007" s="499"/>
    </row>
    <row r="1008" spans="4:4">
      <c r="D1008" s="499"/>
    </row>
    <row r="1009" spans="4:4">
      <c r="D1009" s="499"/>
    </row>
    <row r="1010" spans="4:4">
      <c r="D1010" s="499"/>
    </row>
    <row r="1011" spans="4:4">
      <c r="D1011" s="499"/>
    </row>
    <row r="1012" spans="4:4">
      <c r="D1012" s="499"/>
    </row>
    <row r="1013" spans="4:4">
      <c r="D1013" s="499"/>
    </row>
    <row r="1014" spans="4:4">
      <c r="D1014" s="499"/>
    </row>
    <row r="1015" spans="4:4">
      <c r="D1015" s="499"/>
    </row>
    <row r="1016" spans="4:4">
      <c r="D1016" s="499"/>
    </row>
    <row r="1017" spans="4:4">
      <c r="D1017" s="499"/>
    </row>
    <row r="1018" spans="4:4">
      <c r="D1018" s="499"/>
    </row>
    <row r="1019" spans="4:4">
      <c r="D1019" s="499"/>
    </row>
    <row r="1020" spans="4:4">
      <c r="D1020" s="499"/>
    </row>
    <row r="1021" spans="4:4">
      <c r="D1021" s="499"/>
    </row>
    <row r="1022" spans="4:4">
      <c r="D1022" s="499"/>
    </row>
    <row r="1023" spans="4:4">
      <c r="D1023" s="499"/>
    </row>
    <row r="1024" spans="4:4">
      <c r="D1024" s="499"/>
    </row>
    <row r="1025" spans="4:4">
      <c r="D1025" s="499"/>
    </row>
    <row r="1026" spans="4:4">
      <c r="D1026" s="499"/>
    </row>
    <row r="1027" spans="4:4">
      <c r="D1027" s="499"/>
    </row>
    <row r="1028" spans="4:4">
      <c r="D1028" s="499"/>
    </row>
    <row r="1029" spans="4:4">
      <c r="D1029" s="499"/>
    </row>
    <row r="1030" spans="4:4">
      <c r="D1030" s="499"/>
    </row>
    <row r="1031" spans="4:4">
      <c r="D1031" s="499"/>
    </row>
    <row r="1032" spans="4:4">
      <c r="D1032" s="499"/>
    </row>
    <row r="1033" spans="4:4">
      <c r="D1033" s="499"/>
    </row>
    <row r="1034" spans="4:4">
      <c r="D1034" s="499"/>
    </row>
    <row r="1035" spans="4:4">
      <c r="D1035" s="499"/>
    </row>
    <row r="1036" spans="4:4">
      <c r="D1036" s="499"/>
    </row>
    <row r="1037" spans="4:4">
      <c r="D1037" s="499"/>
    </row>
    <row r="1038" spans="4:4">
      <c r="D1038" s="499"/>
    </row>
    <row r="1039" spans="4:4">
      <c r="D1039" s="499"/>
    </row>
    <row r="1040" spans="4:4">
      <c r="D1040" s="499"/>
    </row>
    <row r="1041" spans="4:4">
      <c r="D1041" s="499"/>
    </row>
    <row r="1042" spans="4:4">
      <c r="D1042" s="499"/>
    </row>
    <row r="1043" spans="4:4">
      <c r="D1043" s="499"/>
    </row>
    <row r="1044" spans="4:4">
      <c r="D1044" s="499"/>
    </row>
    <row r="1045" spans="4:4">
      <c r="D1045" s="499"/>
    </row>
    <row r="1046" spans="4:4">
      <c r="D1046" s="499"/>
    </row>
    <row r="1047" spans="4:4">
      <c r="D1047" s="499"/>
    </row>
    <row r="1048" spans="4:4">
      <c r="D1048" s="499"/>
    </row>
    <row r="1049" spans="4:4">
      <c r="D1049" s="499"/>
    </row>
    <row r="1050" spans="4:4">
      <c r="D1050" s="499"/>
    </row>
    <row r="1051" spans="4:4">
      <c r="D1051" s="499"/>
    </row>
    <row r="1052" spans="4:4">
      <c r="D1052" s="499"/>
    </row>
    <row r="1053" spans="4:4">
      <c r="D1053" s="499"/>
    </row>
    <row r="1054" spans="4:4">
      <c r="D1054" s="499"/>
    </row>
    <row r="1055" spans="4:4">
      <c r="D1055" s="499"/>
    </row>
    <row r="1056" spans="4:4">
      <c r="D1056" s="499"/>
    </row>
    <row r="1057" spans="4:4">
      <c r="D1057" s="499"/>
    </row>
    <row r="1058" spans="4:4">
      <c r="D1058" s="499"/>
    </row>
    <row r="1059" spans="4:4">
      <c r="D1059" s="499"/>
    </row>
    <row r="1060" spans="4:4">
      <c r="D1060" s="499"/>
    </row>
    <row r="1061" spans="4:4">
      <c r="D1061" s="499"/>
    </row>
    <row r="1062" spans="4:4">
      <c r="D1062" s="499"/>
    </row>
    <row r="1063" spans="4:4">
      <c r="D1063" s="499"/>
    </row>
    <row r="1064" spans="4:4">
      <c r="D1064" s="499"/>
    </row>
    <row r="1065" spans="4:4">
      <c r="D1065" s="499"/>
    </row>
    <row r="1066" spans="4:4">
      <c r="D1066" s="499"/>
    </row>
    <row r="1067" spans="4:4">
      <c r="D1067" s="499"/>
    </row>
    <row r="1068" spans="4:4">
      <c r="D1068" s="499"/>
    </row>
    <row r="1069" spans="4:4">
      <c r="D1069" s="499"/>
    </row>
    <row r="1070" spans="4:4">
      <c r="D1070" s="499"/>
    </row>
    <row r="1071" spans="4:4">
      <c r="D1071" s="499"/>
    </row>
    <row r="1072" spans="4:4">
      <c r="D1072" s="499"/>
    </row>
    <row r="1073" spans="4:4">
      <c r="D1073" s="499"/>
    </row>
    <row r="1074" spans="4:4">
      <c r="D1074" s="499"/>
    </row>
    <row r="1075" spans="4:4">
      <c r="D1075" s="499"/>
    </row>
    <row r="1076" spans="4:4">
      <c r="D1076" s="499"/>
    </row>
    <row r="1077" spans="4:4">
      <c r="D1077" s="499"/>
    </row>
    <row r="1078" spans="4:4">
      <c r="D1078" s="499"/>
    </row>
    <row r="1079" spans="4:4">
      <c r="D1079" s="499"/>
    </row>
    <row r="1080" spans="4:4">
      <c r="D1080" s="499"/>
    </row>
    <row r="1081" spans="4:4">
      <c r="D1081" s="499"/>
    </row>
    <row r="1082" spans="4:4">
      <c r="D1082" s="499"/>
    </row>
    <row r="1083" spans="4:4">
      <c r="D1083" s="499"/>
    </row>
    <row r="1084" spans="4:4">
      <c r="D1084" s="499"/>
    </row>
    <row r="1085" spans="4:4">
      <c r="D1085" s="499"/>
    </row>
    <row r="1086" spans="4:4">
      <c r="D1086" s="499"/>
    </row>
    <row r="1087" spans="4:4">
      <c r="D1087" s="499"/>
    </row>
    <row r="1088" spans="4:4">
      <c r="D1088" s="499"/>
    </row>
    <row r="1089" spans="4:4">
      <c r="D1089" s="499"/>
    </row>
    <row r="1090" spans="4:4">
      <c r="D1090" s="499"/>
    </row>
    <row r="1091" spans="4:4">
      <c r="D1091" s="499"/>
    </row>
    <row r="1092" spans="4:4">
      <c r="D1092" s="499"/>
    </row>
    <row r="1093" spans="4:4">
      <c r="D1093" s="499"/>
    </row>
    <row r="1094" spans="4:4">
      <c r="D1094" s="499"/>
    </row>
    <row r="1095" spans="4:4">
      <c r="D1095" s="499"/>
    </row>
    <row r="1096" spans="4:4">
      <c r="D1096" s="499"/>
    </row>
    <row r="1097" spans="4:4">
      <c r="D1097" s="499"/>
    </row>
    <row r="1098" spans="4:4">
      <c r="D1098" s="499"/>
    </row>
    <row r="1099" spans="4:4">
      <c r="D1099" s="499"/>
    </row>
    <row r="1100" spans="4:4">
      <c r="D1100" s="499"/>
    </row>
    <row r="1101" spans="4:4">
      <c r="D1101" s="499"/>
    </row>
    <row r="1102" spans="4:4">
      <c r="D1102" s="499"/>
    </row>
    <row r="1103" spans="4:4">
      <c r="D1103" s="499"/>
    </row>
    <row r="1104" spans="4:4">
      <c r="D1104" s="499"/>
    </row>
    <row r="1105" spans="4:4">
      <c r="D1105" s="499"/>
    </row>
    <row r="1106" spans="4:4">
      <c r="D1106" s="499"/>
    </row>
    <row r="1107" spans="4:4">
      <c r="D1107" s="499"/>
    </row>
    <row r="1108" spans="4:4">
      <c r="D1108" s="499"/>
    </row>
    <row r="1109" spans="4:4">
      <c r="D1109" s="499"/>
    </row>
    <row r="1110" spans="4:4">
      <c r="D1110" s="499"/>
    </row>
    <row r="1111" spans="4:4">
      <c r="D1111" s="499"/>
    </row>
    <row r="1112" spans="4:4">
      <c r="D1112" s="499"/>
    </row>
    <row r="1113" spans="4:4">
      <c r="D1113" s="499"/>
    </row>
    <row r="1114" spans="4:4">
      <c r="D1114" s="499"/>
    </row>
    <row r="1115" spans="4:4">
      <c r="D1115" s="499"/>
    </row>
    <row r="1116" spans="4:4">
      <c r="D1116" s="499"/>
    </row>
    <row r="1117" spans="4:4">
      <c r="D1117" s="499"/>
    </row>
    <row r="1118" spans="4:4">
      <c r="D1118" s="499"/>
    </row>
    <row r="1119" spans="4:4">
      <c r="D1119" s="499"/>
    </row>
    <row r="1120" spans="4:4">
      <c r="D1120" s="499"/>
    </row>
    <row r="1121" spans="4:4">
      <c r="D1121" s="499"/>
    </row>
    <row r="1122" spans="4:4">
      <c r="D1122" s="499"/>
    </row>
    <row r="1123" spans="4:4">
      <c r="D1123" s="499"/>
    </row>
    <row r="1124" spans="4:4">
      <c r="D1124" s="499"/>
    </row>
    <row r="1125" spans="4:4">
      <c r="D1125" s="499"/>
    </row>
    <row r="1126" spans="4:4">
      <c r="D1126" s="499"/>
    </row>
    <row r="1127" spans="4:4">
      <c r="D1127" s="499"/>
    </row>
    <row r="1128" spans="4:4">
      <c r="D1128" s="499"/>
    </row>
    <row r="1129" spans="4:4">
      <c r="D1129" s="499"/>
    </row>
    <row r="1130" spans="4:4">
      <c r="D1130" s="499"/>
    </row>
    <row r="1131" spans="4:4">
      <c r="D1131" s="499"/>
    </row>
    <row r="1132" spans="4:4">
      <c r="D1132" s="499"/>
    </row>
    <row r="1133" spans="4:4">
      <c r="D1133" s="499"/>
    </row>
    <row r="1134" spans="4:4">
      <c r="D1134" s="499"/>
    </row>
    <row r="1135" spans="4:4">
      <c r="D1135" s="499"/>
    </row>
    <row r="1136" spans="4:4">
      <c r="D1136" s="499"/>
    </row>
    <row r="1137" spans="4:4">
      <c r="D1137" s="499"/>
    </row>
    <row r="1138" spans="4:4">
      <c r="D1138" s="499"/>
    </row>
    <row r="1139" spans="4:4">
      <c r="D1139" s="499"/>
    </row>
    <row r="1140" spans="4:4">
      <c r="D1140" s="499"/>
    </row>
    <row r="1141" spans="4:4">
      <c r="D1141" s="499"/>
    </row>
    <row r="1142" spans="4:4">
      <c r="D1142" s="499"/>
    </row>
    <row r="1143" spans="4:4">
      <c r="D1143" s="499"/>
    </row>
    <row r="1144" spans="4:4">
      <c r="D1144" s="499"/>
    </row>
    <row r="1145" spans="4:4">
      <c r="D1145" s="499"/>
    </row>
    <row r="1146" spans="4:4">
      <c r="D1146" s="499"/>
    </row>
    <row r="1147" spans="4:4">
      <c r="D1147" s="499"/>
    </row>
    <row r="1148" spans="4:4">
      <c r="D1148" s="499"/>
    </row>
    <row r="1149" spans="4:4">
      <c r="D1149" s="499"/>
    </row>
    <row r="1150" spans="4:4">
      <c r="D1150" s="499"/>
    </row>
    <row r="1151" spans="4:4">
      <c r="D1151" s="499"/>
    </row>
    <row r="1152" spans="4:4">
      <c r="D1152" s="499"/>
    </row>
    <row r="1153" spans="4:4">
      <c r="D1153" s="499"/>
    </row>
    <row r="1154" spans="4:4">
      <c r="D1154" s="499"/>
    </row>
    <row r="1155" spans="4:4">
      <c r="D1155" s="499"/>
    </row>
    <row r="1156" spans="4:4">
      <c r="D1156" s="499"/>
    </row>
    <row r="1157" spans="4:4">
      <c r="D1157" s="499"/>
    </row>
    <row r="1158" spans="4:4">
      <c r="D1158" s="499"/>
    </row>
    <row r="1159" spans="4:4">
      <c r="D1159" s="499"/>
    </row>
    <row r="1160" spans="4:4">
      <c r="D1160" s="499"/>
    </row>
    <row r="1161" spans="4:4">
      <c r="D1161" s="499"/>
    </row>
    <row r="1162" spans="4:4">
      <c r="D1162" s="499"/>
    </row>
    <row r="1163" spans="4:4">
      <c r="D1163" s="499"/>
    </row>
    <row r="1164" spans="4:4">
      <c r="D1164" s="499"/>
    </row>
    <row r="1165" spans="4:4">
      <c r="D1165" s="499"/>
    </row>
    <row r="1166" spans="4:4">
      <c r="D1166" s="499"/>
    </row>
    <row r="1167" spans="4:4">
      <c r="D1167" s="499"/>
    </row>
    <row r="1168" spans="4:4">
      <c r="D1168" s="499"/>
    </row>
    <row r="1169" spans="4:4">
      <c r="D1169" s="499"/>
    </row>
    <row r="1170" spans="4:4">
      <c r="D1170" s="499"/>
    </row>
    <row r="1171" spans="4:4">
      <c r="D1171" s="499"/>
    </row>
    <row r="1172" spans="4:4">
      <c r="D1172" s="499"/>
    </row>
    <row r="1173" spans="4:4">
      <c r="D1173" s="499"/>
    </row>
    <row r="1174" spans="4:4">
      <c r="D1174" s="499"/>
    </row>
    <row r="1175" spans="4:4">
      <c r="D1175" s="499"/>
    </row>
    <row r="1176" spans="4:4">
      <c r="D1176" s="499"/>
    </row>
    <row r="1177" spans="4:4">
      <c r="D1177" s="499"/>
    </row>
    <row r="1178" spans="4:4">
      <c r="D1178" s="499"/>
    </row>
    <row r="1179" spans="4:4">
      <c r="D1179" s="499"/>
    </row>
    <row r="1180" spans="4:4">
      <c r="D1180" s="499"/>
    </row>
    <row r="1181" spans="4:4">
      <c r="D1181" s="499"/>
    </row>
    <row r="1182" spans="4:4">
      <c r="D1182" s="499"/>
    </row>
    <row r="1183" spans="4:4">
      <c r="D1183" s="499"/>
    </row>
    <row r="1184" spans="4:4">
      <c r="D1184" s="499"/>
    </row>
    <row r="1185" spans="4:4">
      <c r="D1185" s="499"/>
    </row>
    <row r="1186" spans="4:4">
      <c r="D1186" s="499"/>
    </row>
    <row r="1187" spans="4:4">
      <c r="D1187" s="499"/>
    </row>
    <row r="1188" spans="4:4">
      <c r="D1188" s="499"/>
    </row>
    <row r="1189" spans="4:4">
      <c r="D1189" s="499"/>
    </row>
    <row r="1190" spans="4:4">
      <c r="D1190" s="499"/>
    </row>
    <row r="1191" spans="4:4">
      <c r="D1191" s="499"/>
    </row>
    <row r="1192" spans="4:4">
      <c r="D1192" s="499"/>
    </row>
    <row r="1193" spans="4:4">
      <c r="D1193" s="499"/>
    </row>
    <row r="1194" spans="4:4">
      <c r="D1194" s="499"/>
    </row>
    <row r="1195" spans="4:4">
      <c r="D1195" s="499"/>
    </row>
    <row r="1196" spans="4:4">
      <c r="D1196" s="499"/>
    </row>
    <row r="1197" spans="4:4">
      <c r="D1197" s="499"/>
    </row>
    <row r="1198" spans="4:4">
      <c r="D1198" s="499"/>
    </row>
    <row r="1199" spans="4:4">
      <c r="D1199" s="499"/>
    </row>
    <row r="1200" spans="4:4">
      <c r="D1200" s="499"/>
    </row>
    <row r="1201" spans="4:4">
      <c r="D1201" s="499"/>
    </row>
    <row r="1202" spans="4:4">
      <c r="D1202" s="499"/>
    </row>
    <row r="1203" spans="4:4">
      <c r="D1203" s="499"/>
    </row>
    <row r="1204" spans="4:4">
      <c r="D1204" s="499"/>
    </row>
    <row r="1205" spans="4:4">
      <c r="D1205" s="499"/>
    </row>
    <row r="1206" spans="4:4">
      <c r="D1206" s="499"/>
    </row>
    <row r="1207" spans="4:4">
      <c r="D1207" s="499"/>
    </row>
    <row r="1208" spans="4:4">
      <c r="D1208" s="499"/>
    </row>
    <row r="1209" spans="4:4">
      <c r="D1209" s="499"/>
    </row>
    <row r="1210" spans="4:4">
      <c r="D1210" s="499"/>
    </row>
    <row r="1211" spans="4:4">
      <c r="D1211" s="499"/>
    </row>
    <row r="1212" spans="4:4">
      <c r="D1212" s="499"/>
    </row>
    <row r="1213" spans="4:4">
      <c r="D1213" s="499"/>
    </row>
    <row r="1214" spans="4:4">
      <c r="D1214" s="499"/>
    </row>
    <row r="1215" spans="4:4">
      <c r="D1215" s="499"/>
    </row>
    <row r="1216" spans="4:4">
      <c r="D1216" s="499"/>
    </row>
    <row r="1217" spans="4:4">
      <c r="D1217" s="499"/>
    </row>
    <row r="1218" spans="4:4">
      <c r="D1218" s="499"/>
    </row>
    <row r="1219" spans="4:4">
      <c r="D1219" s="499"/>
    </row>
    <row r="1220" spans="4:4">
      <c r="D1220" s="499"/>
    </row>
    <row r="1221" spans="4:4">
      <c r="D1221" s="499"/>
    </row>
    <row r="1222" spans="4:4">
      <c r="D1222" s="499"/>
    </row>
    <row r="1223" spans="4:4">
      <c r="D1223" s="499"/>
    </row>
    <row r="1224" spans="4:4">
      <c r="D1224" s="499"/>
    </row>
    <row r="1225" spans="4:4">
      <c r="D1225" s="499"/>
    </row>
    <row r="1226" spans="4:4">
      <c r="D1226" s="499"/>
    </row>
    <row r="1227" spans="4:4">
      <c r="D1227" s="499"/>
    </row>
    <row r="1228" spans="4:4">
      <c r="D1228" s="499"/>
    </row>
    <row r="1229" spans="4:4">
      <c r="D1229" s="499"/>
    </row>
    <row r="1230" spans="4:4">
      <c r="D1230" s="499"/>
    </row>
    <row r="1231" spans="4:4">
      <c r="D1231" s="499"/>
    </row>
    <row r="1232" spans="4:4">
      <c r="D1232" s="499"/>
    </row>
    <row r="1233" spans="4:4">
      <c r="D1233" s="499"/>
    </row>
    <row r="1234" spans="4:4">
      <c r="D1234" s="499"/>
    </row>
    <row r="1235" spans="4:4">
      <c r="D1235" s="499"/>
    </row>
    <row r="1236" spans="4:4">
      <c r="D1236" s="499"/>
    </row>
    <row r="1237" spans="4:4">
      <c r="D1237" s="499"/>
    </row>
    <row r="1238" spans="4:4">
      <c r="D1238" s="499"/>
    </row>
    <row r="1239" spans="4:4">
      <c r="D1239" s="499"/>
    </row>
    <row r="1240" spans="4:4">
      <c r="D1240" s="499"/>
    </row>
    <row r="1241" spans="4:4">
      <c r="D1241" s="499"/>
    </row>
    <row r="1242" spans="4:4">
      <c r="D1242" s="499"/>
    </row>
    <row r="1243" spans="4:4">
      <c r="D1243" s="499"/>
    </row>
    <row r="1244" spans="4:4">
      <c r="D1244" s="499"/>
    </row>
    <row r="1245" spans="4:4">
      <c r="D1245" s="499"/>
    </row>
    <row r="1246" spans="4:4">
      <c r="D1246" s="499"/>
    </row>
    <row r="1247" spans="4:4">
      <c r="D1247" s="499"/>
    </row>
    <row r="1248" spans="4:4">
      <c r="D1248" s="499"/>
    </row>
    <row r="1249" spans="4:4">
      <c r="D1249" s="499"/>
    </row>
    <row r="1250" spans="4:4">
      <c r="D1250" s="499"/>
    </row>
    <row r="1251" spans="4:4">
      <c r="D1251" s="499"/>
    </row>
    <row r="1252" spans="4:4">
      <c r="D1252" s="499"/>
    </row>
    <row r="1253" spans="4:4">
      <c r="D1253" s="499"/>
    </row>
    <row r="1254" spans="4:4">
      <c r="D1254" s="499"/>
    </row>
    <row r="1255" spans="4:4">
      <c r="D1255" s="499"/>
    </row>
    <row r="1256" spans="4:4">
      <c r="D1256" s="499"/>
    </row>
    <row r="1257" spans="4:4">
      <c r="D1257" s="499"/>
    </row>
    <row r="1258" spans="4:4">
      <c r="D1258" s="499"/>
    </row>
    <row r="1259" spans="4:4">
      <c r="D1259" s="499"/>
    </row>
    <row r="1260" spans="4:4">
      <c r="D1260" s="499"/>
    </row>
    <row r="1261" spans="4:4">
      <c r="D1261" s="499"/>
    </row>
    <row r="1262" spans="4:4">
      <c r="D1262" s="499"/>
    </row>
    <row r="1263" spans="4:4">
      <c r="D1263" s="499"/>
    </row>
    <row r="1264" spans="4:4">
      <c r="D1264" s="499"/>
    </row>
    <row r="1265" spans="4:4">
      <c r="D1265" s="499"/>
    </row>
    <row r="1266" spans="4:4">
      <c r="D1266" s="499"/>
    </row>
    <row r="1267" spans="4:4">
      <c r="D1267" s="499"/>
    </row>
    <row r="1268" spans="4:4">
      <c r="D1268" s="499"/>
    </row>
    <row r="1269" spans="4:4">
      <c r="D1269" s="499"/>
    </row>
    <row r="1270" spans="4:4">
      <c r="D1270" s="499"/>
    </row>
    <row r="1271" spans="4:4">
      <c r="D1271" s="499"/>
    </row>
    <row r="1272" spans="4:4">
      <c r="D1272" s="499"/>
    </row>
    <row r="1273" spans="4:4">
      <c r="D1273" s="499"/>
    </row>
    <row r="1274" spans="4:4">
      <c r="D1274" s="499"/>
    </row>
    <row r="1275" spans="4:4">
      <c r="D1275" s="499"/>
    </row>
    <row r="1276" spans="4:4">
      <c r="D1276" s="499"/>
    </row>
    <row r="1277" spans="4:4">
      <c r="D1277" s="499"/>
    </row>
    <row r="1278" spans="4:4">
      <c r="D1278" s="499"/>
    </row>
    <row r="1279" spans="4:4">
      <c r="D1279" s="499"/>
    </row>
    <row r="1280" spans="4:4">
      <c r="D1280" s="499"/>
    </row>
    <row r="1281" spans="4:4">
      <c r="D1281" s="499"/>
    </row>
    <row r="1282" spans="4:4">
      <c r="D1282" s="499"/>
    </row>
    <row r="1283" spans="4:4">
      <c r="D1283" s="499"/>
    </row>
    <row r="1284" spans="4:4">
      <c r="D1284" s="499"/>
    </row>
    <row r="1285" spans="4:4">
      <c r="D1285" s="499"/>
    </row>
    <row r="1286" spans="4:4">
      <c r="D1286" s="499"/>
    </row>
    <row r="1287" spans="4:4">
      <c r="D1287" s="499"/>
    </row>
    <row r="1288" spans="4:4">
      <c r="D1288" s="499"/>
    </row>
    <row r="1289" spans="4:4">
      <c r="D1289" s="499"/>
    </row>
    <row r="1290" spans="4:4">
      <c r="D1290" s="499"/>
    </row>
    <row r="1291" spans="4:4">
      <c r="D1291" s="499"/>
    </row>
    <row r="1292" spans="4:4">
      <c r="D1292" s="499"/>
    </row>
    <row r="1293" spans="4:4">
      <c r="D1293" s="499"/>
    </row>
    <row r="1294" spans="4:4">
      <c r="D1294" s="499"/>
    </row>
    <row r="1295" spans="4:4">
      <c r="D1295" s="499"/>
    </row>
    <row r="1296" spans="4:4">
      <c r="D1296" s="499"/>
    </row>
    <row r="1297" spans="4:4">
      <c r="D1297" s="499"/>
    </row>
    <row r="1298" spans="4:4">
      <c r="D1298" s="499"/>
    </row>
    <row r="1299" spans="4:4">
      <c r="D1299" s="499"/>
    </row>
    <row r="1300" spans="4:4">
      <c r="D1300" s="499"/>
    </row>
    <row r="1301" spans="4:4">
      <c r="D1301" s="499"/>
    </row>
    <row r="1302" spans="4:4">
      <c r="D1302" s="499"/>
    </row>
    <row r="1303" spans="4:4">
      <c r="D1303" s="499"/>
    </row>
    <row r="1304" spans="4:4">
      <c r="D1304" s="499"/>
    </row>
    <row r="1305" spans="4:4">
      <c r="D1305" s="499"/>
    </row>
    <row r="1306" spans="4:4">
      <c r="D1306" s="499"/>
    </row>
    <row r="1307" spans="4:4">
      <c r="D1307" s="499"/>
    </row>
    <row r="1308" spans="4:4">
      <c r="D1308" s="499"/>
    </row>
    <row r="1309" spans="4:4">
      <c r="D1309" s="499"/>
    </row>
    <row r="1310" spans="4:4">
      <c r="D1310" s="499"/>
    </row>
    <row r="1311" spans="4:4">
      <c r="D1311" s="499"/>
    </row>
    <row r="1312" spans="4:4">
      <c r="D1312" s="499"/>
    </row>
    <row r="1313" spans="4:4">
      <c r="D1313" s="499"/>
    </row>
    <row r="1314" spans="4:4">
      <c r="D1314" s="499"/>
    </row>
    <row r="1315" spans="4:4">
      <c r="D1315" s="499"/>
    </row>
    <row r="1316" spans="4:4">
      <c r="D1316" s="499"/>
    </row>
    <row r="1317" spans="4:4">
      <c r="D1317" s="499"/>
    </row>
    <row r="1318" spans="4:4">
      <c r="D1318" s="499"/>
    </row>
    <row r="1319" spans="4:4">
      <c r="D1319" s="499"/>
    </row>
    <row r="1320" spans="4:4">
      <c r="D1320" s="499"/>
    </row>
    <row r="1321" spans="4:4">
      <c r="D1321" s="499"/>
    </row>
    <row r="1322" spans="4:4">
      <c r="D1322" s="499"/>
    </row>
    <row r="1323" spans="4:4">
      <c r="D1323" s="499"/>
    </row>
    <row r="1324" spans="4:4">
      <c r="D1324" s="499"/>
    </row>
    <row r="1325" spans="4:4">
      <c r="D1325" s="499"/>
    </row>
    <row r="1326" spans="4:4">
      <c r="D1326" s="499"/>
    </row>
    <row r="1327" spans="4:4">
      <c r="D1327" s="499"/>
    </row>
    <row r="1328" spans="4:4">
      <c r="D1328" s="499"/>
    </row>
    <row r="1329" spans="4:4">
      <c r="D1329" s="499"/>
    </row>
    <row r="1330" spans="4:4">
      <c r="D1330" s="499"/>
    </row>
    <row r="1331" spans="4:4">
      <c r="D1331" s="499"/>
    </row>
    <row r="1332" spans="4:4">
      <c r="D1332" s="499"/>
    </row>
    <row r="1333" spans="4:4">
      <c r="D1333" s="499"/>
    </row>
    <row r="1334" spans="4:4">
      <c r="D1334" s="499"/>
    </row>
    <row r="1335" spans="4:4">
      <c r="D1335" s="499"/>
    </row>
    <row r="1336" spans="4:4">
      <c r="D1336" s="499"/>
    </row>
    <row r="1337" spans="4:4">
      <c r="D1337" s="499"/>
    </row>
    <row r="1338" spans="4:4">
      <c r="D1338" s="499"/>
    </row>
    <row r="1339" spans="4:4">
      <c r="D1339" s="499"/>
    </row>
    <row r="1340" spans="4:4">
      <c r="D1340" s="499"/>
    </row>
    <row r="1341" spans="4:4">
      <c r="D1341" s="499"/>
    </row>
    <row r="1342" spans="4:4">
      <c r="D1342" s="499"/>
    </row>
    <row r="1343" spans="4:4">
      <c r="D1343" s="499"/>
    </row>
    <row r="1344" spans="4:4">
      <c r="D1344" s="499"/>
    </row>
    <row r="1345" spans="4:4">
      <c r="D1345" s="499"/>
    </row>
    <row r="1346" spans="4:4">
      <c r="D1346" s="499"/>
    </row>
    <row r="1347" spans="4:4">
      <c r="D1347" s="499"/>
    </row>
    <row r="1348" spans="4:4">
      <c r="D1348" s="499"/>
    </row>
    <row r="1349" spans="4:4">
      <c r="D1349" s="499"/>
    </row>
    <row r="1350" spans="4:4">
      <c r="D1350" s="499"/>
    </row>
    <row r="1351" spans="4:4">
      <c r="D1351" s="499"/>
    </row>
    <row r="1352" spans="4:4">
      <c r="D1352" s="499"/>
    </row>
    <row r="1353" spans="4:4">
      <c r="D1353" s="499"/>
    </row>
    <row r="1354" spans="4:4">
      <c r="D1354" s="499"/>
    </row>
    <row r="1355" spans="4:4">
      <c r="D1355" s="499"/>
    </row>
    <row r="1356" spans="4:4">
      <c r="D1356" s="499"/>
    </row>
    <row r="1357" spans="4:4">
      <c r="D1357" s="499"/>
    </row>
    <row r="1358" spans="4:4">
      <c r="D1358" s="499"/>
    </row>
    <row r="1359" spans="4:4">
      <c r="D1359" s="499"/>
    </row>
    <row r="1360" spans="4:4">
      <c r="D1360" s="499"/>
    </row>
    <row r="1361" spans="4:4">
      <c r="D1361" s="499"/>
    </row>
    <row r="1362" spans="4:4">
      <c r="D1362" s="499"/>
    </row>
    <row r="1363" spans="4:4">
      <c r="D1363" s="499"/>
    </row>
    <row r="1364" spans="4:4">
      <c r="D1364" s="499"/>
    </row>
    <row r="1365" spans="4:4">
      <c r="D1365" s="499"/>
    </row>
    <row r="1366" spans="4:4">
      <c r="D1366" s="499"/>
    </row>
    <row r="1367" spans="4:4">
      <c r="D1367" s="499"/>
    </row>
    <row r="1368" spans="4:4">
      <c r="D1368" s="499"/>
    </row>
    <row r="1369" spans="4:4">
      <c r="D1369" s="499"/>
    </row>
    <row r="1370" spans="4:4">
      <c r="D1370" s="499"/>
    </row>
    <row r="1371" spans="4:4">
      <c r="D1371" s="499"/>
    </row>
    <row r="1372" spans="4:4">
      <c r="D1372" s="499"/>
    </row>
    <row r="1373" spans="4:4">
      <c r="D1373" s="499"/>
    </row>
    <row r="1374" spans="4:4">
      <c r="D1374" s="499"/>
    </row>
    <row r="1375" spans="4:4">
      <c r="D1375" s="499"/>
    </row>
    <row r="1376" spans="4:4">
      <c r="D1376" s="499"/>
    </row>
    <row r="1377" spans="4:4">
      <c r="D1377" s="499"/>
    </row>
    <row r="1378" spans="4:4">
      <c r="D1378" s="499"/>
    </row>
    <row r="1379" spans="4:4">
      <c r="D1379" s="499"/>
    </row>
    <row r="1380" spans="4:4">
      <c r="D1380" s="499"/>
    </row>
    <row r="1381" spans="4:4">
      <c r="D1381" s="499"/>
    </row>
    <row r="1382" spans="4:4">
      <c r="D1382" s="499"/>
    </row>
    <row r="1383" spans="4:4">
      <c r="D1383" s="499"/>
    </row>
    <row r="1384" spans="4:4">
      <c r="D1384" s="499"/>
    </row>
    <row r="1385" spans="4:4">
      <c r="D1385" s="499"/>
    </row>
    <row r="1386" spans="4:4">
      <c r="D1386" s="499"/>
    </row>
    <row r="1387" spans="4:4">
      <c r="D1387" s="499"/>
    </row>
    <row r="1388" spans="4:4">
      <c r="D1388" s="499"/>
    </row>
    <row r="1389" spans="4:4">
      <c r="D1389" s="499"/>
    </row>
    <row r="1390" spans="4:4">
      <c r="D1390" s="499"/>
    </row>
    <row r="1391" spans="4:4">
      <c r="D1391" s="499"/>
    </row>
    <row r="1392" spans="4:4">
      <c r="D1392" s="499"/>
    </row>
    <row r="1393" spans="4:4">
      <c r="D1393" s="499"/>
    </row>
    <row r="1394" spans="4:4">
      <c r="D1394" s="499"/>
    </row>
    <row r="1395" spans="4:4">
      <c r="D1395" s="499"/>
    </row>
    <row r="1396" spans="4:4">
      <c r="D1396" s="499"/>
    </row>
    <row r="1397" spans="4:4">
      <c r="D1397" s="499"/>
    </row>
    <row r="1398" spans="4:4">
      <c r="D1398" s="499"/>
    </row>
    <row r="1399" spans="4:4">
      <c r="D1399" s="499"/>
    </row>
    <row r="1400" spans="4:4">
      <c r="D1400" s="499"/>
    </row>
    <row r="1401" spans="4:4">
      <c r="D1401" s="499"/>
    </row>
    <row r="1402" spans="4:4">
      <c r="D1402" s="499"/>
    </row>
    <row r="1403" spans="4:4">
      <c r="D1403" s="499"/>
    </row>
    <row r="1404" spans="4:4">
      <c r="D1404" s="499"/>
    </row>
    <row r="1405" spans="4:4">
      <c r="D1405" s="499"/>
    </row>
    <row r="1406" spans="4:4">
      <c r="D1406" s="499"/>
    </row>
    <row r="1407" spans="4:4">
      <c r="D1407" s="499"/>
    </row>
    <row r="1408" spans="4:4">
      <c r="D1408" s="499"/>
    </row>
    <row r="1409" spans="4:4">
      <c r="D1409" s="499"/>
    </row>
    <row r="1410" spans="4:4">
      <c r="D1410" s="499"/>
    </row>
    <row r="1411" spans="4:4">
      <c r="D1411" s="499"/>
    </row>
    <row r="1412" spans="4:4">
      <c r="D1412" s="499"/>
    </row>
    <row r="1413" spans="4:4">
      <c r="D1413" s="499"/>
    </row>
    <row r="1414" spans="4:4">
      <c r="D1414" s="499"/>
    </row>
    <row r="1415" spans="4:4">
      <c r="D1415" s="499"/>
    </row>
    <row r="1416" spans="4:4">
      <c r="D1416" s="499"/>
    </row>
    <row r="1417" spans="4:4">
      <c r="D1417" s="499"/>
    </row>
    <row r="1418" spans="4:4">
      <c r="D1418" s="499"/>
    </row>
    <row r="1419" spans="4:4">
      <c r="D1419" s="499"/>
    </row>
    <row r="1420" spans="4:4">
      <c r="D1420" s="499"/>
    </row>
    <row r="1421" spans="4:4">
      <c r="D1421" s="499"/>
    </row>
    <row r="1422" spans="4:4">
      <c r="D1422" s="499"/>
    </row>
    <row r="1423" spans="4:4">
      <c r="D1423" s="499"/>
    </row>
    <row r="1424" spans="4:4">
      <c r="D1424" s="499"/>
    </row>
    <row r="1425" spans="4:4">
      <c r="D1425" s="499"/>
    </row>
    <row r="1426" spans="4:4">
      <c r="D1426" s="499"/>
    </row>
    <row r="1427" spans="4:4">
      <c r="D1427" s="499"/>
    </row>
    <row r="1428" spans="4:4">
      <c r="D1428" s="499"/>
    </row>
    <row r="1429" spans="4:4">
      <c r="D1429" s="499"/>
    </row>
    <row r="1430" spans="4:4">
      <c r="D1430" s="499"/>
    </row>
    <row r="1431" spans="4:4">
      <c r="D1431" s="499"/>
    </row>
    <row r="1432" spans="4:4">
      <c r="D1432" s="499"/>
    </row>
    <row r="1433" spans="4:4">
      <c r="D1433" s="499"/>
    </row>
    <row r="1434" spans="4:4">
      <c r="D1434" s="499"/>
    </row>
    <row r="1435" spans="4:4">
      <c r="D1435" s="499"/>
    </row>
    <row r="1436" spans="4:4">
      <c r="D1436" s="499"/>
    </row>
    <row r="1437" spans="4:4">
      <c r="D1437" s="499"/>
    </row>
    <row r="1438" spans="4:4">
      <c r="D1438" s="499"/>
    </row>
    <row r="1439" spans="4:4">
      <c r="D1439" s="499"/>
    </row>
    <row r="1440" spans="4:4">
      <c r="D1440" s="499"/>
    </row>
    <row r="1441" spans="4:4">
      <c r="D1441" s="499"/>
    </row>
    <row r="1442" spans="4:4">
      <c r="D1442" s="499"/>
    </row>
    <row r="1443" spans="4:4">
      <c r="D1443" s="499"/>
    </row>
    <row r="1444" spans="4:4">
      <c r="D1444" s="499"/>
    </row>
    <row r="1445" spans="4:4">
      <c r="D1445" s="499"/>
    </row>
    <row r="1446" spans="4:4">
      <c r="D1446" s="499"/>
    </row>
    <row r="1447" spans="4:4">
      <c r="D1447" s="499"/>
    </row>
    <row r="1448" spans="4:4">
      <c r="D1448" s="499"/>
    </row>
    <row r="1449" spans="4:4">
      <c r="D1449" s="499"/>
    </row>
    <row r="1450" spans="4:4">
      <c r="D1450" s="499"/>
    </row>
    <row r="1451" spans="4:4">
      <c r="D1451" s="499"/>
    </row>
    <row r="1452" spans="4:4">
      <c r="D1452" s="499"/>
    </row>
    <row r="1453" spans="4:4">
      <c r="D1453" s="499"/>
    </row>
    <row r="1454" spans="4:4">
      <c r="D1454" s="499"/>
    </row>
    <row r="1455" spans="4:4">
      <c r="D1455" s="499"/>
    </row>
    <row r="1456" spans="4:4">
      <c r="D1456" s="499"/>
    </row>
    <row r="1457" spans="4:4">
      <c r="D1457" s="499"/>
    </row>
    <row r="1458" spans="4:4">
      <c r="D1458" s="499"/>
    </row>
    <row r="1459" spans="4:4">
      <c r="D1459" s="499"/>
    </row>
    <row r="1460" spans="4:4">
      <c r="D1460" s="499"/>
    </row>
    <row r="1461" spans="4:4">
      <c r="D1461" s="499"/>
    </row>
    <row r="1462" spans="4:4">
      <c r="D1462" s="499"/>
    </row>
    <row r="1463" spans="4:4">
      <c r="D1463" s="499"/>
    </row>
    <row r="1464" spans="4:4">
      <c r="D1464" s="499"/>
    </row>
    <row r="1465" spans="4:4">
      <c r="D1465" s="499"/>
    </row>
    <row r="1466" spans="4:4">
      <c r="D1466" s="499"/>
    </row>
    <row r="1467" spans="4:4">
      <c r="D1467" s="499"/>
    </row>
    <row r="1468" spans="4:4">
      <c r="D1468" s="499"/>
    </row>
    <row r="1469" spans="4:4">
      <c r="D1469" s="499"/>
    </row>
    <row r="1470" spans="4:4">
      <c r="D1470" s="499"/>
    </row>
    <row r="1471" spans="4:4">
      <c r="D1471" s="499"/>
    </row>
    <row r="1472" spans="4:4">
      <c r="D1472" s="499"/>
    </row>
    <row r="1473" spans="4:4">
      <c r="D1473" s="499"/>
    </row>
    <row r="1474" spans="4:4">
      <c r="D1474" s="499"/>
    </row>
    <row r="1475" spans="4:4">
      <c r="D1475" s="499"/>
    </row>
    <row r="1476" spans="4:4">
      <c r="D1476" s="499"/>
    </row>
    <row r="1477" spans="4:4">
      <c r="D1477" s="499"/>
    </row>
    <row r="1478" spans="4:4">
      <c r="D1478" s="499"/>
    </row>
    <row r="1479" spans="4:4">
      <c r="D1479" s="499"/>
    </row>
    <row r="1480" spans="4:4">
      <c r="D1480" s="499"/>
    </row>
    <row r="1481" spans="4:4">
      <c r="D1481" s="499"/>
    </row>
    <row r="1482" spans="4:4">
      <c r="D1482" s="499"/>
    </row>
    <row r="1483" spans="4:4">
      <c r="D1483" s="499"/>
    </row>
    <row r="1484" spans="4:4">
      <c r="D1484" s="499"/>
    </row>
    <row r="1485" spans="4:4">
      <c r="D1485" s="499"/>
    </row>
    <row r="1486" spans="4:4">
      <c r="D1486" s="499"/>
    </row>
    <row r="1487" spans="4:4">
      <c r="D1487" s="499"/>
    </row>
    <row r="1488" spans="4:4">
      <c r="D1488" s="499"/>
    </row>
    <row r="1489" spans="4:4">
      <c r="D1489" s="499"/>
    </row>
    <row r="1490" spans="4:4">
      <c r="D1490" s="499"/>
    </row>
    <row r="1491" spans="4:4">
      <c r="D1491" s="499"/>
    </row>
    <row r="1492" spans="4:4">
      <c r="D1492" s="499"/>
    </row>
    <row r="1493" spans="4:4">
      <c r="D1493" s="499"/>
    </row>
    <row r="1494" spans="4:4">
      <c r="D1494" s="499"/>
    </row>
    <row r="1495" spans="4:4">
      <c r="D1495" s="499"/>
    </row>
    <row r="1496" spans="4:4">
      <c r="D1496" s="499"/>
    </row>
    <row r="1497" spans="4:4">
      <c r="D1497" s="499"/>
    </row>
    <row r="1498" spans="4:4">
      <c r="D1498" s="499"/>
    </row>
    <row r="1499" spans="4:4">
      <c r="D1499" s="499"/>
    </row>
    <row r="1500" spans="4:4">
      <c r="D1500" s="499"/>
    </row>
    <row r="1501" spans="4:4">
      <c r="D1501" s="499"/>
    </row>
    <row r="1502" spans="4:4">
      <c r="D1502" s="499"/>
    </row>
    <row r="1503" spans="4:4">
      <c r="D1503" s="499"/>
    </row>
    <row r="1504" spans="4:4">
      <c r="D1504" s="499"/>
    </row>
    <row r="1505" spans="4:4">
      <c r="D1505" s="499"/>
    </row>
    <row r="1506" spans="4:4">
      <c r="D1506" s="499"/>
    </row>
    <row r="1507" spans="4:4">
      <c r="D1507" s="499"/>
    </row>
    <row r="1508" spans="4:4">
      <c r="D1508" s="499"/>
    </row>
    <row r="1509" spans="4:4">
      <c r="D1509" s="499"/>
    </row>
    <row r="1510" spans="4:4">
      <c r="D1510" s="499"/>
    </row>
    <row r="1511" spans="4:4">
      <c r="D1511" s="499"/>
    </row>
    <row r="1512" spans="4:4">
      <c r="D1512" s="499"/>
    </row>
    <row r="1513" spans="4:4">
      <c r="D1513" s="499"/>
    </row>
    <row r="1514" spans="4:4">
      <c r="D1514" s="499"/>
    </row>
    <row r="1515" spans="4:4">
      <c r="D1515" s="499"/>
    </row>
    <row r="1516" spans="4:4">
      <c r="D1516" s="499"/>
    </row>
    <row r="1517" spans="4:4">
      <c r="D1517" s="499"/>
    </row>
    <row r="1518" spans="4:4">
      <c r="D1518" s="499"/>
    </row>
    <row r="1519" spans="4:4">
      <c r="D1519" s="499"/>
    </row>
    <row r="1520" spans="4:4">
      <c r="D1520" s="499"/>
    </row>
    <row r="1521" spans="4:4">
      <c r="D1521" s="499"/>
    </row>
    <row r="1522" spans="4:4">
      <c r="D1522" s="499"/>
    </row>
    <row r="1523" spans="4:4">
      <c r="D1523" s="499"/>
    </row>
    <row r="1524" spans="4:4">
      <c r="D1524" s="499"/>
    </row>
    <row r="1525" spans="4:4">
      <c r="D1525" s="499"/>
    </row>
    <row r="1526" spans="4:4">
      <c r="D1526" s="499"/>
    </row>
    <row r="1527" spans="4:4">
      <c r="D1527" s="499"/>
    </row>
    <row r="1528" spans="4:4">
      <c r="D1528" s="499"/>
    </row>
    <row r="1529" spans="4:4">
      <c r="D1529" s="499"/>
    </row>
    <row r="1530" spans="4:4">
      <c r="D1530" s="499"/>
    </row>
    <row r="1531" spans="4:4">
      <c r="D1531" s="499"/>
    </row>
    <row r="1532" spans="4:4">
      <c r="D1532" s="499"/>
    </row>
    <row r="1533" spans="4:4">
      <c r="D1533" s="499"/>
    </row>
    <row r="1534" spans="4:4">
      <c r="D1534" s="499"/>
    </row>
    <row r="1535" spans="4:4">
      <c r="D1535" s="499"/>
    </row>
    <row r="1536" spans="4:4">
      <c r="D1536" s="499"/>
    </row>
    <row r="1537" spans="4:4">
      <c r="D1537" s="499"/>
    </row>
    <row r="1538" spans="4:4">
      <c r="D1538" s="499"/>
    </row>
    <row r="1539" spans="4:4">
      <c r="D1539" s="499"/>
    </row>
    <row r="1540" spans="4:4">
      <c r="D1540" s="499"/>
    </row>
    <row r="1541" spans="4:4">
      <c r="D1541" s="499"/>
    </row>
    <row r="1542" spans="4:4">
      <c r="D1542" s="499"/>
    </row>
    <row r="1543" spans="4:4">
      <c r="D1543" s="499"/>
    </row>
    <row r="1544" spans="4:4">
      <c r="D1544" s="499"/>
    </row>
    <row r="1545" spans="4:4">
      <c r="D1545" s="499"/>
    </row>
    <row r="1546" spans="4:4">
      <c r="D1546" s="499"/>
    </row>
    <row r="1547" spans="4:4">
      <c r="D1547" s="499"/>
    </row>
    <row r="1548" spans="4:4">
      <c r="D1548" s="499"/>
    </row>
    <row r="1549" spans="4:4">
      <c r="D1549" s="499"/>
    </row>
    <row r="1550" spans="4:4">
      <c r="D1550" s="499"/>
    </row>
    <row r="1551" spans="4:4">
      <c r="D1551" s="499"/>
    </row>
    <row r="1552" spans="4:4">
      <c r="D1552" s="499"/>
    </row>
    <row r="1553" spans="4:4">
      <c r="D1553" s="499"/>
    </row>
    <row r="1554" spans="4:4">
      <c r="D1554" s="499"/>
    </row>
    <row r="1555" spans="4:4">
      <c r="D1555" s="499"/>
    </row>
    <row r="1556" spans="4:4">
      <c r="D1556" s="499"/>
    </row>
    <row r="1557" spans="4:4">
      <c r="D1557" s="499"/>
    </row>
    <row r="1558" spans="4:4">
      <c r="D1558" s="499"/>
    </row>
    <row r="1559" spans="4:4">
      <c r="D1559" s="499"/>
    </row>
    <row r="1560" spans="4:4">
      <c r="D1560" s="499"/>
    </row>
    <row r="1561" spans="4:4">
      <c r="D1561" s="499"/>
    </row>
    <row r="1562" spans="4:4">
      <c r="D1562" s="499"/>
    </row>
    <row r="1563" spans="4:4">
      <c r="D1563" s="499"/>
    </row>
    <row r="1564" spans="4:4">
      <c r="D1564" s="499"/>
    </row>
    <row r="1565" spans="4:4">
      <c r="D1565" s="499"/>
    </row>
    <row r="1566" spans="4:4">
      <c r="D1566" s="499"/>
    </row>
    <row r="1567" spans="4:4">
      <c r="D1567" s="499"/>
    </row>
    <row r="1568" spans="4:4">
      <c r="D1568" s="499"/>
    </row>
    <row r="1569" spans="4:4">
      <c r="D1569" s="499"/>
    </row>
    <row r="1570" spans="4:4">
      <c r="D1570" s="499"/>
    </row>
    <row r="1571" spans="4:4">
      <c r="D1571" s="499"/>
    </row>
    <row r="1572" spans="4:4">
      <c r="D1572" s="499"/>
    </row>
    <row r="1573" spans="4:4">
      <c r="D1573" s="499"/>
    </row>
    <row r="1574" spans="4:4">
      <c r="D1574" s="499"/>
    </row>
    <row r="1575" spans="4:4">
      <c r="D1575" s="499"/>
    </row>
    <row r="1576" spans="4:4">
      <c r="D1576" s="499"/>
    </row>
    <row r="1577" spans="4:4">
      <c r="D1577" s="499"/>
    </row>
    <row r="1578" spans="4:4">
      <c r="D1578" s="499"/>
    </row>
    <row r="1579" spans="4:4">
      <c r="D1579" s="499"/>
    </row>
    <row r="1580" spans="4:4">
      <c r="D1580" s="499"/>
    </row>
    <row r="1581" spans="4:4">
      <c r="D1581" s="499"/>
    </row>
    <row r="1582" spans="4:4">
      <c r="D1582" s="499"/>
    </row>
    <row r="1583" spans="4:4">
      <c r="D1583" s="499"/>
    </row>
    <row r="1584" spans="4:4">
      <c r="D1584" s="499"/>
    </row>
    <row r="1585" spans="4:4">
      <c r="D1585" s="499"/>
    </row>
    <row r="1586" spans="4:4">
      <c r="D1586" s="499"/>
    </row>
    <row r="1587" spans="4:4">
      <c r="D1587" s="499"/>
    </row>
    <row r="1588" spans="4:4">
      <c r="D1588" s="499"/>
    </row>
    <row r="1589" spans="4:4">
      <c r="D1589" s="499"/>
    </row>
    <row r="1590" spans="4:4">
      <c r="D1590" s="499"/>
    </row>
    <row r="1591" spans="4:4">
      <c r="D1591" s="499"/>
    </row>
    <row r="1592" spans="4:4">
      <c r="D1592" s="499"/>
    </row>
    <row r="1593" spans="4:4">
      <c r="D1593" s="499"/>
    </row>
    <row r="1594" spans="4:4">
      <c r="D1594" s="499"/>
    </row>
    <row r="1595" spans="4:4">
      <c r="D1595" s="499"/>
    </row>
    <row r="1596" spans="4:4">
      <c r="D1596" s="499"/>
    </row>
    <row r="1597" spans="4:4">
      <c r="D1597" s="499"/>
    </row>
    <row r="1598" spans="4:4">
      <c r="D1598" s="499"/>
    </row>
    <row r="1599" spans="4:4">
      <c r="D1599" s="499"/>
    </row>
    <row r="1600" spans="4:4">
      <c r="D1600" s="499"/>
    </row>
    <row r="1601" spans="4:4">
      <c r="D1601" s="499"/>
    </row>
    <row r="1602" spans="4:4">
      <c r="D1602" s="499"/>
    </row>
    <row r="1603" spans="4:4">
      <c r="D1603" s="499"/>
    </row>
    <row r="1604" spans="4:4">
      <c r="D1604" s="499"/>
    </row>
    <row r="1605" spans="4:4">
      <c r="D1605" s="499"/>
    </row>
    <row r="1606" spans="4:4">
      <c r="D1606" s="499"/>
    </row>
    <row r="1607" spans="4:4">
      <c r="D1607" s="499"/>
    </row>
    <row r="1608" spans="4:4">
      <c r="D1608" s="499"/>
    </row>
    <row r="1609" spans="4:4">
      <c r="D1609" s="499"/>
    </row>
    <row r="1610" spans="4:4">
      <c r="D1610" s="499"/>
    </row>
    <row r="1611" spans="4:4">
      <c r="D1611" s="499"/>
    </row>
    <row r="1612" spans="4:4">
      <c r="D1612" s="499"/>
    </row>
    <row r="1613" spans="4:4">
      <c r="D1613" s="499"/>
    </row>
    <row r="1614" spans="4:4">
      <c r="D1614" s="499"/>
    </row>
    <row r="1615" spans="4:4">
      <c r="D1615" s="499"/>
    </row>
    <row r="1616" spans="4:4">
      <c r="D1616" s="499"/>
    </row>
    <row r="1617" spans="4:4">
      <c r="D1617" s="499"/>
    </row>
    <row r="1618" spans="4:4">
      <c r="D1618" s="499"/>
    </row>
    <row r="1619" spans="4:4">
      <c r="D1619" s="499"/>
    </row>
    <row r="1620" spans="4:4">
      <c r="D1620" s="499"/>
    </row>
    <row r="1621" spans="4:4">
      <c r="D1621" s="499"/>
    </row>
    <row r="1622" spans="4:4">
      <c r="D1622" s="499"/>
    </row>
    <row r="1623" spans="4:4">
      <c r="D1623" s="499"/>
    </row>
    <row r="1624" spans="4:4">
      <c r="D1624" s="499"/>
    </row>
    <row r="1625" spans="4:4">
      <c r="D1625" s="499"/>
    </row>
    <row r="1626" spans="4:4">
      <c r="D1626" s="499"/>
    </row>
    <row r="1627" spans="4:4">
      <c r="D1627" s="499"/>
    </row>
    <row r="1628" spans="4:4">
      <c r="D1628" s="499"/>
    </row>
    <row r="1629" spans="4:4">
      <c r="D1629" s="499"/>
    </row>
    <row r="1630" spans="4:4">
      <c r="D1630" s="499"/>
    </row>
    <row r="1631" spans="4:4">
      <c r="D1631" s="499"/>
    </row>
    <row r="1632" spans="4:4">
      <c r="D1632" s="499"/>
    </row>
    <row r="1633" spans="4:4">
      <c r="D1633" s="499"/>
    </row>
    <row r="1634" spans="4:4">
      <c r="D1634" s="499"/>
    </row>
    <row r="1635" spans="4:4">
      <c r="D1635" s="499"/>
    </row>
    <row r="1636" spans="4:4">
      <c r="D1636" s="499"/>
    </row>
    <row r="1637" spans="4:4">
      <c r="D1637" s="499"/>
    </row>
    <row r="1638" spans="4:4">
      <c r="D1638" s="499"/>
    </row>
    <row r="1639" spans="4:4">
      <c r="D1639" s="499"/>
    </row>
    <row r="1640" spans="4:4">
      <c r="D1640" s="499"/>
    </row>
    <row r="1641" spans="4:4">
      <c r="D1641" s="499"/>
    </row>
    <row r="1642" spans="4:4">
      <c r="D1642" s="499"/>
    </row>
    <row r="1643" spans="4:4">
      <c r="D1643" s="499"/>
    </row>
    <row r="1644" spans="4:4">
      <c r="D1644" s="499"/>
    </row>
    <row r="1645" spans="4:4">
      <c r="D1645" s="499"/>
    </row>
    <row r="1646" spans="4:4">
      <c r="D1646" s="499"/>
    </row>
    <row r="1647" spans="4:4">
      <c r="D1647" s="499"/>
    </row>
    <row r="1648" spans="4:4">
      <c r="D1648" s="499"/>
    </row>
    <row r="1649" spans="4:4">
      <c r="D1649" s="499"/>
    </row>
    <row r="1650" spans="4:4">
      <c r="D1650" s="499"/>
    </row>
    <row r="1651" spans="4:4">
      <c r="D1651" s="499"/>
    </row>
    <row r="1652" spans="4:4">
      <c r="D1652" s="499"/>
    </row>
    <row r="1653" spans="4:4">
      <c r="D1653" s="499"/>
    </row>
    <row r="1654" spans="4:4">
      <c r="D1654" s="499"/>
    </row>
    <row r="1655" spans="4:4">
      <c r="D1655" s="499"/>
    </row>
    <row r="1656" spans="4:4">
      <c r="D1656" s="499"/>
    </row>
    <row r="1657" spans="4:4">
      <c r="D1657" s="499"/>
    </row>
    <row r="1658" spans="4:4">
      <c r="D1658" s="499"/>
    </row>
    <row r="1659" spans="4:4">
      <c r="D1659" s="499"/>
    </row>
    <row r="1660" spans="4:4">
      <c r="D1660" s="499"/>
    </row>
    <row r="1661" spans="4:4">
      <c r="D1661" s="499"/>
    </row>
    <row r="1662" spans="4:4">
      <c r="D1662" s="499"/>
    </row>
    <row r="1663" spans="4:4">
      <c r="D1663" s="499"/>
    </row>
    <row r="1664" spans="4:4">
      <c r="D1664" s="499"/>
    </row>
    <row r="1665" spans="4:4">
      <c r="D1665" s="499"/>
    </row>
    <row r="1666" spans="4:4">
      <c r="D1666" s="499"/>
    </row>
    <row r="1667" spans="4:4">
      <c r="D1667" s="499"/>
    </row>
    <row r="1668" spans="4:4">
      <c r="D1668" s="499"/>
    </row>
    <row r="1669" spans="4:4">
      <c r="D1669" s="499"/>
    </row>
    <row r="1670" spans="4:4">
      <c r="D1670" s="499"/>
    </row>
    <row r="1671" spans="4:4">
      <c r="D1671" s="499"/>
    </row>
    <row r="1672" spans="4:4">
      <c r="D1672" s="499"/>
    </row>
    <row r="1673" spans="4:4">
      <c r="D1673" s="499"/>
    </row>
    <row r="1674" spans="4:4">
      <c r="D1674" s="499"/>
    </row>
    <row r="1675" spans="4:4">
      <c r="D1675" s="499"/>
    </row>
    <row r="1676" spans="4:4">
      <c r="D1676" s="499"/>
    </row>
    <row r="1677" spans="4:4">
      <c r="D1677" s="499"/>
    </row>
    <row r="1678" spans="4:4">
      <c r="D1678" s="499"/>
    </row>
    <row r="1679" spans="4:4">
      <c r="D1679" s="499"/>
    </row>
    <row r="1680" spans="4:4">
      <c r="D1680" s="499"/>
    </row>
    <row r="1681" spans="4:4">
      <c r="D1681" s="499"/>
    </row>
    <row r="1682" spans="4:4">
      <c r="D1682" s="499"/>
    </row>
    <row r="1683" spans="4:4">
      <c r="D1683" s="499"/>
    </row>
    <row r="1684" spans="4:4">
      <c r="D1684" s="499"/>
    </row>
    <row r="1685" spans="4:4">
      <c r="D1685" s="499"/>
    </row>
    <row r="1686" spans="4:4">
      <c r="D1686" s="499"/>
    </row>
    <row r="1687" spans="4:4">
      <c r="D1687" s="499"/>
    </row>
    <row r="1688" spans="4:4">
      <c r="D1688" s="499"/>
    </row>
    <row r="1689" spans="4:4">
      <c r="D1689" s="499"/>
    </row>
    <row r="1690" spans="4:4">
      <c r="D1690" s="499"/>
    </row>
    <row r="1691" spans="4:4">
      <c r="D1691" s="499"/>
    </row>
    <row r="1692" spans="4:4">
      <c r="D1692" s="499"/>
    </row>
    <row r="1693" spans="4:4">
      <c r="D1693" s="499"/>
    </row>
    <row r="1694" spans="4:4">
      <c r="D1694" s="499"/>
    </row>
    <row r="1695" spans="4:4">
      <c r="D1695" s="499"/>
    </row>
    <row r="1696" spans="4:4">
      <c r="D1696" s="499"/>
    </row>
    <row r="1697" spans="4:4">
      <c r="D1697" s="499"/>
    </row>
    <row r="1698" spans="4:4">
      <c r="D1698" s="499"/>
    </row>
    <row r="1699" spans="4:4">
      <c r="D1699" s="499"/>
    </row>
    <row r="1700" spans="4:4">
      <c r="D1700" s="499"/>
    </row>
    <row r="1701" spans="4:4">
      <c r="D1701" s="499"/>
    </row>
    <row r="1702" spans="4:4">
      <c r="D1702" s="499"/>
    </row>
    <row r="1703" spans="4:4">
      <c r="D1703" s="499"/>
    </row>
    <row r="1704" spans="4:4">
      <c r="D1704" s="499"/>
    </row>
    <row r="1705" spans="4:4">
      <c r="D1705" s="499"/>
    </row>
    <row r="1706" spans="4:4">
      <c r="D1706" s="499"/>
    </row>
    <row r="1707" spans="4:4">
      <c r="D1707" s="499"/>
    </row>
    <row r="1708" spans="4:4">
      <c r="D1708" s="499"/>
    </row>
    <row r="1709" spans="4:4">
      <c r="D1709" s="499"/>
    </row>
    <row r="1710" spans="4:4">
      <c r="D1710" s="499"/>
    </row>
    <row r="1711" spans="4:4">
      <c r="D1711" s="499"/>
    </row>
    <row r="1712" spans="4:4">
      <c r="D1712" s="499"/>
    </row>
    <row r="1713" spans="4:4">
      <c r="D1713" s="499"/>
    </row>
    <row r="1714" spans="4:4">
      <c r="D1714" s="499"/>
    </row>
    <row r="1715" spans="4:4">
      <c r="D1715" s="499"/>
    </row>
    <row r="1716" spans="4:4">
      <c r="D1716" s="499"/>
    </row>
    <row r="1717" spans="4:4">
      <c r="D1717" s="499"/>
    </row>
    <row r="1718" spans="4:4">
      <c r="D1718" s="499"/>
    </row>
    <row r="1719" spans="4:4">
      <c r="D1719" s="499"/>
    </row>
    <row r="1720" spans="4:4">
      <c r="D1720" s="499"/>
    </row>
    <row r="1721" spans="4:4">
      <c r="D1721" s="499"/>
    </row>
    <row r="1722" spans="4:4">
      <c r="D1722" s="499"/>
    </row>
    <row r="1723" spans="4:4">
      <c r="D1723" s="499"/>
    </row>
    <row r="1724" spans="4:4">
      <c r="D1724" s="499"/>
    </row>
    <row r="1725" spans="4:4">
      <c r="D1725" s="499"/>
    </row>
    <row r="1726" spans="4:4">
      <c r="D1726" s="499"/>
    </row>
    <row r="1727" spans="4:4">
      <c r="D1727" s="499"/>
    </row>
    <row r="1728" spans="4:4">
      <c r="D1728" s="499"/>
    </row>
    <row r="1729" spans="4:4">
      <c r="D1729" s="499"/>
    </row>
    <row r="1730" spans="4:4">
      <c r="D1730" s="499"/>
    </row>
    <row r="1731" spans="4:4">
      <c r="D1731" s="499"/>
    </row>
    <row r="1732" spans="4:4">
      <c r="D1732" s="499"/>
    </row>
    <row r="1733" spans="4:4">
      <c r="D1733" s="499"/>
    </row>
    <row r="1734" spans="4:4">
      <c r="D1734" s="499"/>
    </row>
    <row r="1735" spans="4:4">
      <c r="D1735" s="499"/>
    </row>
    <row r="1736" spans="4:4">
      <c r="D1736" s="499"/>
    </row>
    <row r="1737" spans="4:4">
      <c r="D1737" s="499"/>
    </row>
    <row r="1738" spans="4:4">
      <c r="D1738" s="499"/>
    </row>
    <row r="1739" spans="4:4">
      <c r="D1739" s="499"/>
    </row>
    <row r="1740" spans="4:4">
      <c r="D1740" s="499"/>
    </row>
    <row r="1741" spans="4:4">
      <c r="D1741" s="499"/>
    </row>
    <row r="1742" spans="4:4">
      <c r="D1742" s="499"/>
    </row>
    <row r="1743" spans="4:4">
      <c r="D1743" s="499"/>
    </row>
    <row r="1744" spans="4:4">
      <c r="D1744" s="499"/>
    </row>
    <row r="1745" spans="4:4">
      <c r="D1745" s="499"/>
    </row>
    <row r="1746" spans="4:4">
      <c r="D1746" s="499"/>
    </row>
    <row r="1747" spans="4:4">
      <c r="D1747" s="499"/>
    </row>
    <row r="1748" spans="4:4">
      <c r="D1748" s="499"/>
    </row>
    <row r="1749" spans="4:4">
      <c r="D1749" s="499"/>
    </row>
    <row r="1750" spans="4:4">
      <c r="D1750" s="499"/>
    </row>
    <row r="1751" spans="4:4">
      <c r="D1751" s="499"/>
    </row>
    <row r="1752" spans="4:4">
      <c r="D1752" s="499"/>
    </row>
    <row r="1753" spans="4:4">
      <c r="D1753" s="499"/>
    </row>
    <row r="1754" spans="4:4">
      <c r="D1754" s="499"/>
    </row>
    <row r="1755" spans="4:4">
      <c r="D1755" s="499"/>
    </row>
    <row r="1756" spans="4:4">
      <c r="D1756" s="499"/>
    </row>
    <row r="1757" spans="4:4">
      <c r="D1757" s="499"/>
    </row>
    <row r="1758" spans="4:4">
      <c r="D1758" s="499"/>
    </row>
    <row r="1759" spans="4:4">
      <c r="D1759" s="499"/>
    </row>
    <row r="1760" spans="4:4">
      <c r="D1760" s="499"/>
    </row>
    <row r="1761" spans="4:4">
      <c r="D1761" s="499"/>
    </row>
    <row r="1762" spans="4:4">
      <c r="D1762" s="499"/>
    </row>
    <row r="1763" spans="4:4">
      <c r="D1763" s="499"/>
    </row>
    <row r="1764" spans="4:4">
      <c r="D1764" s="499"/>
    </row>
    <row r="1765" spans="4:4">
      <c r="D1765" s="499"/>
    </row>
    <row r="1766" spans="4:4">
      <c r="D1766" s="499"/>
    </row>
    <row r="1767" spans="4:4">
      <c r="D1767" s="499"/>
    </row>
    <row r="1768" spans="4:4">
      <c r="D1768" s="499"/>
    </row>
    <row r="1769" spans="4:4">
      <c r="D1769" s="499"/>
    </row>
    <row r="1770" spans="4:4">
      <c r="D1770" s="499"/>
    </row>
    <row r="1771" spans="4:4">
      <c r="D1771" s="499"/>
    </row>
    <row r="1772" spans="4:4">
      <c r="D1772" s="499"/>
    </row>
    <row r="1773" spans="4:4">
      <c r="D1773" s="499"/>
    </row>
    <row r="1774" spans="4:4">
      <c r="D1774" s="499"/>
    </row>
    <row r="1775" spans="4:4">
      <c r="D1775" s="499"/>
    </row>
    <row r="1776" spans="4:4">
      <c r="D1776" s="499"/>
    </row>
    <row r="1777" spans="4:4">
      <c r="D1777" s="499"/>
    </row>
    <row r="1778" spans="4:4">
      <c r="D1778" s="499"/>
    </row>
    <row r="1779" spans="4:4">
      <c r="D1779" s="499"/>
    </row>
    <row r="1780" spans="4:4">
      <c r="D1780" s="499"/>
    </row>
    <row r="1781" spans="4:4">
      <c r="D1781" s="499"/>
    </row>
    <row r="1782" spans="4:4">
      <c r="D1782" s="499"/>
    </row>
    <row r="1783" spans="4:4">
      <c r="D1783" s="499"/>
    </row>
    <row r="1784" spans="4:4">
      <c r="D1784" s="499"/>
    </row>
    <row r="1785" spans="4:4">
      <c r="D1785" s="499"/>
    </row>
    <row r="1786" spans="4:4">
      <c r="D1786" s="499"/>
    </row>
    <row r="1787" spans="4:4">
      <c r="D1787" s="499"/>
    </row>
    <row r="1788" spans="4:4">
      <c r="D1788" s="499"/>
    </row>
    <row r="1789" spans="4:4">
      <c r="D1789" s="499"/>
    </row>
    <row r="1790" spans="4:4">
      <c r="D1790" s="499"/>
    </row>
    <row r="1791" spans="4:4">
      <c r="D1791" s="499"/>
    </row>
    <row r="1792" spans="4:4">
      <c r="D1792" s="499"/>
    </row>
    <row r="1793" spans="4:4">
      <c r="D1793" s="499"/>
    </row>
    <row r="1794" spans="4:4">
      <c r="D1794" s="499"/>
    </row>
    <row r="1795" spans="4:4">
      <c r="D1795" s="499"/>
    </row>
    <row r="1796" spans="4:4">
      <c r="D1796" s="499"/>
    </row>
    <row r="1797" spans="4:4">
      <c r="D1797" s="499"/>
    </row>
    <row r="1798" spans="4:4">
      <c r="D1798" s="499"/>
    </row>
    <row r="1799" spans="4:4">
      <c r="D1799" s="499"/>
    </row>
    <row r="1800" spans="4:4">
      <c r="D1800" s="499"/>
    </row>
    <row r="1801" spans="4:4">
      <c r="D1801" s="499"/>
    </row>
    <row r="1802" spans="4:4">
      <c r="D1802" s="499"/>
    </row>
    <row r="1803" spans="4:4">
      <c r="D1803" s="499"/>
    </row>
    <row r="1804" spans="4:4">
      <c r="D1804" s="499"/>
    </row>
    <row r="1805" spans="4:4">
      <c r="D1805" s="499"/>
    </row>
    <row r="1806" spans="4:4">
      <c r="D1806" s="499"/>
    </row>
    <row r="1807" spans="4:4">
      <c r="D1807" s="499"/>
    </row>
    <row r="1808" spans="4:4">
      <c r="D1808" s="499"/>
    </row>
    <row r="1809" spans="4:4">
      <c r="D1809" s="499"/>
    </row>
    <row r="1810" spans="4:4">
      <c r="D1810" s="499"/>
    </row>
    <row r="1811" spans="4:4">
      <c r="D1811" s="499"/>
    </row>
    <row r="1812" spans="4:4">
      <c r="D1812" s="499"/>
    </row>
    <row r="1813" spans="4:4">
      <c r="D1813" s="499"/>
    </row>
    <row r="1814" spans="4:4">
      <c r="D1814" s="499"/>
    </row>
    <row r="1815" spans="4:4">
      <c r="D1815" s="499"/>
    </row>
    <row r="1816" spans="4:4">
      <c r="D1816" s="499"/>
    </row>
    <row r="1817" spans="4:4">
      <c r="D1817" s="499"/>
    </row>
    <row r="1818" spans="4:4">
      <c r="D1818" s="499"/>
    </row>
    <row r="1819" spans="4:4">
      <c r="D1819" s="499"/>
    </row>
    <row r="1820" spans="4:4">
      <c r="D1820" s="499"/>
    </row>
    <row r="1821" spans="4:4">
      <c r="D1821" s="499"/>
    </row>
    <row r="1822" spans="4:4">
      <c r="D1822" s="499"/>
    </row>
    <row r="1823" spans="4:4">
      <c r="D1823" s="499"/>
    </row>
    <row r="1824" spans="4:4">
      <c r="D1824" s="499"/>
    </row>
    <row r="1825" spans="4:4">
      <c r="D1825" s="499"/>
    </row>
    <row r="1826" spans="4:4">
      <c r="D1826" s="499"/>
    </row>
    <row r="1827" spans="4:4">
      <c r="D1827" s="499"/>
    </row>
    <row r="1828" spans="4:4">
      <c r="D1828" s="499"/>
    </row>
    <row r="1829" spans="4:4">
      <c r="D1829" s="499"/>
    </row>
    <row r="1830" spans="4:4">
      <c r="D1830" s="499"/>
    </row>
    <row r="1831" spans="4:4">
      <c r="D1831" s="499"/>
    </row>
    <row r="1832" spans="4:4">
      <c r="D1832" s="499"/>
    </row>
    <row r="1833" spans="4:4">
      <c r="D1833" s="499"/>
    </row>
    <row r="1834" spans="4:4">
      <c r="D1834" s="499"/>
    </row>
    <row r="1835" spans="4:4">
      <c r="D1835" s="499"/>
    </row>
    <row r="1836" spans="4:4">
      <c r="D1836" s="499"/>
    </row>
    <row r="1837" spans="4:4">
      <c r="D1837" s="499"/>
    </row>
    <row r="1838" spans="4:4">
      <c r="D1838" s="499"/>
    </row>
    <row r="1839" spans="4:4">
      <c r="D1839" s="499"/>
    </row>
    <row r="1840" spans="4:4">
      <c r="D1840" s="499"/>
    </row>
    <row r="1841" spans="4:4">
      <c r="D1841" s="499"/>
    </row>
    <row r="1842" spans="4:4">
      <c r="D1842" s="499"/>
    </row>
    <row r="1843" spans="4:4">
      <c r="D1843" s="499"/>
    </row>
    <row r="1844" spans="4:4">
      <c r="D1844" s="499"/>
    </row>
    <row r="1845" spans="4:4">
      <c r="D1845" s="499"/>
    </row>
    <row r="1846" spans="4:4">
      <c r="D1846" s="499"/>
    </row>
    <row r="1847" spans="4:4">
      <c r="D1847" s="499"/>
    </row>
    <row r="1848" spans="4:4">
      <c r="D1848" s="499"/>
    </row>
    <row r="1849" spans="4:4">
      <c r="D1849" s="499"/>
    </row>
    <row r="1850" spans="4:4">
      <c r="D1850" s="499"/>
    </row>
    <row r="1851" spans="4:4">
      <c r="D1851" s="499"/>
    </row>
    <row r="1852" spans="4:4">
      <c r="D1852" s="499"/>
    </row>
    <row r="1853" spans="4:4">
      <c r="D1853" s="499"/>
    </row>
    <row r="1854" spans="4:4">
      <c r="D1854" s="499"/>
    </row>
    <row r="1855" spans="4:4">
      <c r="D1855" s="499"/>
    </row>
    <row r="1856" spans="4:4">
      <c r="D1856" s="499"/>
    </row>
    <row r="1857" spans="4:4">
      <c r="D1857" s="499"/>
    </row>
    <row r="1858" spans="4:4">
      <c r="D1858" s="499"/>
    </row>
    <row r="1859" spans="4:4">
      <c r="D1859" s="499"/>
    </row>
    <row r="1860" spans="4:4">
      <c r="D1860" s="499"/>
    </row>
    <row r="1861" spans="4:4">
      <c r="D1861" s="499"/>
    </row>
    <row r="1862" spans="4:4">
      <c r="D1862" s="499"/>
    </row>
    <row r="1863" spans="4:4">
      <c r="D1863" s="499"/>
    </row>
    <row r="1864" spans="4:4">
      <c r="D1864" s="499"/>
    </row>
    <row r="1865" spans="4:4">
      <c r="D1865" s="499"/>
    </row>
    <row r="1866" spans="4:4">
      <c r="D1866" s="499"/>
    </row>
    <row r="1867" spans="4:4">
      <c r="D1867" s="499"/>
    </row>
    <row r="1868" spans="4:4">
      <c r="D1868" s="499"/>
    </row>
    <row r="1869" spans="4:4">
      <c r="D1869" s="499"/>
    </row>
    <row r="1870" spans="4:4">
      <c r="D1870" s="499"/>
    </row>
    <row r="1871" spans="4:4">
      <c r="D1871" s="499"/>
    </row>
    <row r="1872" spans="4:4">
      <c r="D1872" s="499"/>
    </row>
    <row r="1873" spans="4:4">
      <c r="D1873" s="499"/>
    </row>
    <row r="1874" spans="4:4">
      <c r="D1874" s="499"/>
    </row>
    <row r="1875" spans="4:4">
      <c r="D1875" s="499"/>
    </row>
    <row r="1876" spans="4:4">
      <c r="D1876" s="499"/>
    </row>
    <row r="1877" spans="4:4">
      <c r="D1877" s="499"/>
    </row>
    <row r="1878" spans="4:4">
      <c r="D1878" s="499"/>
    </row>
    <row r="1879" spans="4:4">
      <c r="D1879" s="499"/>
    </row>
    <row r="1880" spans="4:4">
      <c r="D1880" s="499"/>
    </row>
    <row r="1881" spans="4:4">
      <c r="D1881" s="499"/>
    </row>
    <row r="1882" spans="4:4">
      <c r="D1882" s="499"/>
    </row>
    <row r="1883" spans="4:4">
      <c r="D1883" s="499"/>
    </row>
    <row r="1884" spans="4:4">
      <c r="D1884" s="499"/>
    </row>
    <row r="1885" spans="4:4">
      <c r="D1885" s="499"/>
    </row>
    <row r="1886" spans="4:4">
      <c r="D1886" s="499"/>
    </row>
    <row r="1887" spans="4:4">
      <c r="D1887" s="499"/>
    </row>
    <row r="1888" spans="4:4">
      <c r="D1888" s="499"/>
    </row>
    <row r="1889" spans="4:4">
      <c r="D1889" s="499"/>
    </row>
    <row r="1890" spans="4:4">
      <c r="D1890" s="499"/>
    </row>
    <row r="1891" spans="4:4">
      <c r="D1891" s="499"/>
    </row>
    <row r="1892" spans="4:4">
      <c r="D1892" s="499"/>
    </row>
    <row r="1893" spans="4:4">
      <c r="D1893" s="499"/>
    </row>
    <row r="1894" spans="4:4">
      <c r="D1894" s="499"/>
    </row>
    <row r="1895" spans="4:4">
      <c r="D1895" s="499"/>
    </row>
    <row r="1896" spans="4:4">
      <c r="D1896" s="499"/>
    </row>
    <row r="1897" spans="4:4">
      <c r="D1897" s="499"/>
    </row>
    <row r="1898" spans="4:4">
      <c r="D1898" s="499"/>
    </row>
    <row r="1899" spans="4:4">
      <c r="D1899" s="499"/>
    </row>
    <row r="1900" spans="4:4">
      <c r="D1900" s="499"/>
    </row>
    <row r="1901" spans="4:4">
      <c r="D1901" s="499"/>
    </row>
    <row r="1902" spans="4:4">
      <c r="D1902" s="499"/>
    </row>
    <row r="1903" spans="4:4">
      <c r="D1903" s="499"/>
    </row>
    <row r="1904" spans="4:4">
      <c r="D1904" s="499"/>
    </row>
    <row r="1905" spans="4:4">
      <c r="D1905" s="499"/>
    </row>
    <row r="1906" spans="4:4">
      <c r="D1906" s="499"/>
    </row>
    <row r="1907" spans="4:4">
      <c r="D1907" s="499"/>
    </row>
    <row r="1908" spans="4:4">
      <c r="D1908" s="499"/>
    </row>
    <row r="1909" spans="4:4">
      <c r="D1909" s="499"/>
    </row>
    <row r="1910" spans="4:4">
      <c r="D1910" s="499"/>
    </row>
    <row r="1911" spans="4:4">
      <c r="D1911" s="499"/>
    </row>
    <row r="1912" spans="4:4">
      <c r="D1912" s="499"/>
    </row>
    <row r="1913" spans="4:4">
      <c r="D1913" s="499"/>
    </row>
    <row r="1914" spans="4:4">
      <c r="D1914" s="499"/>
    </row>
    <row r="1915" spans="4:4">
      <c r="D1915" s="499"/>
    </row>
    <row r="1916" spans="4:4">
      <c r="D1916" s="499"/>
    </row>
    <row r="1917" spans="4:4">
      <c r="D1917" s="499"/>
    </row>
    <row r="1918" spans="4:4">
      <c r="D1918" s="499"/>
    </row>
    <row r="1919" spans="4:4">
      <c r="D1919" s="499"/>
    </row>
    <row r="1920" spans="4:4">
      <c r="D1920" s="499"/>
    </row>
    <row r="1921" spans="4:4">
      <c r="D1921" s="499"/>
    </row>
    <row r="1922" spans="4:4">
      <c r="D1922" s="499"/>
    </row>
    <row r="1923" spans="4:4">
      <c r="D1923" s="499"/>
    </row>
    <row r="1924" spans="4:4">
      <c r="D1924" s="499"/>
    </row>
    <row r="1925" spans="4:4">
      <c r="D1925" s="499"/>
    </row>
    <row r="1926" spans="4:4">
      <c r="D1926" s="499"/>
    </row>
    <row r="1927" spans="4:4">
      <c r="D1927" s="499"/>
    </row>
    <row r="1928" spans="4:4">
      <c r="D1928" s="499"/>
    </row>
    <row r="1929" spans="4:4">
      <c r="D1929" s="499"/>
    </row>
    <row r="1930" spans="4:4">
      <c r="D1930" s="499"/>
    </row>
    <row r="1931" spans="4:4">
      <c r="D1931" s="499"/>
    </row>
    <row r="1932" spans="4:4">
      <c r="D1932" s="499"/>
    </row>
    <row r="1933" spans="4:4">
      <c r="D1933" s="499"/>
    </row>
    <row r="1934" spans="4:4">
      <c r="D1934" s="499"/>
    </row>
    <row r="1935" spans="4:4">
      <c r="D1935" s="499"/>
    </row>
    <row r="1936" spans="4:4">
      <c r="D1936" s="499"/>
    </row>
    <row r="1937" spans="4:4">
      <c r="D1937" s="499"/>
    </row>
    <row r="1938" spans="4:4">
      <c r="D1938" s="499"/>
    </row>
    <row r="1939" spans="4:4">
      <c r="D1939" s="499"/>
    </row>
    <row r="1940" spans="4:4">
      <c r="D1940" s="499"/>
    </row>
    <row r="1941" spans="4:4">
      <c r="D1941" s="499"/>
    </row>
    <row r="1942" spans="4:4">
      <c r="D1942" s="499"/>
    </row>
    <row r="1943" spans="4:4">
      <c r="D1943" s="499"/>
    </row>
    <row r="1944" spans="4:4">
      <c r="D1944" s="499"/>
    </row>
    <row r="1945" spans="4:4">
      <c r="D1945" s="499"/>
    </row>
    <row r="1946" spans="4:4">
      <c r="D1946" s="499"/>
    </row>
    <row r="1947" spans="4:4">
      <c r="D1947" s="499"/>
    </row>
    <row r="1948" spans="4:4">
      <c r="D1948" s="499"/>
    </row>
    <row r="1949" spans="4:4">
      <c r="D1949" s="499"/>
    </row>
    <row r="1950" spans="4:4">
      <c r="D1950" s="499"/>
    </row>
    <row r="1951" spans="4:4">
      <c r="D1951" s="499"/>
    </row>
    <row r="1952" spans="4:4">
      <c r="D1952" s="499"/>
    </row>
    <row r="1953" spans="4:4">
      <c r="D1953" s="499"/>
    </row>
    <row r="1954" spans="4:4">
      <c r="D1954" s="499"/>
    </row>
    <row r="1955" spans="4:4">
      <c r="D1955" s="499"/>
    </row>
    <row r="1956" spans="4:4">
      <c r="D1956" s="499"/>
    </row>
    <row r="1957" spans="4:4">
      <c r="D1957" s="499"/>
    </row>
    <row r="1958" spans="4:4">
      <c r="D1958" s="499"/>
    </row>
    <row r="1959" spans="4:4">
      <c r="D1959" s="499"/>
    </row>
    <row r="1960" spans="4:4">
      <c r="D1960" s="499"/>
    </row>
    <row r="1961" spans="4:4">
      <c r="D1961" s="499"/>
    </row>
    <row r="1962" spans="4:4">
      <c r="D1962" s="499"/>
    </row>
    <row r="1963" spans="4:4">
      <c r="D1963" s="499"/>
    </row>
    <row r="1964" spans="4:4">
      <c r="D1964" s="499"/>
    </row>
    <row r="1965" spans="4:4">
      <c r="D1965" s="499"/>
    </row>
    <row r="1966" spans="4:4">
      <c r="D1966" s="499"/>
    </row>
    <row r="1967" spans="4:4">
      <c r="D1967" s="499"/>
    </row>
    <row r="1968" spans="4:4">
      <c r="D1968" s="499"/>
    </row>
    <row r="1969" spans="4:4">
      <c r="D1969" s="499"/>
    </row>
    <row r="1970" spans="4:4">
      <c r="D1970" s="499"/>
    </row>
    <row r="1971" spans="4:4">
      <c r="D1971" s="499"/>
    </row>
    <row r="1972" spans="4:4">
      <c r="D1972" s="499"/>
    </row>
    <row r="1973" spans="4:4">
      <c r="D1973" s="499"/>
    </row>
    <row r="1974" spans="4:4">
      <c r="D1974" s="499"/>
    </row>
    <row r="1975" spans="4:4">
      <c r="D1975" s="499"/>
    </row>
    <row r="1976" spans="4:4">
      <c r="D1976" s="499"/>
    </row>
    <row r="1977" spans="4:4">
      <c r="D1977" s="499"/>
    </row>
    <row r="1978" spans="4:4">
      <c r="D1978" s="499"/>
    </row>
    <row r="1979" spans="4:4">
      <c r="D1979" s="499"/>
    </row>
    <row r="1980" spans="4:4">
      <c r="D1980" s="499"/>
    </row>
    <row r="1981" spans="4:4">
      <c r="D1981" s="499"/>
    </row>
    <row r="1982" spans="4:4">
      <c r="D1982" s="499"/>
    </row>
    <row r="1983" spans="4:4">
      <c r="D1983" s="499"/>
    </row>
    <row r="1984" spans="4:4">
      <c r="D1984" s="499"/>
    </row>
    <row r="1985" spans="4:4">
      <c r="D1985" s="499"/>
    </row>
    <row r="1986" spans="4:4">
      <c r="D1986" s="499"/>
    </row>
    <row r="1987" spans="4:4">
      <c r="D1987" s="499"/>
    </row>
    <row r="1988" spans="4:4">
      <c r="D1988" s="499"/>
    </row>
    <row r="1989" spans="4:4">
      <c r="D1989" s="499"/>
    </row>
    <row r="1990" spans="4:4">
      <c r="D1990" s="499"/>
    </row>
    <row r="1991" spans="4:4">
      <c r="D1991" s="499"/>
    </row>
    <row r="1992" spans="4:4">
      <c r="D1992" s="499"/>
    </row>
    <row r="1993" spans="4:4">
      <c r="D1993" s="499"/>
    </row>
    <row r="1994" spans="4:4">
      <c r="D1994" s="499"/>
    </row>
    <row r="1995" spans="4:4">
      <c r="D1995" s="499"/>
    </row>
    <row r="1996" spans="4:4">
      <c r="D1996" s="499"/>
    </row>
    <row r="1997" spans="4:4">
      <c r="D1997" s="499"/>
    </row>
    <row r="1998" spans="4:4">
      <c r="D1998" s="499"/>
    </row>
    <row r="1999" spans="4:4">
      <c r="D1999" s="499"/>
    </row>
    <row r="2000" spans="4:4">
      <c r="D2000" s="499"/>
    </row>
    <row r="2001" spans="4:4">
      <c r="D2001" s="499"/>
    </row>
    <row r="2002" spans="4:4">
      <c r="D2002" s="499"/>
    </row>
    <row r="2003" spans="4:4">
      <c r="D2003" s="499"/>
    </row>
    <row r="2004" spans="4:4">
      <c r="D2004" s="499"/>
    </row>
    <row r="2005" spans="4:4">
      <c r="D2005" s="499"/>
    </row>
    <row r="2006" spans="4:4">
      <c r="D2006" s="499"/>
    </row>
    <row r="2007" spans="4:4">
      <c r="D2007" s="499"/>
    </row>
    <row r="2008" spans="4:4">
      <c r="D2008" s="499"/>
    </row>
    <row r="2009" spans="4:4">
      <c r="D2009" s="499"/>
    </row>
    <row r="2010" spans="4:4">
      <c r="D2010" s="499"/>
    </row>
    <row r="2011" spans="4:4">
      <c r="D2011" s="499"/>
    </row>
    <row r="2012" spans="4:4">
      <c r="D2012" s="499"/>
    </row>
    <row r="2013" spans="4:4">
      <c r="D2013" s="499"/>
    </row>
    <row r="2014" spans="4:4">
      <c r="D2014" s="499"/>
    </row>
    <row r="2015" spans="4:4">
      <c r="D2015" s="499"/>
    </row>
    <row r="2016" spans="4:4">
      <c r="D2016" s="499"/>
    </row>
    <row r="2017" spans="4:4">
      <c r="D2017" s="499"/>
    </row>
    <row r="2018" spans="4:4">
      <c r="D2018" s="499"/>
    </row>
    <row r="2019" spans="4:4">
      <c r="D2019" s="499"/>
    </row>
    <row r="2020" spans="4:4">
      <c r="D2020" s="499"/>
    </row>
    <row r="2021" spans="4:4">
      <c r="D2021" s="499"/>
    </row>
    <row r="2022" spans="4:4">
      <c r="D2022" s="499"/>
    </row>
    <row r="2023" spans="4:4">
      <c r="D2023" s="499"/>
    </row>
    <row r="2024" spans="4:4">
      <c r="D2024" s="499"/>
    </row>
    <row r="2025" spans="4:4">
      <c r="D2025" s="499"/>
    </row>
    <row r="2026" spans="4:4">
      <c r="D2026" s="499"/>
    </row>
    <row r="2027" spans="4:4">
      <c r="D2027" s="499"/>
    </row>
    <row r="2028" spans="4:4">
      <c r="D2028" s="499"/>
    </row>
    <row r="2029" spans="4:4">
      <c r="D2029" s="499"/>
    </row>
    <row r="2030" spans="4:4">
      <c r="D2030" s="499"/>
    </row>
    <row r="2031" spans="4:4">
      <c r="D2031" s="499"/>
    </row>
    <row r="2032" spans="4:4">
      <c r="D2032" s="499"/>
    </row>
    <row r="2033" spans="4:4">
      <c r="D2033" s="499"/>
    </row>
    <row r="2034" spans="4:4">
      <c r="D2034" s="499"/>
    </row>
    <row r="2035" spans="4:4">
      <c r="D2035" s="499"/>
    </row>
    <row r="2036" spans="4:4">
      <c r="D2036" s="499"/>
    </row>
    <row r="2037" spans="4:4">
      <c r="D2037" s="499"/>
    </row>
    <row r="2038" spans="4:4">
      <c r="D2038" s="499"/>
    </row>
    <row r="2039" spans="4:4">
      <c r="D2039" s="499"/>
    </row>
    <row r="2040" spans="4:4">
      <c r="D2040" s="499"/>
    </row>
    <row r="2041" spans="4:4">
      <c r="D2041" s="499"/>
    </row>
    <row r="2042" spans="4:4">
      <c r="D2042" s="499"/>
    </row>
    <row r="2043" spans="4:4">
      <c r="D2043" s="499"/>
    </row>
    <row r="2044" spans="4:4">
      <c r="D2044" s="499"/>
    </row>
    <row r="2045" spans="4:4">
      <c r="D2045" s="499"/>
    </row>
    <row r="2046" spans="4:4">
      <c r="D2046" s="499"/>
    </row>
    <row r="2047" spans="4:4">
      <c r="D2047" s="499"/>
    </row>
    <row r="2048" spans="4:4">
      <c r="D2048" s="499"/>
    </row>
    <row r="2049" spans="4:4">
      <c r="D2049" s="499"/>
    </row>
    <row r="2050" spans="4:4">
      <c r="D2050" s="499"/>
    </row>
    <row r="2051" spans="4:4">
      <c r="D2051" s="499"/>
    </row>
    <row r="2052" spans="4:4">
      <c r="D2052" s="499"/>
    </row>
    <row r="2053" spans="4:4">
      <c r="D2053" s="499"/>
    </row>
    <row r="2054" spans="4:4">
      <c r="D2054" s="499"/>
    </row>
    <row r="2055" spans="4:4">
      <c r="D2055" s="499"/>
    </row>
    <row r="2056" spans="4:4">
      <c r="D2056" s="499"/>
    </row>
    <row r="2057" spans="4:4">
      <c r="D2057" s="499"/>
    </row>
    <row r="2058" spans="4:4">
      <c r="D2058" s="499"/>
    </row>
    <row r="2059" spans="4:4">
      <c r="D2059" s="499"/>
    </row>
    <row r="2060" spans="4:4">
      <c r="D2060" s="499"/>
    </row>
    <row r="2061" spans="4:4">
      <c r="D2061" s="499"/>
    </row>
    <row r="2062" spans="4:4">
      <c r="D2062" s="499"/>
    </row>
    <row r="2063" spans="4:4">
      <c r="D2063" s="499"/>
    </row>
    <row r="2064" spans="4:4">
      <c r="D2064" s="499"/>
    </row>
    <row r="2065" spans="4:4">
      <c r="D2065" s="499"/>
    </row>
    <row r="2066" spans="4:4">
      <c r="D2066" s="499"/>
    </row>
    <row r="2067" spans="4:4">
      <c r="D2067" s="499"/>
    </row>
    <row r="2068" spans="4:4">
      <c r="D2068" s="499"/>
    </row>
    <row r="2069" spans="4:4">
      <c r="D2069" s="499"/>
    </row>
    <row r="2070" spans="4:4">
      <c r="D2070" s="499"/>
    </row>
    <row r="2071" spans="4:4">
      <c r="D2071" s="499"/>
    </row>
    <row r="2072" spans="4:4">
      <c r="D2072" s="499"/>
    </row>
    <row r="2073" spans="4:4">
      <c r="D2073" s="499"/>
    </row>
    <row r="2074" spans="4:4">
      <c r="D2074" s="499"/>
    </row>
    <row r="2075" spans="4:4">
      <c r="D2075" s="499"/>
    </row>
    <row r="2076" spans="4:4">
      <c r="D2076" s="499"/>
    </row>
    <row r="2077" spans="4:4">
      <c r="D2077" s="499"/>
    </row>
    <row r="2078" spans="4:4">
      <c r="D2078" s="499"/>
    </row>
    <row r="2079" spans="4:4">
      <c r="D2079" s="499"/>
    </row>
    <row r="2080" spans="4:4">
      <c r="D2080" s="499"/>
    </row>
    <row r="2081" spans="4:4">
      <c r="D2081" s="499"/>
    </row>
    <row r="2082" spans="4:4">
      <c r="D2082" s="499"/>
    </row>
    <row r="2083" spans="4:4">
      <c r="D2083" s="499"/>
    </row>
    <row r="2084" spans="4:4">
      <c r="D2084" s="499"/>
    </row>
    <row r="2085" spans="4:4">
      <c r="D2085" s="499"/>
    </row>
    <row r="2086" spans="4:4">
      <c r="D2086" s="499"/>
    </row>
    <row r="2087" spans="4:4">
      <c r="D2087" s="499"/>
    </row>
    <row r="2088" spans="4:4">
      <c r="D2088" s="499"/>
    </row>
    <row r="2089" spans="4:4">
      <c r="D2089" s="499"/>
    </row>
    <row r="2090" spans="4:4">
      <c r="D2090" s="499"/>
    </row>
    <row r="2091" spans="4:4">
      <c r="D2091" s="499"/>
    </row>
    <row r="2092" spans="4:4">
      <c r="D2092" s="499"/>
    </row>
    <row r="2093" spans="4:4">
      <c r="D2093" s="499"/>
    </row>
    <row r="2094" spans="4:4">
      <c r="D2094" s="499"/>
    </row>
    <row r="2095" spans="4:4">
      <c r="D2095" s="499"/>
    </row>
    <row r="2096" spans="4:4">
      <c r="D2096" s="499"/>
    </row>
    <row r="2097" spans="4:4">
      <c r="D2097" s="499"/>
    </row>
    <row r="2098" spans="4:4">
      <c r="D2098" s="499"/>
    </row>
    <row r="2099" spans="4:4">
      <c r="D2099" s="499"/>
    </row>
    <row r="2100" spans="4:4">
      <c r="D2100" s="499"/>
    </row>
    <row r="2101" spans="4:4">
      <c r="D2101" s="499"/>
    </row>
    <row r="2102" spans="4:4">
      <c r="D2102" s="499"/>
    </row>
    <row r="2103" spans="4:4">
      <c r="D2103" s="499"/>
    </row>
    <row r="2104" spans="4:4">
      <c r="D2104" s="499"/>
    </row>
    <row r="2105" spans="4:4">
      <c r="D2105" s="499"/>
    </row>
    <row r="2106" spans="4:4">
      <c r="D2106" s="499"/>
    </row>
    <row r="2107" spans="4:4">
      <c r="D2107" s="499"/>
    </row>
    <row r="2108" spans="4:4">
      <c r="D2108" s="499"/>
    </row>
    <row r="2109" spans="4:4">
      <c r="D2109" s="499"/>
    </row>
    <row r="2110" spans="4:4">
      <c r="D2110" s="499"/>
    </row>
    <row r="2111" spans="4:4">
      <c r="D2111" s="499"/>
    </row>
    <row r="2112" spans="4:4">
      <c r="D2112" s="499"/>
    </row>
    <row r="2113" spans="4:4">
      <c r="D2113" s="499"/>
    </row>
    <row r="2114" spans="4:4">
      <c r="D2114" s="499"/>
    </row>
    <row r="2115" spans="4:4">
      <c r="D2115" s="499"/>
    </row>
    <row r="2116" spans="4:4">
      <c r="D2116" s="499"/>
    </row>
    <row r="2117" spans="4:4">
      <c r="D2117" s="499"/>
    </row>
    <row r="2118" spans="4:4">
      <c r="D2118" s="499"/>
    </row>
    <row r="2119" spans="4:4">
      <c r="D2119" s="499"/>
    </row>
    <row r="2120" spans="4:4">
      <c r="D2120" s="499"/>
    </row>
    <row r="2121" spans="4:4">
      <c r="D2121" s="499"/>
    </row>
    <row r="2122" spans="4:4">
      <c r="D2122" s="499"/>
    </row>
    <row r="2123" spans="4:4">
      <c r="D2123" s="499"/>
    </row>
    <row r="2124" spans="4:4">
      <c r="D2124" s="499"/>
    </row>
    <row r="2125" spans="4:4">
      <c r="D2125" s="499"/>
    </row>
    <row r="2126" spans="4:4">
      <c r="D2126" s="499"/>
    </row>
    <row r="2127" spans="4:4">
      <c r="D2127" s="499"/>
    </row>
    <row r="2128" spans="4:4">
      <c r="D2128" s="499"/>
    </row>
    <row r="2129" spans="4:4">
      <c r="D2129" s="499"/>
    </row>
    <row r="2130" spans="4:4">
      <c r="D2130" s="499"/>
    </row>
    <row r="2131" spans="4:4">
      <c r="D2131" s="499"/>
    </row>
    <row r="2132" spans="4:4">
      <c r="D2132" s="499"/>
    </row>
    <row r="2133" spans="4:4">
      <c r="D2133" s="499"/>
    </row>
    <row r="2134" spans="4:4">
      <c r="D2134" s="499"/>
    </row>
    <row r="2135" spans="4:4">
      <c r="D2135" s="499"/>
    </row>
    <row r="2136" spans="4:4">
      <c r="D2136" s="499"/>
    </row>
    <row r="2137" spans="4:4">
      <c r="D2137" s="499"/>
    </row>
    <row r="2138" spans="4:4">
      <c r="D2138" s="499"/>
    </row>
    <row r="2139" spans="4:4">
      <c r="D2139" s="499"/>
    </row>
    <row r="2140" spans="4:4">
      <c r="D2140" s="499"/>
    </row>
    <row r="2141" spans="4:4">
      <c r="D2141" s="499"/>
    </row>
    <row r="2142" spans="4:4">
      <c r="D2142" s="499"/>
    </row>
    <row r="2143" spans="4:4">
      <c r="D2143" s="499"/>
    </row>
    <row r="2144" spans="4:4">
      <c r="D2144" s="499"/>
    </row>
    <row r="2145" spans="4:4">
      <c r="D2145" s="499"/>
    </row>
    <row r="2146" spans="4:4">
      <c r="D2146" s="499"/>
    </row>
    <row r="2147" spans="4:4">
      <c r="D2147" s="499"/>
    </row>
    <row r="2148" spans="4:4">
      <c r="D2148" s="499"/>
    </row>
    <row r="2149" spans="4:4">
      <c r="D2149" s="499"/>
    </row>
    <row r="2150" spans="4:4">
      <c r="D2150" s="499"/>
    </row>
    <row r="2151" spans="4:4">
      <c r="D2151" s="499"/>
    </row>
    <row r="2152" spans="4:4">
      <c r="D2152" s="499"/>
    </row>
    <row r="2153" spans="4:4">
      <c r="D2153" s="499"/>
    </row>
    <row r="2154" spans="4:4">
      <c r="D2154" s="499"/>
    </row>
    <row r="2155" spans="4:4">
      <c r="D2155" s="499"/>
    </row>
    <row r="2156" spans="4:4">
      <c r="D2156" s="499"/>
    </row>
    <row r="2157" spans="4:4">
      <c r="D2157" s="499"/>
    </row>
    <row r="2158" spans="4:4">
      <c r="D2158" s="499"/>
    </row>
    <row r="2159" spans="4:4">
      <c r="D2159" s="499"/>
    </row>
    <row r="2160" spans="4:4">
      <c r="D2160" s="499"/>
    </row>
    <row r="2161" spans="4:4">
      <c r="D2161" s="499"/>
    </row>
    <row r="2162" spans="4:4">
      <c r="D2162" s="499"/>
    </row>
    <row r="2163" spans="4:4">
      <c r="D2163" s="499"/>
    </row>
    <row r="2164" spans="4:4">
      <c r="D2164" s="499"/>
    </row>
    <row r="2165" spans="4:4">
      <c r="D2165" s="499"/>
    </row>
    <row r="2166" spans="4:4">
      <c r="D2166" s="499"/>
    </row>
    <row r="2167" spans="4:4">
      <c r="D2167" s="499"/>
    </row>
    <row r="2168" spans="4:4">
      <c r="D2168" s="499"/>
    </row>
    <row r="2169" spans="4:4">
      <c r="D2169" s="499"/>
    </row>
    <row r="2170" spans="4:4">
      <c r="D2170" s="499"/>
    </row>
    <row r="2171" spans="4:4">
      <c r="D2171" s="499"/>
    </row>
    <row r="2172" spans="4:4">
      <c r="D2172" s="499"/>
    </row>
    <row r="2173" spans="4:4">
      <c r="D2173" s="499"/>
    </row>
    <row r="2174" spans="4:4">
      <c r="D2174" s="499"/>
    </row>
    <row r="2175" spans="4:4">
      <c r="D2175" s="499"/>
    </row>
    <row r="2176" spans="4:4">
      <c r="D2176" s="499"/>
    </row>
    <row r="2177" spans="4:4">
      <c r="D2177" s="499"/>
    </row>
    <row r="2178" spans="4:4">
      <c r="D2178" s="499"/>
    </row>
    <row r="2179" spans="4:4">
      <c r="D2179" s="499"/>
    </row>
    <row r="2180" spans="4:4">
      <c r="D2180" s="499"/>
    </row>
    <row r="2181" spans="4:4">
      <c r="D2181" s="499"/>
    </row>
    <row r="2182" spans="4:4">
      <c r="D2182" s="499"/>
    </row>
    <row r="2183" spans="4:4">
      <c r="D2183" s="499"/>
    </row>
    <row r="2184" spans="4:4">
      <c r="D2184" s="499"/>
    </row>
    <row r="2185" spans="4:4">
      <c r="D2185" s="499"/>
    </row>
    <row r="2186" spans="4:4">
      <c r="D2186" s="499"/>
    </row>
    <row r="2187" spans="4:4">
      <c r="D2187" s="499"/>
    </row>
    <row r="2188" spans="4:4">
      <c r="D2188" s="499"/>
    </row>
    <row r="2189" spans="4:4">
      <c r="D2189" s="499"/>
    </row>
    <row r="2190" spans="4:4">
      <c r="D2190" s="499"/>
    </row>
    <row r="2191" spans="4:4">
      <c r="D2191" s="499"/>
    </row>
    <row r="2192" spans="4:4">
      <c r="D2192" s="499"/>
    </row>
    <row r="2193" spans="4:4">
      <c r="D2193" s="499"/>
    </row>
    <row r="2194" spans="4:4">
      <c r="D2194" s="499"/>
    </row>
    <row r="2195" spans="4:4">
      <c r="D2195" s="499"/>
    </row>
    <row r="2196" spans="4:4">
      <c r="D2196" s="499"/>
    </row>
    <row r="2197" spans="4:4">
      <c r="D2197" s="499"/>
    </row>
    <row r="2198" spans="4:4">
      <c r="D2198" s="499"/>
    </row>
    <row r="2199" spans="4:4">
      <c r="D2199" s="499"/>
    </row>
    <row r="2200" spans="4:4">
      <c r="D2200" s="499"/>
    </row>
    <row r="2201" spans="4:4">
      <c r="D2201" s="499"/>
    </row>
    <row r="2202" spans="4:4">
      <c r="D2202" s="499"/>
    </row>
    <row r="2203" spans="4:4">
      <c r="D2203" s="499"/>
    </row>
    <row r="2204" spans="4:4">
      <c r="D2204" s="499"/>
    </row>
    <row r="2205" spans="4:4">
      <c r="D2205" s="499"/>
    </row>
    <row r="2206" spans="4:4">
      <c r="D2206" s="499"/>
    </row>
    <row r="2207" spans="4:4">
      <c r="D2207" s="499"/>
    </row>
    <row r="2208" spans="4:4">
      <c r="D2208" s="499"/>
    </row>
    <row r="2209" spans="4:4">
      <c r="D2209" s="499"/>
    </row>
    <row r="2210" spans="4:4">
      <c r="D2210" s="499"/>
    </row>
    <row r="2211" spans="4:4">
      <c r="D2211" s="499"/>
    </row>
    <row r="2212" spans="4:4">
      <c r="D2212" s="499"/>
    </row>
    <row r="2213" spans="4:4">
      <c r="D2213" s="499"/>
    </row>
    <row r="2214" spans="4:4">
      <c r="D2214" s="499"/>
    </row>
    <row r="2215" spans="4:4">
      <c r="D2215" s="499"/>
    </row>
    <row r="2216" spans="4:4">
      <c r="D2216" s="499"/>
    </row>
    <row r="2217" spans="4:4">
      <c r="D2217" s="499"/>
    </row>
    <row r="2218" spans="4:4">
      <c r="D2218" s="499"/>
    </row>
    <row r="2219" spans="4:4">
      <c r="D2219" s="499"/>
    </row>
    <row r="2220" spans="4:4">
      <c r="D2220" s="499"/>
    </row>
    <row r="2221" spans="4:4">
      <c r="D2221" s="499"/>
    </row>
    <row r="2222" spans="4:4">
      <c r="D2222" s="499"/>
    </row>
    <row r="2223" spans="4:4">
      <c r="D2223" s="499"/>
    </row>
    <row r="2224" spans="4:4">
      <c r="D2224" s="499"/>
    </row>
    <row r="2225" spans="4:4">
      <c r="D2225" s="499"/>
    </row>
    <row r="2226" spans="4:4">
      <c r="D2226" s="499"/>
    </row>
    <row r="2227" spans="4:4">
      <c r="D2227" s="499"/>
    </row>
    <row r="2228" spans="4:4">
      <c r="D2228" s="499"/>
    </row>
    <row r="2229" spans="4:4">
      <c r="D2229" s="499"/>
    </row>
    <row r="2230" spans="4:4">
      <c r="D2230" s="499"/>
    </row>
    <row r="2231" spans="4:4">
      <c r="D2231" s="499"/>
    </row>
    <row r="2232" spans="4:4">
      <c r="D2232" s="499"/>
    </row>
    <row r="2233" spans="4:4">
      <c r="D2233" s="499"/>
    </row>
    <row r="2234" spans="4:4">
      <c r="D2234" s="499"/>
    </row>
    <row r="2235" spans="4:4">
      <c r="D2235" s="499"/>
    </row>
    <row r="2236" spans="4:4">
      <c r="D2236" s="499"/>
    </row>
    <row r="2237" spans="4:4">
      <c r="D2237" s="499"/>
    </row>
    <row r="2238" spans="4:4">
      <c r="D2238" s="499"/>
    </row>
    <row r="2239" spans="4:4">
      <c r="D2239" s="499"/>
    </row>
    <row r="2240" spans="4:4">
      <c r="D2240" s="499"/>
    </row>
    <row r="2241" spans="4:4">
      <c r="D2241" s="499"/>
    </row>
    <row r="2242" spans="4:4">
      <c r="D2242" s="499"/>
    </row>
    <row r="2243" spans="4:4">
      <c r="D2243" s="499"/>
    </row>
    <row r="2244" spans="4:4">
      <c r="D2244" s="499"/>
    </row>
    <row r="2245" spans="4:4">
      <c r="D2245" s="499"/>
    </row>
    <row r="2246" spans="4:4">
      <c r="D2246" s="499"/>
    </row>
    <row r="2247" spans="4:4">
      <c r="D2247" s="499"/>
    </row>
    <row r="2248" spans="4:4">
      <c r="D2248" s="499"/>
    </row>
    <row r="2249" spans="4:4">
      <c r="D2249" s="499"/>
    </row>
    <row r="2250" spans="4:4">
      <c r="D2250" s="499"/>
    </row>
    <row r="2251" spans="4:4">
      <c r="D2251" s="499"/>
    </row>
    <row r="2252" spans="4:4">
      <c r="D2252" s="499"/>
    </row>
    <row r="2253" spans="4:4">
      <c r="D2253" s="499"/>
    </row>
    <row r="2254" spans="4:4">
      <c r="D2254" s="499"/>
    </row>
    <row r="2255" spans="4:4">
      <c r="D2255" s="499"/>
    </row>
    <row r="2256" spans="4:4">
      <c r="D2256" s="499"/>
    </row>
    <row r="2257" spans="4:4">
      <c r="D2257" s="499"/>
    </row>
    <row r="2258" spans="4:4">
      <c r="D2258" s="499"/>
    </row>
    <row r="2259" spans="4:4">
      <c r="D2259" s="499"/>
    </row>
    <row r="2260" spans="4:4">
      <c r="D2260" s="499"/>
    </row>
    <row r="2261" spans="4:4">
      <c r="D2261" s="499"/>
    </row>
    <row r="2262" spans="4:4">
      <c r="D2262" s="499"/>
    </row>
    <row r="2263" spans="4:4">
      <c r="D2263" s="499"/>
    </row>
    <row r="2264" spans="4:4">
      <c r="D2264" s="499"/>
    </row>
    <row r="2265" spans="4:4">
      <c r="D2265" s="499"/>
    </row>
    <row r="2266" spans="4:4">
      <c r="D2266" s="499"/>
    </row>
    <row r="2267" spans="4:4">
      <c r="D2267" s="499"/>
    </row>
    <row r="2268" spans="4:4">
      <c r="D2268" s="499"/>
    </row>
    <row r="2269" spans="4:4">
      <c r="D2269" s="499"/>
    </row>
    <row r="2270" spans="4:4">
      <c r="D2270" s="499"/>
    </row>
    <row r="2271" spans="4:4">
      <c r="D2271" s="499"/>
    </row>
    <row r="2272" spans="4:4">
      <c r="D2272" s="499"/>
    </row>
    <row r="2273" spans="4:4">
      <c r="D2273" s="499"/>
    </row>
    <row r="2274" spans="4:4">
      <c r="D2274" s="499"/>
    </row>
    <row r="2275" spans="4:4">
      <c r="D2275" s="499"/>
    </row>
    <row r="2276" spans="4:4">
      <c r="D2276" s="499"/>
    </row>
    <row r="2277" spans="4:4">
      <c r="D2277" s="499"/>
    </row>
    <row r="2278" spans="4:4">
      <c r="D2278" s="499"/>
    </row>
    <row r="2279" spans="4:4">
      <c r="D2279" s="499"/>
    </row>
    <row r="2280" spans="4:4">
      <c r="D2280" s="499"/>
    </row>
    <row r="2281" spans="4:4">
      <c r="D2281" s="499"/>
    </row>
    <row r="2282" spans="4:4">
      <c r="D2282" s="499"/>
    </row>
    <row r="2283" spans="4:4">
      <c r="D2283" s="499"/>
    </row>
    <row r="2284" spans="4:4">
      <c r="D2284" s="499"/>
    </row>
    <row r="2285" spans="4:4">
      <c r="D2285" s="499"/>
    </row>
    <row r="2286" spans="4:4">
      <c r="D2286" s="499"/>
    </row>
    <row r="2287" spans="4:4">
      <c r="D2287" s="499"/>
    </row>
    <row r="2288" spans="4:4">
      <c r="D2288" s="499"/>
    </row>
    <row r="2289" spans="4:4">
      <c r="D2289" s="499"/>
    </row>
    <row r="2290" spans="4:4">
      <c r="D2290" s="499"/>
    </row>
    <row r="2291" spans="4:4">
      <c r="D2291" s="499"/>
    </row>
    <row r="2292" spans="4:4">
      <c r="D2292" s="499"/>
    </row>
    <row r="2293" spans="4:4">
      <c r="D2293" s="499"/>
    </row>
    <row r="2294" spans="4:4">
      <c r="D2294" s="499"/>
    </row>
    <row r="2295" spans="4:4">
      <c r="D2295" s="499"/>
    </row>
    <row r="2296" spans="4:4">
      <c r="D2296" s="499"/>
    </row>
    <row r="2297" spans="4:4">
      <c r="D2297" s="499"/>
    </row>
    <row r="2298" spans="4:4">
      <c r="D2298" s="499"/>
    </row>
    <row r="2299" spans="4:4">
      <c r="D2299" s="499"/>
    </row>
    <row r="2300" spans="4:4">
      <c r="D2300" s="499"/>
    </row>
    <row r="2301" spans="4:4">
      <c r="D2301" s="499"/>
    </row>
    <row r="2302" spans="4:4">
      <c r="D2302" s="499"/>
    </row>
    <row r="2303" spans="4:4">
      <c r="D2303" s="499"/>
    </row>
    <row r="2304" spans="4:4">
      <c r="D2304" s="499"/>
    </row>
    <row r="2305" spans="4:4">
      <c r="D2305" s="499"/>
    </row>
    <row r="2306" spans="4:4">
      <c r="D2306" s="499"/>
    </row>
    <row r="2307" spans="4:4">
      <c r="D2307" s="499"/>
    </row>
    <row r="2308" spans="4:4">
      <c r="D2308" s="499"/>
    </row>
    <row r="2309" spans="4:4">
      <c r="D2309" s="499"/>
    </row>
    <row r="2310" spans="4:4">
      <c r="D2310" s="499"/>
    </row>
    <row r="2311" spans="4:4">
      <c r="D2311" s="499"/>
    </row>
    <row r="2312" spans="4:4">
      <c r="D2312" s="499"/>
    </row>
    <row r="2313" spans="4:4">
      <c r="D2313" s="499"/>
    </row>
    <row r="2314" spans="4:4">
      <c r="D2314" s="499"/>
    </row>
    <row r="2315" spans="4:4">
      <c r="D2315" s="499"/>
    </row>
    <row r="2316" spans="4:4">
      <c r="D2316" s="499"/>
    </row>
    <row r="2317" spans="4:4">
      <c r="D2317" s="499"/>
    </row>
    <row r="2318" spans="4:4">
      <c r="D2318" s="499"/>
    </row>
    <row r="2319" spans="4:4">
      <c r="D2319" s="499"/>
    </row>
    <row r="2320" spans="4:4">
      <c r="D2320" s="499"/>
    </row>
    <row r="2321" spans="4:4">
      <c r="D2321" s="499"/>
    </row>
    <row r="2322" spans="4:4">
      <c r="D2322" s="499"/>
    </row>
    <row r="2323" spans="4:4">
      <c r="D2323" s="499"/>
    </row>
    <row r="2324" spans="4:4">
      <c r="D2324" s="499"/>
    </row>
    <row r="2325" spans="4:4">
      <c r="D2325" s="499"/>
    </row>
    <row r="2326" spans="4:4">
      <c r="D2326" s="499"/>
    </row>
    <row r="2327" spans="4:4">
      <c r="D2327" s="499"/>
    </row>
    <row r="2328" spans="4:4">
      <c r="D2328" s="499"/>
    </row>
    <row r="2329" spans="4:4">
      <c r="D2329" s="499"/>
    </row>
    <row r="2330" spans="4:4">
      <c r="D2330" s="499"/>
    </row>
    <row r="2331" spans="4:4">
      <c r="D2331" s="499"/>
    </row>
    <row r="2332" spans="4:4">
      <c r="D2332" s="499"/>
    </row>
    <row r="2333" spans="4:4">
      <c r="D2333" s="499"/>
    </row>
    <row r="2334" spans="4:4">
      <c r="D2334" s="499"/>
    </row>
    <row r="2335" spans="4:4">
      <c r="D2335" s="499"/>
    </row>
    <row r="2336" spans="4:4">
      <c r="D2336" s="499"/>
    </row>
    <row r="2337" spans="4:4">
      <c r="D2337" s="499"/>
    </row>
    <row r="2338" spans="4:4">
      <c r="D2338" s="499"/>
    </row>
    <row r="2339" spans="4:4">
      <c r="D2339" s="499"/>
    </row>
    <row r="2340" spans="4:4">
      <c r="D2340" s="499"/>
    </row>
    <row r="2341" spans="4:4">
      <c r="D2341" s="499"/>
    </row>
    <row r="2342" spans="4:4">
      <c r="D2342" s="499"/>
    </row>
    <row r="2343" spans="4:4">
      <c r="D2343" s="499"/>
    </row>
    <row r="2344" spans="4:4">
      <c r="D2344" s="499"/>
    </row>
    <row r="2345" spans="4:4">
      <c r="D2345" s="499"/>
    </row>
    <row r="2346" spans="4:4">
      <c r="D2346" s="499"/>
    </row>
    <row r="2347" spans="4:4">
      <c r="D2347" s="499"/>
    </row>
    <row r="2348" spans="4:4">
      <c r="D2348" s="499"/>
    </row>
    <row r="2349" spans="4:4">
      <c r="D2349" s="499"/>
    </row>
    <row r="2350" spans="4:4">
      <c r="D2350" s="499"/>
    </row>
    <row r="2351" spans="4:4">
      <c r="D2351" s="499"/>
    </row>
    <row r="2352" spans="4:4">
      <c r="D2352" s="499"/>
    </row>
    <row r="2353" spans="4:4">
      <c r="D2353" s="499"/>
    </row>
    <row r="2354" spans="4:4">
      <c r="D2354" s="499"/>
    </row>
    <row r="2355" spans="4:4">
      <c r="D2355" s="499"/>
    </row>
    <row r="2356" spans="4:4">
      <c r="D2356" s="499"/>
    </row>
    <row r="2357" spans="4:4">
      <c r="D2357" s="499"/>
    </row>
    <row r="2358" spans="4:4">
      <c r="D2358" s="499"/>
    </row>
    <row r="2359" spans="4:4">
      <c r="D2359" s="499"/>
    </row>
    <row r="2360" spans="4:4">
      <c r="D2360" s="499"/>
    </row>
    <row r="2361" spans="4:4">
      <c r="D2361" s="499"/>
    </row>
    <row r="2362" spans="4:4">
      <c r="D2362" s="499"/>
    </row>
    <row r="2363" spans="4:4">
      <c r="D2363" s="499"/>
    </row>
    <row r="2364" spans="4:4">
      <c r="D2364" s="499"/>
    </row>
    <row r="2365" spans="4:4">
      <c r="D2365" s="499"/>
    </row>
    <row r="2366" spans="4:4">
      <c r="D2366" s="499"/>
    </row>
    <row r="2367" spans="4:4">
      <c r="D2367" s="499"/>
    </row>
    <row r="2368" spans="4:4">
      <c r="D2368" s="499"/>
    </row>
    <row r="2369" spans="4:4">
      <c r="D2369" s="499"/>
    </row>
    <row r="2370" spans="4:4">
      <c r="D2370" s="499"/>
    </row>
    <row r="2371" spans="4:4">
      <c r="D2371" s="499"/>
    </row>
    <row r="2372" spans="4:4">
      <c r="D2372" s="499"/>
    </row>
    <row r="2373" spans="4:4">
      <c r="D2373" s="499"/>
    </row>
    <row r="2374" spans="4:4">
      <c r="D2374" s="499"/>
    </row>
    <row r="2375" spans="4:4">
      <c r="D2375" s="499"/>
    </row>
    <row r="2376" spans="4:4">
      <c r="D2376" s="499"/>
    </row>
    <row r="2377" spans="4:4">
      <c r="D2377" s="499"/>
    </row>
    <row r="2378" spans="4:4">
      <c r="D2378" s="499"/>
    </row>
    <row r="2379" spans="4:4">
      <c r="D2379" s="499"/>
    </row>
    <row r="2380" spans="4:4">
      <c r="D2380" s="499"/>
    </row>
    <row r="2381" spans="4:4">
      <c r="D2381" s="499"/>
    </row>
    <row r="2382" spans="4:4">
      <c r="D2382" s="499"/>
    </row>
    <row r="2383" spans="4:4">
      <c r="D2383" s="499"/>
    </row>
    <row r="2384" spans="4:4">
      <c r="D2384" s="499"/>
    </row>
    <row r="2385" spans="4:4">
      <c r="D2385" s="499"/>
    </row>
    <row r="2386" spans="4:4">
      <c r="D2386" s="499"/>
    </row>
    <row r="2387" spans="4:4">
      <c r="D2387" s="499"/>
    </row>
    <row r="2388" spans="4:4">
      <c r="D2388" s="499"/>
    </row>
    <row r="2389" spans="4:4">
      <c r="D2389" s="499"/>
    </row>
    <row r="2390" spans="4:4">
      <c r="D2390" s="499"/>
    </row>
    <row r="2391" spans="4:4">
      <c r="D2391" s="499"/>
    </row>
    <row r="2392" spans="4:4">
      <c r="D2392" s="499"/>
    </row>
    <row r="2393" spans="4:4">
      <c r="D2393" s="499"/>
    </row>
    <row r="2394" spans="4:4">
      <c r="D2394" s="499"/>
    </row>
    <row r="2395" spans="4:4">
      <c r="D2395" s="499"/>
    </row>
    <row r="2396" spans="4:4">
      <c r="D2396" s="499"/>
    </row>
    <row r="2397" spans="4:4">
      <c r="D2397" s="499"/>
    </row>
    <row r="2398" spans="4:4">
      <c r="D2398" s="499"/>
    </row>
    <row r="2399" spans="4:4">
      <c r="D2399" s="499"/>
    </row>
    <row r="2400" spans="4:4">
      <c r="D2400" s="499"/>
    </row>
    <row r="2401" spans="4:4">
      <c r="D2401" s="499"/>
    </row>
    <row r="2402" spans="4:4">
      <c r="D2402" s="499"/>
    </row>
    <row r="2403" spans="4:4">
      <c r="D2403" s="499"/>
    </row>
    <row r="2404" spans="4:4">
      <c r="D2404" s="499"/>
    </row>
    <row r="2405" spans="4:4">
      <c r="D2405" s="499"/>
    </row>
    <row r="2406" spans="4:4">
      <c r="D2406" s="499"/>
    </row>
    <row r="2407" spans="4:4">
      <c r="D2407" s="499"/>
    </row>
    <row r="2408" spans="4:4">
      <c r="D2408" s="499"/>
    </row>
    <row r="2409" spans="4:4">
      <c r="D2409" s="499"/>
    </row>
    <row r="2410" spans="4:4">
      <c r="D2410" s="499"/>
    </row>
    <row r="2411" spans="4:4">
      <c r="D2411" s="499"/>
    </row>
    <row r="2412" spans="4:4">
      <c r="D2412" s="499"/>
    </row>
    <row r="2413" spans="4:4">
      <c r="D2413" s="499"/>
    </row>
    <row r="2414" spans="4:4">
      <c r="D2414" s="499"/>
    </row>
    <row r="2415" spans="4:4">
      <c r="D2415" s="499"/>
    </row>
    <row r="2416" spans="4:4">
      <c r="D2416" s="499"/>
    </row>
    <row r="2417" spans="4:4">
      <c r="D2417" s="499"/>
    </row>
    <row r="2418" spans="4:4">
      <c r="D2418" s="499"/>
    </row>
    <row r="2419" spans="4:4">
      <c r="D2419" s="499"/>
    </row>
    <row r="2420" spans="4:4">
      <c r="D2420" s="499"/>
    </row>
    <row r="2421" spans="4:4">
      <c r="D2421" s="499"/>
    </row>
    <row r="2422" spans="4:4">
      <c r="D2422" s="499"/>
    </row>
    <row r="2423" spans="4:4">
      <c r="D2423" s="499"/>
    </row>
    <row r="2424" spans="4:4">
      <c r="D2424" s="499"/>
    </row>
    <row r="2425" spans="4:4">
      <c r="D2425" s="499"/>
    </row>
    <row r="2426" spans="4:4">
      <c r="D2426" s="499"/>
    </row>
    <row r="2427" spans="4:4">
      <c r="D2427" s="499"/>
    </row>
    <row r="2428" spans="4:4">
      <c r="D2428" s="499"/>
    </row>
    <row r="2429" spans="4:4">
      <c r="D2429" s="499"/>
    </row>
    <row r="2430" spans="4:4">
      <c r="D2430" s="499"/>
    </row>
    <row r="2431" spans="4:4">
      <c r="D2431" s="499"/>
    </row>
    <row r="2432" spans="4:4">
      <c r="D2432" s="499"/>
    </row>
    <row r="2433" spans="4:4">
      <c r="D2433" s="499"/>
    </row>
    <row r="2434" spans="4:4">
      <c r="D2434" s="499"/>
    </row>
    <row r="2435" spans="4:4">
      <c r="D2435" s="499"/>
    </row>
    <row r="2436" spans="4:4">
      <c r="D2436" s="499"/>
    </row>
    <row r="2437" spans="4:4">
      <c r="D2437" s="499"/>
    </row>
    <row r="2438" spans="4:4">
      <c r="D2438" s="499"/>
    </row>
    <row r="2439" spans="4:4">
      <c r="D2439" s="499"/>
    </row>
    <row r="2440" spans="4:4">
      <c r="D2440" s="499"/>
    </row>
    <row r="2441" spans="4:4">
      <c r="D2441" s="499"/>
    </row>
    <row r="2442" spans="4:4">
      <c r="D2442" s="499"/>
    </row>
    <row r="2443" spans="4:4">
      <c r="D2443" s="499"/>
    </row>
    <row r="2444" spans="4:4">
      <c r="D2444" s="499"/>
    </row>
    <row r="2445" spans="4:4">
      <c r="D2445" s="499"/>
    </row>
    <row r="2446" spans="4:4">
      <c r="D2446" s="499"/>
    </row>
    <row r="2447" spans="4:4">
      <c r="D2447" s="499"/>
    </row>
    <row r="2448" spans="4:4">
      <c r="D2448" s="499"/>
    </row>
    <row r="2449" spans="4:4">
      <c r="D2449" s="499"/>
    </row>
    <row r="2450" spans="4:4">
      <c r="D2450" s="499"/>
    </row>
    <row r="2451" spans="4:4">
      <c r="D2451" s="499"/>
    </row>
    <row r="2452" spans="4:4">
      <c r="D2452" s="499"/>
    </row>
    <row r="2453" spans="4:4">
      <c r="D2453" s="499"/>
    </row>
    <row r="2454" spans="4:4">
      <c r="D2454" s="499"/>
    </row>
    <row r="2455" spans="4:4">
      <c r="D2455" s="499"/>
    </row>
    <row r="2456" spans="4:4">
      <c r="D2456" s="499"/>
    </row>
    <row r="2457" spans="4:4">
      <c r="D2457" s="499"/>
    </row>
    <row r="2458" spans="4:4">
      <c r="D2458" s="499"/>
    </row>
    <row r="2459" spans="4:4">
      <c r="D2459" s="499"/>
    </row>
    <row r="2460" spans="4:4">
      <c r="D2460" s="499"/>
    </row>
    <row r="2461" spans="4:4">
      <c r="D2461" s="499"/>
    </row>
    <row r="2462" spans="4:4">
      <c r="D2462" s="499"/>
    </row>
    <row r="2463" spans="4:4">
      <c r="D2463" s="499"/>
    </row>
    <row r="2464" spans="4:4">
      <c r="D2464" s="499"/>
    </row>
    <row r="2465" spans="4:4">
      <c r="D2465" s="499"/>
    </row>
    <row r="2466" spans="4:4">
      <c r="D2466" s="499"/>
    </row>
    <row r="2467" spans="4:4">
      <c r="D2467" s="499"/>
    </row>
    <row r="2468" spans="4:4">
      <c r="D2468" s="499"/>
    </row>
    <row r="2469" spans="4:4">
      <c r="D2469" s="499"/>
    </row>
    <row r="2470" spans="4:4">
      <c r="D2470" s="499"/>
    </row>
    <row r="2471" spans="4:4">
      <c r="D2471" s="499"/>
    </row>
    <row r="2472" spans="4:4">
      <c r="D2472" s="499"/>
    </row>
    <row r="2473" spans="4:4">
      <c r="D2473" s="499"/>
    </row>
    <row r="2474" spans="4:4">
      <c r="D2474" s="499"/>
    </row>
    <row r="2475" spans="4:4">
      <c r="D2475" s="499"/>
    </row>
    <row r="2476" spans="4:4">
      <c r="D2476" s="499"/>
    </row>
    <row r="2477" spans="4:4">
      <c r="D2477" s="499"/>
    </row>
    <row r="2478" spans="4:4">
      <c r="D2478" s="499"/>
    </row>
    <row r="2479" spans="4:4">
      <c r="D2479" s="499"/>
    </row>
    <row r="2480" spans="4:4">
      <c r="D2480" s="499"/>
    </row>
    <row r="2481" spans="4:4">
      <c r="D2481" s="499"/>
    </row>
    <row r="2482" spans="4:4">
      <c r="D2482" s="499"/>
    </row>
    <row r="2483" spans="4:4">
      <c r="D2483" s="499"/>
    </row>
    <row r="2484" spans="4:4">
      <c r="D2484" s="499"/>
    </row>
    <row r="2485" spans="4:4">
      <c r="D2485" s="499"/>
    </row>
    <row r="2486" spans="4:4">
      <c r="D2486" s="499"/>
    </row>
    <row r="2487" spans="4:4">
      <c r="D2487" s="499"/>
    </row>
    <row r="2488" spans="4:4">
      <c r="D2488" s="499"/>
    </row>
    <row r="2489" spans="4:4">
      <c r="D2489" s="499"/>
    </row>
    <row r="2490" spans="4:4">
      <c r="D2490" s="499"/>
    </row>
    <row r="2491" spans="4:4">
      <c r="D2491" s="499"/>
    </row>
    <row r="2492" spans="4:4">
      <c r="D2492" s="499"/>
    </row>
    <row r="2493" spans="4:4">
      <c r="D2493" s="499"/>
    </row>
    <row r="2494" spans="4:4">
      <c r="D2494" s="499"/>
    </row>
    <row r="2495" spans="4:4">
      <c r="D2495" s="499"/>
    </row>
    <row r="2496" spans="4:4">
      <c r="D2496" s="499"/>
    </row>
    <row r="2497" spans="4:4">
      <c r="D2497" s="499"/>
    </row>
    <row r="2498" spans="4:4">
      <c r="D2498" s="499"/>
    </row>
    <row r="2499" spans="4:4">
      <c r="D2499" s="499"/>
    </row>
    <row r="2500" spans="4:4">
      <c r="D2500" s="499"/>
    </row>
    <row r="2501" spans="4:4">
      <c r="D2501" s="499"/>
    </row>
    <row r="2502" spans="4:4">
      <c r="D2502" s="499"/>
    </row>
    <row r="2503" spans="4:4">
      <c r="D2503" s="499"/>
    </row>
    <row r="2504" spans="4:4">
      <c r="D2504" s="499"/>
    </row>
    <row r="2505" spans="4:4">
      <c r="D2505" s="499"/>
    </row>
    <row r="2506" spans="4:4">
      <c r="D2506" s="499"/>
    </row>
    <row r="2507" spans="4:4">
      <c r="D2507" s="499"/>
    </row>
    <row r="2508" spans="4:4">
      <c r="D2508" s="499"/>
    </row>
    <row r="2509" spans="4:4">
      <c r="D2509" s="499"/>
    </row>
    <row r="2510" spans="4:4">
      <c r="D2510" s="499"/>
    </row>
    <row r="2511" spans="4:4">
      <c r="D2511" s="499"/>
    </row>
    <row r="2512" spans="4:4">
      <c r="D2512" s="499"/>
    </row>
    <row r="2513" spans="4:4">
      <c r="D2513" s="499"/>
    </row>
    <row r="2514" spans="4:4">
      <c r="D2514" s="499"/>
    </row>
    <row r="2515" spans="4:4">
      <c r="D2515" s="499"/>
    </row>
    <row r="2516" spans="4:4">
      <c r="D2516" s="499"/>
    </row>
    <row r="2517" spans="4:4">
      <c r="D2517" s="499"/>
    </row>
    <row r="2518" spans="4:4">
      <c r="D2518" s="499"/>
    </row>
    <row r="2519" spans="4:4">
      <c r="D2519" s="499"/>
    </row>
    <row r="2520" spans="4:4">
      <c r="D2520" s="499"/>
    </row>
    <row r="2521" spans="4:4">
      <c r="D2521" s="499"/>
    </row>
    <row r="2522" spans="4:4">
      <c r="D2522" s="499"/>
    </row>
    <row r="2523" spans="4:4">
      <c r="D2523" s="499"/>
    </row>
    <row r="2524" spans="4:4">
      <c r="D2524" s="499"/>
    </row>
    <row r="2525" spans="4:4">
      <c r="D2525" s="499"/>
    </row>
    <row r="2526" spans="4:4">
      <c r="D2526" s="499"/>
    </row>
    <row r="2527" spans="4:4">
      <c r="D2527" s="499"/>
    </row>
    <row r="2528" spans="4:4">
      <c r="D2528" s="499"/>
    </row>
    <row r="2529" spans="4:4">
      <c r="D2529" s="499"/>
    </row>
    <row r="2530" spans="4:4">
      <c r="D2530" s="499"/>
    </row>
    <row r="2531" spans="4:4">
      <c r="D2531" s="499"/>
    </row>
    <row r="2532" spans="4:4">
      <c r="D2532" s="499"/>
    </row>
    <row r="2533" spans="4:4">
      <c r="D2533" s="499"/>
    </row>
    <row r="2534" spans="4:4">
      <c r="D2534" s="499"/>
    </row>
    <row r="2535" spans="4:4">
      <c r="D2535" s="499"/>
    </row>
    <row r="2536" spans="4:4">
      <c r="D2536" s="499"/>
    </row>
    <row r="2537" spans="4:4">
      <c r="D2537" s="499"/>
    </row>
    <row r="2538" spans="4:4">
      <c r="D2538" s="499"/>
    </row>
    <row r="2539" spans="4:4">
      <c r="D2539" s="499"/>
    </row>
    <row r="2540" spans="4:4">
      <c r="D2540" s="499"/>
    </row>
    <row r="2541" spans="4:4">
      <c r="D2541" s="499"/>
    </row>
    <row r="2542" spans="4:4">
      <c r="D2542" s="499"/>
    </row>
    <row r="2543" spans="4:4">
      <c r="D2543" s="499"/>
    </row>
    <row r="2544" spans="4:4">
      <c r="D2544" s="499"/>
    </row>
    <row r="2545" spans="4:4">
      <c r="D2545" s="499"/>
    </row>
    <row r="2546" spans="4:4">
      <c r="D2546" s="499"/>
    </row>
    <row r="2547" spans="4:4">
      <c r="D2547" s="499"/>
    </row>
    <row r="2548" spans="4:4">
      <c r="D2548" s="499"/>
    </row>
    <row r="2549" spans="4:4">
      <c r="D2549" s="499"/>
    </row>
    <row r="2550" spans="4:4">
      <c r="D2550" s="499"/>
    </row>
    <row r="2551" spans="4:4">
      <c r="D2551" s="499"/>
    </row>
    <row r="2552" spans="4:4">
      <c r="D2552" s="499"/>
    </row>
    <row r="2553" spans="4:4">
      <c r="D2553" s="499"/>
    </row>
    <row r="2554" spans="4:4">
      <c r="D2554" s="499"/>
    </row>
    <row r="2555" spans="4:4">
      <c r="D2555" s="499"/>
    </row>
    <row r="2556" spans="4:4">
      <c r="D2556" s="499"/>
    </row>
    <row r="2557" spans="4:4">
      <c r="D2557" s="499"/>
    </row>
    <row r="2558" spans="4:4">
      <c r="D2558" s="499"/>
    </row>
    <row r="2559" spans="4:4">
      <c r="D2559" s="499"/>
    </row>
    <row r="2560" spans="4:4">
      <c r="D2560" s="499"/>
    </row>
    <row r="2561" spans="4:4">
      <c r="D2561" s="499"/>
    </row>
    <row r="2562" spans="4:4">
      <c r="D2562" s="499"/>
    </row>
    <row r="2563" spans="4:4">
      <c r="D2563" s="499"/>
    </row>
    <row r="2564" spans="4:4">
      <c r="D2564" s="499"/>
    </row>
    <row r="2565" spans="4:4">
      <c r="D2565" s="499"/>
    </row>
    <row r="2566" spans="4:4">
      <c r="D2566" s="499"/>
    </row>
    <row r="2567" spans="4:4">
      <c r="D2567" s="499"/>
    </row>
    <row r="2568" spans="4:4">
      <c r="D2568" s="499"/>
    </row>
    <row r="2569" spans="4:4">
      <c r="D2569" s="499"/>
    </row>
    <row r="2570" spans="4:4">
      <c r="D2570" s="499"/>
    </row>
    <row r="2571" spans="4:4">
      <c r="D2571" s="499"/>
    </row>
    <row r="2572" spans="4:4">
      <c r="D2572" s="499"/>
    </row>
    <row r="2573" spans="4:4">
      <c r="D2573" s="499"/>
    </row>
    <row r="2574" spans="4:4">
      <c r="D2574" s="499"/>
    </row>
    <row r="2575" spans="4:4">
      <c r="D2575" s="499"/>
    </row>
    <row r="2576" spans="4:4">
      <c r="D2576" s="499"/>
    </row>
    <row r="2577" spans="4:4">
      <c r="D2577" s="499"/>
    </row>
    <row r="2578" spans="4:4">
      <c r="D2578" s="499"/>
    </row>
    <row r="2579" spans="4:4">
      <c r="D2579" s="499"/>
    </row>
    <row r="2580" spans="4:4">
      <c r="D2580" s="499"/>
    </row>
    <row r="2581" spans="4:4">
      <c r="D2581" s="499"/>
    </row>
    <row r="2582" spans="4:4">
      <c r="D2582" s="499"/>
    </row>
    <row r="2583" spans="4:4">
      <c r="D2583" s="499"/>
    </row>
    <row r="2584" spans="4:4">
      <c r="D2584" s="499"/>
    </row>
    <row r="2585" spans="4:4">
      <c r="D2585" s="499"/>
    </row>
    <row r="2586" spans="4:4">
      <c r="D2586" s="499"/>
    </row>
    <row r="2587" spans="4:4">
      <c r="D2587" s="499"/>
    </row>
    <row r="2588" spans="4:4">
      <c r="D2588" s="499"/>
    </row>
    <row r="2589" spans="4:4">
      <c r="D2589" s="499"/>
    </row>
    <row r="2590" spans="4:4">
      <c r="D2590" s="499"/>
    </row>
    <row r="2591" spans="4:4">
      <c r="D2591" s="499"/>
    </row>
    <row r="2592" spans="4:4">
      <c r="D2592" s="499"/>
    </row>
    <row r="2593" spans="4:4">
      <c r="D2593" s="499"/>
    </row>
    <row r="2594" spans="4:4">
      <c r="D2594" s="499"/>
    </row>
    <row r="2595" spans="4:4">
      <c r="D2595" s="499"/>
    </row>
    <row r="2596" spans="4:4">
      <c r="D2596" s="499"/>
    </row>
    <row r="2597" spans="4:4">
      <c r="D2597" s="499"/>
    </row>
    <row r="2598" spans="4:4">
      <c r="D2598" s="499"/>
    </row>
    <row r="2599" spans="4:4">
      <c r="D2599" s="499"/>
    </row>
    <row r="2600" spans="4:4">
      <c r="D2600" s="499"/>
    </row>
    <row r="2601" spans="4:4">
      <c r="D2601" s="499"/>
    </row>
    <row r="2602" spans="4:4">
      <c r="D2602" s="499"/>
    </row>
    <row r="2603" spans="4:4">
      <c r="D2603" s="499"/>
    </row>
    <row r="2604" spans="4:4">
      <c r="D2604" s="499"/>
    </row>
    <row r="2605" spans="4:4">
      <c r="D2605" s="499"/>
    </row>
    <row r="2606" spans="4:4">
      <c r="D2606" s="499"/>
    </row>
    <row r="2607" spans="4:4">
      <c r="D2607" s="499"/>
    </row>
    <row r="2608" spans="4:4">
      <c r="D2608" s="499"/>
    </row>
    <row r="2609" spans="4:4">
      <c r="D2609" s="499"/>
    </row>
    <row r="2610" spans="4:4">
      <c r="D2610" s="499"/>
    </row>
    <row r="2611" spans="4:4">
      <c r="D2611" s="499"/>
    </row>
    <row r="2612" spans="4:4">
      <c r="D2612" s="499"/>
    </row>
    <row r="2613" spans="4:4">
      <c r="D2613" s="499"/>
    </row>
    <row r="2614" spans="4:4">
      <c r="D2614" s="499"/>
    </row>
    <row r="2615" spans="4:4">
      <c r="D2615" s="499"/>
    </row>
    <row r="2616" spans="4:4">
      <c r="D2616" s="499"/>
    </row>
    <row r="2617" spans="4:4">
      <c r="D2617" s="499"/>
    </row>
    <row r="2618" spans="4:4">
      <c r="D2618" s="499"/>
    </row>
    <row r="2619" spans="4:4">
      <c r="D2619" s="499"/>
    </row>
    <row r="2620" spans="4:4">
      <c r="D2620" s="499"/>
    </row>
    <row r="2621" spans="4:4">
      <c r="D2621" s="499"/>
    </row>
    <row r="2622" spans="4:4">
      <c r="D2622" s="499"/>
    </row>
    <row r="2623" spans="4:4">
      <c r="D2623" s="499"/>
    </row>
    <row r="2624" spans="4:4">
      <c r="D2624" s="499"/>
    </row>
    <row r="2625" spans="4:4">
      <c r="D2625" s="499"/>
    </row>
    <row r="2626" spans="4:4">
      <c r="D2626" s="499"/>
    </row>
    <row r="2627" spans="4:4">
      <c r="D2627" s="499"/>
    </row>
    <row r="2628" spans="4:4">
      <c r="D2628" s="499"/>
    </row>
    <row r="2629" spans="4:4">
      <c r="D2629" s="499"/>
    </row>
    <row r="2630" spans="4:4">
      <c r="D2630" s="499"/>
    </row>
    <row r="2631" spans="4:4">
      <c r="D2631" s="499"/>
    </row>
    <row r="2632" spans="4:4">
      <c r="D2632" s="499"/>
    </row>
    <row r="2633" spans="4:4">
      <c r="D2633" s="499"/>
    </row>
    <row r="2634" spans="4:4">
      <c r="D2634" s="499"/>
    </row>
    <row r="2635" spans="4:4">
      <c r="D2635" s="499"/>
    </row>
    <row r="2636" spans="4:4">
      <c r="D2636" s="499"/>
    </row>
    <row r="2637" spans="4:4">
      <c r="D2637" s="499"/>
    </row>
    <row r="2638" spans="4:4">
      <c r="D2638" s="499"/>
    </row>
    <row r="2639" spans="4:4">
      <c r="D2639" s="499"/>
    </row>
    <row r="2640" spans="4:4">
      <c r="D2640" s="499"/>
    </row>
    <row r="2641" spans="4:4">
      <c r="D2641" s="499"/>
    </row>
    <row r="2642" spans="4:4">
      <c r="D2642" s="499"/>
    </row>
    <row r="2643" spans="4:4">
      <c r="D2643" s="499"/>
    </row>
    <row r="2644" spans="4:4">
      <c r="D2644" s="499"/>
    </row>
    <row r="2645" spans="4:4">
      <c r="D2645" s="499"/>
    </row>
    <row r="2646" spans="4:4">
      <c r="D2646" s="499"/>
    </row>
    <row r="2647" spans="4:4">
      <c r="D2647" s="499"/>
    </row>
    <row r="2648" spans="4:4">
      <c r="D2648" s="499"/>
    </row>
    <row r="2649" spans="4:4">
      <c r="D2649" s="499"/>
    </row>
    <row r="2650" spans="4:4">
      <c r="D2650" s="499"/>
    </row>
    <row r="2651" spans="4:4">
      <c r="D2651" s="499"/>
    </row>
    <row r="2652" spans="4:4">
      <c r="D2652" s="499"/>
    </row>
    <row r="2653" spans="4:4">
      <c r="D2653" s="499"/>
    </row>
    <row r="2654" spans="4:4">
      <c r="D2654" s="499"/>
    </row>
    <row r="2655" spans="4:4">
      <c r="D2655" s="499"/>
    </row>
    <row r="2656" spans="4:4">
      <c r="D2656" s="499"/>
    </row>
    <row r="2657" spans="4:4">
      <c r="D2657" s="499"/>
    </row>
    <row r="2658" spans="4:4">
      <c r="D2658" s="499"/>
    </row>
    <row r="2659" spans="4:4">
      <c r="D2659" s="499"/>
    </row>
    <row r="2660" spans="4:4">
      <c r="D2660" s="499"/>
    </row>
    <row r="2661" spans="4:4">
      <c r="D2661" s="499"/>
    </row>
    <row r="2662" spans="4:4">
      <c r="D2662" s="499"/>
    </row>
    <row r="2663" spans="4:4">
      <c r="D2663" s="499"/>
    </row>
    <row r="2664" spans="4:4">
      <c r="D2664" s="499"/>
    </row>
    <row r="2665" spans="4:4">
      <c r="D2665" s="499"/>
    </row>
    <row r="2666" spans="4:4">
      <c r="D2666" s="499"/>
    </row>
    <row r="2667" spans="4:4">
      <c r="D2667" s="499"/>
    </row>
    <row r="2668" spans="4:4">
      <c r="D2668" s="499"/>
    </row>
    <row r="2669" spans="4:4">
      <c r="D2669" s="499"/>
    </row>
    <row r="2670" spans="4:4">
      <c r="D2670" s="499"/>
    </row>
    <row r="2671" spans="4:4">
      <c r="D2671" s="499"/>
    </row>
    <row r="2672" spans="4:4">
      <c r="D2672" s="499"/>
    </row>
    <row r="2673" spans="4:4">
      <c r="D2673" s="499"/>
    </row>
    <row r="2674" spans="4:4">
      <c r="D2674" s="499"/>
    </row>
    <row r="2675" spans="4:4">
      <c r="D2675" s="499"/>
    </row>
    <row r="2676" spans="4:4">
      <c r="D2676" s="499"/>
    </row>
    <row r="2677" spans="4:4">
      <c r="D2677" s="499"/>
    </row>
    <row r="2678" spans="4:4">
      <c r="D2678" s="499"/>
    </row>
    <row r="2679" spans="4:4">
      <c r="D2679" s="499"/>
    </row>
    <row r="2680" spans="4:4">
      <c r="D2680" s="499"/>
    </row>
    <row r="2681" spans="4:4">
      <c r="D2681" s="499"/>
    </row>
    <row r="2682" spans="4:4">
      <c r="D2682" s="499"/>
    </row>
    <row r="2683" spans="4:4">
      <c r="D2683" s="499"/>
    </row>
    <row r="2684" spans="4:4">
      <c r="D2684" s="499"/>
    </row>
    <row r="2685" spans="4:4">
      <c r="D2685" s="499"/>
    </row>
    <row r="2686" spans="4:4">
      <c r="D2686" s="499"/>
    </row>
    <row r="2687" spans="4:4">
      <c r="D2687" s="499"/>
    </row>
    <row r="2688" spans="4:4">
      <c r="D2688" s="499"/>
    </row>
    <row r="2689" spans="4:4">
      <c r="D2689" s="499"/>
    </row>
    <row r="2690" spans="4:4">
      <c r="D2690" s="499"/>
    </row>
    <row r="2691" spans="4:4">
      <c r="D2691" s="499"/>
    </row>
    <row r="2692" spans="4:4">
      <c r="D2692" s="499"/>
    </row>
    <row r="2693" spans="4:4">
      <c r="D2693" s="499"/>
    </row>
    <row r="2694" spans="4:4">
      <c r="D2694" s="499"/>
    </row>
    <row r="2695" spans="4:4">
      <c r="D2695" s="499"/>
    </row>
    <row r="2696" spans="4:4">
      <c r="D2696" s="499"/>
    </row>
    <row r="2697" spans="4:4">
      <c r="D2697" s="499"/>
    </row>
    <row r="2698" spans="4:4">
      <c r="D2698" s="499"/>
    </row>
    <row r="2699" spans="4:4">
      <c r="D2699" s="499"/>
    </row>
    <row r="2700" spans="4:4">
      <c r="D2700" s="499"/>
    </row>
    <row r="2701" spans="4:4">
      <c r="D2701" s="499"/>
    </row>
    <row r="2702" spans="4:4">
      <c r="D2702" s="499"/>
    </row>
    <row r="2703" spans="4:4">
      <c r="D2703" s="499"/>
    </row>
    <row r="2704" spans="4:4">
      <c r="D2704" s="499"/>
    </row>
    <row r="2705" spans="4:4">
      <c r="D2705" s="499"/>
    </row>
    <row r="2706" spans="4:4">
      <c r="D2706" s="499"/>
    </row>
    <row r="2707" spans="4:4">
      <c r="D2707" s="499"/>
    </row>
    <row r="2708" spans="4:4">
      <c r="D2708" s="499"/>
    </row>
    <row r="2709" spans="4:4">
      <c r="D2709" s="499"/>
    </row>
    <row r="2710" spans="4:4">
      <c r="D2710" s="499"/>
    </row>
    <row r="2711" spans="4:4">
      <c r="D2711" s="499"/>
    </row>
    <row r="2712" spans="4:4">
      <c r="D2712" s="499"/>
    </row>
    <row r="2713" spans="4:4">
      <c r="D2713" s="499"/>
    </row>
    <row r="2714" spans="4:4">
      <c r="D2714" s="499"/>
    </row>
    <row r="2715" spans="4:4">
      <c r="D2715" s="499"/>
    </row>
    <row r="2716" spans="4:4">
      <c r="D2716" s="499"/>
    </row>
    <row r="2717" spans="4:4">
      <c r="D2717" s="499"/>
    </row>
    <row r="2718" spans="4:4">
      <c r="D2718" s="499"/>
    </row>
    <row r="2719" spans="4:4">
      <c r="D2719" s="499"/>
    </row>
    <row r="2720" spans="4:4">
      <c r="D2720" s="499"/>
    </row>
    <row r="2721" spans="4:4">
      <c r="D2721" s="499"/>
    </row>
    <row r="2722" spans="4:4">
      <c r="D2722" s="499"/>
    </row>
    <row r="2723" spans="4:4">
      <c r="D2723" s="499"/>
    </row>
    <row r="2724" spans="4:4">
      <c r="D2724" s="499"/>
    </row>
    <row r="2725" spans="4:4">
      <c r="D2725" s="499"/>
    </row>
    <row r="2726" spans="4:4">
      <c r="D2726" s="499"/>
    </row>
    <row r="2727" spans="4:4">
      <c r="D2727" s="499"/>
    </row>
    <row r="2728" spans="4:4">
      <c r="D2728" s="499"/>
    </row>
    <row r="2729" spans="4:4">
      <c r="D2729" s="499"/>
    </row>
    <row r="2730" spans="4:4">
      <c r="D2730" s="499"/>
    </row>
    <row r="2731" spans="4:4">
      <c r="D2731" s="499"/>
    </row>
    <row r="2732" spans="4:4">
      <c r="D2732" s="499"/>
    </row>
    <row r="2733" spans="4:4">
      <c r="D2733" s="499"/>
    </row>
    <row r="2734" spans="4:4">
      <c r="D2734" s="499"/>
    </row>
    <row r="2735" spans="4:4">
      <c r="D2735" s="499"/>
    </row>
    <row r="2736" spans="4:4">
      <c r="D2736" s="499"/>
    </row>
    <row r="2737" spans="4:4">
      <c r="D2737" s="499"/>
    </row>
    <row r="2738" spans="4:4">
      <c r="D2738" s="499"/>
    </row>
    <row r="2739" spans="4:4">
      <c r="D2739" s="499"/>
    </row>
    <row r="2740" spans="4:4">
      <c r="D2740" s="499"/>
    </row>
    <row r="2741" spans="4:4">
      <c r="D2741" s="499"/>
    </row>
    <row r="2742" spans="4:4">
      <c r="D2742" s="499"/>
    </row>
    <row r="2743" spans="4:4">
      <c r="D2743" s="499"/>
    </row>
    <row r="2744" spans="4:4">
      <c r="D2744" s="499"/>
    </row>
    <row r="2745" spans="4:4">
      <c r="D2745" s="499"/>
    </row>
    <row r="2746" spans="4:4">
      <c r="D2746" s="499"/>
    </row>
    <row r="2747" spans="4:4">
      <c r="D2747" s="499"/>
    </row>
    <row r="2748" spans="4:4">
      <c r="D2748" s="499"/>
    </row>
    <row r="2749" spans="4:4">
      <c r="D2749" s="499"/>
    </row>
    <row r="2750" spans="4:4">
      <c r="D2750" s="499"/>
    </row>
    <row r="2751" spans="4:4">
      <c r="D2751" s="499"/>
    </row>
    <row r="2752" spans="4:4">
      <c r="D2752" s="499"/>
    </row>
    <row r="2753" spans="4:4">
      <c r="D2753" s="499"/>
    </row>
    <row r="2754" spans="4:4">
      <c r="D2754" s="499"/>
    </row>
    <row r="2755" spans="4:4">
      <c r="D2755" s="499"/>
    </row>
    <row r="2756" spans="4:4">
      <c r="D2756" s="499"/>
    </row>
    <row r="2757" spans="4:4">
      <c r="D2757" s="499"/>
    </row>
    <row r="2758" spans="4:4">
      <c r="D2758" s="499"/>
    </row>
    <row r="2759" spans="4:4">
      <c r="D2759" s="499"/>
    </row>
    <row r="2760" spans="4:4">
      <c r="D2760" s="499"/>
    </row>
    <row r="2761" spans="4:4">
      <c r="D2761" s="499"/>
    </row>
    <row r="2762" spans="4:4">
      <c r="D2762" s="499"/>
    </row>
    <row r="2763" spans="4:4">
      <c r="D2763" s="499"/>
    </row>
    <row r="2764" spans="4:4">
      <c r="D2764" s="499"/>
    </row>
    <row r="2765" spans="4:4">
      <c r="D2765" s="499"/>
    </row>
    <row r="2766" spans="4:4">
      <c r="D2766" s="499"/>
    </row>
    <row r="2767" spans="4:4">
      <c r="D2767" s="499"/>
    </row>
    <row r="2768" spans="4:4">
      <c r="D2768" s="499"/>
    </row>
    <row r="2769" spans="4:4">
      <c r="D2769" s="499"/>
    </row>
    <row r="2770" spans="4:4">
      <c r="D2770" s="499"/>
    </row>
    <row r="2771" spans="4:4">
      <c r="D2771" s="499"/>
    </row>
    <row r="2772" spans="4:4">
      <c r="D2772" s="499"/>
    </row>
    <row r="2773" spans="4:4">
      <c r="D2773" s="499"/>
    </row>
    <row r="2774" spans="4:4">
      <c r="D2774" s="499"/>
    </row>
    <row r="2775" spans="4:4">
      <c r="D2775" s="499"/>
    </row>
    <row r="2776" spans="4:4">
      <c r="D2776" s="499"/>
    </row>
    <row r="2777" spans="4:4">
      <c r="D2777" s="499"/>
    </row>
    <row r="2778" spans="4:4">
      <c r="D2778" s="499"/>
    </row>
    <row r="2779" spans="4:4">
      <c r="D2779" s="499"/>
    </row>
    <row r="2780" spans="4:4">
      <c r="D2780" s="499"/>
    </row>
    <row r="2781" spans="4:4">
      <c r="D2781" s="499"/>
    </row>
    <row r="2782" spans="4:4">
      <c r="D2782" s="499"/>
    </row>
    <row r="2783" spans="4:4">
      <c r="D2783" s="499"/>
    </row>
    <row r="2784" spans="4:4">
      <c r="D2784" s="499"/>
    </row>
    <row r="2785" spans="4:4">
      <c r="D2785" s="499"/>
    </row>
    <row r="2786" spans="4:4">
      <c r="D2786" s="499"/>
    </row>
    <row r="2787" spans="4:4">
      <c r="D2787" s="499"/>
    </row>
    <row r="2788" spans="4:4">
      <c r="D2788" s="499"/>
    </row>
    <row r="2789" spans="4:4">
      <c r="D2789" s="499"/>
    </row>
    <row r="2790" spans="4:4">
      <c r="D2790" s="499"/>
    </row>
    <row r="2791" spans="4:4">
      <c r="D2791" s="499"/>
    </row>
    <row r="2792" spans="4:4">
      <c r="D2792" s="499"/>
    </row>
    <row r="2793" spans="4:4">
      <c r="D2793" s="499"/>
    </row>
    <row r="2794" spans="4:4">
      <c r="D2794" s="499"/>
    </row>
    <row r="2795" spans="4:4">
      <c r="D2795" s="499"/>
    </row>
    <row r="2796" spans="4:4">
      <c r="D2796" s="499"/>
    </row>
    <row r="2797" spans="4:4">
      <c r="D2797" s="499"/>
    </row>
    <row r="2798" spans="4:4">
      <c r="D2798" s="499"/>
    </row>
    <row r="2799" spans="4:4">
      <c r="D2799" s="499"/>
    </row>
    <row r="2800" spans="4:4">
      <c r="D2800" s="499"/>
    </row>
    <row r="2801" spans="4:4">
      <c r="D2801" s="499"/>
    </row>
    <row r="2802" spans="4:4">
      <c r="D2802" s="499"/>
    </row>
    <row r="2803" spans="4:4">
      <c r="D2803" s="499"/>
    </row>
    <row r="2804" spans="4:4">
      <c r="D2804" s="499"/>
    </row>
    <row r="2805" spans="4:4">
      <c r="D2805" s="499"/>
    </row>
    <row r="2806" spans="4:4">
      <c r="D2806" s="499"/>
    </row>
    <row r="2807" spans="4:4">
      <c r="D2807" s="499"/>
    </row>
    <row r="2808" spans="4:4">
      <c r="D2808" s="499"/>
    </row>
    <row r="2809" spans="4:4">
      <c r="D2809" s="499"/>
    </row>
    <row r="2810" spans="4:4">
      <c r="D2810" s="499"/>
    </row>
    <row r="2811" spans="4:4">
      <c r="D2811" s="499"/>
    </row>
    <row r="2812" spans="4:4">
      <c r="D2812" s="499"/>
    </row>
    <row r="2813" spans="4:4">
      <c r="D2813" s="499"/>
    </row>
    <row r="2814" spans="4:4">
      <c r="D2814" s="499"/>
    </row>
    <row r="2815" spans="4:4">
      <c r="D2815" s="499"/>
    </row>
    <row r="2816" spans="4:4">
      <c r="D2816" s="499"/>
    </row>
    <row r="2817" spans="4:4">
      <c r="D2817" s="499"/>
    </row>
    <row r="2818" spans="4:4">
      <c r="D2818" s="499"/>
    </row>
    <row r="2819" spans="4:4">
      <c r="D2819" s="499"/>
    </row>
    <row r="2820" spans="4:4">
      <c r="D2820" s="499"/>
    </row>
    <row r="2821" spans="4:4">
      <c r="D2821" s="499"/>
    </row>
    <row r="2822" spans="4:4">
      <c r="D2822" s="499"/>
    </row>
    <row r="2823" spans="4:4">
      <c r="D2823" s="499"/>
    </row>
    <row r="2824" spans="4:4">
      <c r="D2824" s="499"/>
    </row>
    <row r="2825" spans="4:4">
      <c r="D2825" s="499"/>
    </row>
    <row r="2826" spans="4:4">
      <c r="D2826" s="499"/>
    </row>
    <row r="2827" spans="4:4">
      <c r="D2827" s="499"/>
    </row>
    <row r="2828" spans="4:4">
      <c r="D2828" s="499"/>
    </row>
    <row r="2829" spans="4:4">
      <c r="D2829" s="499"/>
    </row>
    <row r="2830" spans="4:4">
      <c r="D2830" s="499"/>
    </row>
    <row r="2831" spans="4:4">
      <c r="D2831" s="499"/>
    </row>
    <row r="2832" spans="4:4">
      <c r="D2832" s="499"/>
    </row>
    <row r="2833" spans="4:4">
      <c r="D2833" s="499"/>
    </row>
    <row r="2834" spans="4:4">
      <c r="D2834" s="499"/>
    </row>
    <row r="2835" spans="4:4">
      <c r="D2835" s="499"/>
    </row>
    <row r="2836" spans="4:4">
      <c r="D2836" s="499"/>
    </row>
    <row r="2837" spans="4:4">
      <c r="D2837" s="499"/>
    </row>
    <row r="2838" spans="4:4">
      <c r="D2838" s="499"/>
    </row>
    <row r="2839" spans="4:4">
      <c r="D2839" s="499"/>
    </row>
    <row r="2840" spans="4:4">
      <c r="D2840" s="499"/>
    </row>
    <row r="2841" spans="4:4">
      <c r="D2841" s="499"/>
    </row>
    <row r="2842" spans="4:4">
      <c r="D2842" s="499"/>
    </row>
    <row r="2843" spans="4:4">
      <c r="D2843" s="499"/>
    </row>
    <row r="2844" spans="4:4">
      <c r="D2844" s="499"/>
    </row>
    <row r="2845" spans="4:4">
      <c r="D2845" s="499"/>
    </row>
    <row r="2846" spans="4:4">
      <c r="D2846" s="499"/>
    </row>
    <row r="2847" spans="4:4">
      <c r="D2847" s="499"/>
    </row>
    <row r="2848" spans="4:4">
      <c r="D2848" s="499"/>
    </row>
    <row r="2849" spans="4:4">
      <c r="D2849" s="499"/>
    </row>
    <row r="2850" spans="4:4">
      <c r="D2850" s="499"/>
    </row>
    <row r="2851" spans="4:4">
      <c r="D2851" s="499"/>
    </row>
    <row r="2852" spans="4:4">
      <c r="D2852" s="499"/>
    </row>
    <row r="2853" spans="4:4">
      <c r="D2853" s="499"/>
    </row>
    <row r="2854" spans="4:4">
      <c r="D2854" s="499"/>
    </row>
    <row r="2855" spans="4:4">
      <c r="D2855" s="499"/>
    </row>
    <row r="2856" spans="4:4">
      <c r="D2856" s="499"/>
    </row>
    <row r="2857" spans="4:4">
      <c r="D2857" s="499"/>
    </row>
    <row r="2858" spans="4:4">
      <c r="D2858" s="499"/>
    </row>
    <row r="2859" spans="4:4">
      <c r="D2859" s="499"/>
    </row>
    <row r="2860" spans="4:4">
      <c r="D2860" s="499"/>
    </row>
    <row r="2861" spans="4:4">
      <c r="D2861" s="499"/>
    </row>
    <row r="2862" spans="4:4">
      <c r="D2862" s="499"/>
    </row>
    <row r="2863" spans="4:4">
      <c r="D2863" s="499"/>
    </row>
    <row r="2864" spans="4:4">
      <c r="D2864" s="499"/>
    </row>
    <row r="2865" spans="4:4">
      <c r="D2865" s="499"/>
    </row>
    <row r="2866" spans="4:4">
      <c r="D2866" s="499"/>
    </row>
    <row r="2867" spans="4:4">
      <c r="D2867" s="499"/>
    </row>
    <row r="2868" spans="4:4">
      <c r="D2868" s="499"/>
    </row>
    <row r="2869" spans="4:4">
      <c r="D2869" s="499"/>
    </row>
    <row r="2870" spans="4:4">
      <c r="D2870" s="499"/>
    </row>
    <row r="2871" spans="4:4">
      <c r="D2871" s="499"/>
    </row>
    <row r="2872" spans="4:4">
      <c r="D2872" s="499"/>
    </row>
    <row r="2873" spans="4:4">
      <c r="D2873" s="499"/>
    </row>
    <row r="2874" spans="4:4">
      <c r="D2874" s="499"/>
    </row>
    <row r="2875" spans="4:4">
      <c r="D2875" s="499"/>
    </row>
    <row r="2876" spans="4:4">
      <c r="D2876" s="499"/>
    </row>
    <row r="2877" spans="4:4">
      <c r="D2877" s="499"/>
    </row>
    <row r="2878" spans="4:4">
      <c r="D2878" s="499"/>
    </row>
    <row r="2879" spans="4:4">
      <c r="D2879" s="499"/>
    </row>
    <row r="2880" spans="4:4">
      <c r="D2880" s="499"/>
    </row>
    <row r="2881" spans="4:4">
      <c r="D2881" s="499"/>
    </row>
    <row r="2882" spans="4:4">
      <c r="D2882" s="499"/>
    </row>
    <row r="2883" spans="4:4">
      <c r="D2883" s="499"/>
    </row>
    <row r="2884" spans="4:4">
      <c r="D2884" s="499"/>
    </row>
    <row r="2885" spans="4:4">
      <c r="D2885" s="499"/>
    </row>
    <row r="2886" spans="4:4">
      <c r="D2886" s="499"/>
    </row>
    <row r="2887" spans="4:4">
      <c r="D2887" s="499"/>
    </row>
    <row r="2888" spans="4:4">
      <c r="D2888" s="499"/>
    </row>
    <row r="2889" spans="4:4">
      <c r="D2889" s="499"/>
    </row>
    <row r="2890" spans="4:4">
      <c r="D2890" s="499"/>
    </row>
    <row r="2891" spans="4:4">
      <c r="D2891" s="499"/>
    </row>
    <row r="2892" spans="4:4">
      <c r="D2892" s="499"/>
    </row>
    <row r="2893" spans="4:4">
      <c r="D2893" s="499"/>
    </row>
    <row r="2894" spans="4:4">
      <c r="D2894" s="499"/>
    </row>
    <row r="2895" spans="4:4">
      <c r="D2895" s="499"/>
    </row>
    <row r="2896" spans="4:4">
      <c r="D2896" s="499"/>
    </row>
    <row r="2897" spans="4:4">
      <c r="D2897" s="499"/>
    </row>
    <row r="2898" spans="4:4">
      <c r="D2898" s="499"/>
    </row>
    <row r="2899" spans="4:4">
      <c r="D2899" s="499"/>
    </row>
    <row r="2900" spans="4:4">
      <c r="D2900" s="499"/>
    </row>
    <row r="2901" spans="4:4">
      <c r="D2901" s="499"/>
    </row>
    <row r="2902" spans="4:4">
      <c r="D2902" s="499"/>
    </row>
    <row r="2903" spans="4:4">
      <c r="D2903" s="499"/>
    </row>
    <row r="2904" spans="4:4">
      <c r="D2904" s="499"/>
    </row>
    <row r="2905" spans="4:4">
      <c r="D2905" s="499"/>
    </row>
    <row r="2906" spans="4:4">
      <c r="D2906" s="499"/>
    </row>
    <row r="2907" spans="4:4">
      <c r="D2907" s="499"/>
    </row>
    <row r="2908" spans="4:4">
      <c r="D2908" s="499"/>
    </row>
    <row r="2909" spans="4:4">
      <c r="D2909" s="499"/>
    </row>
    <row r="2910" spans="4:4">
      <c r="D2910" s="499"/>
    </row>
    <row r="2911" spans="4:4">
      <c r="D2911" s="499"/>
    </row>
    <row r="2912" spans="4:4">
      <c r="D2912" s="499"/>
    </row>
    <row r="2913" spans="4:4">
      <c r="D2913" s="499"/>
    </row>
    <row r="2914" spans="4:4">
      <c r="D2914" s="499"/>
    </row>
    <row r="2915" spans="4:4">
      <c r="D2915" s="499"/>
    </row>
    <row r="2916" spans="4:4">
      <c r="D2916" s="499"/>
    </row>
    <row r="2917" spans="4:4">
      <c r="D2917" s="499"/>
    </row>
    <row r="2918" spans="4:4">
      <c r="D2918" s="499"/>
    </row>
    <row r="2919" spans="4:4">
      <c r="D2919" s="499"/>
    </row>
    <row r="2920" spans="4:4">
      <c r="D2920" s="499"/>
    </row>
    <row r="2921" spans="4:4">
      <c r="D2921" s="499"/>
    </row>
    <row r="2922" spans="4:4">
      <c r="D2922" s="499"/>
    </row>
    <row r="2923" spans="4:4">
      <c r="D2923" s="499"/>
    </row>
    <row r="2924" spans="4:4">
      <c r="D2924" s="499"/>
    </row>
    <row r="2925" spans="4:4">
      <c r="D2925" s="499"/>
    </row>
    <row r="2926" spans="4:4">
      <c r="D2926" s="499"/>
    </row>
    <row r="2927" spans="4:4">
      <c r="D2927" s="499"/>
    </row>
    <row r="2928" spans="4:4">
      <c r="D2928" s="499"/>
    </row>
    <row r="2929" spans="4:4">
      <c r="D2929" s="499"/>
    </row>
    <row r="2930" spans="4:4">
      <c r="D2930" s="499"/>
    </row>
    <row r="2931" spans="4:4">
      <c r="D2931" s="499"/>
    </row>
    <row r="2932" spans="4:4">
      <c r="D2932" s="499"/>
    </row>
    <row r="2933" spans="4:4">
      <c r="D2933" s="499"/>
    </row>
    <row r="2934" spans="4:4">
      <c r="D2934" s="499"/>
    </row>
    <row r="2935" spans="4:4">
      <c r="D2935" s="499"/>
    </row>
    <row r="2936" spans="4:4">
      <c r="D2936" s="499"/>
    </row>
    <row r="2937" spans="4:4">
      <c r="D2937" s="499"/>
    </row>
    <row r="2938" spans="4:4">
      <c r="D2938" s="499"/>
    </row>
    <row r="2939" spans="4:4">
      <c r="D2939" s="499"/>
    </row>
    <row r="2940" spans="4:4">
      <c r="D2940" s="499"/>
    </row>
    <row r="2941" spans="4:4">
      <c r="D2941" s="499"/>
    </row>
    <row r="2942" spans="4:4">
      <c r="D2942" s="499"/>
    </row>
    <row r="2943" spans="4:4">
      <c r="D2943" s="499"/>
    </row>
    <row r="2944" spans="4:4">
      <c r="D2944" s="499"/>
    </row>
    <row r="2945" spans="4:4">
      <c r="D2945" s="499"/>
    </row>
    <row r="2946" spans="4:4">
      <c r="D2946" s="499"/>
    </row>
    <row r="2947" spans="4:4">
      <c r="D2947" s="499"/>
    </row>
    <row r="2948" spans="4:4">
      <c r="D2948" s="499"/>
    </row>
    <row r="2949" spans="4:4">
      <c r="D2949" s="499"/>
    </row>
    <row r="2950" spans="4:4">
      <c r="D2950" s="499"/>
    </row>
    <row r="2951" spans="4:4">
      <c r="D2951" s="499"/>
    </row>
    <row r="2952" spans="4:4">
      <c r="D2952" s="499"/>
    </row>
    <row r="2953" spans="4:4">
      <c r="D2953" s="499"/>
    </row>
    <row r="2954" spans="4:4">
      <c r="D2954" s="499"/>
    </row>
    <row r="2955" spans="4:4">
      <c r="D2955" s="499"/>
    </row>
    <row r="2956" spans="4:4">
      <c r="D2956" s="499"/>
    </row>
    <row r="2957" spans="4:4">
      <c r="D2957" s="499"/>
    </row>
    <row r="2958" spans="4:4">
      <c r="D2958" s="499"/>
    </row>
    <row r="2959" spans="4:4">
      <c r="D2959" s="499"/>
    </row>
    <row r="2960" spans="4:4">
      <c r="D2960" s="499"/>
    </row>
    <row r="2961" spans="4:4">
      <c r="D2961" s="499"/>
    </row>
    <row r="2962" spans="4:4">
      <c r="D2962" s="499"/>
    </row>
    <row r="2963" spans="4:4">
      <c r="D2963" s="499"/>
    </row>
    <row r="2964" spans="4:4">
      <c r="D2964" s="499"/>
    </row>
    <row r="2965" spans="4:4">
      <c r="D2965" s="499"/>
    </row>
    <row r="2966" spans="4:4">
      <c r="D2966" s="499"/>
    </row>
    <row r="2967" spans="4:4">
      <c r="D2967" s="499"/>
    </row>
    <row r="2968" spans="4:4">
      <c r="D2968" s="499"/>
    </row>
    <row r="2969" spans="4:4">
      <c r="D2969" s="499"/>
    </row>
    <row r="2970" spans="4:4">
      <c r="D2970" s="499"/>
    </row>
    <row r="2971" spans="4:4">
      <c r="D2971" s="499"/>
    </row>
    <row r="2972" spans="4:4">
      <c r="D2972" s="499"/>
    </row>
    <row r="2973" spans="4:4">
      <c r="D2973" s="499"/>
    </row>
    <row r="2974" spans="4:4">
      <c r="D2974" s="499"/>
    </row>
    <row r="2975" spans="4:4">
      <c r="D2975" s="499"/>
    </row>
    <row r="2976" spans="4:4">
      <c r="D2976" s="499"/>
    </row>
    <row r="2977" spans="4:4">
      <c r="D2977" s="499"/>
    </row>
    <row r="2978" spans="4:4">
      <c r="D2978" s="499"/>
    </row>
    <row r="2979" spans="4:4">
      <c r="D2979" s="499"/>
    </row>
    <row r="2980" spans="4:4">
      <c r="D2980" s="499"/>
    </row>
    <row r="2981" spans="4:4">
      <c r="D2981" s="499"/>
    </row>
    <row r="2982" spans="4:4">
      <c r="D2982" s="499"/>
    </row>
    <row r="2983" spans="4:4">
      <c r="D2983" s="499"/>
    </row>
    <row r="2984" spans="4:4">
      <c r="D2984" s="499"/>
    </row>
    <row r="2985" spans="4:4">
      <c r="D2985" s="499"/>
    </row>
    <row r="2986" spans="4:4">
      <c r="D2986" s="499"/>
    </row>
    <row r="2987" spans="4:4">
      <c r="D2987" s="499"/>
    </row>
    <row r="2988" spans="4:4">
      <c r="D2988" s="499"/>
    </row>
    <row r="2989" spans="4:4">
      <c r="D2989" s="499"/>
    </row>
    <row r="2990" spans="4:4">
      <c r="D2990" s="499"/>
    </row>
    <row r="2991" spans="4:4">
      <c r="D2991" s="499"/>
    </row>
    <row r="2992" spans="4:4">
      <c r="D2992" s="499"/>
    </row>
    <row r="2993" spans="4:4">
      <c r="D2993" s="499"/>
    </row>
    <row r="2994" spans="4:4">
      <c r="D2994" s="499"/>
    </row>
    <row r="2995" spans="4:4">
      <c r="D2995" s="499"/>
    </row>
    <row r="2996" spans="4:4">
      <c r="D2996" s="499"/>
    </row>
    <row r="2997" spans="4:4">
      <c r="D2997" s="499"/>
    </row>
    <row r="2998" spans="4:4">
      <c r="D2998" s="499"/>
    </row>
    <row r="2999" spans="4:4">
      <c r="D2999" s="499"/>
    </row>
    <row r="3000" spans="4:4">
      <c r="D3000" s="499"/>
    </row>
    <row r="3001" spans="4:4">
      <c r="D3001" s="499"/>
    </row>
    <row r="3002" spans="4:4">
      <c r="D3002" s="499"/>
    </row>
    <row r="3003" spans="4:4">
      <c r="D3003" s="499"/>
    </row>
    <row r="3004" spans="4:4">
      <c r="D3004" s="499"/>
    </row>
    <row r="3005" spans="4:4">
      <c r="D3005" s="499"/>
    </row>
    <row r="3006" spans="4:4">
      <c r="D3006" s="499"/>
    </row>
    <row r="3007" spans="4:4">
      <c r="D3007" s="499"/>
    </row>
    <row r="3008" spans="4:4">
      <c r="D3008" s="499"/>
    </row>
    <row r="3009" spans="4:4">
      <c r="D3009" s="499"/>
    </row>
    <row r="3010" spans="4:4">
      <c r="D3010" s="499"/>
    </row>
    <row r="3011" spans="4:4">
      <c r="D3011" s="499"/>
    </row>
    <row r="3012" spans="4:4">
      <c r="D3012" s="499"/>
    </row>
    <row r="3013" spans="4:4">
      <c r="D3013" s="499"/>
    </row>
    <row r="3014" spans="4:4">
      <c r="D3014" s="499"/>
    </row>
    <row r="3015" spans="4:4">
      <c r="D3015" s="499"/>
    </row>
    <row r="3016" spans="4:4">
      <c r="D3016" s="499"/>
    </row>
    <row r="3017" spans="4:4">
      <c r="D3017" s="499"/>
    </row>
    <row r="3018" spans="4:4">
      <c r="D3018" s="499"/>
    </row>
    <row r="3019" spans="4:4">
      <c r="D3019" s="499"/>
    </row>
    <row r="3020" spans="4:4">
      <c r="D3020" s="499"/>
    </row>
    <row r="3021" spans="4:4">
      <c r="D3021" s="499"/>
    </row>
    <row r="3022" spans="4:4">
      <c r="D3022" s="499"/>
    </row>
    <row r="3023" spans="4:4">
      <c r="D3023" s="499"/>
    </row>
    <row r="3024" spans="4:4">
      <c r="D3024" s="499"/>
    </row>
    <row r="3025" spans="4:4">
      <c r="D3025" s="499"/>
    </row>
    <row r="3026" spans="4:4">
      <c r="D3026" s="499"/>
    </row>
    <row r="3027" spans="4:4">
      <c r="D3027" s="499"/>
    </row>
    <row r="3028" spans="4:4">
      <c r="D3028" s="499"/>
    </row>
    <row r="3029" spans="4:4">
      <c r="D3029" s="499"/>
    </row>
    <row r="3030" spans="4:4">
      <c r="D3030" s="499"/>
    </row>
    <row r="3031" spans="4:4">
      <c r="D3031" s="499"/>
    </row>
    <row r="3032" spans="4:4">
      <c r="D3032" s="499"/>
    </row>
    <row r="3033" spans="4:4">
      <c r="D3033" s="499"/>
    </row>
    <row r="3034" spans="4:4">
      <c r="D3034" s="499"/>
    </row>
    <row r="3035" spans="4:4">
      <c r="D3035" s="499"/>
    </row>
    <row r="3036" spans="4:4">
      <c r="D3036" s="499"/>
    </row>
    <row r="3037" spans="4:4">
      <c r="D3037" s="499"/>
    </row>
    <row r="3038" spans="4:4">
      <c r="D3038" s="499"/>
    </row>
    <row r="3039" spans="4:4">
      <c r="D3039" s="499"/>
    </row>
    <row r="3040" spans="4:4">
      <c r="D3040" s="499"/>
    </row>
    <row r="3041" spans="4:4">
      <c r="D3041" s="499"/>
    </row>
    <row r="3042" spans="4:4">
      <c r="D3042" s="499"/>
    </row>
    <row r="3043" spans="4:4">
      <c r="D3043" s="499"/>
    </row>
    <row r="3044" spans="4:4">
      <c r="D3044" s="499"/>
    </row>
    <row r="3045" spans="4:4">
      <c r="D3045" s="499"/>
    </row>
    <row r="3046" spans="4:4">
      <c r="D3046" s="499"/>
    </row>
    <row r="3047" spans="4:4">
      <c r="D3047" s="499"/>
    </row>
    <row r="3048" spans="4:4">
      <c r="D3048" s="499"/>
    </row>
    <row r="3049" spans="4:4">
      <c r="D3049" s="499"/>
    </row>
    <row r="3050" spans="4:4">
      <c r="D3050" s="499"/>
    </row>
    <row r="3051" spans="4:4">
      <c r="D3051" s="499"/>
    </row>
    <row r="3052" spans="4:4">
      <c r="D3052" s="499"/>
    </row>
    <row r="3053" spans="4:4">
      <c r="D3053" s="499"/>
    </row>
    <row r="3054" spans="4:4">
      <c r="D3054" s="499"/>
    </row>
    <row r="3055" spans="4:4">
      <c r="D3055" s="499"/>
    </row>
    <row r="3056" spans="4:4">
      <c r="D3056" s="499"/>
    </row>
    <row r="3057" spans="4:4">
      <c r="D3057" s="499"/>
    </row>
    <row r="3058" spans="4:4">
      <c r="D3058" s="499"/>
    </row>
    <row r="3059" spans="4:4">
      <c r="D3059" s="499"/>
    </row>
    <row r="3060" spans="4:4">
      <c r="D3060" s="499"/>
    </row>
    <row r="3061" spans="4:4">
      <c r="D3061" s="499"/>
    </row>
    <row r="3062" spans="4:4">
      <c r="D3062" s="499"/>
    </row>
    <row r="3063" spans="4:4">
      <c r="D3063" s="499"/>
    </row>
    <row r="3064" spans="4:4">
      <c r="D3064" s="499"/>
    </row>
    <row r="3065" spans="4:4">
      <c r="D3065" s="499"/>
    </row>
    <row r="3066" spans="4:4">
      <c r="D3066" s="499"/>
    </row>
    <row r="3067" spans="4:4">
      <c r="D3067" s="499"/>
    </row>
    <row r="3068" spans="4:4">
      <c r="D3068" s="499"/>
    </row>
    <row r="3069" spans="4:4">
      <c r="D3069" s="499"/>
    </row>
    <row r="3070" spans="4:4">
      <c r="D3070" s="499"/>
    </row>
    <row r="3071" spans="4:4">
      <c r="D3071" s="499"/>
    </row>
    <row r="3072" spans="4:4">
      <c r="D3072" s="499"/>
    </row>
    <row r="3073" spans="4:4">
      <c r="D3073" s="499"/>
    </row>
    <row r="3074" spans="4:4">
      <c r="D3074" s="499"/>
    </row>
    <row r="3075" spans="4:4">
      <c r="D3075" s="499"/>
    </row>
    <row r="3076" spans="4:4">
      <c r="D3076" s="499"/>
    </row>
    <row r="3077" spans="4:4">
      <c r="D3077" s="499"/>
    </row>
    <row r="3078" spans="4:4">
      <c r="D3078" s="499"/>
    </row>
    <row r="3079" spans="4:4">
      <c r="D3079" s="499"/>
    </row>
    <row r="3080" spans="4:4">
      <c r="D3080" s="499"/>
    </row>
    <row r="3081" spans="4:4">
      <c r="D3081" s="499"/>
    </row>
    <row r="3082" spans="4:4">
      <c r="D3082" s="499"/>
    </row>
    <row r="3083" spans="4:4">
      <c r="D3083" s="499"/>
    </row>
    <row r="3084" spans="4:4">
      <c r="D3084" s="499"/>
    </row>
    <row r="3085" spans="4:4">
      <c r="D3085" s="499"/>
    </row>
    <row r="3086" spans="4:4">
      <c r="D3086" s="499"/>
    </row>
    <row r="3087" spans="4:4">
      <c r="D3087" s="499"/>
    </row>
    <row r="3088" spans="4:4">
      <c r="D3088" s="499"/>
    </row>
    <row r="3089" spans="4:4">
      <c r="D3089" s="499"/>
    </row>
    <row r="3090" spans="4:4">
      <c r="D3090" s="499"/>
    </row>
    <row r="3091" spans="4:4">
      <c r="D3091" s="499"/>
    </row>
    <row r="3092" spans="4:4">
      <c r="D3092" s="499"/>
    </row>
    <row r="3093" spans="4:4">
      <c r="D3093" s="499"/>
    </row>
    <row r="3094" spans="4:4">
      <c r="D3094" s="499"/>
    </row>
    <row r="3095" spans="4:4">
      <c r="D3095" s="499"/>
    </row>
    <row r="3096" spans="4:4">
      <c r="D3096" s="499"/>
    </row>
    <row r="3097" spans="4:4">
      <c r="D3097" s="499"/>
    </row>
    <row r="3098" spans="4:4">
      <c r="D3098" s="499"/>
    </row>
    <row r="3099" spans="4:4">
      <c r="D3099" s="499"/>
    </row>
    <row r="3100" spans="4:4">
      <c r="D3100" s="499"/>
    </row>
    <row r="3101" spans="4:4">
      <c r="D3101" s="499"/>
    </row>
    <row r="3102" spans="4:4">
      <c r="D3102" s="499"/>
    </row>
    <row r="3103" spans="4:4">
      <c r="D3103" s="499"/>
    </row>
    <row r="3104" spans="4:4">
      <c r="D3104" s="499"/>
    </row>
    <row r="3105" spans="4:4">
      <c r="D3105" s="499"/>
    </row>
    <row r="3106" spans="4:4">
      <c r="D3106" s="499"/>
    </row>
    <row r="3107" spans="4:4">
      <c r="D3107" s="499"/>
    </row>
    <row r="3108" spans="4:4">
      <c r="D3108" s="499"/>
    </row>
    <row r="3109" spans="4:4">
      <c r="D3109" s="499"/>
    </row>
    <row r="3110" spans="4:4">
      <c r="D3110" s="499"/>
    </row>
    <row r="3111" spans="4:4">
      <c r="D3111" s="499"/>
    </row>
    <row r="3112" spans="4:4">
      <c r="D3112" s="499"/>
    </row>
    <row r="3113" spans="4:4">
      <c r="D3113" s="499"/>
    </row>
    <row r="3114" spans="4:4">
      <c r="D3114" s="499"/>
    </row>
    <row r="3115" spans="4:4">
      <c r="D3115" s="499"/>
    </row>
    <row r="3116" spans="4:4">
      <c r="D3116" s="499"/>
    </row>
    <row r="3117" spans="4:4">
      <c r="D3117" s="499"/>
    </row>
    <row r="3118" spans="4:4">
      <c r="D3118" s="499"/>
    </row>
    <row r="3119" spans="4:4">
      <c r="D3119" s="499"/>
    </row>
    <row r="3120" spans="4:4">
      <c r="D3120" s="499"/>
    </row>
    <row r="3121" spans="4:4">
      <c r="D3121" s="499"/>
    </row>
    <row r="3122" spans="4:4">
      <c r="D3122" s="499"/>
    </row>
    <row r="3123" spans="4:4">
      <c r="D3123" s="499"/>
    </row>
    <row r="3124" spans="4:4">
      <c r="D3124" s="499"/>
    </row>
    <row r="3125" spans="4:4">
      <c r="D3125" s="499"/>
    </row>
    <row r="3126" spans="4:4">
      <c r="D3126" s="499"/>
    </row>
    <row r="3127" spans="4:4">
      <c r="D3127" s="499"/>
    </row>
    <row r="3128" spans="4:4">
      <c r="D3128" s="499"/>
    </row>
    <row r="3129" spans="4:4">
      <c r="D3129" s="499"/>
    </row>
    <row r="3130" spans="4:4">
      <c r="D3130" s="499"/>
    </row>
    <row r="3131" spans="4:4">
      <c r="D3131" s="499"/>
    </row>
    <row r="3132" spans="4:4">
      <c r="D3132" s="499"/>
    </row>
    <row r="3133" spans="4:4">
      <c r="D3133" s="499"/>
    </row>
    <row r="3134" spans="4:4">
      <c r="D3134" s="499"/>
    </row>
    <row r="3135" spans="4:4">
      <c r="D3135" s="499"/>
    </row>
    <row r="3136" spans="4:4">
      <c r="D3136" s="499"/>
    </row>
    <row r="3137" spans="4:4">
      <c r="D3137" s="499"/>
    </row>
    <row r="3138" spans="4:4">
      <c r="D3138" s="499"/>
    </row>
    <row r="3139" spans="4:4">
      <c r="D3139" s="499"/>
    </row>
    <row r="3140" spans="4:4">
      <c r="D3140" s="499"/>
    </row>
    <row r="3141" spans="4:4">
      <c r="D3141" s="499"/>
    </row>
    <row r="3142" spans="4:4">
      <c r="D3142" s="499"/>
    </row>
    <row r="3143" spans="4:4">
      <c r="D3143" s="499"/>
    </row>
    <row r="3144" spans="4:4">
      <c r="D3144" s="499"/>
    </row>
    <row r="3145" spans="4:4">
      <c r="D3145" s="499"/>
    </row>
    <row r="3146" spans="4:4">
      <c r="D3146" s="499"/>
    </row>
    <row r="3147" spans="4:4">
      <c r="D3147" s="499"/>
    </row>
    <row r="3148" spans="4:4">
      <c r="D3148" s="499"/>
    </row>
    <row r="3149" spans="4:4">
      <c r="D3149" s="499"/>
    </row>
    <row r="3150" spans="4:4">
      <c r="D3150" s="499"/>
    </row>
    <row r="3151" spans="4:4">
      <c r="D3151" s="499"/>
    </row>
    <row r="3152" spans="4:4">
      <c r="D3152" s="499"/>
    </row>
    <row r="3153" spans="4:4">
      <c r="D3153" s="499"/>
    </row>
    <row r="3154" spans="4:4">
      <c r="D3154" s="499"/>
    </row>
    <row r="3155" spans="4:4">
      <c r="D3155" s="499"/>
    </row>
    <row r="3156" spans="4:4">
      <c r="D3156" s="499"/>
    </row>
    <row r="3157" spans="4:4">
      <c r="D3157" s="499"/>
    </row>
    <row r="3158" spans="4:4">
      <c r="D3158" s="499"/>
    </row>
    <row r="3159" spans="4:4">
      <c r="D3159" s="499"/>
    </row>
    <row r="3160" spans="4:4">
      <c r="D3160" s="499"/>
    </row>
    <row r="3161" spans="4:4">
      <c r="D3161" s="499"/>
    </row>
    <row r="3162" spans="4:4">
      <c r="D3162" s="499"/>
    </row>
    <row r="3163" spans="4:4">
      <c r="D3163" s="499"/>
    </row>
    <row r="3164" spans="4:4">
      <c r="D3164" s="499"/>
    </row>
    <row r="3165" spans="4:4">
      <c r="D3165" s="499"/>
    </row>
    <row r="3166" spans="4:4">
      <c r="D3166" s="499"/>
    </row>
    <row r="3167" spans="4:4">
      <c r="D3167" s="499"/>
    </row>
    <row r="3168" spans="4:4">
      <c r="D3168" s="499"/>
    </row>
    <row r="3169" spans="4:4">
      <c r="D3169" s="499"/>
    </row>
    <row r="3170" spans="4:4">
      <c r="D3170" s="499"/>
    </row>
    <row r="3171" spans="4:4">
      <c r="D3171" s="499"/>
    </row>
    <row r="3172" spans="4:4">
      <c r="D3172" s="499"/>
    </row>
    <row r="3173" spans="4:4">
      <c r="D3173" s="499"/>
    </row>
    <row r="3174" spans="4:4">
      <c r="D3174" s="499"/>
    </row>
    <row r="3175" spans="4:4">
      <c r="D3175" s="499"/>
    </row>
    <row r="3176" spans="4:4">
      <c r="D3176" s="499"/>
    </row>
    <row r="3177" spans="4:4">
      <c r="D3177" s="499"/>
    </row>
    <row r="3178" spans="4:4">
      <c r="D3178" s="499"/>
    </row>
    <row r="3179" spans="4:4">
      <c r="D3179" s="499"/>
    </row>
    <row r="3180" spans="4:4">
      <c r="D3180" s="499"/>
    </row>
    <row r="3181" spans="4:4">
      <c r="D3181" s="499"/>
    </row>
    <row r="3182" spans="4:4">
      <c r="D3182" s="499"/>
    </row>
    <row r="3183" spans="4:4">
      <c r="D3183" s="499"/>
    </row>
    <row r="3184" spans="4:4">
      <c r="D3184" s="499"/>
    </row>
    <row r="3185" spans="4:4">
      <c r="D3185" s="499"/>
    </row>
    <row r="3186" spans="4:4">
      <c r="D3186" s="499"/>
    </row>
    <row r="3187" spans="4:4">
      <c r="D3187" s="499"/>
    </row>
    <row r="3188" spans="4:4">
      <c r="D3188" s="499"/>
    </row>
    <row r="3189" spans="4:4">
      <c r="D3189" s="499"/>
    </row>
    <row r="3190" spans="4:4">
      <c r="D3190" s="499"/>
    </row>
    <row r="3191" spans="4:4">
      <c r="D3191" s="499"/>
    </row>
    <row r="3192" spans="4:4">
      <c r="D3192" s="499"/>
    </row>
    <row r="3193" spans="4:4">
      <c r="D3193" s="499"/>
    </row>
    <row r="3194" spans="4:4">
      <c r="D3194" s="499"/>
    </row>
    <row r="3195" spans="4:4">
      <c r="D3195" s="499"/>
    </row>
    <row r="3196" spans="4:4">
      <c r="D3196" s="499"/>
    </row>
    <row r="3197" spans="4:4">
      <c r="D3197" s="499"/>
    </row>
    <row r="3198" spans="4:4">
      <c r="D3198" s="499"/>
    </row>
    <row r="3199" spans="4:4">
      <c r="D3199" s="499"/>
    </row>
    <row r="3200" spans="4:4">
      <c r="D3200" s="499"/>
    </row>
    <row r="3201" spans="4:4">
      <c r="D3201" s="499"/>
    </row>
    <row r="3202" spans="4:4">
      <c r="D3202" s="499"/>
    </row>
    <row r="3203" spans="4:4">
      <c r="D3203" s="499"/>
    </row>
    <row r="3204" spans="4:4">
      <c r="D3204" s="499"/>
    </row>
    <row r="3205" spans="4:4">
      <c r="D3205" s="499"/>
    </row>
    <row r="3206" spans="4:4">
      <c r="D3206" s="499"/>
    </row>
    <row r="3207" spans="4:4">
      <c r="D3207" s="499"/>
    </row>
    <row r="3208" spans="4:4">
      <c r="D3208" s="499"/>
    </row>
    <row r="3209" spans="4:4">
      <c r="D3209" s="499"/>
    </row>
    <row r="3210" spans="4:4">
      <c r="D3210" s="499"/>
    </row>
    <row r="3211" spans="4:4">
      <c r="D3211" s="499"/>
    </row>
    <row r="3212" spans="4:4">
      <c r="D3212" s="499"/>
    </row>
    <row r="3213" spans="4:4">
      <c r="D3213" s="499"/>
    </row>
    <row r="3214" spans="4:4">
      <c r="D3214" s="499"/>
    </row>
    <row r="3215" spans="4:4">
      <c r="D3215" s="499"/>
    </row>
    <row r="3216" spans="4:4">
      <c r="D3216" s="499"/>
    </row>
    <row r="3217" spans="4:4">
      <c r="D3217" s="499"/>
    </row>
    <row r="3218" spans="4:4">
      <c r="D3218" s="499"/>
    </row>
    <row r="3219" spans="4:4">
      <c r="D3219" s="499"/>
    </row>
    <row r="3220" spans="4:4">
      <c r="D3220" s="499"/>
    </row>
    <row r="3221" spans="4:4">
      <c r="D3221" s="499"/>
    </row>
    <row r="3222" spans="4:4">
      <c r="D3222" s="499"/>
    </row>
    <row r="3223" spans="4:4">
      <c r="D3223" s="499"/>
    </row>
    <row r="3224" spans="4:4">
      <c r="D3224" s="499"/>
    </row>
    <row r="3225" spans="4:4">
      <c r="D3225" s="499"/>
    </row>
    <row r="3226" spans="4:4">
      <c r="D3226" s="499"/>
    </row>
    <row r="3227" spans="4:4">
      <c r="D3227" s="499"/>
    </row>
    <row r="3228" spans="4:4">
      <c r="D3228" s="499"/>
    </row>
    <row r="3229" spans="4:4">
      <c r="D3229" s="499"/>
    </row>
    <row r="3230" spans="4:4">
      <c r="D3230" s="499"/>
    </row>
    <row r="3231" spans="4:4">
      <c r="D3231" s="499"/>
    </row>
    <row r="3232" spans="4:4">
      <c r="D3232" s="499"/>
    </row>
    <row r="3233" spans="4:4">
      <c r="D3233" s="499"/>
    </row>
    <row r="3234" spans="4:4">
      <c r="D3234" s="499"/>
    </row>
    <row r="3235" spans="4:4">
      <c r="D3235" s="499"/>
    </row>
    <row r="3236" spans="4:4">
      <c r="D3236" s="499"/>
    </row>
    <row r="3237" spans="4:4">
      <c r="D3237" s="499"/>
    </row>
    <row r="3238" spans="4:4">
      <c r="D3238" s="499"/>
    </row>
    <row r="3239" spans="4:4">
      <c r="D3239" s="499"/>
    </row>
    <row r="3240" spans="4:4">
      <c r="D3240" s="499"/>
    </row>
    <row r="3241" spans="4:4">
      <c r="D3241" s="499"/>
    </row>
    <row r="3242" spans="4:4">
      <c r="D3242" s="499"/>
    </row>
    <row r="3243" spans="4:4">
      <c r="D3243" s="499"/>
    </row>
    <row r="3244" spans="4:4">
      <c r="D3244" s="499"/>
    </row>
    <row r="3245" spans="4:4">
      <c r="D3245" s="499"/>
    </row>
    <row r="3246" spans="4:4">
      <c r="D3246" s="499"/>
    </row>
    <row r="3247" spans="4:4">
      <c r="D3247" s="499"/>
    </row>
    <row r="3248" spans="4:4">
      <c r="D3248" s="499"/>
    </row>
    <row r="3249" spans="4:4">
      <c r="D3249" s="499"/>
    </row>
    <row r="3250" spans="4:4">
      <c r="D3250" s="499"/>
    </row>
    <row r="3251" spans="4:4">
      <c r="D3251" s="499"/>
    </row>
    <row r="3252" spans="4:4">
      <c r="D3252" s="499"/>
    </row>
    <row r="3253" spans="4:4">
      <c r="D3253" s="499"/>
    </row>
    <row r="3254" spans="4:4">
      <c r="D3254" s="499"/>
    </row>
    <row r="3255" spans="4:4">
      <c r="D3255" s="499"/>
    </row>
    <row r="3256" spans="4:4">
      <c r="D3256" s="499"/>
    </row>
    <row r="3257" spans="4:4">
      <c r="D3257" s="499"/>
    </row>
    <row r="3258" spans="4:4">
      <c r="D3258" s="499"/>
    </row>
    <row r="3259" spans="4:4">
      <c r="D3259" s="499"/>
    </row>
    <row r="3260" spans="4:4">
      <c r="D3260" s="499"/>
    </row>
    <row r="3261" spans="4:4">
      <c r="D3261" s="499"/>
    </row>
    <row r="3262" spans="4:4">
      <c r="D3262" s="499"/>
    </row>
    <row r="3263" spans="4:4">
      <c r="D3263" s="499"/>
    </row>
    <row r="3264" spans="4:4">
      <c r="D3264" s="499"/>
    </row>
    <row r="3265" spans="4:4">
      <c r="D3265" s="499"/>
    </row>
    <row r="3266" spans="4:4">
      <c r="D3266" s="499"/>
    </row>
    <row r="3267" spans="4:4">
      <c r="D3267" s="499"/>
    </row>
    <row r="3268" spans="4:4">
      <c r="D3268" s="499"/>
    </row>
    <row r="3269" spans="4:4">
      <c r="D3269" s="499"/>
    </row>
    <row r="3270" spans="4:4">
      <c r="D3270" s="499"/>
    </row>
    <row r="3271" spans="4:4">
      <c r="D3271" s="499"/>
    </row>
    <row r="3272" spans="4:4">
      <c r="D3272" s="499"/>
    </row>
    <row r="3273" spans="4:4">
      <c r="D3273" s="499"/>
    </row>
    <row r="3274" spans="4:4">
      <c r="D3274" s="499"/>
    </row>
    <row r="3275" spans="4:4">
      <c r="D3275" s="499"/>
    </row>
    <row r="3276" spans="4:4">
      <c r="D3276" s="499"/>
    </row>
    <row r="3277" spans="4:4">
      <c r="D3277" s="499"/>
    </row>
    <row r="3278" spans="4:4">
      <c r="D3278" s="499"/>
    </row>
    <row r="3279" spans="4:4">
      <c r="D3279" s="499"/>
    </row>
    <row r="3280" spans="4:4">
      <c r="D3280" s="499"/>
    </row>
    <row r="3281" spans="4:4">
      <c r="D3281" s="499"/>
    </row>
    <row r="3282" spans="4:4">
      <c r="D3282" s="499"/>
    </row>
    <row r="3283" spans="4:4">
      <c r="D3283" s="499"/>
    </row>
    <row r="3284" spans="4:4">
      <c r="D3284" s="499"/>
    </row>
    <row r="3285" spans="4:4">
      <c r="D3285" s="499"/>
    </row>
    <row r="3286" spans="4:4">
      <c r="D3286" s="499"/>
    </row>
    <row r="3287" spans="4:4">
      <c r="D3287" s="499"/>
    </row>
    <row r="3288" spans="4:4">
      <c r="D3288" s="499"/>
    </row>
    <row r="3289" spans="4:4">
      <c r="D3289" s="499"/>
    </row>
    <row r="3290" spans="4:4">
      <c r="D3290" s="499"/>
    </row>
    <row r="3291" spans="4:4">
      <c r="D3291" s="499"/>
    </row>
    <row r="3292" spans="4:4">
      <c r="D3292" s="499"/>
    </row>
    <row r="3293" spans="4:4">
      <c r="D3293" s="499"/>
    </row>
    <row r="3294" spans="4:4">
      <c r="D3294" s="499"/>
    </row>
    <row r="3295" spans="4:4">
      <c r="D3295" s="499"/>
    </row>
    <row r="3296" spans="4:4">
      <c r="D3296" s="499"/>
    </row>
    <row r="3297" spans="4:4">
      <c r="D3297" s="499"/>
    </row>
    <row r="3298" spans="4:4">
      <c r="D3298" s="499"/>
    </row>
    <row r="3299" spans="4:4">
      <c r="D3299" s="499"/>
    </row>
    <row r="3300" spans="4:4">
      <c r="D3300" s="499"/>
    </row>
    <row r="3301" spans="4:4">
      <c r="D3301" s="499"/>
    </row>
    <row r="3302" spans="4:4">
      <c r="D3302" s="499"/>
    </row>
    <row r="3303" spans="4:4">
      <c r="D3303" s="499"/>
    </row>
    <row r="3304" spans="4:4">
      <c r="D3304" s="499"/>
    </row>
    <row r="3305" spans="4:4">
      <c r="D3305" s="499"/>
    </row>
    <row r="3306" spans="4:4">
      <c r="D3306" s="499"/>
    </row>
    <row r="3307" spans="4:4">
      <c r="D3307" s="499"/>
    </row>
    <row r="3308" spans="4:4">
      <c r="D3308" s="499"/>
    </row>
    <row r="3309" spans="4:4">
      <c r="D3309" s="499"/>
    </row>
    <row r="3310" spans="4:4">
      <c r="D3310" s="499"/>
    </row>
    <row r="3311" spans="4:4">
      <c r="D3311" s="499"/>
    </row>
    <row r="3312" spans="4:4">
      <c r="D3312" s="499"/>
    </row>
    <row r="3313" spans="4:4">
      <c r="D3313" s="499"/>
    </row>
    <row r="3314" spans="4:4">
      <c r="D3314" s="499"/>
    </row>
    <row r="3315" spans="4:4">
      <c r="D3315" s="499"/>
    </row>
    <row r="3316" spans="4:4">
      <c r="D3316" s="499"/>
    </row>
    <row r="3317" spans="4:4">
      <c r="D3317" s="499"/>
    </row>
    <row r="3318" spans="4:4">
      <c r="D3318" s="499"/>
    </row>
    <row r="3319" spans="4:4">
      <c r="D3319" s="499"/>
    </row>
    <row r="3320" spans="4:4">
      <c r="D3320" s="499"/>
    </row>
    <row r="3321" spans="4:4">
      <c r="D3321" s="499"/>
    </row>
    <row r="3322" spans="4:4">
      <c r="D3322" s="499"/>
    </row>
    <row r="3323" spans="4:4">
      <c r="D3323" s="499"/>
    </row>
    <row r="3324" spans="4:4">
      <c r="D3324" s="499"/>
    </row>
    <row r="3325" spans="4:4">
      <c r="D3325" s="499"/>
    </row>
    <row r="3326" spans="4:4">
      <c r="D3326" s="499"/>
    </row>
    <row r="3327" spans="4:4">
      <c r="D3327" s="499"/>
    </row>
    <row r="3328" spans="4:4">
      <c r="D3328" s="499"/>
    </row>
    <row r="3329" spans="4:4">
      <c r="D3329" s="499"/>
    </row>
    <row r="3330" spans="4:4">
      <c r="D3330" s="499"/>
    </row>
    <row r="3331" spans="4:4">
      <c r="D3331" s="499"/>
    </row>
    <row r="3332" spans="4:4">
      <c r="D3332" s="499"/>
    </row>
    <row r="3333" spans="4:4">
      <c r="D3333" s="499"/>
    </row>
    <row r="3334" spans="4:4">
      <c r="D3334" s="499"/>
    </row>
    <row r="3335" spans="4:4">
      <c r="D3335" s="499"/>
    </row>
    <row r="3336" spans="4:4">
      <c r="D3336" s="499"/>
    </row>
    <row r="3337" spans="4:4">
      <c r="D3337" s="499"/>
    </row>
    <row r="3338" spans="4:4">
      <c r="D3338" s="499"/>
    </row>
    <row r="3339" spans="4:4">
      <c r="D3339" s="499"/>
    </row>
    <row r="3340" spans="4:4">
      <c r="D3340" s="499"/>
    </row>
    <row r="3341" spans="4:4">
      <c r="D3341" s="499"/>
    </row>
    <row r="3342" spans="4:4">
      <c r="D3342" s="499"/>
    </row>
    <row r="3343" spans="4:4">
      <c r="D3343" s="499"/>
    </row>
    <row r="3344" spans="4:4">
      <c r="D3344" s="499"/>
    </row>
    <row r="3345" spans="4:4">
      <c r="D3345" s="499"/>
    </row>
    <row r="3346" spans="4:4">
      <c r="D3346" s="499"/>
    </row>
    <row r="3347" spans="4:4">
      <c r="D3347" s="499"/>
    </row>
    <row r="3348" spans="4:4">
      <c r="D3348" s="499"/>
    </row>
    <row r="3349" spans="4:4">
      <c r="D3349" s="499"/>
    </row>
    <row r="3350" spans="4:4">
      <c r="D3350" s="499"/>
    </row>
    <row r="3351" spans="4:4">
      <c r="D3351" s="499"/>
    </row>
    <row r="3352" spans="4:4">
      <c r="D3352" s="499"/>
    </row>
    <row r="3353" spans="4:4">
      <c r="D3353" s="499"/>
    </row>
    <row r="3354" spans="4:4">
      <c r="D3354" s="499"/>
    </row>
    <row r="3355" spans="4:4">
      <c r="D3355" s="499"/>
    </row>
    <row r="3356" spans="4:4">
      <c r="D3356" s="499"/>
    </row>
    <row r="3357" spans="4:4">
      <c r="D3357" s="499"/>
    </row>
    <row r="3358" spans="4:4">
      <c r="D3358" s="499"/>
    </row>
    <row r="3359" spans="4:4">
      <c r="D3359" s="499"/>
    </row>
    <row r="3360" spans="4:4">
      <c r="D3360" s="499"/>
    </row>
    <row r="3361" spans="4:4">
      <c r="D3361" s="499"/>
    </row>
    <row r="3362" spans="4:4">
      <c r="D3362" s="499"/>
    </row>
    <row r="3363" spans="4:4">
      <c r="D3363" s="499"/>
    </row>
    <row r="3364" spans="4:4">
      <c r="D3364" s="499"/>
    </row>
    <row r="3365" spans="4:4">
      <c r="D3365" s="499"/>
    </row>
    <row r="3366" spans="4:4">
      <c r="D3366" s="499"/>
    </row>
    <row r="3367" spans="4:4">
      <c r="D3367" s="499"/>
    </row>
    <row r="3368" spans="4:4">
      <c r="D3368" s="499"/>
    </row>
    <row r="3369" spans="4:4">
      <c r="D3369" s="499"/>
    </row>
    <row r="3370" spans="4:4">
      <c r="D3370" s="499"/>
    </row>
    <row r="3371" spans="4:4">
      <c r="D3371" s="499"/>
    </row>
    <row r="3372" spans="4:4">
      <c r="D3372" s="499"/>
    </row>
    <row r="3373" spans="4:4">
      <c r="D3373" s="499"/>
    </row>
    <row r="3374" spans="4:4">
      <c r="D3374" s="499"/>
    </row>
    <row r="3375" spans="4:4">
      <c r="D3375" s="499"/>
    </row>
    <row r="3376" spans="4:4">
      <c r="D3376" s="499"/>
    </row>
    <row r="3377" spans="4:4">
      <c r="D3377" s="499"/>
    </row>
    <row r="3378" spans="4:4">
      <c r="D3378" s="499"/>
    </row>
    <row r="3379" spans="4:4">
      <c r="D3379" s="499"/>
    </row>
    <row r="3380" spans="4:4">
      <c r="D3380" s="499"/>
    </row>
    <row r="3381" spans="4:4">
      <c r="D3381" s="499"/>
    </row>
    <row r="3382" spans="4:4">
      <c r="D3382" s="499"/>
    </row>
    <row r="3383" spans="4:4">
      <c r="D3383" s="499"/>
    </row>
    <row r="3384" spans="4:4">
      <c r="D3384" s="499"/>
    </row>
    <row r="3385" spans="4:4">
      <c r="D3385" s="499"/>
    </row>
    <row r="3386" spans="4:4">
      <c r="D3386" s="499"/>
    </row>
    <row r="3387" spans="4:4">
      <c r="D3387" s="499"/>
    </row>
    <row r="3388" spans="4:4">
      <c r="D3388" s="499"/>
    </row>
    <row r="3389" spans="4:4">
      <c r="D3389" s="499"/>
    </row>
    <row r="3390" spans="4:4">
      <c r="D3390" s="499"/>
    </row>
    <row r="3391" spans="4:4">
      <c r="D3391" s="499"/>
    </row>
    <row r="3392" spans="4:4">
      <c r="D3392" s="499"/>
    </row>
    <row r="3393" spans="4:4">
      <c r="D3393" s="499"/>
    </row>
    <row r="3394" spans="4:4">
      <c r="D3394" s="499"/>
    </row>
    <row r="3395" spans="4:4">
      <c r="D3395" s="499"/>
    </row>
    <row r="3396" spans="4:4">
      <c r="D3396" s="499"/>
    </row>
    <row r="3397" spans="4:4">
      <c r="D3397" s="499"/>
    </row>
    <row r="3398" spans="4:4">
      <c r="D3398" s="499"/>
    </row>
    <row r="3399" spans="4:4">
      <c r="D3399" s="499"/>
    </row>
    <row r="3400" spans="4:4">
      <c r="D3400" s="499"/>
    </row>
    <row r="3401" spans="4:4">
      <c r="D3401" s="499"/>
    </row>
    <row r="3402" spans="4:4">
      <c r="D3402" s="499"/>
    </row>
    <row r="3403" spans="4:4">
      <c r="D3403" s="499"/>
    </row>
    <row r="3404" spans="4:4">
      <c r="D3404" s="499"/>
    </row>
    <row r="3405" spans="4:4">
      <c r="D3405" s="499"/>
    </row>
    <row r="3406" spans="4:4">
      <c r="D3406" s="499"/>
    </row>
    <row r="3407" spans="4:4">
      <c r="D3407" s="499"/>
    </row>
    <row r="3408" spans="4:4">
      <c r="D3408" s="499"/>
    </row>
    <row r="3409" spans="4:4">
      <c r="D3409" s="499"/>
    </row>
    <row r="3410" spans="4:4">
      <c r="D3410" s="499"/>
    </row>
    <row r="3411" spans="4:4">
      <c r="D3411" s="499"/>
    </row>
    <row r="3412" spans="4:4">
      <c r="D3412" s="499"/>
    </row>
    <row r="3413" spans="4:4">
      <c r="D3413" s="499"/>
    </row>
    <row r="3414" spans="4:4">
      <c r="D3414" s="499"/>
    </row>
    <row r="3415" spans="4:4">
      <c r="D3415" s="499"/>
    </row>
    <row r="3416" spans="4:4">
      <c r="D3416" s="499"/>
    </row>
    <row r="3417" spans="4:4">
      <c r="D3417" s="499"/>
    </row>
    <row r="3418" spans="4:4">
      <c r="D3418" s="499"/>
    </row>
    <row r="3419" spans="4:4">
      <c r="D3419" s="499"/>
    </row>
    <row r="3420" spans="4:4">
      <c r="D3420" s="499"/>
    </row>
    <row r="3421" spans="4:4">
      <c r="D3421" s="499"/>
    </row>
    <row r="3422" spans="4:4">
      <c r="D3422" s="499"/>
    </row>
    <row r="3423" spans="4:4">
      <c r="D3423" s="499"/>
    </row>
    <row r="3424" spans="4:4">
      <c r="D3424" s="499"/>
    </row>
    <row r="3425" spans="4:4">
      <c r="D3425" s="499"/>
    </row>
    <row r="3426" spans="4:4">
      <c r="D3426" s="499"/>
    </row>
    <row r="3427" spans="4:4">
      <c r="D3427" s="499"/>
    </row>
    <row r="3428" spans="4:4">
      <c r="D3428" s="499"/>
    </row>
    <row r="3429" spans="4:4">
      <c r="D3429" s="499"/>
    </row>
    <row r="3430" spans="4:4">
      <c r="D3430" s="499"/>
    </row>
    <row r="3431" spans="4:4">
      <c r="D3431" s="499"/>
    </row>
    <row r="3432" spans="4:4">
      <c r="D3432" s="499"/>
    </row>
    <row r="3433" spans="4:4">
      <c r="D3433" s="499"/>
    </row>
    <row r="3434" spans="4:4">
      <c r="D3434" s="499"/>
    </row>
    <row r="3435" spans="4:4">
      <c r="D3435" s="499"/>
    </row>
    <row r="3436" spans="4:4">
      <c r="D3436" s="499"/>
    </row>
    <row r="3437" spans="4:4">
      <c r="D3437" s="499"/>
    </row>
    <row r="3438" spans="4:4">
      <c r="D3438" s="499"/>
    </row>
    <row r="3439" spans="4:4">
      <c r="D3439" s="499"/>
    </row>
    <row r="3440" spans="4:4">
      <c r="D3440" s="499"/>
    </row>
    <row r="3441" spans="4:4">
      <c r="D3441" s="499"/>
    </row>
    <row r="3442" spans="4:4">
      <c r="D3442" s="499"/>
    </row>
    <row r="3443" spans="4:4">
      <c r="D3443" s="499"/>
    </row>
    <row r="3444" spans="4:4">
      <c r="D3444" s="499"/>
    </row>
    <row r="3445" spans="4:4">
      <c r="D3445" s="499"/>
    </row>
    <row r="3446" spans="4:4">
      <c r="D3446" s="499"/>
    </row>
    <row r="3447" spans="4:4">
      <c r="D3447" s="499"/>
    </row>
    <row r="3448" spans="4:4">
      <c r="D3448" s="499"/>
    </row>
    <row r="3449" spans="4:4">
      <c r="D3449" s="499"/>
    </row>
    <row r="3450" spans="4:4">
      <c r="D3450" s="499"/>
    </row>
    <row r="3451" spans="4:4">
      <c r="D3451" s="499"/>
    </row>
    <row r="3452" spans="4:4">
      <c r="D3452" s="499"/>
    </row>
    <row r="3453" spans="4:4">
      <c r="D3453" s="499"/>
    </row>
    <row r="3454" spans="4:4">
      <c r="D3454" s="499"/>
    </row>
    <row r="3455" spans="4:4">
      <c r="D3455" s="499"/>
    </row>
    <row r="3456" spans="4:4">
      <c r="D3456" s="499"/>
    </row>
    <row r="3457" spans="4:4">
      <c r="D3457" s="499"/>
    </row>
    <row r="3458" spans="4:4">
      <c r="D3458" s="499"/>
    </row>
    <row r="3459" spans="4:4">
      <c r="D3459" s="499"/>
    </row>
    <row r="3460" spans="4:4">
      <c r="D3460" s="499"/>
    </row>
    <row r="3461" spans="4:4">
      <c r="D3461" s="499"/>
    </row>
    <row r="3462" spans="4:4">
      <c r="D3462" s="499"/>
    </row>
    <row r="3463" spans="4:4">
      <c r="D3463" s="499"/>
    </row>
    <row r="3464" spans="4:4">
      <c r="D3464" s="499"/>
    </row>
    <row r="3465" spans="4:4">
      <c r="D3465" s="499"/>
    </row>
    <row r="3466" spans="4:4">
      <c r="D3466" s="499"/>
    </row>
    <row r="3467" spans="4:4">
      <c r="D3467" s="499"/>
    </row>
    <row r="3468" spans="4:4">
      <c r="D3468" s="499"/>
    </row>
    <row r="3469" spans="4:4">
      <c r="D3469" s="499"/>
    </row>
    <row r="3470" spans="4:4">
      <c r="D3470" s="499"/>
    </row>
    <row r="3471" spans="4:4">
      <c r="D3471" s="499"/>
    </row>
    <row r="3472" spans="4:4">
      <c r="D3472" s="499"/>
    </row>
    <row r="3473" spans="4:4">
      <c r="D3473" s="499"/>
    </row>
    <row r="3474" spans="4:4">
      <c r="D3474" s="499"/>
    </row>
    <row r="3475" spans="4:4">
      <c r="D3475" s="499"/>
    </row>
    <row r="3476" spans="4:4">
      <c r="D3476" s="499"/>
    </row>
    <row r="3477" spans="4:4">
      <c r="D3477" s="499"/>
    </row>
    <row r="3478" spans="4:4">
      <c r="D3478" s="499"/>
    </row>
    <row r="3479" spans="4:4">
      <c r="D3479" s="499"/>
    </row>
    <row r="3480" spans="4:4">
      <c r="D3480" s="499"/>
    </row>
    <row r="3481" spans="4:4">
      <c r="D3481" s="499"/>
    </row>
    <row r="3482" spans="4:4">
      <c r="D3482" s="499"/>
    </row>
    <row r="3483" spans="4:4">
      <c r="D3483" s="499"/>
    </row>
    <row r="3484" spans="4:4">
      <c r="D3484" s="499"/>
    </row>
    <row r="3485" spans="4:4">
      <c r="D3485" s="499"/>
    </row>
    <row r="3486" spans="4:4">
      <c r="D3486" s="499"/>
    </row>
    <row r="3487" spans="4:4">
      <c r="D3487" s="499"/>
    </row>
    <row r="3488" spans="4:4">
      <c r="D3488" s="499"/>
    </row>
    <row r="3489" spans="4:4">
      <c r="D3489" s="499"/>
    </row>
    <row r="3490" spans="4:4">
      <c r="D3490" s="499"/>
    </row>
    <row r="3491" spans="4:4">
      <c r="D3491" s="499"/>
    </row>
    <row r="3492" spans="4:4">
      <c r="D3492" s="499"/>
    </row>
    <row r="3493" spans="4:4">
      <c r="D3493" s="499"/>
    </row>
    <row r="3494" spans="4:4">
      <c r="D3494" s="499"/>
    </row>
    <row r="3495" spans="4:4">
      <c r="D3495" s="499"/>
    </row>
    <row r="3496" spans="4:4">
      <c r="D3496" s="499"/>
    </row>
    <row r="3497" spans="4:4">
      <c r="D3497" s="499"/>
    </row>
    <row r="3498" spans="4:4">
      <c r="D3498" s="499"/>
    </row>
    <row r="3499" spans="4:4">
      <c r="D3499" s="499"/>
    </row>
    <row r="3500" spans="4:4">
      <c r="D3500" s="499"/>
    </row>
    <row r="3501" spans="4:4">
      <c r="D3501" s="499"/>
    </row>
    <row r="3502" spans="4:4">
      <c r="D3502" s="499"/>
    </row>
    <row r="3503" spans="4:4">
      <c r="D3503" s="499"/>
    </row>
    <row r="3504" spans="4:4">
      <c r="D3504" s="499"/>
    </row>
    <row r="3505" spans="4:4">
      <c r="D3505" s="499"/>
    </row>
    <row r="3506" spans="4:4">
      <c r="D3506" s="499"/>
    </row>
    <row r="3507" spans="4:4">
      <c r="D3507" s="499"/>
    </row>
    <row r="3508" spans="4:4">
      <c r="D3508" s="499"/>
    </row>
    <row r="3509" spans="4:4">
      <c r="D3509" s="499"/>
    </row>
    <row r="3510" spans="4:4">
      <c r="D3510" s="499"/>
    </row>
    <row r="3511" spans="4:4">
      <c r="D3511" s="499"/>
    </row>
    <row r="3512" spans="4:4">
      <c r="D3512" s="499"/>
    </row>
    <row r="3513" spans="4:4">
      <c r="D3513" s="499"/>
    </row>
    <row r="3514" spans="4:4">
      <c r="D3514" s="499"/>
    </row>
    <row r="3515" spans="4:4">
      <c r="D3515" s="499"/>
    </row>
    <row r="3516" spans="4:4">
      <c r="D3516" s="499"/>
    </row>
    <row r="3517" spans="4:4">
      <c r="D3517" s="499"/>
    </row>
    <row r="3518" spans="4:4">
      <c r="D3518" s="499"/>
    </row>
    <row r="3519" spans="4:4">
      <c r="D3519" s="499"/>
    </row>
    <row r="3520" spans="4:4">
      <c r="D3520" s="499"/>
    </row>
    <row r="3521" spans="4:4">
      <c r="D3521" s="499"/>
    </row>
    <row r="3522" spans="4:4">
      <c r="D3522" s="499"/>
    </row>
    <row r="3523" spans="4:4">
      <c r="D3523" s="499"/>
    </row>
    <row r="3524" spans="4:4">
      <c r="D3524" s="499"/>
    </row>
    <row r="3525" spans="4:4">
      <c r="D3525" s="499"/>
    </row>
    <row r="3526" spans="4:4">
      <c r="D3526" s="499"/>
    </row>
    <row r="3527" spans="4:4">
      <c r="D3527" s="499"/>
    </row>
    <row r="3528" spans="4:4">
      <c r="D3528" s="499"/>
    </row>
    <row r="3529" spans="4:4">
      <c r="D3529" s="499"/>
    </row>
    <row r="3530" spans="4:4">
      <c r="D3530" s="499"/>
    </row>
    <row r="3531" spans="4:4">
      <c r="D3531" s="499"/>
    </row>
    <row r="3532" spans="4:4">
      <c r="D3532" s="499"/>
    </row>
    <row r="3533" spans="4:4">
      <c r="D3533" s="499"/>
    </row>
    <row r="3534" spans="4:4">
      <c r="D3534" s="499"/>
    </row>
    <row r="3535" spans="4:4">
      <c r="D3535" s="499"/>
    </row>
    <row r="3536" spans="4:4">
      <c r="D3536" s="499"/>
    </row>
    <row r="3537" spans="4:4">
      <c r="D3537" s="499"/>
    </row>
    <row r="3538" spans="4:4">
      <c r="D3538" s="499"/>
    </row>
    <row r="3539" spans="4:4">
      <c r="D3539" s="499"/>
    </row>
    <row r="3540" spans="4:4">
      <c r="D3540" s="499"/>
    </row>
    <row r="3541" spans="4:4">
      <c r="D3541" s="499"/>
    </row>
    <row r="3542" spans="4:4">
      <c r="D3542" s="499"/>
    </row>
    <row r="3543" spans="4:4">
      <c r="D3543" s="499"/>
    </row>
    <row r="3544" spans="4:4">
      <c r="D3544" s="499"/>
    </row>
    <row r="3545" spans="4:4">
      <c r="D3545" s="499"/>
    </row>
    <row r="3546" spans="4:4">
      <c r="D3546" s="499"/>
    </row>
    <row r="3547" spans="4:4">
      <c r="D3547" s="499"/>
    </row>
    <row r="3548" spans="4:4">
      <c r="D3548" s="499"/>
    </row>
    <row r="3549" spans="4:4">
      <c r="D3549" s="499"/>
    </row>
    <row r="3550" spans="4:4">
      <c r="D3550" s="499"/>
    </row>
    <row r="3551" spans="4:4">
      <c r="D3551" s="499"/>
    </row>
    <row r="3552" spans="4:4">
      <c r="D3552" s="499"/>
    </row>
    <row r="3553" spans="4:4">
      <c r="D3553" s="499"/>
    </row>
    <row r="3554" spans="4:4">
      <c r="D3554" s="499"/>
    </row>
    <row r="3555" spans="4:4">
      <c r="D3555" s="499"/>
    </row>
    <row r="3556" spans="4:4">
      <c r="D3556" s="499"/>
    </row>
    <row r="3557" spans="4:4">
      <c r="D3557" s="499"/>
    </row>
    <row r="3558" spans="4:4">
      <c r="D3558" s="499"/>
    </row>
    <row r="3559" spans="4:4">
      <c r="D3559" s="499"/>
    </row>
    <row r="3560" spans="4:4">
      <c r="D3560" s="499"/>
    </row>
    <row r="3561" spans="4:4">
      <c r="D3561" s="499"/>
    </row>
    <row r="3562" spans="4:4">
      <c r="D3562" s="499"/>
    </row>
    <row r="3563" spans="4:4">
      <c r="D3563" s="499"/>
    </row>
    <row r="3564" spans="4:4">
      <c r="D3564" s="499"/>
    </row>
    <row r="3565" spans="4:4">
      <c r="D3565" s="499"/>
    </row>
    <row r="3566" spans="4:4">
      <c r="D3566" s="499"/>
    </row>
    <row r="3567" spans="4:4">
      <c r="D3567" s="499"/>
    </row>
    <row r="3568" spans="4:4">
      <c r="D3568" s="499"/>
    </row>
    <row r="3569" spans="4:4">
      <c r="D3569" s="499"/>
    </row>
    <row r="3570" spans="4:4">
      <c r="D3570" s="499"/>
    </row>
    <row r="3571" spans="4:4">
      <c r="D3571" s="499"/>
    </row>
    <row r="3572" spans="4:4">
      <c r="D3572" s="499"/>
    </row>
    <row r="3573" spans="4:4">
      <c r="D3573" s="499"/>
    </row>
    <row r="3574" spans="4:4">
      <c r="D3574" s="499"/>
    </row>
    <row r="3575" spans="4:4">
      <c r="D3575" s="499"/>
    </row>
    <row r="3576" spans="4:4">
      <c r="D3576" s="499"/>
    </row>
    <row r="3577" spans="4:4">
      <c r="D3577" s="499"/>
    </row>
    <row r="3578" spans="4:4">
      <c r="D3578" s="499"/>
    </row>
    <row r="3579" spans="4:4">
      <c r="D3579" s="499"/>
    </row>
    <row r="3580" spans="4:4">
      <c r="D3580" s="499"/>
    </row>
    <row r="3581" spans="4:4">
      <c r="D3581" s="499"/>
    </row>
    <row r="3582" spans="4:4">
      <c r="D3582" s="499"/>
    </row>
    <row r="3583" spans="4:4">
      <c r="D3583" s="499"/>
    </row>
    <row r="3584" spans="4:4">
      <c r="D3584" s="499"/>
    </row>
    <row r="3585" spans="4:4">
      <c r="D3585" s="499"/>
    </row>
    <row r="3586" spans="4:4">
      <c r="D3586" s="499"/>
    </row>
    <row r="3587" spans="4:4">
      <c r="D3587" s="499"/>
    </row>
    <row r="3588" spans="4:4">
      <c r="D3588" s="499"/>
    </row>
    <row r="3589" spans="4:4">
      <c r="D3589" s="499"/>
    </row>
    <row r="3590" spans="4:4">
      <c r="D3590" s="499"/>
    </row>
    <row r="3591" spans="4:4">
      <c r="D3591" s="499"/>
    </row>
    <row r="3592" spans="4:4">
      <c r="D3592" s="499"/>
    </row>
    <row r="3593" spans="4:4">
      <c r="D3593" s="499"/>
    </row>
    <row r="3594" spans="4:4">
      <c r="D3594" s="499"/>
    </row>
    <row r="3595" spans="4:4">
      <c r="D3595" s="499"/>
    </row>
    <row r="3596" spans="4:4">
      <c r="D3596" s="499"/>
    </row>
    <row r="3597" spans="4:4">
      <c r="D3597" s="499"/>
    </row>
    <row r="3598" spans="4:4">
      <c r="D3598" s="499"/>
    </row>
    <row r="3599" spans="4:4">
      <c r="D3599" s="499"/>
    </row>
    <row r="3600" spans="4:4">
      <c r="D3600" s="499"/>
    </row>
    <row r="3601" spans="4:4">
      <c r="D3601" s="499"/>
    </row>
    <row r="3602" spans="4:4">
      <c r="D3602" s="499"/>
    </row>
    <row r="3603" spans="4:4">
      <c r="D3603" s="499"/>
    </row>
    <row r="3604" spans="4:4">
      <c r="D3604" s="499"/>
    </row>
    <row r="3605" spans="4:4">
      <c r="D3605" s="499"/>
    </row>
    <row r="3606" spans="4:4">
      <c r="D3606" s="499"/>
    </row>
    <row r="3607" spans="4:4">
      <c r="D3607" s="499"/>
    </row>
    <row r="3608" spans="4:4">
      <c r="D3608" s="499"/>
    </row>
    <row r="3609" spans="4:4">
      <c r="D3609" s="499"/>
    </row>
    <row r="3610" spans="4:4">
      <c r="D3610" s="499"/>
    </row>
    <row r="3611" spans="4:4">
      <c r="D3611" s="499"/>
    </row>
    <row r="3612" spans="4:4">
      <c r="D3612" s="499"/>
    </row>
    <row r="3613" spans="4:4">
      <c r="D3613" s="499"/>
    </row>
    <row r="3614" spans="4:4">
      <c r="D3614" s="499"/>
    </row>
    <row r="3615" spans="4:4">
      <c r="D3615" s="499"/>
    </row>
    <row r="3616" spans="4:4">
      <c r="D3616" s="499"/>
    </row>
    <row r="3617" spans="4:4">
      <c r="D3617" s="499"/>
    </row>
    <row r="3618" spans="4:4">
      <c r="D3618" s="499"/>
    </row>
    <row r="3619" spans="4:4">
      <c r="D3619" s="499"/>
    </row>
    <row r="3620" spans="4:4">
      <c r="D3620" s="499"/>
    </row>
    <row r="3621" spans="4:4">
      <c r="D3621" s="499"/>
    </row>
    <row r="3622" spans="4:4">
      <c r="D3622" s="499"/>
    </row>
    <row r="3623" spans="4:4">
      <c r="D3623" s="499"/>
    </row>
    <row r="3624" spans="4:4">
      <c r="D3624" s="499"/>
    </row>
    <row r="3625" spans="4:4">
      <c r="D3625" s="499"/>
    </row>
    <row r="3626" spans="4:4">
      <c r="D3626" s="499"/>
    </row>
    <row r="3627" spans="4:4">
      <c r="D3627" s="499"/>
    </row>
    <row r="3628" spans="4:4">
      <c r="D3628" s="499"/>
    </row>
    <row r="3629" spans="4:4">
      <c r="D3629" s="499"/>
    </row>
    <row r="3630" spans="4:4">
      <c r="D3630" s="499"/>
    </row>
    <row r="3631" spans="4:4">
      <c r="D3631" s="499"/>
    </row>
    <row r="3632" spans="4:4">
      <c r="D3632" s="499"/>
    </row>
    <row r="3633" spans="4:4">
      <c r="D3633" s="499"/>
    </row>
    <row r="3634" spans="4:4">
      <c r="D3634" s="499"/>
    </row>
    <row r="3635" spans="4:4">
      <c r="D3635" s="499"/>
    </row>
    <row r="3636" spans="4:4">
      <c r="D3636" s="499"/>
    </row>
    <row r="3637" spans="4:4">
      <c r="D3637" s="499"/>
    </row>
    <row r="3638" spans="4:4">
      <c r="D3638" s="499"/>
    </row>
    <row r="3639" spans="4:4">
      <c r="D3639" s="499"/>
    </row>
    <row r="3640" spans="4:4">
      <c r="D3640" s="499"/>
    </row>
    <row r="3641" spans="4:4">
      <c r="D3641" s="499"/>
    </row>
    <row r="3642" spans="4:4">
      <c r="D3642" s="499"/>
    </row>
    <row r="3643" spans="4:4">
      <c r="D3643" s="499"/>
    </row>
    <row r="3644" spans="4:4">
      <c r="D3644" s="499"/>
    </row>
    <row r="3645" spans="4:4">
      <c r="D3645" s="499"/>
    </row>
    <row r="3646" spans="4:4">
      <c r="D3646" s="499"/>
    </row>
    <row r="3647" spans="4:4">
      <c r="D3647" s="499"/>
    </row>
    <row r="3648" spans="4:4">
      <c r="D3648" s="499"/>
    </row>
    <row r="3649" spans="4:4">
      <c r="D3649" s="499"/>
    </row>
    <row r="3650" spans="4:4">
      <c r="D3650" s="499"/>
    </row>
    <row r="3651" spans="4:4">
      <c r="D3651" s="499"/>
    </row>
    <row r="3652" spans="4:4">
      <c r="D3652" s="499"/>
    </row>
    <row r="3653" spans="4:4">
      <c r="D3653" s="499"/>
    </row>
    <row r="3654" spans="4:4">
      <c r="D3654" s="499"/>
    </row>
    <row r="3655" spans="4:4">
      <c r="D3655" s="499"/>
    </row>
    <row r="3656" spans="4:4">
      <c r="D3656" s="499"/>
    </row>
    <row r="3657" spans="4:4">
      <c r="D3657" s="499"/>
    </row>
    <row r="3658" spans="4:4">
      <c r="D3658" s="499"/>
    </row>
    <row r="3659" spans="4:4">
      <c r="D3659" s="499"/>
    </row>
    <row r="3660" spans="4:4">
      <c r="D3660" s="499"/>
    </row>
    <row r="3661" spans="4:4">
      <c r="D3661" s="499"/>
    </row>
    <row r="3662" spans="4:4">
      <c r="D3662" s="499"/>
    </row>
    <row r="3663" spans="4:4">
      <c r="D3663" s="499"/>
    </row>
    <row r="3664" spans="4:4">
      <c r="D3664" s="499"/>
    </row>
    <row r="3665" spans="4:4">
      <c r="D3665" s="499"/>
    </row>
    <row r="3666" spans="4:4">
      <c r="D3666" s="499"/>
    </row>
    <row r="3667" spans="4:4">
      <c r="D3667" s="499"/>
    </row>
    <row r="3668" spans="4:4">
      <c r="D3668" s="499"/>
    </row>
    <row r="3669" spans="4:4">
      <c r="D3669" s="499"/>
    </row>
    <row r="3670" spans="4:4">
      <c r="D3670" s="499"/>
    </row>
    <row r="3671" spans="4:4">
      <c r="D3671" s="499"/>
    </row>
    <row r="3672" spans="4:4">
      <c r="D3672" s="499"/>
    </row>
    <row r="3673" spans="4:4">
      <c r="D3673" s="499"/>
    </row>
    <row r="3674" spans="4:4">
      <c r="D3674" s="499"/>
    </row>
    <row r="3675" spans="4:4">
      <c r="D3675" s="499"/>
    </row>
    <row r="3676" spans="4:4">
      <c r="D3676" s="499"/>
    </row>
    <row r="3677" spans="4:4">
      <c r="D3677" s="499"/>
    </row>
    <row r="3678" spans="4:4">
      <c r="D3678" s="499"/>
    </row>
    <row r="3679" spans="4:4">
      <c r="D3679" s="499"/>
    </row>
    <row r="3680" spans="4:4">
      <c r="D3680" s="499"/>
    </row>
    <row r="3681" spans="4:4">
      <c r="D3681" s="499"/>
    </row>
    <row r="3682" spans="4:4">
      <c r="D3682" s="499"/>
    </row>
    <row r="3683" spans="4:4">
      <c r="D3683" s="499"/>
    </row>
    <row r="3684" spans="4:4">
      <c r="D3684" s="499"/>
    </row>
    <row r="3685" spans="4:4">
      <c r="D3685" s="499"/>
    </row>
    <row r="3686" spans="4:4">
      <c r="D3686" s="499"/>
    </row>
    <row r="3687" spans="4:4">
      <c r="D3687" s="499"/>
    </row>
    <row r="3688" spans="4:4">
      <c r="D3688" s="499"/>
    </row>
    <row r="3689" spans="4:4">
      <c r="D3689" s="499"/>
    </row>
    <row r="3690" spans="4:4">
      <c r="D3690" s="499"/>
    </row>
    <row r="3691" spans="4:4">
      <c r="D3691" s="499"/>
    </row>
    <row r="3692" spans="4:4">
      <c r="D3692" s="499"/>
    </row>
    <row r="3693" spans="4:4">
      <c r="D3693" s="499"/>
    </row>
    <row r="3694" spans="4:4">
      <c r="D3694" s="499"/>
    </row>
    <row r="3695" spans="4:4">
      <c r="D3695" s="499"/>
    </row>
    <row r="3696" spans="4:4">
      <c r="D3696" s="499"/>
    </row>
    <row r="3697" spans="4:4">
      <c r="D3697" s="499"/>
    </row>
    <row r="3698" spans="4:4">
      <c r="D3698" s="499"/>
    </row>
    <row r="3699" spans="4:4">
      <c r="D3699" s="499"/>
    </row>
    <row r="3700" spans="4:4">
      <c r="D3700" s="499"/>
    </row>
    <row r="3701" spans="4:4">
      <c r="D3701" s="499"/>
    </row>
    <row r="3702" spans="4:4">
      <c r="D3702" s="499"/>
    </row>
    <row r="3703" spans="4:4">
      <c r="D3703" s="499"/>
    </row>
    <row r="3704" spans="4:4">
      <c r="D3704" s="499"/>
    </row>
    <row r="3705" spans="4:4">
      <c r="D3705" s="499"/>
    </row>
    <row r="3706" spans="4:4">
      <c r="D3706" s="499"/>
    </row>
    <row r="3707" spans="4:4">
      <c r="D3707" s="499"/>
    </row>
    <row r="3708" spans="4:4">
      <c r="D3708" s="499"/>
    </row>
    <row r="3709" spans="4:4">
      <c r="D3709" s="499"/>
    </row>
    <row r="3710" spans="4:4">
      <c r="D3710" s="499"/>
    </row>
    <row r="3711" spans="4:4">
      <c r="D3711" s="499"/>
    </row>
    <row r="3712" spans="4:4">
      <c r="D3712" s="499"/>
    </row>
    <row r="3713" spans="4:4">
      <c r="D3713" s="499"/>
    </row>
    <row r="3714" spans="4:4">
      <c r="D3714" s="499"/>
    </row>
    <row r="3715" spans="4:4">
      <c r="D3715" s="499"/>
    </row>
    <row r="3716" spans="4:4">
      <c r="D3716" s="499"/>
    </row>
    <row r="3717" spans="4:4">
      <c r="D3717" s="499"/>
    </row>
    <row r="3718" spans="4:4">
      <c r="D3718" s="499"/>
    </row>
    <row r="3719" spans="4:4">
      <c r="D3719" s="499"/>
    </row>
    <row r="3720" spans="4:4">
      <c r="D3720" s="499"/>
    </row>
    <row r="3721" spans="4:4">
      <c r="D3721" s="499"/>
    </row>
    <row r="3722" spans="4:4">
      <c r="D3722" s="499"/>
    </row>
    <row r="3723" spans="4:4">
      <c r="D3723" s="499"/>
    </row>
    <row r="3724" spans="4:4">
      <c r="D3724" s="499"/>
    </row>
    <row r="3725" spans="4:4">
      <c r="D3725" s="499"/>
    </row>
    <row r="3726" spans="4:4">
      <c r="D3726" s="499"/>
    </row>
    <row r="3727" spans="4:4">
      <c r="D3727" s="499"/>
    </row>
    <row r="3728" spans="4:4">
      <c r="D3728" s="499"/>
    </row>
    <row r="3729" spans="4:4">
      <c r="D3729" s="499"/>
    </row>
    <row r="3730" spans="4:4">
      <c r="D3730" s="499"/>
    </row>
    <row r="3731" spans="4:4">
      <c r="D3731" s="499"/>
    </row>
    <row r="3732" spans="4:4">
      <c r="D3732" s="499"/>
    </row>
    <row r="3733" spans="4:4">
      <c r="D3733" s="499"/>
    </row>
    <row r="3734" spans="4:4">
      <c r="D3734" s="499"/>
    </row>
    <row r="3735" spans="4:4">
      <c r="D3735" s="499"/>
    </row>
    <row r="3736" spans="4:4">
      <c r="D3736" s="499"/>
    </row>
    <row r="3737" spans="4:4">
      <c r="D3737" s="499"/>
    </row>
    <row r="3738" spans="4:4">
      <c r="D3738" s="499"/>
    </row>
    <row r="3739" spans="4:4">
      <c r="D3739" s="499"/>
    </row>
    <row r="3740" spans="4:4">
      <c r="D3740" s="499"/>
    </row>
    <row r="3741" spans="4:4">
      <c r="D3741" s="499"/>
    </row>
    <row r="3742" spans="4:4">
      <c r="D3742" s="499"/>
    </row>
    <row r="3743" spans="4:4">
      <c r="D3743" s="499"/>
    </row>
    <row r="3744" spans="4:4">
      <c r="D3744" s="499"/>
    </row>
    <row r="3745" spans="4:4">
      <c r="D3745" s="499"/>
    </row>
    <row r="3746" spans="4:4">
      <c r="D3746" s="499"/>
    </row>
    <row r="3747" spans="4:4">
      <c r="D3747" s="499"/>
    </row>
    <row r="3748" spans="4:4">
      <c r="D3748" s="499"/>
    </row>
    <row r="3749" spans="4:4">
      <c r="D3749" s="499"/>
    </row>
    <row r="3750" spans="4:4">
      <c r="D3750" s="499"/>
    </row>
    <row r="3751" spans="4:4">
      <c r="D3751" s="499"/>
    </row>
    <row r="3752" spans="4:4">
      <c r="D3752" s="499"/>
    </row>
    <row r="3753" spans="4:4">
      <c r="D3753" s="499"/>
    </row>
    <row r="3754" spans="4:4">
      <c r="D3754" s="499"/>
    </row>
    <row r="3755" spans="4:4">
      <c r="D3755" s="499"/>
    </row>
    <row r="3756" spans="4:4">
      <c r="D3756" s="499"/>
    </row>
    <row r="3757" spans="4:4">
      <c r="D3757" s="499"/>
    </row>
    <row r="3758" spans="4:4">
      <c r="D3758" s="499"/>
    </row>
    <row r="3759" spans="4:4">
      <c r="D3759" s="499"/>
    </row>
    <row r="3760" spans="4:4">
      <c r="D3760" s="499"/>
    </row>
    <row r="3761" spans="4:4">
      <c r="D3761" s="499"/>
    </row>
    <row r="3762" spans="4:4">
      <c r="D3762" s="499"/>
    </row>
    <row r="3763" spans="4:4">
      <c r="D3763" s="499"/>
    </row>
    <row r="3764" spans="4:4">
      <c r="D3764" s="499"/>
    </row>
    <row r="3765" spans="4:4">
      <c r="D3765" s="499"/>
    </row>
    <row r="3766" spans="4:4">
      <c r="D3766" s="499"/>
    </row>
    <row r="3767" spans="4:4">
      <c r="D3767" s="499"/>
    </row>
    <row r="3768" spans="4:4">
      <c r="D3768" s="499"/>
    </row>
    <row r="3769" spans="4:4">
      <c r="D3769" s="499"/>
    </row>
    <row r="3770" spans="4:4">
      <c r="D3770" s="499"/>
    </row>
    <row r="3771" spans="4:4">
      <c r="D3771" s="499"/>
    </row>
    <row r="3772" spans="4:4">
      <c r="D3772" s="499"/>
    </row>
    <row r="3773" spans="4:4">
      <c r="D3773" s="499"/>
    </row>
    <row r="3774" spans="4:4">
      <c r="D3774" s="499"/>
    </row>
    <row r="3775" spans="4:4">
      <c r="D3775" s="499"/>
    </row>
    <row r="3776" spans="4:4">
      <c r="D3776" s="499"/>
    </row>
    <row r="3777" spans="4:4">
      <c r="D3777" s="499"/>
    </row>
    <row r="3778" spans="4:4">
      <c r="D3778" s="499"/>
    </row>
    <row r="3779" spans="4:4">
      <c r="D3779" s="499"/>
    </row>
    <row r="3780" spans="4:4">
      <c r="D3780" s="499"/>
    </row>
    <row r="3781" spans="4:4">
      <c r="D3781" s="499"/>
    </row>
    <row r="3782" spans="4:4">
      <c r="D3782" s="499"/>
    </row>
    <row r="3783" spans="4:4">
      <c r="D3783" s="499"/>
    </row>
    <row r="3784" spans="4:4">
      <c r="D3784" s="499"/>
    </row>
    <row r="3785" spans="4:4">
      <c r="D3785" s="499"/>
    </row>
    <row r="3786" spans="4:4">
      <c r="D3786" s="499"/>
    </row>
    <row r="3787" spans="4:4">
      <c r="D3787" s="499"/>
    </row>
    <row r="3788" spans="4:4">
      <c r="D3788" s="499"/>
    </row>
    <row r="3789" spans="4:4">
      <c r="D3789" s="499"/>
    </row>
    <row r="3790" spans="4:4">
      <c r="D3790" s="499"/>
    </row>
    <row r="3791" spans="4:4">
      <c r="D3791" s="499"/>
    </row>
    <row r="3792" spans="4:4">
      <c r="D3792" s="499"/>
    </row>
    <row r="3793" spans="4:4">
      <c r="D3793" s="499"/>
    </row>
    <row r="3794" spans="4:4">
      <c r="D3794" s="499"/>
    </row>
    <row r="3795" spans="4:4">
      <c r="D3795" s="499"/>
    </row>
    <row r="3796" spans="4:4">
      <c r="D3796" s="499"/>
    </row>
    <row r="3797" spans="4:4">
      <c r="D3797" s="499"/>
    </row>
    <row r="3798" spans="4:4">
      <c r="D3798" s="499"/>
    </row>
    <row r="3799" spans="4:4">
      <c r="D3799" s="499"/>
    </row>
    <row r="3800" spans="4:4">
      <c r="D3800" s="499"/>
    </row>
    <row r="3801" spans="4:4">
      <c r="D3801" s="499"/>
    </row>
    <row r="3802" spans="4:4">
      <c r="D3802" s="499"/>
    </row>
    <row r="3803" spans="4:4">
      <c r="D3803" s="499"/>
    </row>
    <row r="3804" spans="4:4">
      <c r="D3804" s="499"/>
    </row>
    <row r="3805" spans="4:4">
      <c r="D3805" s="499"/>
    </row>
    <row r="3806" spans="4:4">
      <c r="D3806" s="499"/>
    </row>
    <row r="3807" spans="4:4">
      <c r="D3807" s="499"/>
    </row>
    <row r="3808" spans="4:4">
      <c r="D3808" s="499"/>
    </row>
    <row r="3809" spans="4:4">
      <c r="D3809" s="499"/>
    </row>
    <row r="3810" spans="4:4">
      <c r="D3810" s="499"/>
    </row>
    <row r="3811" spans="4:4">
      <c r="D3811" s="499"/>
    </row>
    <row r="3812" spans="4:4">
      <c r="D3812" s="499"/>
    </row>
    <row r="3813" spans="4:4">
      <c r="D3813" s="499"/>
    </row>
    <row r="3814" spans="4:4">
      <c r="D3814" s="499"/>
    </row>
    <row r="3815" spans="4:4">
      <c r="D3815" s="499"/>
    </row>
    <row r="3816" spans="4:4">
      <c r="D3816" s="499"/>
    </row>
    <row r="3817" spans="4:4">
      <c r="D3817" s="499"/>
    </row>
    <row r="3818" spans="4:4">
      <c r="D3818" s="499"/>
    </row>
    <row r="3819" spans="4:4">
      <c r="D3819" s="499"/>
    </row>
    <row r="3820" spans="4:4">
      <c r="D3820" s="499"/>
    </row>
    <row r="3821" spans="4:4">
      <c r="D3821" s="499"/>
    </row>
    <row r="3822" spans="4:4">
      <c r="D3822" s="499"/>
    </row>
    <row r="3823" spans="4:4">
      <c r="D3823" s="499"/>
    </row>
    <row r="3824" spans="4:4">
      <c r="D3824" s="499"/>
    </row>
    <row r="3825" spans="4:4">
      <c r="D3825" s="499"/>
    </row>
    <row r="3826" spans="4:4">
      <c r="D3826" s="499"/>
    </row>
    <row r="3827" spans="4:4">
      <c r="D3827" s="499"/>
    </row>
    <row r="3828" spans="4:4">
      <c r="D3828" s="499"/>
    </row>
    <row r="3829" spans="4:4">
      <c r="D3829" s="499"/>
    </row>
    <row r="3830" spans="4:4">
      <c r="D3830" s="499"/>
    </row>
    <row r="3831" spans="4:4">
      <c r="D3831" s="499"/>
    </row>
    <row r="3832" spans="4:4">
      <c r="D3832" s="499"/>
    </row>
    <row r="3833" spans="4:4">
      <c r="D3833" s="499"/>
    </row>
    <row r="3834" spans="4:4">
      <c r="D3834" s="499"/>
    </row>
    <row r="3835" spans="4:4">
      <c r="D3835" s="499"/>
    </row>
    <row r="3836" spans="4:4">
      <c r="D3836" s="499"/>
    </row>
    <row r="3837" spans="4:4">
      <c r="D3837" s="499"/>
    </row>
    <row r="3838" spans="4:4">
      <c r="D3838" s="499"/>
    </row>
    <row r="3839" spans="4:4">
      <c r="D3839" s="499"/>
    </row>
    <row r="3840" spans="4:4">
      <c r="D3840" s="499"/>
    </row>
    <row r="3841" spans="4:4">
      <c r="D3841" s="499"/>
    </row>
    <row r="3842" spans="4:4">
      <c r="D3842" s="499"/>
    </row>
    <row r="3843" spans="4:4">
      <c r="D3843" s="499"/>
    </row>
    <row r="3844" spans="4:4">
      <c r="D3844" s="499"/>
    </row>
    <row r="3845" spans="4:4">
      <c r="D3845" s="499"/>
    </row>
    <row r="3846" spans="4:4">
      <c r="D3846" s="499"/>
    </row>
    <row r="3847" spans="4:4">
      <c r="D3847" s="499"/>
    </row>
    <row r="3848" spans="4:4">
      <c r="D3848" s="499"/>
    </row>
    <row r="3849" spans="4:4">
      <c r="D3849" s="499"/>
    </row>
    <row r="3850" spans="4:4">
      <c r="D3850" s="499"/>
    </row>
    <row r="3851" spans="4:4">
      <c r="D3851" s="499"/>
    </row>
    <row r="3852" spans="4:4">
      <c r="D3852" s="499"/>
    </row>
    <row r="3853" spans="4:4">
      <c r="D3853" s="499"/>
    </row>
    <row r="3854" spans="4:4">
      <c r="D3854" s="499"/>
    </row>
    <row r="3855" spans="4:4">
      <c r="D3855" s="499"/>
    </row>
    <row r="3856" spans="4:4">
      <c r="D3856" s="499"/>
    </row>
    <row r="3857" spans="4:4">
      <c r="D3857" s="499"/>
    </row>
    <row r="3858" spans="4:4">
      <c r="D3858" s="499"/>
    </row>
    <row r="3859" spans="4:4">
      <c r="D3859" s="499"/>
    </row>
    <row r="3860" spans="4:4">
      <c r="D3860" s="499"/>
    </row>
    <row r="3861" spans="4:4">
      <c r="D3861" s="499"/>
    </row>
    <row r="3862" spans="4:4">
      <c r="D3862" s="499"/>
    </row>
    <row r="3863" spans="4:4">
      <c r="D3863" s="499"/>
    </row>
    <row r="3864" spans="4:4">
      <c r="D3864" s="499"/>
    </row>
    <row r="3865" spans="4:4">
      <c r="D3865" s="499"/>
    </row>
    <row r="3866" spans="4:4">
      <c r="D3866" s="499"/>
    </row>
    <row r="3867" spans="4:4">
      <c r="D3867" s="499"/>
    </row>
    <row r="3868" spans="4:4">
      <c r="D3868" s="499"/>
    </row>
    <row r="3869" spans="4:4">
      <c r="D3869" s="499"/>
    </row>
    <row r="3870" spans="4:4">
      <c r="D3870" s="499"/>
    </row>
    <row r="3871" spans="4:4">
      <c r="D3871" s="499"/>
    </row>
    <row r="3872" spans="4:4">
      <c r="D3872" s="499"/>
    </row>
    <row r="3873" spans="4:4">
      <c r="D3873" s="499"/>
    </row>
    <row r="3874" spans="4:4">
      <c r="D3874" s="499"/>
    </row>
    <row r="3875" spans="4:4">
      <c r="D3875" s="499"/>
    </row>
    <row r="3876" spans="4:4">
      <c r="D3876" s="499"/>
    </row>
    <row r="3877" spans="4:4">
      <c r="D3877" s="499"/>
    </row>
    <row r="3878" spans="4:4">
      <c r="D3878" s="499"/>
    </row>
    <row r="3879" spans="4:4">
      <c r="D3879" s="499"/>
    </row>
    <row r="3880" spans="4:4">
      <c r="D3880" s="499"/>
    </row>
    <row r="3881" spans="4:4">
      <c r="D3881" s="499"/>
    </row>
    <row r="3882" spans="4:4">
      <c r="D3882" s="499"/>
    </row>
    <row r="3883" spans="4:4">
      <c r="D3883" s="499"/>
    </row>
    <row r="3884" spans="4:4">
      <c r="D3884" s="499"/>
    </row>
    <row r="3885" spans="4:4">
      <c r="D3885" s="499"/>
    </row>
    <row r="3886" spans="4:4">
      <c r="D3886" s="499"/>
    </row>
    <row r="3887" spans="4:4">
      <c r="D3887" s="499"/>
    </row>
    <row r="3888" spans="4:4">
      <c r="D3888" s="499"/>
    </row>
    <row r="3889" spans="4:4">
      <c r="D3889" s="499"/>
    </row>
    <row r="3890" spans="4:4">
      <c r="D3890" s="499"/>
    </row>
    <row r="3891" spans="4:4">
      <c r="D3891" s="499"/>
    </row>
    <row r="3892" spans="4:4">
      <c r="D3892" s="499"/>
    </row>
    <row r="3893" spans="4:4">
      <c r="D3893" s="499"/>
    </row>
    <row r="3894" spans="4:4">
      <c r="D3894" s="499"/>
    </row>
    <row r="3895" spans="4:4">
      <c r="D3895" s="499"/>
    </row>
    <row r="3896" spans="4:4">
      <c r="D3896" s="499"/>
    </row>
    <row r="3897" spans="4:4">
      <c r="D3897" s="499"/>
    </row>
    <row r="3898" spans="4:4">
      <c r="D3898" s="499"/>
    </row>
    <row r="3899" spans="4:4">
      <c r="D3899" s="499"/>
    </row>
    <row r="3900" spans="4:4">
      <c r="D3900" s="499"/>
    </row>
    <row r="3901" spans="4:4">
      <c r="D3901" s="499"/>
    </row>
    <row r="3902" spans="4:4">
      <c r="D3902" s="499"/>
    </row>
    <row r="3903" spans="4:4">
      <c r="D3903" s="499"/>
    </row>
    <row r="3904" spans="4:4">
      <c r="D3904" s="499"/>
    </row>
    <row r="3905" spans="4:4">
      <c r="D3905" s="499"/>
    </row>
    <row r="3906" spans="4:4">
      <c r="D3906" s="499"/>
    </row>
    <row r="3907" spans="4:4">
      <c r="D3907" s="499"/>
    </row>
    <row r="3908" spans="4:4">
      <c r="D3908" s="499"/>
    </row>
    <row r="3909" spans="4:4">
      <c r="D3909" s="499"/>
    </row>
    <row r="3910" spans="4:4">
      <c r="D3910" s="499"/>
    </row>
    <row r="3911" spans="4:4">
      <c r="D3911" s="499"/>
    </row>
    <row r="3912" spans="4:4">
      <c r="D3912" s="499"/>
    </row>
    <row r="3913" spans="4:4">
      <c r="D3913" s="499"/>
    </row>
    <row r="3914" spans="4:4">
      <c r="D3914" s="499"/>
    </row>
    <row r="3915" spans="4:4">
      <c r="D3915" s="499"/>
    </row>
    <row r="3916" spans="4:4">
      <c r="D3916" s="499"/>
    </row>
    <row r="3917" spans="4:4">
      <c r="D3917" s="499"/>
    </row>
    <row r="3918" spans="4:4">
      <c r="D3918" s="499"/>
    </row>
    <row r="3919" spans="4:4">
      <c r="D3919" s="499"/>
    </row>
    <row r="3920" spans="4:4">
      <c r="D3920" s="499"/>
    </row>
    <row r="3921" spans="4:4">
      <c r="D3921" s="499"/>
    </row>
    <row r="3922" spans="4:4">
      <c r="D3922" s="499"/>
    </row>
    <row r="3923" spans="4:4">
      <c r="D3923" s="499"/>
    </row>
    <row r="3924" spans="4:4">
      <c r="D3924" s="499"/>
    </row>
    <row r="3925" spans="4:4">
      <c r="D3925" s="499"/>
    </row>
    <row r="3926" spans="4:4">
      <c r="D3926" s="499"/>
    </row>
    <row r="3927" spans="4:4">
      <c r="D3927" s="499"/>
    </row>
    <row r="3928" spans="4:4">
      <c r="D3928" s="499"/>
    </row>
    <row r="3929" spans="4:4">
      <c r="D3929" s="499"/>
    </row>
    <row r="3930" spans="4:4">
      <c r="D3930" s="499"/>
    </row>
    <row r="3931" spans="4:4">
      <c r="D3931" s="499"/>
    </row>
    <row r="3932" spans="4:4">
      <c r="D3932" s="499"/>
    </row>
    <row r="3933" spans="4:4">
      <c r="D3933" s="499"/>
    </row>
    <row r="3934" spans="4:4">
      <c r="D3934" s="499"/>
    </row>
    <row r="3935" spans="4:4">
      <c r="D3935" s="499"/>
    </row>
    <row r="3936" spans="4:4">
      <c r="D3936" s="499"/>
    </row>
    <row r="3937" spans="4:4">
      <c r="D3937" s="499"/>
    </row>
    <row r="3938" spans="4:4">
      <c r="D3938" s="499"/>
    </row>
    <row r="3939" spans="4:4">
      <c r="D3939" s="499"/>
    </row>
    <row r="3940" spans="4:4">
      <c r="D3940" s="499"/>
    </row>
    <row r="3941" spans="4:4">
      <c r="D3941" s="499"/>
    </row>
    <row r="3942" spans="4:4">
      <c r="D3942" s="499"/>
    </row>
    <row r="3943" spans="4:4">
      <c r="D3943" s="499"/>
    </row>
    <row r="3944" spans="4:4">
      <c r="D3944" s="499"/>
    </row>
    <row r="3945" spans="4:4">
      <c r="D3945" s="499"/>
    </row>
    <row r="3946" spans="4:4">
      <c r="D3946" s="499"/>
    </row>
    <row r="3947" spans="4:4">
      <c r="D3947" s="499"/>
    </row>
    <row r="3948" spans="4:4">
      <c r="D3948" s="499"/>
    </row>
    <row r="3949" spans="4:4">
      <c r="D3949" s="499"/>
    </row>
    <row r="3950" spans="4:4">
      <c r="D3950" s="499"/>
    </row>
    <row r="3951" spans="4:4">
      <c r="D3951" s="499"/>
    </row>
    <row r="3952" spans="4:4">
      <c r="D3952" s="499"/>
    </row>
    <row r="3953" spans="4:4">
      <c r="D3953" s="499"/>
    </row>
    <row r="3954" spans="4:4">
      <c r="D3954" s="499"/>
    </row>
    <row r="3955" spans="4:4">
      <c r="D3955" s="499"/>
    </row>
    <row r="3956" spans="4:4">
      <c r="D3956" s="499"/>
    </row>
    <row r="3957" spans="4:4">
      <c r="D3957" s="499"/>
    </row>
    <row r="3958" spans="4:4">
      <c r="D3958" s="499"/>
    </row>
    <row r="3959" spans="4:4">
      <c r="D3959" s="499"/>
    </row>
    <row r="3960" spans="4:4">
      <c r="D3960" s="499"/>
    </row>
    <row r="3961" spans="4:4">
      <c r="D3961" s="499"/>
    </row>
    <row r="3962" spans="4:4">
      <c r="D3962" s="499"/>
    </row>
    <row r="3963" spans="4:4">
      <c r="D3963" s="499"/>
    </row>
    <row r="3964" spans="4:4">
      <c r="D3964" s="499"/>
    </row>
    <row r="3965" spans="4:4">
      <c r="D3965" s="499"/>
    </row>
    <row r="3966" spans="4:4">
      <c r="D3966" s="499"/>
    </row>
    <row r="3967" spans="4:4">
      <c r="D3967" s="499"/>
    </row>
    <row r="3968" spans="4:4">
      <c r="D3968" s="499"/>
    </row>
    <row r="3969" spans="4:4">
      <c r="D3969" s="499"/>
    </row>
    <row r="3970" spans="4:4">
      <c r="D3970" s="499"/>
    </row>
    <row r="3971" spans="4:4">
      <c r="D3971" s="499"/>
    </row>
    <row r="3972" spans="4:4">
      <c r="D3972" s="499"/>
    </row>
    <row r="3973" spans="4:4">
      <c r="D3973" s="499"/>
    </row>
    <row r="3974" spans="4:4">
      <c r="D3974" s="499"/>
    </row>
    <row r="3975" spans="4:4">
      <c r="D3975" s="499"/>
    </row>
    <row r="3976" spans="4:4">
      <c r="D3976" s="499"/>
    </row>
    <row r="3977" spans="4:4">
      <c r="D3977" s="499"/>
    </row>
    <row r="3978" spans="4:4">
      <c r="D3978" s="499"/>
    </row>
    <row r="3979" spans="4:4">
      <c r="D3979" s="499"/>
    </row>
    <row r="3980" spans="4:4">
      <c r="D3980" s="499"/>
    </row>
    <row r="3981" spans="4:4">
      <c r="D3981" s="499"/>
    </row>
    <row r="3982" spans="4:4">
      <c r="D3982" s="499"/>
    </row>
    <row r="3983" spans="4:4">
      <c r="D3983" s="499"/>
    </row>
    <row r="3984" spans="4:4">
      <c r="D3984" s="499"/>
    </row>
    <row r="3985" spans="4:4">
      <c r="D3985" s="499"/>
    </row>
    <row r="3986" spans="4:4">
      <c r="D3986" s="499"/>
    </row>
    <row r="3987" spans="4:4">
      <c r="D3987" s="499"/>
    </row>
    <row r="3988" spans="4:4">
      <c r="D3988" s="499"/>
    </row>
    <row r="3989" spans="4:4">
      <c r="D3989" s="499"/>
    </row>
    <row r="3990" spans="4:4">
      <c r="D3990" s="499"/>
    </row>
    <row r="3991" spans="4:4">
      <c r="D3991" s="499"/>
    </row>
    <row r="3992" spans="4:4">
      <c r="D3992" s="499"/>
    </row>
    <row r="3993" spans="4:4">
      <c r="D3993" s="499"/>
    </row>
    <row r="3994" spans="4:4">
      <c r="D3994" s="499"/>
    </row>
    <row r="3995" spans="4:4">
      <c r="D3995" s="499"/>
    </row>
    <row r="3996" spans="4:4">
      <c r="D3996" s="499"/>
    </row>
    <row r="3997" spans="4:4">
      <c r="D3997" s="499"/>
    </row>
    <row r="3998" spans="4:4">
      <c r="D3998" s="499"/>
    </row>
    <row r="3999" spans="4:4">
      <c r="D3999" s="499"/>
    </row>
    <row r="4000" spans="4:4">
      <c r="D4000" s="499"/>
    </row>
    <row r="4001" spans="4:4">
      <c r="D4001" s="499"/>
    </row>
    <row r="4002" spans="4:4">
      <c r="D4002" s="499"/>
    </row>
    <row r="4003" spans="4:4">
      <c r="D4003" s="499"/>
    </row>
    <row r="4004" spans="4:4">
      <c r="D4004" s="499"/>
    </row>
    <row r="4005" spans="4:4">
      <c r="D4005" s="499"/>
    </row>
    <row r="4006" spans="4:4">
      <c r="D4006" s="499"/>
    </row>
    <row r="4007" spans="4:4">
      <c r="D4007" s="499"/>
    </row>
    <row r="4008" spans="4:4">
      <c r="D4008" s="499"/>
    </row>
    <row r="4009" spans="4:4">
      <c r="D4009" s="499"/>
    </row>
    <row r="4010" spans="4:4">
      <c r="D4010" s="499"/>
    </row>
    <row r="4011" spans="4:4">
      <c r="D4011" s="499"/>
    </row>
    <row r="4012" spans="4:4">
      <c r="D4012" s="499"/>
    </row>
    <row r="4013" spans="4:4">
      <c r="D4013" s="499"/>
    </row>
    <row r="4014" spans="4:4">
      <c r="D4014" s="499"/>
    </row>
    <row r="4015" spans="4:4">
      <c r="D4015" s="499"/>
    </row>
    <row r="4016" spans="4:4">
      <c r="D4016" s="499"/>
    </row>
    <row r="4017" spans="4:4">
      <c r="D4017" s="499"/>
    </row>
    <row r="4018" spans="4:4">
      <c r="D4018" s="499"/>
    </row>
    <row r="4019" spans="4:4">
      <c r="D4019" s="499"/>
    </row>
    <row r="4020" spans="4:4">
      <c r="D4020" s="499"/>
    </row>
    <row r="4021" spans="4:4">
      <c r="D4021" s="499"/>
    </row>
    <row r="4022" spans="4:4">
      <c r="D4022" s="499"/>
    </row>
    <row r="4023" spans="4:4">
      <c r="D4023" s="499"/>
    </row>
    <row r="4024" spans="4:4">
      <c r="D4024" s="499"/>
    </row>
    <row r="4025" spans="4:4">
      <c r="D4025" s="499"/>
    </row>
    <row r="4026" spans="4:4">
      <c r="D4026" s="499"/>
    </row>
    <row r="4027" spans="4:4">
      <c r="D4027" s="499"/>
    </row>
    <row r="4028" spans="4:4">
      <c r="D4028" s="499"/>
    </row>
    <row r="4029" spans="4:4">
      <c r="D4029" s="499"/>
    </row>
    <row r="4030" spans="4:4">
      <c r="D4030" s="499"/>
    </row>
    <row r="4031" spans="4:4">
      <c r="D4031" s="499"/>
    </row>
    <row r="4032" spans="4:4">
      <c r="D4032" s="499"/>
    </row>
    <row r="4033" spans="4:4">
      <c r="D4033" s="499"/>
    </row>
    <row r="4034" spans="4:4">
      <c r="D4034" s="499"/>
    </row>
    <row r="4035" spans="4:4">
      <c r="D4035" s="499"/>
    </row>
    <row r="4036" spans="4:4">
      <c r="D4036" s="499"/>
    </row>
    <row r="4037" spans="4:4">
      <c r="D4037" s="499"/>
    </row>
    <row r="4038" spans="4:4">
      <c r="D4038" s="499"/>
    </row>
    <row r="4039" spans="4:4">
      <c r="D4039" s="499"/>
    </row>
    <row r="4040" spans="4:4">
      <c r="D4040" s="499"/>
    </row>
    <row r="4041" spans="4:4">
      <c r="D4041" s="499"/>
    </row>
    <row r="4042" spans="4:4">
      <c r="D4042" s="499"/>
    </row>
    <row r="4043" spans="4:4">
      <c r="D4043" s="499"/>
    </row>
    <row r="4044" spans="4:4">
      <c r="D4044" s="499"/>
    </row>
    <row r="4045" spans="4:4">
      <c r="D4045" s="499"/>
    </row>
    <row r="4046" spans="4:4">
      <c r="D4046" s="499"/>
    </row>
    <row r="4047" spans="4:4">
      <c r="D4047" s="499"/>
    </row>
    <row r="4048" spans="4:4">
      <c r="D4048" s="499"/>
    </row>
    <row r="4049" spans="4:4">
      <c r="D4049" s="499"/>
    </row>
    <row r="4050" spans="4:4">
      <c r="D4050" s="499"/>
    </row>
    <row r="4051" spans="4:4">
      <c r="D4051" s="499"/>
    </row>
    <row r="4052" spans="4:4">
      <c r="D4052" s="499"/>
    </row>
    <row r="4053" spans="4:4">
      <c r="D4053" s="499"/>
    </row>
    <row r="4054" spans="4:4">
      <c r="D4054" s="499"/>
    </row>
    <row r="4055" spans="4:4">
      <c r="D4055" s="499"/>
    </row>
    <row r="4056" spans="4:4">
      <c r="D4056" s="499"/>
    </row>
    <row r="4057" spans="4:4">
      <c r="D4057" s="499"/>
    </row>
    <row r="4058" spans="4:4">
      <c r="D4058" s="499"/>
    </row>
    <row r="4059" spans="4:4">
      <c r="D4059" s="499"/>
    </row>
    <row r="4060" spans="4:4">
      <c r="D4060" s="499"/>
    </row>
    <row r="4061" spans="4:4">
      <c r="D4061" s="499"/>
    </row>
    <row r="4062" spans="4:4">
      <c r="D4062" s="499"/>
    </row>
    <row r="4063" spans="4:4">
      <c r="D4063" s="499"/>
    </row>
    <row r="4064" spans="4:4">
      <c r="D4064" s="499"/>
    </row>
    <row r="4065" spans="4:4">
      <c r="D4065" s="499"/>
    </row>
    <row r="4066" spans="4:4">
      <c r="D4066" s="499"/>
    </row>
    <row r="4067" spans="4:4">
      <c r="D4067" s="499"/>
    </row>
    <row r="4068" spans="4:4">
      <c r="D4068" s="499"/>
    </row>
    <row r="4069" spans="4:4">
      <c r="D4069" s="499"/>
    </row>
    <row r="4070" spans="4:4">
      <c r="D4070" s="499"/>
    </row>
    <row r="4071" spans="4:4">
      <c r="D4071" s="499"/>
    </row>
    <row r="4072" spans="4:4">
      <c r="D4072" s="499"/>
    </row>
    <row r="4073" spans="4:4">
      <c r="D4073" s="499"/>
    </row>
    <row r="4074" spans="4:4">
      <c r="D4074" s="499"/>
    </row>
    <row r="4075" spans="4:4">
      <c r="D4075" s="499"/>
    </row>
    <row r="4076" spans="4:4">
      <c r="D4076" s="499"/>
    </row>
    <row r="4077" spans="4:4">
      <c r="D4077" s="499"/>
    </row>
    <row r="4078" spans="4:4">
      <c r="D4078" s="499"/>
    </row>
    <row r="4079" spans="4:4">
      <c r="D4079" s="499"/>
    </row>
    <row r="4080" spans="4:4">
      <c r="D4080" s="499"/>
    </row>
    <row r="4081" spans="4:4">
      <c r="D4081" s="499"/>
    </row>
    <row r="4082" spans="4:4">
      <c r="D4082" s="499"/>
    </row>
    <row r="4083" spans="4:4">
      <c r="D4083" s="499"/>
    </row>
    <row r="4084" spans="4:4">
      <c r="D4084" s="499"/>
    </row>
    <row r="4085" spans="4:4">
      <c r="D4085" s="499"/>
    </row>
    <row r="4086" spans="4:4">
      <c r="D4086" s="499"/>
    </row>
    <row r="4087" spans="4:4">
      <c r="D4087" s="499"/>
    </row>
    <row r="4088" spans="4:4">
      <c r="D4088" s="499"/>
    </row>
    <row r="4089" spans="4:4">
      <c r="D4089" s="499"/>
    </row>
    <row r="4090" spans="4:4">
      <c r="D4090" s="499"/>
    </row>
    <row r="4091" spans="4:4">
      <c r="D4091" s="499"/>
    </row>
    <row r="4092" spans="4:4">
      <c r="D4092" s="499"/>
    </row>
    <row r="4093" spans="4:4">
      <c r="D4093" s="499"/>
    </row>
    <row r="4094" spans="4:4">
      <c r="D4094" s="499"/>
    </row>
    <row r="4095" spans="4:4">
      <c r="D4095" s="499"/>
    </row>
    <row r="4096" spans="4:4">
      <c r="D4096" s="499"/>
    </row>
    <row r="4097" spans="4:4">
      <c r="D4097" s="499"/>
    </row>
    <row r="4098" spans="4:4">
      <c r="D4098" s="499"/>
    </row>
    <row r="4099" spans="4:4">
      <c r="D4099" s="499"/>
    </row>
    <row r="4100" spans="4:4">
      <c r="D4100" s="499"/>
    </row>
    <row r="4101" spans="4:4">
      <c r="D4101" s="499"/>
    </row>
    <row r="4102" spans="4:4">
      <c r="D4102" s="499"/>
    </row>
    <row r="4103" spans="4:4">
      <c r="D4103" s="499"/>
    </row>
    <row r="4104" spans="4:4">
      <c r="D4104" s="499"/>
    </row>
    <row r="4105" spans="4:4">
      <c r="D4105" s="499"/>
    </row>
    <row r="4106" spans="4:4">
      <c r="D4106" s="499"/>
    </row>
    <row r="4107" spans="4:4">
      <c r="D4107" s="499"/>
    </row>
    <row r="4108" spans="4:4">
      <c r="D4108" s="499"/>
    </row>
    <row r="4109" spans="4:4">
      <c r="D4109" s="499"/>
    </row>
    <row r="4110" spans="4:4">
      <c r="D4110" s="499"/>
    </row>
    <row r="4111" spans="4:4">
      <c r="D4111" s="499"/>
    </row>
    <row r="4112" spans="4:4">
      <c r="D4112" s="499"/>
    </row>
    <row r="4113" spans="4:4">
      <c r="D4113" s="499"/>
    </row>
    <row r="4114" spans="4:4">
      <c r="D4114" s="499"/>
    </row>
    <row r="4115" spans="4:4">
      <c r="D4115" s="499"/>
    </row>
    <row r="4116" spans="4:4">
      <c r="D4116" s="499"/>
    </row>
    <row r="4117" spans="4:4">
      <c r="D4117" s="499"/>
    </row>
    <row r="4118" spans="4:4">
      <c r="D4118" s="499"/>
    </row>
    <row r="4119" spans="4:4">
      <c r="D4119" s="499"/>
    </row>
    <row r="4120" spans="4:4">
      <c r="D4120" s="499"/>
    </row>
    <row r="4121" spans="4:4">
      <c r="D4121" s="499"/>
    </row>
    <row r="4122" spans="4:4">
      <c r="D4122" s="499"/>
    </row>
    <row r="4123" spans="4:4">
      <c r="D4123" s="499"/>
    </row>
    <row r="4124" spans="4:4">
      <c r="D4124" s="499"/>
    </row>
    <row r="4125" spans="4:4">
      <c r="D4125" s="499"/>
    </row>
    <row r="4126" spans="4:4">
      <c r="D4126" s="499"/>
    </row>
    <row r="4127" spans="4:4">
      <c r="D4127" s="499"/>
    </row>
    <row r="4128" spans="4:4">
      <c r="D4128" s="499"/>
    </row>
    <row r="4129" spans="4:4">
      <c r="D4129" s="499"/>
    </row>
    <row r="4130" spans="4:4">
      <c r="D4130" s="499"/>
    </row>
    <row r="4131" spans="4:4">
      <c r="D4131" s="499"/>
    </row>
    <row r="4132" spans="4:4">
      <c r="D4132" s="499"/>
    </row>
    <row r="4133" spans="4:4">
      <c r="D4133" s="499"/>
    </row>
    <row r="4134" spans="4:4">
      <c r="D4134" s="499"/>
    </row>
    <row r="4135" spans="4:4">
      <c r="D4135" s="499"/>
    </row>
    <row r="4136" spans="4:4">
      <c r="D4136" s="499"/>
    </row>
    <row r="4137" spans="4:4">
      <c r="D4137" s="499"/>
    </row>
    <row r="4138" spans="4:4">
      <c r="D4138" s="499"/>
    </row>
    <row r="4139" spans="4:4">
      <c r="D4139" s="499"/>
    </row>
    <row r="4140" spans="4:4">
      <c r="D4140" s="499"/>
    </row>
    <row r="4141" spans="4:4">
      <c r="D4141" s="499"/>
    </row>
    <row r="4142" spans="4:4">
      <c r="D4142" s="499"/>
    </row>
    <row r="4143" spans="4:4">
      <c r="D4143" s="499"/>
    </row>
    <row r="4144" spans="4:4">
      <c r="D4144" s="499"/>
    </row>
    <row r="4145" spans="4:4">
      <c r="D4145" s="499"/>
    </row>
    <row r="4146" spans="4:4">
      <c r="D4146" s="499"/>
    </row>
    <row r="4147" spans="4:4">
      <c r="D4147" s="499"/>
    </row>
    <row r="4148" spans="4:4">
      <c r="D4148" s="499"/>
    </row>
    <row r="4149" spans="4:4">
      <c r="D4149" s="499"/>
    </row>
    <row r="4150" spans="4:4">
      <c r="D4150" s="499"/>
    </row>
    <row r="4151" spans="4:4">
      <c r="D4151" s="499"/>
    </row>
    <row r="4152" spans="4:4">
      <c r="D4152" s="499"/>
    </row>
    <row r="4153" spans="4:4">
      <c r="D4153" s="499"/>
    </row>
    <row r="4154" spans="4:4">
      <c r="D4154" s="499"/>
    </row>
    <row r="4155" spans="4:4">
      <c r="D4155" s="499"/>
    </row>
    <row r="4156" spans="4:4">
      <c r="D4156" s="499"/>
    </row>
    <row r="4157" spans="4:4">
      <c r="D4157" s="499"/>
    </row>
    <row r="4158" spans="4:4">
      <c r="D4158" s="499"/>
    </row>
    <row r="4159" spans="4:4">
      <c r="D4159" s="499"/>
    </row>
    <row r="4160" spans="4:4">
      <c r="D4160" s="499"/>
    </row>
    <row r="4161" spans="4:4">
      <c r="D4161" s="499"/>
    </row>
    <row r="4162" spans="4:4">
      <c r="D4162" s="499"/>
    </row>
    <row r="4163" spans="4:4">
      <c r="D4163" s="499"/>
    </row>
    <row r="4164" spans="4:4">
      <c r="D4164" s="499"/>
    </row>
    <row r="4165" spans="4:4">
      <c r="D4165" s="499"/>
    </row>
    <row r="4166" spans="4:4">
      <c r="D4166" s="499"/>
    </row>
    <row r="4167" spans="4:4">
      <c r="D4167" s="499"/>
    </row>
    <row r="4168" spans="4:4">
      <c r="D4168" s="499"/>
    </row>
    <row r="4169" spans="4:4">
      <c r="D4169" s="499"/>
    </row>
    <row r="4170" spans="4:4">
      <c r="D4170" s="499"/>
    </row>
    <row r="4171" spans="4:4">
      <c r="D4171" s="499"/>
    </row>
    <row r="4172" spans="4:4">
      <c r="D4172" s="499"/>
    </row>
    <row r="4173" spans="4:4">
      <c r="D4173" s="499"/>
    </row>
    <row r="4174" spans="4:4">
      <c r="D4174" s="499"/>
    </row>
    <row r="4175" spans="4:4">
      <c r="D4175" s="499"/>
    </row>
    <row r="4176" spans="4:4">
      <c r="D4176" s="499"/>
    </row>
    <row r="4177" spans="4:4">
      <c r="D4177" s="499"/>
    </row>
    <row r="4178" spans="4:4">
      <c r="D4178" s="499"/>
    </row>
    <row r="4179" spans="4:4">
      <c r="D4179" s="499"/>
    </row>
    <row r="4180" spans="4:4">
      <c r="D4180" s="499"/>
    </row>
    <row r="4181" spans="4:4">
      <c r="D4181" s="499"/>
    </row>
    <row r="4182" spans="4:4">
      <c r="D4182" s="499"/>
    </row>
    <row r="4183" spans="4:4">
      <c r="D4183" s="499"/>
    </row>
    <row r="4184" spans="4:4">
      <c r="D4184" s="499"/>
    </row>
    <row r="4185" spans="4:4">
      <c r="D4185" s="499"/>
    </row>
    <row r="4186" spans="4:4">
      <c r="D4186" s="499"/>
    </row>
    <row r="4187" spans="4:4">
      <c r="D4187" s="499"/>
    </row>
    <row r="4188" spans="4:4">
      <c r="D4188" s="499"/>
    </row>
    <row r="4189" spans="4:4">
      <c r="D4189" s="499"/>
    </row>
    <row r="4190" spans="4:4">
      <c r="D4190" s="499"/>
    </row>
    <row r="4191" spans="4:4">
      <c r="D4191" s="499"/>
    </row>
    <row r="4192" spans="4:4">
      <c r="D4192" s="499"/>
    </row>
    <row r="4193" spans="4:4">
      <c r="D4193" s="499"/>
    </row>
    <row r="4194" spans="4:4">
      <c r="D4194" s="499"/>
    </row>
    <row r="4195" spans="4:4">
      <c r="D4195" s="499"/>
    </row>
    <row r="4196" spans="4:4">
      <c r="D4196" s="499"/>
    </row>
    <row r="4197" spans="4:4">
      <c r="D4197" s="499"/>
    </row>
    <row r="4198" spans="4:4">
      <c r="D4198" s="499"/>
    </row>
    <row r="4199" spans="4:4">
      <c r="D4199" s="499"/>
    </row>
    <row r="4200" spans="4:4">
      <c r="D4200" s="499"/>
    </row>
    <row r="4201" spans="4:4">
      <c r="D4201" s="499"/>
    </row>
    <row r="4202" spans="4:4">
      <c r="D4202" s="499"/>
    </row>
    <row r="4203" spans="4:4">
      <c r="D4203" s="499"/>
    </row>
    <row r="4204" spans="4:4">
      <c r="D4204" s="499"/>
    </row>
    <row r="4205" spans="4:4">
      <c r="D4205" s="499"/>
    </row>
    <row r="4206" spans="4:4">
      <c r="D4206" s="499"/>
    </row>
    <row r="4207" spans="4:4">
      <c r="D4207" s="499"/>
    </row>
    <row r="4208" spans="4:4">
      <c r="D4208" s="499"/>
    </row>
    <row r="4209" spans="4:4">
      <c r="D4209" s="499"/>
    </row>
    <row r="4210" spans="4:4">
      <c r="D4210" s="499"/>
    </row>
    <row r="4211" spans="4:4">
      <c r="D4211" s="499"/>
    </row>
    <row r="4212" spans="4:4">
      <c r="D4212" s="499"/>
    </row>
    <row r="4213" spans="4:4">
      <c r="D4213" s="499"/>
    </row>
    <row r="4214" spans="4:4">
      <c r="D4214" s="499"/>
    </row>
    <row r="4215" spans="4:4">
      <c r="D4215" s="499"/>
    </row>
    <row r="4216" spans="4:4">
      <c r="D4216" s="499"/>
    </row>
    <row r="4217" spans="4:4">
      <c r="D4217" s="499"/>
    </row>
    <row r="4218" spans="4:4">
      <c r="D4218" s="499"/>
    </row>
    <row r="4219" spans="4:4">
      <c r="D4219" s="499"/>
    </row>
    <row r="4220" spans="4:4">
      <c r="D4220" s="499"/>
    </row>
    <row r="4221" spans="4:4">
      <c r="D4221" s="499"/>
    </row>
    <row r="4222" spans="4:4">
      <c r="D4222" s="499"/>
    </row>
    <row r="4223" spans="4:4">
      <c r="D4223" s="499"/>
    </row>
    <row r="4224" spans="4:4">
      <c r="D4224" s="499"/>
    </row>
    <row r="4225" spans="4:4">
      <c r="D4225" s="499"/>
    </row>
    <row r="4226" spans="4:4">
      <c r="D4226" s="499"/>
    </row>
    <row r="4227" spans="4:4">
      <c r="D4227" s="499"/>
    </row>
    <row r="4228" spans="4:4">
      <c r="D4228" s="499"/>
    </row>
    <row r="4229" spans="4:4">
      <c r="D4229" s="499"/>
    </row>
    <row r="4230" spans="4:4">
      <c r="D4230" s="499"/>
    </row>
    <row r="4231" spans="4:4">
      <c r="D4231" s="499"/>
    </row>
    <row r="4232" spans="4:4">
      <c r="D4232" s="499"/>
    </row>
    <row r="4233" spans="4:4">
      <c r="D4233" s="499"/>
    </row>
    <row r="4234" spans="4:4">
      <c r="D4234" s="499"/>
    </row>
    <row r="4235" spans="4:4">
      <c r="D4235" s="499"/>
    </row>
    <row r="4236" spans="4:4">
      <c r="D4236" s="499"/>
    </row>
    <row r="4237" spans="4:4">
      <c r="D4237" s="499"/>
    </row>
    <row r="4238" spans="4:4">
      <c r="D4238" s="499"/>
    </row>
    <row r="4239" spans="4:4">
      <c r="D4239" s="499"/>
    </row>
    <row r="4240" spans="4:4">
      <c r="D4240" s="499"/>
    </row>
    <row r="4241" spans="4:4">
      <c r="D4241" s="499"/>
    </row>
    <row r="4242" spans="4:4">
      <c r="D4242" s="499"/>
    </row>
    <row r="4243" spans="4:4">
      <c r="D4243" s="499"/>
    </row>
    <row r="4244" spans="4:4">
      <c r="D4244" s="499"/>
    </row>
    <row r="4245" spans="4:4">
      <c r="D4245" s="499"/>
    </row>
    <row r="4246" spans="4:4">
      <c r="D4246" s="499"/>
    </row>
    <row r="4247" spans="4:4">
      <c r="D4247" s="499"/>
    </row>
    <row r="4248" spans="4:4">
      <c r="D4248" s="499"/>
    </row>
    <row r="4249" spans="4:4">
      <c r="D4249" s="499"/>
    </row>
    <row r="4250" spans="4:4">
      <c r="D4250" s="499"/>
    </row>
    <row r="4251" spans="4:4">
      <c r="D4251" s="499"/>
    </row>
    <row r="4252" spans="4:4">
      <c r="D4252" s="499"/>
    </row>
    <row r="4253" spans="4:4">
      <c r="D4253" s="499"/>
    </row>
    <row r="4254" spans="4:4">
      <c r="D4254" s="499"/>
    </row>
    <row r="4255" spans="4:4">
      <c r="D4255" s="499"/>
    </row>
    <row r="4256" spans="4:4">
      <c r="D4256" s="499"/>
    </row>
    <row r="4257" spans="4:4">
      <c r="D4257" s="499"/>
    </row>
    <row r="4258" spans="4:4">
      <c r="D4258" s="499"/>
    </row>
    <row r="4259" spans="4:4">
      <c r="D4259" s="499"/>
    </row>
    <row r="4260" spans="4:4">
      <c r="D4260" s="499"/>
    </row>
    <row r="4261" spans="4:4">
      <c r="D4261" s="499"/>
    </row>
    <row r="4262" spans="4:4">
      <c r="D4262" s="499"/>
    </row>
    <row r="4263" spans="4:4">
      <c r="D4263" s="499"/>
    </row>
    <row r="4264" spans="4:4">
      <c r="D4264" s="499"/>
    </row>
    <row r="4265" spans="4:4">
      <c r="D4265" s="499"/>
    </row>
    <row r="4266" spans="4:4">
      <c r="D4266" s="499"/>
    </row>
    <row r="4267" spans="4:4">
      <c r="D4267" s="499"/>
    </row>
    <row r="4268" spans="4:4">
      <c r="D4268" s="499"/>
    </row>
    <row r="4269" spans="4:4">
      <c r="D4269" s="499"/>
    </row>
    <row r="4270" spans="4:4">
      <c r="D4270" s="499"/>
    </row>
    <row r="4271" spans="4:4">
      <c r="D4271" s="499"/>
    </row>
    <row r="4272" spans="4:4">
      <c r="D4272" s="499"/>
    </row>
    <row r="4273" spans="4:4">
      <c r="D4273" s="499"/>
    </row>
    <row r="4274" spans="4:4">
      <c r="D4274" s="499"/>
    </row>
    <row r="4275" spans="4:4">
      <c r="D4275" s="499"/>
    </row>
    <row r="4276" spans="4:4">
      <c r="D4276" s="499"/>
    </row>
    <row r="4277" spans="4:4">
      <c r="D4277" s="499"/>
    </row>
    <row r="4278" spans="4:4">
      <c r="D4278" s="499"/>
    </row>
    <row r="4279" spans="4:4">
      <c r="D4279" s="499"/>
    </row>
    <row r="4280" spans="4:4">
      <c r="D4280" s="499"/>
    </row>
    <row r="4281" spans="4:4">
      <c r="D4281" s="499"/>
    </row>
    <row r="4282" spans="4:4">
      <c r="D4282" s="499"/>
    </row>
    <row r="4283" spans="4:4">
      <c r="D4283" s="499"/>
    </row>
    <row r="4284" spans="4:4">
      <c r="D4284" s="499"/>
    </row>
    <row r="4285" spans="4:4">
      <c r="D4285" s="499"/>
    </row>
    <row r="4286" spans="4:4">
      <c r="D4286" s="499"/>
    </row>
    <row r="4287" spans="4:4">
      <c r="D4287" s="499"/>
    </row>
    <row r="4288" spans="4:4">
      <c r="D4288" s="499"/>
    </row>
    <row r="4289" spans="4:4">
      <c r="D4289" s="499"/>
    </row>
    <row r="4290" spans="4:4">
      <c r="D4290" s="499"/>
    </row>
    <row r="4291" spans="4:4">
      <c r="D4291" s="499"/>
    </row>
    <row r="4292" spans="4:4">
      <c r="D4292" s="499"/>
    </row>
    <row r="4293" spans="4:4">
      <c r="D4293" s="499"/>
    </row>
    <row r="4294" spans="4:4">
      <c r="D4294" s="499"/>
    </row>
    <row r="4295" spans="4:4">
      <c r="D4295" s="499"/>
    </row>
    <row r="4296" spans="4:4">
      <c r="D4296" s="499"/>
    </row>
    <row r="4297" spans="4:4">
      <c r="D4297" s="499"/>
    </row>
    <row r="4298" spans="4:4">
      <c r="D4298" s="499"/>
    </row>
    <row r="4299" spans="4:4">
      <c r="D4299" s="499"/>
    </row>
    <row r="4300" spans="4:4">
      <c r="D4300" s="499"/>
    </row>
    <row r="4301" spans="4:4">
      <c r="D4301" s="499"/>
    </row>
    <row r="4302" spans="4:4">
      <c r="D4302" s="499"/>
    </row>
    <row r="4303" spans="4:4">
      <c r="D4303" s="499"/>
    </row>
    <row r="4304" spans="4:4">
      <c r="D4304" s="499"/>
    </row>
    <row r="4305" spans="4:4">
      <c r="D4305" s="499"/>
    </row>
    <row r="4306" spans="4:4">
      <c r="D4306" s="499"/>
    </row>
    <row r="4307" spans="4:4">
      <c r="D4307" s="499"/>
    </row>
    <row r="4308" spans="4:4">
      <c r="D4308" s="499"/>
    </row>
    <row r="4309" spans="4:4">
      <c r="D4309" s="499"/>
    </row>
    <row r="4310" spans="4:4">
      <c r="D4310" s="499"/>
    </row>
    <row r="4311" spans="4:4">
      <c r="D4311" s="499"/>
    </row>
    <row r="4312" spans="4:4">
      <c r="D4312" s="499"/>
    </row>
    <row r="4313" spans="4:4">
      <c r="D4313" s="499"/>
    </row>
    <row r="4314" spans="4:4">
      <c r="D4314" s="499"/>
    </row>
    <row r="4315" spans="4:4">
      <c r="D4315" s="499"/>
    </row>
    <row r="4316" spans="4:4">
      <c r="D4316" s="499"/>
    </row>
    <row r="4317" spans="4:4">
      <c r="D4317" s="499"/>
    </row>
    <row r="4318" spans="4:4">
      <c r="D4318" s="499"/>
    </row>
    <row r="4319" spans="4:4">
      <c r="D4319" s="499"/>
    </row>
    <row r="4320" spans="4:4">
      <c r="D4320" s="499"/>
    </row>
    <row r="4321" spans="4:4">
      <c r="D4321" s="499"/>
    </row>
    <row r="4322" spans="4:4">
      <c r="D4322" s="499"/>
    </row>
    <row r="4323" spans="4:4">
      <c r="D4323" s="499"/>
    </row>
    <row r="4324" spans="4:4">
      <c r="D4324" s="499"/>
    </row>
    <row r="4325" spans="4:4">
      <c r="D4325" s="499"/>
    </row>
    <row r="4326" spans="4:4">
      <c r="D4326" s="499"/>
    </row>
    <row r="4327" spans="4:4">
      <c r="D4327" s="499"/>
    </row>
    <row r="4328" spans="4:4">
      <c r="D4328" s="499"/>
    </row>
    <row r="4329" spans="4:4">
      <c r="D4329" s="499"/>
    </row>
    <row r="4330" spans="4:4">
      <c r="D4330" s="499"/>
    </row>
    <row r="4331" spans="4:4">
      <c r="D4331" s="499"/>
    </row>
    <row r="4332" spans="4:4">
      <c r="D4332" s="499"/>
    </row>
    <row r="4333" spans="4:4">
      <c r="D4333" s="499"/>
    </row>
    <row r="4334" spans="4:4">
      <c r="D4334" s="499"/>
    </row>
    <row r="4335" spans="4:4">
      <c r="D4335" s="499"/>
    </row>
    <row r="4336" spans="4:4">
      <c r="D4336" s="499"/>
    </row>
    <row r="4337" spans="4:4">
      <c r="D4337" s="499"/>
    </row>
    <row r="4338" spans="4:4">
      <c r="D4338" s="499"/>
    </row>
    <row r="4339" spans="4:4">
      <c r="D4339" s="499"/>
    </row>
    <row r="4340" spans="4:4">
      <c r="D4340" s="499"/>
    </row>
    <row r="4341" spans="4:4">
      <c r="D4341" s="499"/>
    </row>
    <row r="4342" spans="4:4">
      <c r="D4342" s="499"/>
    </row>
    <row r="4343" spans="4:4">
      <c r="D4343" s="499"/>
    </row>
    <row r="4344" spans="4:4">
      <c r="D4344" s="499"/>
    </row>
    <row r="4345" spans="4:4">
      <c r="D4345" s="499"/>
    </row>
    <row r="4346" spans="4:4">
      <c r="D4346" s="499"/>
    </row>
    <row r="4347" spans="4:4">
      <c r="D4347" s="499"/>
    </row>
    <row r="4348" spans="4:4">
      <c r="D4348" s="499"/>
    </row>
    <row r="4349" spans="4:4">
      <c r="D4349" s="499"/>
    </row>
    <row r="4350" spans="4:4">
      <c r="D4350" s="499"/>
    </row>
    <row r="4351" spans="4:4">
      <c r="D4351" s="499"/>
    </row>
    <row r="4352" spans="4:4">
      <c r="D4352" s="499"/>
    </row>
    <row r="4353" spans="4:4">
      <c r="D4353" s="499"/>
    </row>
    <row r="4354" spans="4:4">
      <c r="D4354" s="499"/>
    </row>
    <row r="4355" spans="4:4">
      <c r="D4355" s="499"/>
    </row>
    <row r="4356" spans="4:4">
      <c r="D4356" s="499"/>
    </row>
    <row r="4357" spans="4:4">
      <c r="D4357" s="499"/>
    </row>
    <row r="4358" spans="4:4">
      <c r="D4358" s="499"/>
    </row>
    <row r="4359" spans="4:4">
      <c r="D4359" s="499"/>
    </row>
    <row r="4360" spans="4:4">
      <c r="D4360" s="499"/>
    </row>
    <row r="4361" spans="4:4">
      <c r="D4361" s="499"/>
    </row>
    <row r="4362" spans="4:4">
      <c r="D4362" s="499"/>
    </row>
    <row r="4363" spans="4:4">
      <c r="D4363" s="499"/>
    </row>
    <row r="4364" spans="4:4">
      <c r="D4364" s="499"/>
    </row>
    <row r="4365" spans="4:4">
      <c r="D4365" s="499"/>
    </row>
    <row r="4366" spans="4:4">
      <c r="D4366" s="499"/>
    </row>
    <row r="4367" spans="4:4">
      <c r="D4367" s="499"/>
    </row>
    <row r="4368" spans="4:4">
      <c r="D4368" s="499"/>
    </row>
    <row r="4369" spans="4:4">
      <c r="D4369" s="499"/>
    </row>
    <row r="4370" spans="4:4">
      <c r="D4370" s="499"/>
    </row>
    <row r="4371" spans="4:4">
      <c r="D4371" s="499"/>
    </row>
    <row r="4372" spans="4:4">
      <c r="D4372" s="499"/>
    </row>
    <row r="4373" spans="4:4">
      <c r="D4373" s="499"/>
    </row>
    <row r="4374" spans="4:4">
      <c r="D4374" s="499"/>
    </row>
    <row r="4375" spans="4:4">
      <c r="D4375" s="499"/>
    </row>
    <row r="4376" spans="4:4">
      <c r="D4376" s="499"/>
    </row>
    <row r="4377" spans="4:4">
      <c r="D4377" s="499"/>
    </row>
    <row r="4378" spans="4:4">
      <c r="D4378" s="499"/>
    </row>
    <row r="4379" spans="4:4">
      <c r="D4379" s="499"/>
    </row>
    <row r="4380" spans="4:4">
      <c r="D4380" s="499"/>
    </row>
    <row r="4381" spans="4:4">
      <c r="D4381" s="499"/>
    </row>
    <row r="4382" spans="4:4">
      <c r="D4382" s="499"/>
    </row>
    <row r="4383" spans="4:4">
      <c r="D4383" s="499"/>
    </row>
    <row r="4384" spans="4:4">
      <c r="D4384" s="499"/>
    </row>
    <row r="4385" spans="4:4">
      <c r="D4385" s="499"/>
    </row>
    <row r="4386" spans="4:4">
      <c r="D4386" s="499"/>
    </row>
    <row r="4387" spans="4:4">
      <c r="D4387" s="499"/>
    </row>
    <row r="4388" spans="4:4">
      <c r="D4388" s="499"/>
    </row>
    <row r="4389" spans="4:4">
      <c r="D4389" s="499"/>
    </row>
    <row r="4390" spans="4:4">
      <c r="D4390" s="499"/>
    </row>
    <row r="4391" spans="4:4">
      <c r="D4391" s="499"/>
    </row>
    <row r="4392" spans="4:4">
      <c r="D4392" s="499"/>
    </row>
    <row r="4393" spans="4:4">
      <c r="D4393" s="499"/>
    </row>
    <row r="4394" spans="4:4">
      <c r="D4394" s="499"/>
    </row>
    <row r="4395" spans="4:4">
      <c r="D4395" s="499"/>
    </row>
    <row r="4396" spans="4:4">
      <c r="D4396" s="499"/>
    </row>
    <row r="4397" spans="4:4">
      <c r="D4397" s="499"/>
    </row>
    <row r="4398" spans="4:4">
      <c r="D4398" s="499"/>
    </row>
    <row r="4399" spans="4:4">
      <c r="D4399" s="499"/>
    </row>
    <row r="4400" spans="4:4">
      <c r="D4400" s="499"/>
    </row>
    <row r="4401" spans="4:4">
      <c r="D4401" s="499"/>
    </row>
    <row r="4402" spans="4:4">
      <c r="D4402" s="499"/>
    </row>
    <row r="4403" spans="4:4">
      <c r="D4403" s="499"/>
    </row>
    <row r="4404" spans="4:4">
      <c r="D4404" s="499"/>
    </row>
    <row r="4405" spans="4:4">
      <c r="D4405" s="499"/>
    </row>
    <row r="4406" spans="4:4">
      <c r="D4406" s="499"/>
    </row>
    <row r="4407" spans="4:4">
      <c r="D4407" s="499"/>
    </row>
    <row r="4408" spans="4:4">
      <c r="D4408" s="499"/>
    </row>
    <row r="4409" spans="4:4">
      <c r="D4409" s="499"/>
    </row>
    <row r="4410" spans="4:4">
      <c r="D4410" s="499"/>
    </row>
    <row r="4411" spans="4:4">
      <c r="D4411" s="499"/>
    </row>
    <row r="4412" spans="4:4">
      <c r="D4412" s="499"/>
    </row>
    <row r="4413" spans="4:4">
      <c r="D4413" s="499"/>
    </row>
    <row r="4414" spans="4:4">
      <c r="D4414" s="499"/>
    </row>
    <row r="4415" spans="4:4">
      <c r="D4415" s="499"/>
    </row>
    <row r="4416" spans="4:4">
      <c r="D4416" s="499"/>
    </row>
    <row r="4417" spans="4:4">
      <c r="D4417" s="499"/>
    </row>
    <row r="4418" spans="4:4">
      <c r="D4418" s="499"/>
    </row>
    <row r="4419" spans="4:4">
      <c r="D4419" s="499"/>
    </row>
    <row r="4420" spans="4:4">
      <c r="D4420" s="499"/>
    </row>
    <row r="4421" spans="4:4">
      <c r="D4421" s="499"/>
    </row>
    <row r="4422" spans="4:4">
      <c r="D4422" s="499"/>
    </row>
    <row r="4423" spans="4:4">
      <c r="D4423" s="499"/>
    </row>
    <row r="4424" spans="4:4">
      <c r="D4424" s="499"/>
    </row>
    <row r="4425" spans="4:4">
      <c r="D4425" s="499"/>
    </row>
    <row r="4426" spans="4:4">
      <c r="D4426" s="499"/>
    </row>
    <row r="4427" spans="4:4">
      <c r="D4427" s="499"/>
    </row>
    <row r="4428" spans="4:4">
      <c r="D4428" s="499"/>
    </row>
    <row r="4429" spans="4:4">
      <c r="D4429" s="499"/>
    </row>
    <row r="4430" spans="4:4">
      <c r="D4430" s="499"/>
    </row>
    <row r="4431" spans="4:4">
      <c r="D4431" s="499"/>
    </row>
    <row r="4432" spans="4:4">
      <c r="D4432" s="499"/>
    </row>
    <row r="4433" spans="4:4">
      <c r="D4433" s="499"/>
    </row>
    <row r="4434" spans="4:4">
      <c r="D4434" s="499"/>
    </row>
    <row r="4435" spans="4:4">
      <c r="D4435" s="499"/>
    </row>
    <row r="4436" spans="4:4">
      <c r="D4436" s="499"/>
    </row>
    <row r="4437" spans="4:4">
      <c r="D4437" s="499"/>
    </row>
    <row r="4438" spans="4:4">
      <c r="D4438" s="499"/>
    </row>
    <row r="4439" spans="4:4">
      <c r="D4439" s="499"/>
    </row>
    <row r="4440" spans="4:4">
      <c r="D4440" s="499"/>
    </row>
    <row r="4441" spans="4:4">
      <c r="D4441" s="499"/>
    </row>
    <row r="4442" spans="4:4">
      <c r="D4442" s="499"/>
    </row>
    <row r="4443" spans="4:4">
      <c r="D4443" s="499"/>
    </row>
    <row r="4444" spans="4:4">
      <c r="D4444" s="499"/>
    </row>
    <row r="4445" spans="4:4">
      <c r="D4445" s="499"/>
    </row>
    <row r="4446" spans="4:4">
      <c r="D4446" s="499"/>
    </row>
    <row r="4447" spans="4:4">
      <c r="D4447" s="499"/>
    </row>
    <row r="4448" spans="4:4">
      <c r="D4448" s="499"/>
    </row>
    <row r="4449" spans="4:4">
      <c r="D4449" s="499"/>
    </row>
    <row r="4450" spans="4:4">
      <c r="D4450" s="499"/>
    </row>
    <row r="4451" spans="4:4">
      <c r="D4451" s="499"/>
    </row>
    <row r="4452" spans="4:4">
      <c r="D4452" s="499"/>
    </row>
    <row r="4453" spans="4:4">
      <c r="D4453" s="499"/>
    </row>
    <row r="4454" spans="4:4">
      <c r="D4454" s="499"/>
    </row>
    <row r="4455" spans="4:4">
      <c r="D4455" s="499"/>
    </row>
    <row r="4456" spans="4:4">
      <c r="D4456" s="499"/>
    </row>
    <row r="4457" spans="4:4">
      <c r="D4457" s="499"/>
    </row>
    <row r="4458" spans="4:4">
      <c r="D4458" s="499"/>
    </row>
    <row r="4459" spans="4:4">
      <c r="D4459" s="499"/>
    </row>
    <row r="4460" spans="4:4">
      <c r="D4460" s="499"/>
    </row>
    <row r="4461" spans="4:4">
      <c r="D4461" s="499"/>
    </row>
    <row r="4462" spans="4:4">
      <c r="D4462" s="499"/>
    </row>
    <row r="4463" spans="4:4">
      <c r="D4463" s="499"/>
    </row>
    <row r="4464" spans="4:4">
      <c r="D4464" s="499"/>
    </row>
    <row r="4465" spans="4:4">
      <c r="D4465" s="499"/>
    </row>
    <row r="4466" spans="4:4">
      <c r="D4466" s="499"/>
    </row>
    <row r="4467" spans="4:4">
      <c r="D4467" s="499"/>
    </row>
    <row r="4468" spans="4:4">
      <c r="D4468" s="499"/>
    </row>
    <row r="4469" spans="4:4">
      <c r="D4469" s="499"/>
    </row>
    <row r="4470" spans="4:4">
      <c r="D4470" s="499"/>
    </row>
    <row r="4471" spans="4:4">
      <c r="D4471" s="499"/>
    </row>
    <row r="4472" spans="4:4">
      <c r="D4472" s="499"/>
    </row>
    <row r="4473" spans="4:4">
      <c r="D4473" s="499"/>
    </row>
    <row r="4474" spans="4:4">
      <c r="D4474" s="499"/>
    </row>
    <row r="4475" spans="4:4">
      <c r="D4475" s="499"/>
    </row>
    <row r="4476" spans="4:4">
      <c r="D4476" s="499"/>
    </row>
    <row r="4477" spans="4:4">
      <c r="D4477" s="499"/>
    </row>
    <row r="4478" spans="4:4">
      <c r="D4478" s="499"/>
    </row>
    <row r="4479" spans="4:4">
      <c r="D4479" s="499"/>
    </row>
    <row r="4480" spans="4:4">
      <c r="D4480" s="499"/>
    </row>
    <row r="4481" spans="4:4">
      <c r="D4481" s="499"/>
    </row>
    <row r="4482" spans="4:4">
      <c r="D4482" s="499"/>
    </row>
    <row r="4483" spans="4:4">
      <c r="D4483" s="499"/>
    </row>
    <row r="4484" spans="4:4">
      <c r="D4484" s="499"/>
    </row>
    <row r="4485" spans="4:4">
      <c r="D4485" s="499"/>
    </row>
    <row r="4486" spans="4:4">
      <c r="D4486" s="499"/>
    </row>
    <row r="4487" spans="4:4">
      <c r="D4487" s="499"/>
    </row>
    <row r="4488" spans="4:4">
      <c r="D4488" s="499"/>
    </row>
    <row r="4489" spans="4:4">
      <c r="D4489" s="499"/>
    </row>
    <row r="4490" spans="4:4">
      <c r="D4490" s="499"/>
    </row>
    <row r="4491" spans="4:4">
      <c r="D4491" s="499"/>
    </row>
    <row r="4492" spans="4:4">
      <c r="D4492" s="499"/>
    </row>
    <row r="4493" spans="4:4">
      <c r="D4493" s="499"/>
    </row>
    <row r="4494" spans="4:4">
      <c r="D4494" s="499"/>
    </row>
    <row r="4495" spans="4:4">
      <c r="D4495" s="499"/>
    </row>
    <row r="4496" spans="4:4">
      <c r="D4496" s="499"/>
    </row>
    <row r="4497" spans="4:4">
      <c r="D4497" s="499"/>
    </row>
    <row r="4498" spans="4:4">
      <c r="D4498" s="499"/>
    </row>
    <row r="4499" spans="4:4">
      <c r="D4499" s="499"/>
    </row>
    <row r="4500" spans="4:4">
      <c r="D4500" s="499"/>
    </row>
    <row r="4501" spans="4:4">
      <c r="D4501" s="499"/>
    </row>
    <row r="4502" spans="4:4">
      <c r="D4502" s="499"/>
    </row>
    <row r="4503" spans="4:4">
      <c r="D4503" s="499"/>
    </row>
    <row r="4504" spans="4:4">
      <c r="D4504" s="499"/>
    </row>
    <row r="4505" spans="4:4">
      <c r="D4505" s="499"/>
    </row>
    <row r="4506" spans="4:4">
      <c r="D4506" s="499"/>
    </row>
    <row r="4507" spans="4:4">
      <c r="D4507" s="499"/>
    </row>
    <row r="4508" spans="4:4">
      <c r="D4508" s="499"/>
    </row>
    <row r="4509" spans="4:4">
      <c r="D4509" s="499"/>
    </row>
    <row r="4510" spans="4:4">
      <c r="D4510" s="499"/>
    </row>
    <row r="4511" spans="4:4">
      <c r="D4511" s="499"/>
    </row>
    <row r="4512" spans="4:4">
      <c r="D4512" s="499"/>
    </row>
    <row r="4513" spans="4:4">
      <c r="D4513" s="499"/>
    </row>
    <row r="4514" spans="4:4">
      <c r="D4514" s="499"/>
    </row>
    <row r="4515" spans="4:4">
      <c r="D4515" s="499"/>
    </row>
    <row r="4516" spans="4:4">
      <c r="D4516" s="499"/>
    </row>
    <row r="4517" spans="4:4">
      <c r="D4517" s="499"/>
    </row>
    <row r="4518" spans="4:4">
      <c r="D4518" s="499"/>
    </row>
    <row r="4519" spans="4:4">
      <c r="D4519" s="499"/>
    </row>
    <row r="4520" spans="4:4">
      <c r="D4520" s="499"/>
    </row>
    <row r="4521" spans="4:4">
      <c r="D4521" s="499"/>
    </row>
    <row r="4522" spans="4:4">
      <c r="D4522" s="499"/>
    </row>
    <row r="4523" spans="4:4">
      <c r="D4523" s="499"/>
    </row>
    <row r="4524" spans="4:4">
      <c r="D4524" s="499"/>
    </row>
    <row r="4525" spans="4:4">
      <c r="D4525" s="499"/>
    </row>
    <row r="4526" spans="4:4">
      <c r="D4526" s="499"/>
    </row>
    <row r="4527" spans="4:4">
      <c r="D4527" s="499"/>
    </row>
    <row r="4528" spans="4:4">
      <c r="D4528" s="499"/>
    </row>
    <row r="4529" spans="4:4">
      <c r="D4529" s="499"/>
    </row>
    <row r="4530" spans="4:4">
      <c r="D4530" s="499"/>
    </row>
    <row r="4531" spans="4:4">
      <c r="D4531" s="499"/>
    </row>
    <row r="4532" spans="4:4">
      <c r="D4532" s="499"/>
    </row>
    <row r="4533" spans="4:4">
      <c r="D4533" s="499"/>
    </row>
    <row r="4534" spans="4:4">
      <c r="D4534" s="499"/>
    </row>
    <row r="4535" spans="4:4">
      <c r="D4535" s="499"/>
    </row>
    <row r="4536" spans="4:4">
      <c r="D4536" s="499"/>
    </row>
    <row r="4537" spans="4:4">
      <c r="D4537" s="499"/>
    </row>
    <row r="4538" spans="4:4">
      <c r="D4538" s="499"/>
    </row>
    <row r="4539" spans="4:4">
      <c r="D4539" s="499"/>
    </row>
    <row r="4540" spans="4:4">
      <c r="D4540" s="499"/>
    </row>
    <row r="4541" spans="4:4">
      <c r="D4541" s="499"/>
    </row>
    <row r="4542" spans="4:4">
      <c r="D4542" s="499"/>
    </row>
    <row r="4543" spans="4:4">
      <c r="D4543" s="499"/>
    </row>
    <row r="4544" spans="4:4">
      <c r="D4544" s="499"/>
    </row>
    <row r="4545" spans="4:4">
      <c r="D4545" s="499"/>
    </row>
    <row r="4546" spans="4:4">
      <c r="D4546" s="499"/>
    </row>
    <row r="4547" spans="4:4">
      <c r="D4547" s="499"/>
    </row>
    <row r="4548" spans="4:4">
      <c r="D4548" s="499"/>
    </row>
    <row r="4549" spans="4:4">
      <c r="D4549" s="499"/>
    </row>
    <row r="4550" spans="4:4">
      <c r="D4550" s="499"/>
    </row>
    <row r="4551" spans="4:4">
      <c r="D4551" s="499"/>
    </row>
    <row r="4552" spans="4:4">
      <c r="D4552" s="499"/>
    </row>
    <row r="4553" spans="4:4">
      <c r="D4553" s="499"/>
    </row>
    <row r="4554" spans="4:4">
      <c r="D4554" s="499"/>
    </row>
    <row r="4555" spans="4:4">
      <c r="D4555" s="499"/>
    </row>
    <row r="4556" spans="4:4">
      <c r="D4556" s="499"/>
    </row>
    <row r="4557" spans="4:4">
      <c r="D4557" s="499"/>
    </row>
    <row r="4558" spans="4:4">
      <c r="D4558" s="499"/>
    </row>
    <row r="4559" spans="4:4">
      <c r="D4559" s="499"/>
    </row>
    <row r="4560" spans="4:4">
      <c r="D4560" s="499"/>
    </row>
    <row r="4561" spans="4:4">
      <c r="D4561" s="499"/>
    </row>
    <row r="4562" spans="4:4">
      <c r="D4562" s="499"/>
    </row>
    <row r="4563" spans="4:4">
      <c r="D4563" s="499"/>
    </row>
    <row r="4564" spans="4:4">
      <c r="D4564" s="499"/>
    </row>
    <row r="4565" spans="4:4">
      <c r="D4565" s="499"/>
    </row>
    <row r="4566" spans="4:4">
      <c r="D4566" s="499"/>
    </row>
    <row r="4567" spans="4:4">
      <c r="D4567" s="499"/>
    </row>
    <row r="4568" spans="4:4">
      <c r="D4568" s="499"/>
    </row>
    <row r="4569" spans="4:4">
      <c r="D4569" s="499"/>
    </row>
    <row r="4570" spans="4:4">
      <c r="D4570" s="499"/>
    </row>
    <row r="4571" spans="4:4">
      <c r="D4571" s="499"/>
    </row>
    <row r="4572" spans="4:4">
      <c r="D4572" s="499"/>
    </row>
    <row r="4573" spans="4:4">
      <c r="D4573" s="499"/>
    </row>
    <row r="4574" spans="4:4">
      <c r="D4574" s="499"/>
    </row>
    <row r="4575" spans="4:4">
      <c r="D4575" s="499"/>
    </row>
    <row r="4576" spans="4:4">
      <c r="D4576" s="499"/>
    </row>
    <row r="4577" spans="4:4">
      <c r="D4577" s="499"/>
    </row>
    <row r="4578" spans="4:4">
      <c r="D4578" s="499"/>
    </row>
    <row r="4579" spans="4:4">
      <c r="D4579" s="499"/>
    </row>
    <row r="4580" spans="4:4">
      <c r="D4580" s="499"/>
    </row>
    <row r="4581" spans="4:4">
      <c r="D4581" s="499"/>
    </row>
    <row r="4582" spans="4:4">
      <c r="D4582" s="499"/>
    </row>
    <row r="4583" spans="4:4">
      <c r="D4583" s="499"/>
    </row>
    <row r="4584" spans="4:4">
      <c r="D4584" s="499"/>
    </row>
    <row r="4585" spans="4:4">
      <c r="D4585" s="499"/>
    </row>
    <row r="4586" spans="4:4">
      <c r="D4586" s="499"/>
    </row>
    <row r="4587" spans="4:4">
      <c r="D4587" s="499"/>
    </row>
    <row r="4588" spans="4:4">
      <c r="D4588" s="499"/>
    </row>
    <row r="4589" spans="4:4">
      <c r="D4589" s="499"/>
    </row>
    <row r="4590" spans="4:4">
      <c r="D4590" s="499"/>
    </row>
    <row r="4591" spans="4:4">
      <c r="D4591" s="499"/>
    </row>
    <row r="4592" spans="4:4">
      <c r="D4592" s="499"/>
    </row>
    <row r="4593" spans="4:4">
      <c r="D4593" s="499"/>
    </row>
    <row r="4594" spans="4:4">
      <c r="D4594" s="499"/>
    </row>
    <row r="4595" spans="4:4">
      <c r="D4595" s="499"/>
    </row>
    <row r="4596" spans="4:4">
      <c r="D4596" s="499"/>
    </row>
    <row r="4597" spans="4:4">
      <c r="D4597" s="499"/>
    </row>
    <row r="4598" spans="4:4">
      <c r="D4598" s="499"/>
    </row>
    <row r="4599" spans="4:4">
      <c r="D4599" s="499"/>
    </row>
    <row r="4600" spans="4:4">
      <c r="D4600" s="499"/>
    </row>
    <row r="4601" spans="4:4">
      <c r="D4601" s="499"/>
    </row>
    <row r="4602" spans="4:4">
      <c r="D4602" s="499"/>
    </row>
    <row r="4603" spans="4:4">
      <c r="D4603" s="499"/>
    </row>
    <row r="4604" spans="4:4">
      <c r="D4604" s="499"/>
    </row>
    <row r="4605" spans="4:4">
      <c r="D4605" s="499"/>
    </row>
    <row r="4606" spans="4:4">
      <c r="D4606" s="499"/>
    </row>
    <row r="4607" spans="4:4">
      <c r="D4607" s="499"/>
    </row>
    <row r="4608" spans="4:4">
      <c r="D4608" s="499"/>
    </row>
    <row r="4609" spans="4:4">
      <c r="D4609" s="499"/>
    </row>
    <row r="4610" spans="4:4">
      <c r="D4610" s="499"/>
    </row>
    <row r="4611" spans="4:4">
      <c r="D4611" s="499"/>
    </row>
    <row r="4612" spans="4:4">
      <c r="D4612" s="499"/>
    </row>
    <row r="4613" spans="4:4">
      <c r="D4613" s="499"/>
    </row>
    <row r="4614" spans="4:4">
      <c r="D4614" s="499"/>
    </row>
    <row r="4615" spans="4:4">
      <c r="D4615" s="499"/>
    </row>
    <row r="4616" spans="4:4">
      <c r="D4616" s="499"/>
    </row>
    <row r="4617" spans="4:4">
      <c r="D4617" s="499"/>
    </row>
    <row r="4618" spans="4:4">
      <c r="D4618" s="499"/>
    </row>
    <row r="4619" spans="4:4">
      <c r="D4619" s="499"/>
    </row>
    <row r="4620" spans="4:4">
      <c r="D4620" s="499"/>
    </row>
    <row r="4621" spans="4:4">
      <c r="D4621" s="499"/>
    </row>
    <row r="4622" spans="4:4">
      <c r="D4622" s="499"/>
    </row>
    <row r="4623" spans="4:4">
      <c r="D4623" s="499"/>
    </row>
    <row r="4624" spans="4:4">
      <c r="D4624" s="499"/>
    </row>
    <row r="4625" spans="4:4">
      <c r="D4625" s="499"/>
    </row>
    <row r="4626" spans="4:4">
      <c r="D4626" s="499"/>
    </row>
    <row r="4627" spans="4:4">
      <c r="D4627" s="499"/>
    </row>
    <row r="4628" spans="4:4">
      <c r="D4628" s="499"/>
    </row>
    <row r="4629" spans="4:4">
      <c r="D4629" s="499"/>
    </row>
    <row r="4630" spans="4:4">
      <c r="D4630" s="499"/>
    </row>
    <row r="4631" spans="4:4">
      <c r="D4631" s="499"/>
    </row>
    <row r="4632" spans="4:4">
      <c r="D4632" s="499"/>
    </row>
    <row r="4633" spans="4:4">
      <c r="D4633" s="499"/>
    </row>
    <row r="4634" spans="4:4">
      <c r="D4634" s="499"/>
    </row>
    <row r="4635" spans="4:4">
      <c r="D4635" s="499"/>
    </row>
    <row r="4636" spans="4:4">
      <c r="D4636" s="499"/>
    </row>
    <row r="4637" spans="4:4">
      <c r="D4637" s="499"/>
    </row>
    <row r="4638" spans="4:4">
      <c r="D4638" s="499"/>
    </row>
    <row r="4639" spans="4:4">
      <c r="D4639" s="499"/>
    </row>
    <row r="4640" spans="4:4">
      <c r="D4640" s="499"/>
    </row>
    <row r="4641" spans="4:4">
      <c r="D4641" s="499"/>
    </row>
    <row r="4642" spans="4:4">
      <c r="D4642" s="499"/>
    </row>
    <row r="4643" spans="4:4">
      <c r="D4643" s="499"/>
    </row>
    <row r="4644" spans="4:4">
      <c r="D4644" s="499"/>
    </row>
    <row r="4645" spans="4:4">
      <c r="D4645" s="499"/>
    </row>
    <row r="4646" spans="4:4">
      <c r="D4646" s="499"/>
    </row>
    <row r="4647" spans="4:4">
      <c r="D4647" s="499"/>
    </row>
    <row r="4648" spans="4:4">
      <c r="D4648" s="499"/>
    </row>
    <row r="4649" spans="4:4">
      <c r="D4649" s="499"/>
    </row>
    <row r="4650" spans="4:4">
      <c r="D4650" s="499"/>
    </row>
    <row r="4651" spans="4:4">
      <c r="D4651" s="499"/>
    </row>
    <row r="4652" spans="4:4">
      <c r="D4652" s="499"/>
    </row>
    <row r="4653" spans="4:4">
      <c r="D4653" s="499"/>
    </row>
    <row r="4654" spans="4:4">
      <c r="D4654" s="499"/>
    </row>
    <row r="4655" spans="4:4">
      <c r="D4655" s="499"/>
    </row>
    <row r="4656" spans="4:4">
      <c r="D4656" s="499"/>
    </row>
    <row r="4657" spans="4:4">
      <c r="D4657" s="499"/>
    </row>
    <row r="4658" spans="4:4">
      <c r="D4658" s="499"/>
    </row>
    <row r="4659" spans="4:4">
      <c r="D4659" s="499"/>
    </row>
    <row r="4660" spans="4:4">
      <c r="D4660" s="499"/>
    </row>
    <row r="4661" spans="4:4">
      <c r="D4661" s="499"/>
    </row>
    <row r="4662" spans="4:4">
      <c r="D4662" s="499"/>
    </row>
    <row r="4663" spans="4:4">
      <c r="D4663" s="499"/>
    </row>
    <row r="4664" spans="4:4">
      <c r="D4664" s="499"/>
    </row>
    <row r="4665" spans="4:4">
      <c r="D4665" s="499"/>
    </row>
    <row r="4666" spans="4:4">
      <c r="D4666" s="499"/>
    </row>
    <row r="4667" spans="4:4">
      <c r="D4667" s="499"/>
    </row>
    <row r="4668" spans="4:4">
      <c r="D4668" s="499"/>
    </row>
    <row r="4669" spans="4:4">
      <c r="D4669" s="499"/>
    </row>
    <row r="4670" spans="4:4">
      <c r="D4670" s="499"/>
    </row>
    <row r="4671" spans="4:4">
      <c r="D4671" s="499"/>
    </row>
    <row r="4672" spans="4:4">
      <c r="D4672" s="499"/>
    </row>
    <row r="4673" spans="4:4">
      <c r="D4673" s="499"/>
    </row>
    <row r="4674" spans="4:4">
      <c r="D4674" s="499"/>
    </row>
    <row r="4675" spans="4:4">
      <c r="D4675" s="499"/>
    </row>
    <row r="4676" spans="4:4">
      <c r="D4676" s="499"/>
    </row>
    <row r="4677" spans="4:4">
      <c r="D4677" s="499"/>
    </row>
    <row r="4678" spans="4:4">
      <c r="D4678" s="499"/>
    </row>
    <row r="4679" spans="4:4">
      <c r="D4679" s="499"/>
    </row>
    <row r="4680" spans="4:4">
      <c r="D4680" s="499"/>
    </row>
    <row r="4681" spans="4:4">
      <c r="D4681" s="499"/>
    </row>
    <row r="4682" spans="4:4">
      <c r="D4682" s="499"/>
    </row>
    <row r="4683" spans="4:4">
      <c r="D4683" s="499"/>
    </row>
    <row r="4684" spans="4:4">
      <c r="D4684" s="499"/>
    </row>
    <row r="4685" spans="4:4">
      <c r="D4685" s="499"/>
    </row>
    <row r="4686" spans="4:4">
      <c r="D4686" s="499"/>
    </row>
    <row r="4687" spans="4:4">
      <c r="D4687" s="499"/>
    </row>
    <row r="4688" spans="4:4">
      <c r="D4688" s="499"/>
    </row>
    <row r="4689" spans="4:4">
      <c r="D4689" s="499"/>
    </row>
    <row r="4690" spans="4:4">
      <c r="D4690" s="499"/>
    </row>
    <row r="4691" spans="4:4">
      <c r="D4691" s="499"/>
    </row>
    <row r="4692" spans="4:4">
      <c r="D4692" s="499"/>
    </row>
    <row r="4693" spans="4:4">
      <c r="D4693" s="499"/>
    </row>
    <row r="4694" spans="4:4">
      <c r="D4694" s="499"/>
    </row>
    <row r="4695" spans="4:4">
      <c r="D4695" s="499"/>
    </row>
    <row r="4696" spans="4:4">
      <c r="D4696" s="499"/>
    </row>
    <row r="4697" spans="4:4">
      <c r="D4697" s="499"/>
    </row>
    <row r="4698" spans="4:4">
      <c r="D4698" s="499"/>
    </row>
    <row r="4699" spans="4:4">
      <c r="D4699" s="499"/>
    </row>
    <row r="4700" spans="4:4">
      <c r="D4700" s="499"/>
    </row>
    <row r="4701" spans="4:4">
      <c r="D4701" s="499"/>
    </row>
    <row r="4702" spans="4:4">
      <c r="D4702" s="499"/>
    </row>
    <row r="4703" spans="4:4">
      <c r="D4703" s="499"/>
    </row>
    <row r="4704" spans="4:4">
      <c r="D4704" s="499"/>
    </row>
    <row r="4705" spans="4:4">
      <c r="D4705" s="499"/>
    </row>
    <row r="4706" spans="4:4">
      <c r="D4706" s="499"/>
    </row>
    <row r="4707" spans="4:4">
      <c r="D4707" s="499"/>
    </row>
    <row r="4708" spans="4:4">
      <c r="D4708" s="499"/>
    </row>
    <row r="4709" spans="4:4">
      <c r="D4709" s="499"/>
    </row>
    <row r="4710" spans="4:4">
      <c r="D4710" s="499"/>
    </row>
    <row r="4711" spans="4:4">
      <c r="D4711" s="499"/>
    </row>
    <row r="4712" spans="4:4">
      <c r="D4712" s="499"/>
    </row>
    <row r="4713" spans="4:4">
      <c r="D4713" s="499"/>
    </row>
    <row r="4714" spans="4:4">
      <c r="D4714" s="499"/>
    </row>
    <row r="4715" spans="4:4">
      <c r="D4715" s="499"/>
    </row>
    <row r="4716" spans="4:4">
      <c r="D4716" s="499"/>
    </row>
    <row r="4717" spans="4:4">
      <c r="D4717" s="499"/>
    </row>
    <row r="4718" spans="4:4">
      <c r="D4718" s="499"/>
    </row>
    <row r="4719" spans="4:4">
      <c r="D4719" s="499"/>
    </row>
    <row r="4720" spans="4:4">
      <c r="D4720" s="499"/>
    </row>
    <row r="4721" spans="4:4">
      <c r="D4721" s="499"/>
    </row>
    <row r="4722" spans="4:4">
      <c r="D4722" s="499"/>
    </row>
    <row r="4723" spans="4:4">
      <c r="D4723" s="499"/>
    </row>
    <row r="4724" spans="4:4">
      <c r="D4724" s="499"/>
    </row>
    <row r="4725" spans="4:4">
      <c r="D4725" s="499"/>
    </row>
    <row r="4726" spans="4:4">
      <c r="D4726" s="499"/>
    </row>
    <row r="4727" spans="4:4">
      <c r="D4727" s="499"/>
    </row>
    <row r="4728" spans="4:4">
      <c r="D4728" s="499"/>
    </row>
    <row r="4729" spans="4:4">
      <c r="D4729" s="499"/>
    </row>
    <row r="4730" spans="4:4">
      <c r="D4730" s="499"/>
    </row>
    <row r="4731" spans="4:4">
      <c r="D4731" s="499"/>
    </row>
    <row r="4732" spans="4:4">
      <c r="D4732" s="499"/>
    </row>
    <row r="4733" spans="4:4">
      <c r="D4733" s="499"/>
    </row>
    <row r="4734" spans="4:4">
      <c r="D4734" s="499"/>
    </row>
    <row r="4735" spans="4:4">
      <c r="D4735" s="499"/>
    </row>
    <row r="4736" spans="4:4">
      <c r="D4736" s="499"/>
    </row>
    <row r="4737" spans="4:4">
      <c r="D4737" s="499"/>
    </row>
    <row r="4738" spans="4:4">
      <c r="D4738" s="499"/>
    </row>
    <row r="4739" spans="4:4">
      <c r="D4739" s="499"/>
    </row>
    <row r="4740" spans="4:4">
      <c r="D4740" s="499"/>
    </row>
    <row r="4741" spans="4:4">
      <c r="D4741" s="499"/>
    </row>
    <row r="4742" spans="4:4">
      <c r="D4742" s="499"/>
    </row>
    <row r="4743" spans="4:4">
      <c r="D4743" s="499"/>
    </row>
    <row r="4744" spans="4:4">
      <c r="D4744" s="499"/>
    </row>
    <row r="4745" spans="4:4">
      <c r="D4745" s="499"/>
    </row>
    <row r="4746" spans="4:4">
      <c r="D4746" s="499"/>
    </row>
    <row r="4747" spans="4:4">
      <c r="D4747" s="499"/>
    </row>
    <row r="4748" spans="4:4">
      <c r="D4748" s="499"/>
    </row>
    <row r="4749" spans="4:4">
      <c r="D4749" s="499"/>
    </row>
    <row r="4750" spans="4:4">
      <c r="D4750" s="499"/>
    </row>
    <row r="4751" spans="4:4">
      <c r="D4751" s="499"/>
    </row>
    <row r="4752" spans="4:4">
      <c r="D4752" s="499"/>
    </row>
    <row r="4753" spans="4:4">
      <c r="D4753" s="499"/>
    </row>
    <row r="4754" spans="4:4">
      <c r="D4754" s="499"/>
    </row>
    <row r="4755" spans="4:4">
      <c r="D4755" s="499"/>
    </row>
    <row r="4756" spans="4:4">
      <c r="D4756" s="499"/>
    </row>
    <row r="4757" spans="4:4">
      <c r="D4757" s="499"/>
    </row>
    <row r="4758" spans="4:4">
      <c r="D4758" s="499"/>
    </row>
    <row r="4759" spans="4:4">
      <c r="D4759" s="499"/>
    </row>
    <row r="4760" spans="4:4">
      <c r="D4760" s="499"/>
    </row>
    <row r="4761" spans="4:4">
      <c r="D4761" s="499"/>
    </row>
    <row r="4762" spans="4:4">
      <c r="D4762" s="499"/>
    </row>
    <row r="4763" spans="4:4">
      <c r="D4763" s="499"/>
    </row>
    <row r="4764" spans="4:4">
      <c r="D4764" s="499"/>
    </row>
    <row r="4765" spans="4:4">
      <c r="D4765" s="499"/>
    </row>
    <row r="4766" spans="4:4">
      <c r="D4766" s="499"/>
    </row>
    <row r="4767" spans="4:4">
      <c r="D4767" s="499"/>
    </row>
    <row r="4768" spans="4:4">
      <c r="D4768" s="499"/>
    </row>
    <row r="4769" spans="4:4">
      <c r="D4769" s="499"/>
    </row>
    <row r="4770" spans="4:4">
      <c r="D4770" s="499"/>
    </row>
    <row r="4771" spans="4:4">
      <c r="D4771" s="499"/>
    </row>
    <row r="4772" spans="4:4">
      <c r="D4772" s="499"/>
    </row>
    <row r="4773" spans="4:4">
      <c r="D4773" s="499"/>
    </row>
    <row r="4774" spans="4:4">
      <c r="D4774" s="499"/>
    </row>
    <row r="4775" spans="4:4">
      <c r="D4775" s="499"/>
    </row>
    <row r="4776" spans="4:4">
      <c r="D4776" s="499"/>
    </row>
    <row r="4777" spans="4:4">
      <c r="D4777" s="499"/>
    </row>
    <row r="4778" spans="4:4">
      <c r="D4778" s="499"/>
    </row>
    <row r="4779" spans="4:4">
      <c r="D4779" s="499"/>
    </row>
    <row r="4780" spans="4:4">
      <c r="D4780" s="499"/>
    </row>
    <row r="4781" spans="4:4">
      <c r="D4781" s="499"/>
    </row>
    <row r="4782" spans="4:4">
      <c r="D4782" s="499"/>
    </row>
    <row r="4783" spans="4:4">
      <c r="D4783" s="499"/>
    </row>
    <row r="4784" spans="4:4">
      <c r="D4784" s="499"/>
    </row>
    <row r="4785" spans="4:4">
      <c r="D4785" s="499"/>
    </row>
    <row r="4786" spans="4:4">
      <c r="D4786" s="499"/>
    </row>
    <row r="4787" spans="4:4">
      <c r="D4787" s="499"/>
    </row>
    <row r="4788" spans="4:4">
      <c r="D4788" s="499"/>
    </row>
    <row r="4789" spans="4:4">
      <c r="D4789" s="499"/>
    </row>
    <row r="4790" spans="4:4">
      <c r="D4790" s="499"/>
    </row>
    <row r="4791" spans="4:4">
      <c r="D4791" s="499"/>
    </row>
    <row r="4792" spans="4:4">
      <c r="D4792" s="499"/>
    </row>
    <row r="4793" spans="4:4">
      <c r="D4793" s="499"/>
    </row>
    <row r="4794" spans="4:4">
      <c r="D4794" s="499"/>
    </row>
    <row r="4795" spans="4:4">
      <c r="D4795" s="499"/>
    </row>
    <row r="4796" spans="4:4">
      <c r="D4796" s="499"/>
    </row>
    <row r="4797" spans="4:4">
      <c r="D4797" s="499"/>
    </row>
    <row r="4798" spans="4:4">
      <c r="D4798" s="499"/>
    </row>
    <row r="4799" spans="4:4">
      <c r="D4799" s="499"/>
    </row>
    <row r="4800" spans="4:4">
      <c r="D4800" s="499"/>
    </row>
    <row r="4801" spans="4:4">
      <c r="D4801" s="499"/>
    </row>
    <row r="4802" spans="4:4">
      <c r="D4802" s="499"/>
    </row>
    <row r="4803" spans="4:4">
      <c r="D4803" s="499"/>
    </row>
    <row r="4804" spans="4:4">
      <c r="D4804" s="499"/>
    </row>
    <row r="4805" spans="4:4">
      <c r="D4805" s="499"/>
    </row>
    <row r="4806" spans="4:4">
      <c r="D4806" s="499"/>
    </row>
    <row r="4807" spans="4:4">
      <c r="D4807" s="499"/>
    </row>
    <row r="4808" spans="4:4">
      <c r="D4808" s="499"/>
    </row>
    <row r="4809" spans="4:4">
      <c r="D4809" s="499"/>
    </row>
    <row r="4810" spans="4:4">
      <c r="D4810" s="499"/>
    </row>
    <row r="4811" spans="4:4">
      <c r="D4811" s="499"/>
    </row>
    <row r="4812" spans="4:4">
      <c r="D4812" s="499"/>
    </row>
    <row r="4813" spans="4:4">
      <c r="D4813" s="499"/>
    </row>
    <row r="4814" spans="4:4">
      <c r="D4814" s="499"/>
    </row>
    <row r="4815" spans="4:4">
      <c r="D4815" s="499"/>
    </row>
    <row r="4816" spans="4:4">
      <c r="D4816" s="499"/>
    </row>
    <row r="4817" spans="4:4">
      <c r="D4817" s="499"/>
    </row>
    <row r="4818" spans="4:4">
      <c r="D4818" s="499"/>
    </row>
    <row r="4819" spans="4:4">
      <c r="D4819" s="499"/>
    </row>
    <row r="4820" spans="4:4">
      <c r="D4820" s="499"/>
    </row>
    <row r="4821" spans="4:4">
      <c r="D4821" s="499"/>
    </row>
    <row r="4822" spans="4:4">
      <c r="D4822" s="499"/>
    </row>
    <row r="4823" spans="4:4">
      <c r="D4823" s="499"/>
    </row>
    <row r="4824" spans="4:4">
      <c r="D4824" s="499"/>
    </row>
    <row r="4825" spans="4:4">
      <c r="D4825" s="499"/>
    </row>
    <row r="4826" spans="4:4">
      <c r="D4826" s="499"/>
    </row>
    <row r="4827" spans="4:4">
      <c r="D4827" s="499"/>
    </row>
    <row r="4828" spans="4:4">
      <c r="D4828" s="499"/>
    </row>
    <row r="4829" spans="4:4">
      <c r="D4829" s="499"/>
    </row>
    <row r="4830" spans="4:4">
      <c r="D4830" s="499"/>
    </row>
    <row r="4831" spans="4:4">
      <c r="D4831" s="499"/>
    </row>
    <row r="4832" spans="4:4">
      <c r="D4832" s="499"/>
    </row>
    <row r="4833" spans="4:4">
      <c r="D4833" s="499"/>
    </row>
    <row r="4834" spans="4:4">
      <c r="D4834" s="499"/>
    </row>
    <row r="4835" spans="4:4">
      <c r="D4835" s="499"/>
    </row>
    <row r="4836" spans="4:4">
      <c r="D4836" s="499"/>
    </row>
    <row r="4837" spans="4:4">
      <c r="D4837" s="499"/>
    </row>
    <row r="4838" spans="4:4">
      <c r="D4838" s="499"/>
    </row>
    <row r="4839" spans="4:4">
      <c r="D4839" s="499"/>
    </row>
    <row r="4840" spans="4:4">
      <c r="D4840" s="499"/>
    </row>
    <row r="4841" spans="4:4">
      <c r="D4841" s="499"/>
    </row>
    <row r="4842" spans="4:4">
      <c r="D4842" s="499"/>
    </row>
    <row r="4843" spans="4:4">
      <c r="D4843" s="499"/>
    </row>
    <row r="4844" spans="4:4">
      <c r="D4844" s="499"/>
    </row>
    <row r="4845" spans="4:4">
      <c r="D4845" s="499"/>
    </row>
    <row r="4846" spans="4:4">
      <c r="D4846" s="499"/>
    </row>
    <row r="4847" spans="4:4">
      <c r="D4847" s="499"/>
    </row>
    <row r="4848" spans="4:4">
      <c r="D4848" s="499"/>
    </row>
    <row r="4849" spans="4:4">
      <c r="D4849" s="499"/>
    </row>
    <row r="4850" spans="4:4">
      <c r="D4850" s="499"/>
    </row>
    <row r="4851" spans="4:4">
      <c r="D4851" s="499"/>
    </row>
    <row r="4852" spans="4:4">
      <c r="D4852" s="499"/>
    </row>
    <row r="4853" spans="4:4">
      <c r="D4853" s="499"/>
    </row>
    <row r="4854" spans="4:4">
      <c r="D4854" s="499"/>
    </row>
    <row r="4855" spans="4:4">
      <c r="D4855" s="499"/>
    </row>
    <row r="4856" spans="4:4">
      <c r="D4856" s="499"/>
    </row>
    <row r="4857" spans="4:4">
      <c r="D4857" s="499"/>
    </row>
    <row r="4858" spans="4:4">
      <c r="D4858" s="499"/>
    </row>
    <row r="4859" spans="4:4">
      <c r="D4859" s="499"/>
    </row>
    <row r="4860" spans="4:4">
      <c r="D4860" s="499"/>
    </row>
    <row r="4861" spans="4:4">
      <c r="D4861" s="499"/>
    </row>
    <row r="4862" spans="4:4">
      <c r="D4862" s="499"/>
    </row>
    <row r="4863" spans="4:4">
      <c r="D4863" s="499"/>
    </row>
    <row r="4864" spans="4:4">
      <c r="D4864" s="499"/>
    </row>
    <row r="4865" spans="4:4">
      <c r="D4865" s="499"/>
    </row>
    <row r="4866" spans="4:4">
      <c r="D4866" s="499"/>
    </row>
    <row r="4867" spans="4:4">
      <c r="D4867" s="499"/>
    </row>
    <row r="4868" spans="4:4">
      <c r="D4868" s="499"/>
    </row>
    <row r="4869" spans="4:4">
      <c r="D4869" s="499"/>
    </row>
    <row r="4870" spans="4:4">
      <c r="D4870" s="499"/>
    </row>
    <row r="4871" spans="4:4">
      <c r="D4871" s="499"/>
    </row>
    <row r="4872" spans="4:4">
      <c r="D4872" s="499"/>
    </row>
    <row r="4873" spans="4:4">
      <c r="D4873" s="499"/>
    </row>
    <row r="4874" spans="4:4">
      <c r="D4874" s="499"/>
    </row>
    <row r="4875" spans="4:4">
      <c r="D4875" s="499"/>
    </row>
    <row r="4876" spans="4:4">
      <c r="D4876" s="499"/>
    </row>
    <row r="4877" spans="4:4">
      <c r="D4877" s="499"/>
    </row>
    <row r="4878" spans="4:4">
      <c r="D4878" s="499"/>
    </row>
    <row r="4879" spans="4:4">
      <c r="D4879" s="499"/>
    </row>
    <row r="4880" spans="4:4">
      <c r="D4880" s="499"/>
    </row>
    <row r="4881" spans="4:4">
      <c r="D4881" s="499"/>
    </row>
    <row r="4882" spans="4:4">
      <c r="D4882" s="499"/>
    </row>
    <row r="4883" spans="4:4">
      <c r="D4883" s="499"/>
    </row>
    <row r="4884" spans="4:4">
      <c r="D4884" s="499"/>
    </row>
    <row r="4885" spans="4:4">
      <c r="D4885" s="499"/>
    </row>
    <row r="4886" spans="4:4">
      <c r="D4886" s="499"/>
    </row>
    <row r="4887" spans="4:4">
      <c r="D4887" s="499"/>
    </row>
    <row r="4888" spans="4:4">
      <c r="D4888" s="499"/>
    </row>
    <row r="4889" spans="4:4">
      <c r="D4889" s="499"/>
    </row>
    <row r="4890" spans="4:4">
      <c r="D4890" s="499"/>
    </row>
    <row r="4891" spans="4:4">
      <c r="D4891" s="499"/>
    </row>
    <row r="4892" spans="4:4">
      <c r="D4892" s="499"/>
    </row>
    <row r="4893" spans="4:4">
      <c r="D4893" s="499"/>
    </row>
    <row r="4894" spans="4:4">
      <c r="D4894" s="499"/>
    </row>
    <row r="4895" spans="4:4">
      <c r="D4895" s="499"/>
    </row>
    <row r="4896" spans="4:4">
      <c r="D4896" s="499"/>
    </row>
    <row r="4897" spans="4:4">
      <c r="D4897" s="499"/>
    </row>
    <row r="4898" spans="4:4">
      <c r="D4898" s="499"/>
    </row>
    <row r="4899" spans="4:4">
      <c r="D4899" s="499"/>
    </row>
    <row r="4900" spans="4:4">
      <c r="D4900" s="499"/>
    </row>
    <row r="4901" spans="4:4">
      <c r="D4901" s="499"/>
    </row>
    <row r="4902" spans="4:4">
      <c r="D4902" s="499"/>
    </row>
    <row r="4903" spans="4:4">
      <c r="D4903" s="499"/>
    </row>
    <row r="4904" spans="4:4">
      <c r="D4904" s="499"/>
    </row>
    <row r="4905" spans="4:4">
      <c r="D4905" s="499"/>
    </row>
    <row r="4906" spans="4:4">
      <c r="D4906" s="499"/>
    </row>
    <row r="4907" spans="4:4">
      <c r="D4907" s="499"/>
    </row>
    <row r="4908" spans="4:4">
      <c r="D4908" s="499"/>
    </row>
    <row r="4909" spans="4:4">
      <c r="D4909" s="499"/>
    </row>
    <row r="4910" spans="4:4">
      <c r="D4910" s="499"/>
    </row>
    <row r="4911" spans="4:4">
      <c r="D4911" s="499"/>
    </row>
    <row r="4912" spans="4:4">
      <c r="D4912" s="499"/>
    </row>
    <row r="4913" spans="4:4">
      <c r="D4913" s="499"/>
    </row>
    <row r="4914" spans="4:4">
      <c r="D4914" s="499"/>
    </row>
    <row r="4915" spans="4:4">
      <c r="D4915" s="499"/>
    </row>
    <row r="4916" spans="4:4">
      <c r="D4916" s="499"/>
    </row>
    <row r="4917" spans="4:4">
      <c r="D4917" s="499"/>
    </row>
    <row r="4918" spans="4:4">
      <c r="D4918" s="499"/>
    </row>
    <row r="4919" spans="4:4">
      <c r="D4919" s="499"/>
    </row>
    <row r="4920" spans="4:4">
      <c r="D4920" s="499"/>
    </row>
    <row r="4921" spans="4:4">
      <c r="D4921" s="499"/>
    </row>
    <row r="4922" spans="4:4">
      <c r="D4922" s="499"/>
    </row>
    <row r="4923" spans="4:4">
      <c r="D4923" s="499"/>
    </row>
    <row r="4924" spans="4:4">
      <c r="D4924" s="499"/>
    </row>
    <row r="4925" spans="4:4">
      <c r="D4925" s="499"/>
    </row>
    <row r="4926" spans="4:4">
      <c r="D4926" s="499"/>
    </row>
    <row r="4927" spans="4:4">
      <c r="D4927" s="499"/>
    </row>
    <row r="4928" spans="4:4">
      <c r="D4928" s="499"/>
    </row>
    <row r="4929" spans="4:4">
      <c r="D4929" s="499"/>
    </row>
    <row r="4930" spans="4:4">
      <c r="D4930" s="499"/>
    </row>
    <row r="4931" spans="4:4">
      <c r="D4931" s="499"/>
    </row>
    <row r="4932" spans="4:4">
      <c r="D4932" s="499"/>
    </row>
    <row r="4933" spans="4:4">
      <c r="D4933" s="499"/>
    </row>
    <row r="4934" spans="4:4">
      <c r="D4934" s="499"/>
    </row>
    <row r="4935" spans="4:4">
      <c r="D4935" s="499"/>
    </row>
    <row r="4936" spans="4:4">
      <c r="D4936" s="499"/>
    </row>
    <row r="4937" spans="4:4">
      <c r="D4937" s="499"/>
    </row>
    <row r="4938" spans="4:4">
      <c r="D4938" s="499"/>
    </row>
    <row r="4939" spans="4:4">
      <c r="D4939" s="499"/>
    </row>
    <row r="4940" spans="4:4">
      <c r="D4940" s="499"/>
    </row>
    <row r="4941" spans="4:4">
      <c r="D4941" s="499"/>
    </row>
    <row r="4942" spans="4:4">
      <c r="D4942" s="499"/>
    </row>
    <row r="4943" spans="4:4">
      <c r="D4943" s="499"/>
    </row>
    <row r="4944" spans="4:4">
      <c r="D4944" s="499"/>
    </row>
    <row r="4945" spans="4:4">
      <c r="D4945" s="499"/>
    </row>
    <row r="4946" spans="4:4">
      <c r="D4946" s="499"/>
    </row>
    <row r="4947" spans="4:4">
      <c r="D4947" s="499"/>
    </row>
    <row r="4948" spans="4:4">
      <c r="D4948" s="499"/>
    </row>
    <row r="4949" spans="4:4">
      <c r="D4949" s="499"/>
    </row>
    <row r="4950" spans="4:4">
      <c r="D4950" s="499"/>
    </row>
    <row r="4951" spans="4:4">
      <c r="D4951" s="499"/>
    </row>
    <row r="4952" spans="4:4">
      <c r="D4952" s="499"/>
    </row>
    <row r="4953" spans="4:4">
      <c r="D4953" s="499"/>
    </row>
    <row r="4954" spans="4:4">
      <c r="D4954" s="499"/>
    </row>
    <row r="4955" spans="4:4">
      <c r="D4955" s="499"/>
    </row>
    <row r="4956" spans="4:4">
      <c r="D4956" s="499"/>
    </row>
    <row r="4957" spans="4:4">
      <c r="D4957" s="499"/>
    </row>
    <row r="4958" spans="4:4">
      <c r="D4958" s="499"/>
    </row>
    <row r="4959" spans="4:4">
      <c r="D4959" s="499"/>
    </row>
    <row r="4960" spans="4:4">
      <c r="D4960" s="499"/>
    </row>
    <row r="4961" spans="4:4">
      <c r="D4961" s="499"/>
    </row>
    <row r="4962" spans="4:4">
      <c r="D4962" s="499"/>
    </row>
    <row r="4963" spans="4:4">
      <c r="D4963" s="499"/>
    </row>
    <row r="4964" spans="4:4">
      <c r="D4964" s="499"/>
    </row>
    <row r="4965" spans="4:4">
      <c r="D4965" s="499"/>
    </row>
    <row r="4966" spans="4:4">
      <c r="D4966" s="499"/>
    </row>
    <row r="4967" spans="4:4">
      <c r="D4967" s="499"/>
    </row>
    <row r="4968" spans="4:4">
      <c r="D4968" s="499"/>
    </row>
    <row r="4969" spans="4:4">
      <c r="D4969" s="499"/>
    </row>
    <row r="4970" spans="4:4">
      <c r="D4970" s="499"/>
    </row>
    <row r="4971" spans="4:4">
      <c r="D4971" s="499"/>
    </row>
    <row r="4972" spans="4:4">
      <c r="D4972" s="499"/>
    </row>
    <row r="4973" spans="4:4">
      <c r="D4973" s="499"/>
    </row>
    <row r="4974" spans="4:4">
      <c r="D4974" s="499"/>
    </row>
    <row r="4975" spans="4:4">
      <c r="D4975" s="499"/>
    </row>
    <row r="4976" spans="4:4">
      <c r="D4976" s="499"/>
    </row>
    <row r="4977" spans="4:4">
      <c r="D4977" s="499"/>
    </row>
    <row r="4978" spans="4:4">
      <c r="D4978" s="499"/>
    </row>
    <row r="4979" spans="4:4">
      <c r="D4979" s="499"/>
    </row>
    <row r="4980" spans="4:4">
      <c r="D4980" s="499"/>
    </row>
    <row r="4981" spans="4:4">
      <c r="D4981" s="499"/>
    </row>
    <row r="4982" spans="4:4">
      <c r="D4982" s="499"/>
    </row>
    <row r="4983" spans="4:4">
      <c r="D4983" s="499"/>
    </row>
    <row r="4984" spans="4:4">
      <c r="D4984" s="499"/>
    </row>
    <row r="4985" spans="4:4">
      <c r="D4985" s="499"/>
    </row>
    <row r="4986" spans="4:4">
      <c r="D4986" s="499"/>
    </row>
    <row r="4987" spans="4:4">
      <c r="D4987" s="499"/>
    </row>
    <row r="4988" spans="4:4">
      <c r="D4988" s="499"/>
    </row>
    <row r="4989" spans="4:4">
      <c r="D4989" s="499"/>
    </row>
    <row r="4990" spans="4:4">
      <c r="D4990" s="499"/>
    </row>
    <row r="4991" spans="4:4">
      <c r="D4991" s="499"/>
    </row>
    <row r="4992" spans="4:4">
      <c r="D4992" s="499"/>
    </row>
    <row r="4993" spans="4:4">
      <c r="D4993" s="499"/>
    </row>
    <row r="4994" spans="4:4">
      <c r="D4994" s="499"/>
    </row>
    <row r="4995" spans="4:4">
      <c r="D4995" s="499"/>
    </row>
    <row r="4996" spans="4:4">
      <c r="D4996" s="499"/>
    </row>
    <row r="4997" spans="4:4">
      <c r="D4997" s="499"/>
    </row>
    <row r="4998" spans="4:4">
      <c r="D4998" s="499"/>
    </row>
    <row r="4999" spans="4:4">
      <c r="D4999" s="499"/>
    </row>
    <row r="5000" spans="4:4">
      <c r="D5000" s="499"/>
    </row>
  </sheetData>
  <sheetProtection algorithmName="SHA-512" hashValue="F60FIWwRBYQ7mIipBEDOJ4he3c8E3kzIU4ItLfz+XSok66j/hGJ/SSaxc375K+U/q76uamva+wvdvL2fe2pr3w==" saltValue="bI9V58X8G8FE8eg4xwZHxw==" spinCount="100000" sheet="1" formatRows="0"/>
  <mergeCells count="19">
    <mergeCell ref="C29:G29"/>
    <mergeCell ref="A1:G1"/>
    <mergeCell ref="C2:G2"/>
    <mergeCell ref="C3:G3"/>
    <mergeCell ref="C4:G4"/>
    <mergeCell ref="C10:G10"/>
    <mergeCell ref="C12:G12"/>
    <mergeCell ref="C13:G13"/>
    <mergeCell ref="C15:G15"/>
    <mergeCell ref="C17:G17"/>
    <mergeCell ref="C20:G20"/>
    <mergeCell ref="C23:G23"/>
    <mergeCell ref="C49:G49"/>
    <mergeCell ref="C31:G31"/>
    <mergeCell ref="C33:G33"/>
    <mergeCell ref="C38:G38"/>
    <mergeCell ref="C43:G43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style="493" customWidth="1"/>
    <col min="2" max="2" width="12.5703125" style="496" customWidth="1"/>
    <col min="3" max="3" width="63.28515625" style="496" customWidth="1"/>
    <col min="4" max="4" width="4.85546875" style="493" customWidth="1"/>
    <col min="5" max="5" width="10.5703125" style="493" customWidth="1"/>
    <col min="6" max="6" width="9.85546875" style="493" customWidth="1"/>
    <col min="7" max="7" width="12.7109375" style="493" customWidth="1"/>
    <col min="8" max="17" width="0" style="493" hidden="1" customWidth="1"/>
    <col min="18" max="18" width="6.85546875" style="493" customWidth="1"/>
    <col min="19" max="19" width="9.140625" style="493"/>
    <col min="20" max="25" width="0" style="493" hidden="1" customWidth="1"/>
    <col min="26" max="28" width="9.140625" style="493"/>
    <col min="29" max="29" width="0" style="493" hidden="1" customWidth="1"/>
    <col min="30" max="30" width="9.140625" style="493"/>
    <col min="31" max="41" width="0" style="493" hidden="1" customWidth="1"/>
    <col min="42" max="52" width="9.140625" style="493"/>
    <col min="53" max="53" width="98.7109375" style="493" customWidth="1"/>
    <col min="54" max="16384" width="9.140625" style="493"/>
  </cols>
  <sheetData>
    <row r="1" spans="1:60" ht="15.75" customHeight="1">
      <c r="A1" s="982" t="s">
        <v>1570</v>
      </c>
      <c r="B1" s="982"/>
      <c r="C1" s="982"/>
      <c r="D1" s="982"/>
      <c r="E1" s="982"/>
      <c r="F1" s="982"/>
      <c r="G1" s="982"/>
      <c r="AG1" s="493" t="s">
        <v>1571</v>
      </c>
    </row>
    <row r="2" spans="1:60" ht="24.95" customHeight="1">
      <c r="A2" s="494" t="s">
        <v>1572</v>
      </c>
      <c r="B2" s="495" t="s">
        <v>66</v>
      </c>
      <c r="C2" s="983" t="s">
        <v>1573</v>
      </c>
      <c r="D2" s="984"/>
      <c r="E2" s="984"/>
      <c r="F2" s="984"/>
      <c r="G2" s="985"/>
      <c r="AG2" s="493" t="s">
        <v>68</v>
      </c>
    </row>
    <row r="3" spans="1:60" ht="24.95" customHeight="1">
      <c r="A3" s="494" t="s">
        <v>1574</v>
      </c>
      <c r="B3" s="495" t="s">
        <v>829</v>
      </c>
      <c r="C3" s="983" t="s">
        <v>24</v>
      </c>
      <c r="D3" s="984"/>
      <c r="E3" s="984"/>
      <c r="F3" s="984"/>
      <c r="G3" s="985"/>
      <c r="AC3" s="496" t="s">
        <v>68</v>
      </c>
      <c r="AG3" s="493" t="s">
        <v>1575</v>
      </c>
    </row>
    <row r="4" spans="1:60" ht="24.95" customHeight="1">
      <c r="A4" s="497" t="s">
        <v>1576</v>
      </c>
      <c r="B4" s="498" t="s">
        <v>1577</v>
      </c>
      <c r="C4" s="986" t="s">
        <v>1578</v>
      </c>
      <c r="D4" s="987"/>
      <c r="E4" s="987"/>
      <c r="F4" s="987"/>
      <c r="G4" s="988"/>
      <c r="AG4" s="493" t="s">
        <v>1579</v>
      </c>
    </row>
    <row r="5" spans="1:60">
      <c r="D5" s="499"/>
    </row>
    <row r="6" spans="1:60" ht="38.25">
      <c r="A6" s="500" t="s">
        <v>1580</v>
      </c>
      <c r="B6" s="501" t="s">
        <v>1581</v>
      </c>
      <c r="C6" s="501" t="s">
        <v>1582</v>
      </c>
      <c r="D6" s="502" t="s">
        <v>142</v>
      </c>
      <c r="E6" s="500" t="s">
        <v>143</v>
      </c>
      <c r="F6" s="503" t="s">
        <v>1583</v>
      </c>
      <c r="G6" s="500" t="s">
        <v>1584</v>
      </c>
      <c r="H6" s="504" t="s">
        <v>1585</v>
      </c>
      <c r="I6" s="504" t="s">
        <v>1586</v>
      </c>
      <c r="J6" s="504" t="s">
        <v>1587</v>
      </c>
      <c r="K6" s="504" t="s">
        <v>1588</v>
      </c>
      <c r="L6" s="504" t="s">
        <v>77</v>
      </c>
      <c r="M6" s="504" t="s">
        <v>115</v>
      </c>
      <c r="N6" s="504" t="s">
        <v>1589</v>
      </c>
      <c r="O6" s="504" t="s">
        <v>1590</v>
      </c>
      <c r="P6" s="504" t="s">
        <v>1591</v>
      </c>
      <c r="Q6" s="504" t="s">
        <v>1592</v>
      </c>
      <c r="R6" s="504" t="s">
        <v>1593</v>
      </c>
      <c r="S6" s="504" t="s">
        <v>1594</v>
      </c>
      <c r="T6" s="504" t="s">
        <v>1595</v>
      </c>
      <c r="U6" s="504" t="s">
        <v>1596</v>
      </c>
      <c r="V6" s="504" t="s">
        <v>1597</v>
      </c>
      <c r="W6" s="504" t="s">
        <v>1598</v>
      </c>
      <c r="X6" s="504" t="s">
        <v>1599</v>
      </c>
      <c r="Y6" s="504" t="s">
        <v>2856</v>
      </c>
    </row>
    <row r="7" spans="1:60" hidden="1">
      <c r="A7" s="505"/>
      <c r="B7" s="506"/>
      <c r="C7" s="506"/>
      <c r="D7" s="507"/>
      <c r="E7" s="508"/>
      <c r="F7" s="509"/>
      <c r="G7" s="509"/>
      <c r="H7" s="509"/>
      <c r="I7" s="509"/>
      <c r="J7" s="509"/>
      <c r="K7" s="509"/>
      <c r="L7" s="509"/>
      <c r="M7" s="509"/>
      <c r="N7" s="508"/>
      <c r="O7" s="508"/>
      <c r="P7" s="508"/>
      <c r="Q7" s="508"/>
      <c r="R7" s="509"/>
      <c r="S7" s="509"/>
      <c r="T7" s="509"/>
      <c r="U7" s="509"/>
      <c r="V7" s="509"/>
      <c r="W7" s="509"/>
      <c r="X7" s="509"/>
      <c r="Y7" s="509"/>
    </row>
    <row r="8" spans="1:60">
      <c r="A8" s="510" t="s">
        <v>1600</v>
      </c>
      <c r="B8" s="511" t="s">
        <v>186</v>
      </c>
      <c r="C8" s="512" t="s">
        <v>1013</v>
      </c>
      <c r="D8" s="513"/>
      <c r="E8" s="514"/>
      <c r="F8" s="515"/>
      <c r="G8" s="515">
        <f>SUMIF(AG9:AG33,"&lt;&gt;NOR",G9:G33)</f>
        <v>0</v>
      </c>
      <c r="H8" s="515"/>
      <c r="I8" s="515">
        <f>SUM(I9:I33)</f>
        <v>0</v>
      </c>
      <c r="J8" s="515"/>
      <c r="K8" s="515">
        <f>SUM(K9:K33)</f>
        <v>0</v>
      </c>
      <c r="L8" s="515"/>
      <c r="M8" s="515">
        <f>SUM(M9:M33)</f>
        <v>0</v>
      </c>
      <c r="N8" s="514"/>
      <c r="O8" s="514">
        <f>SUM(O9:O33)</f>
        <v>3.7699999999999996</v>
      </c>
      <c r="P8" s="514"/>
      <c r="Q8" s="514">
        <f>SUM(Q9:Q33)</f>
        <v>0</v>
      </c>
      <c r="R8" s="515"/>
      <c r="S8" s="515"/>
      <c r="T8" s="516"/>
      <c r="U8" s="517"/>
      <c r="V8" s="517">
        <f>SUM(V9:V33)</f>
        <v>56.64</v>
      </c>
      <c r="W8" s="517"/>
      <c r="X8" s="517"/>
      <c r="Y8" s="517"/>
      <c r="AG8" s="493" t="s">
        <v>1601</v>
      </c>
    </row>
    <row r="9" spans="1:60" ht="22.5" outlineLevel="1">
      <c r="A9" s="518">
        <v>1</v>
      </c>
      <c r="B9" s="519" t="s">
        <v>1602</v>
      </c>
      <c r="C9" s="520" t="s">
        <v>1603</v>
      </c>
      <c r="D9" s="521" t="s">
        <v>162</v>
      </c>
      <c r="E9" s="522">
        <v>9.7624999999999993</v>
      </c>
      <c r="F9" s="523"/>
      <c r="G9" s="524">
        <f>ROUND(E9*F9,2)</f>
        <v>0</v>
      </c>
      <c r="H9" s="523"/>
      <c r="I9" s="524">
        <f>ROUND(E9*H9,2)</f>
        <v>0</v>
      </c>
      <c r="J9" s="523"/>
      <c r="K9" s="524">
        <f>ROUND(E9*J9,2)</f>
        <v>0</v>
      </c>
      <c r="L9" s="524">
        <v>21</v>
      </c>
      <c r="M9" s="524">
        <f>G9*(1+L9/100)</f>
        <v>0</v>
      </c>
      <c r="N9" s="522">
        <v>0.17454</v>
      </c>
      <c r="O9" s="522">
        <f>ROUND(E9*N9,2)</f>
        <v>1.7</v>
      </c>
      <c r="P9" s="522">
        <v>0</v>
      </c>
      <c r="Q9" s="522">
        <f>ROUND(E9*P9,2)</f>
        <v>0</v>
      </c>
      <c r="R9" s="524" t="s">
        <v>1604</v>
      </c>
      <c r="S9" s="524" t="s">
        <v>1605</v>
      </c>
      <c r="T9" s="525" t="s">
        <v>1605</v>
      </c>
      <c r="U9" s="526">
        <v>0.78149999999999997</v>
      </c>
      <c r="V9" s="526">
        <f>ROUND(E9*U9,2)</f>
        <v>7.63</v>
      </c>
      <c r="W9" s="526"/>
      <c r="X9" s="526" t="s">
        <v>1606</v>
      </c>
      <c r="Y9" s="526" t="s">
        <v>2857</v>
      </c>
      <c r="Z9" s="527"/>
      <c r="AA9" s="527"/>
      <c r="AB9" s="527"/>
      <c r="AC9" s="527"/>
      <c r="AD9" s="527"/>
      <c r="AE9" s="527"/>
      <c r="AF9" s="527"/>
      <c r="AG9" s="527" t="s">
        <v>1607</v>
      </c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</row>
    <row r="10" spans="1:60" outlineLevel="2">
      <c r="A10" s="528"/>
      <c r="B10" s="529"/>
      <c r="C10" s="530" t="s">
        <v>1608</v>
      </c>
      <c r="D10" s="531"/>
      <c r="E10" s="532">
        <v>9.7624999999999993</v>
      </c>
      <c r="F10" s="526"/>
      <c r="G10" s="526"/>
      <c r="H10" s="526"/>
      <c r="I10" s="526"/>
      <c r="J10" s="526"/>
      <c r="K10" s="526"/>
      <c r="L10" s="526"/>
      <c r="M10" s="526"/>
      <c r="N10" s="533"/>
      <c r="O10" s="533"/>
      <c r="P10" s="533"/>
      <c r="Q10" s="533"/>
      <c r="R10" s="526"/>
      <c r="S10" s="526"/>
      <c r="T10" s="526"/>
      <c r="U10" s="526"/>
      <c r="V10" s="526"/>
      <c r="W10" s="526"/>
      <c r="X10" s="526"/>
      <c r="Y10" s="526"/>
      <c r="Z10" s="527"/>
      <c r="AA10" s="527"/>
      <c r="AB10" s="527"/>
      <c r="AC10" s="527"/>
      <c r="AD10" s="527"/>
      <c r="AE10" s="527"/>
      <c r="AF10" s="527"/>
      <c r="AG10" s="527" t="s">
        <v>814</v>
      </c>
      <c r="AH10" s="527">
        <v>0</v>
      </c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</row>
    <row r="11" spans="1:60" outlineLevel="1">
      <c r="A11" s="518">
        <v>2</v>
      </c>
      <c r="B11" s="519" t="s">
        <v>1609</v>
      </c>
      <c r="C11" s="520" t="s">
        <v>1610</v>
      </c>
      <c r="D11" s="521" t="s">
        <v>189</v>
      </c>
      <c r="E11" s="522">
        <v>1</v>
      </c>
      <c r="F11" s="523"/>
      <c r="G11" s="524">
        <f>ROUND(E11*F11,2)</f>
        <v>0</v>
      </c>
      <c r="H11" s="523"/>
      <c r="I11" s="524">
        <f>ROUND(E11*H11,2)</f>
        <v>0</v>
      </c>
      <c r="J11" s="523"/>
      <c r="K11" s="524">
        <f>ROUND(E11*J11,2)</f>
        <v>0</v>
      </c>
      <c r="L11" s="524">
        <v>21</v>
      </c>
      <c r="M11" s="524">
        <f>G11*(1+L11/100)</f>
        <v>0</v>
      </c>
      <c r="N11" s="522">
        <v>8.4339999999999998E-2</v>
      </c>
      <c r="O11" s="522">
        <f>ROUND(E11*N11,2)</f>
        <v>0.08</v>
      </c>
      <c r="P11" s="522">
        <v>0</v>
      </c>
      <c r="Q11" s="522">
        <f>ROUND(E11*P11,2)</f>
        <v>0</v>
      </c>
      <c r="R11" s="524" t="s">
        <v>1604</v>
      </c>
      <c r="S11" s="524" t="s">
        <v>1605</v>
      </c>
      <c r="T11" s="525" t="s">
        <v>1605</v>
      </c>
      <c r="U11" s="526">
        <v>0.30099999999999999</v>
      </c>
      <c r="V11" s="526">
        <f>ROUND(E11*U11,2)</f>
        <v>0.3</v>
      </c>
      <c r="W11" s="526"/>
      <c r="X11" s="526" t="s">
        <v>1606</v>
      </c>
      <c r="Y11" s="526" t="s">
        <v>2857</v>
      </c>
      <c r="Z11" s="527"/>
      <c r="AA11" s="527"/>
      <c r="AB11" s="527"/>
      <c r="AC11" s="527"/>
      <c r="AD11" s="527"/>
      <c r="AE11" s="527"/>
      <c r="AF11" s="527"/>
      <c r="AG11" s="527" t="s">
        <v>1607</v>
      </c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</row>
    <row r="12" spans="1:60" outlineLevel="2">
      <c r="A12" s="528"/>
      <c r="B12" s="529"/>
      <c r="C12" s="530" t="s">
        <v>1611</v>
      </c>
      <c r="D12" s="531"/>
      <c r="E12" s="532">
        <v>1</v>
      </c>
      <c r="F12" s="526"/>
      <c r="G12" s="526"/>
      <c r="H12" s="526"/>
      <c r="I12" s="526"/>
      <c r="J12" s="526"/>
      <c r="K12" s="526"/>
      <c r="L12" s="526"/>
      <c r="M12" s="526"/>
      <c r="N12" s="533"/>
      <c r="O12" s="533"/>
      <c r="P12" s="533"/>
      <c r="Q12" s="533"/>
      <c r="R12" s="526"/>
      <c r="S12" s="526"/>
      <c r="T12" s="526"/>
      <c r="U12" s="526"/>
      <c r="V12" s="526"/>
      <c r="W12" s="526"/>
      <c r="X12" s="526"/>
      <c r="Y12" s="526"/>
      <c r="Z12" s="527"/>
      <c r="AA12" s="527"/>
      <c r="AB12" s="527"/>
      <c r="AC12" s="527"/>
      <c r="AD12" s="527"/>
      <c r="AE12" s="527"/>
      <c r="AF12" s="527"/>
      <c r="AG12" s="527" t="s">
        <v>814</v>
      </c>
      <c r="AH12" s="527">
        <v>0</v>
      </c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</row>
    <row r="13" spans="1:60" outlineLevel="1">
      <c r="A13" s="518">
        <v>3</v>
      </c>
      <c r="B13" s="519" t="s">
        <v>1612</v>
      </c>
      <c r="C13" s="520" t="s">
        <v>1613</v>
      </c>
      <c r="D13" s="521" t="s">
        <v>180</v>
      </c>
      <c r="E13" s="522">
        <v>28.3</v>
      </c>
      <c r="F13" s="523"/>
      <c r="G13" s="524">
        <f>ROUND(E13*F13,2)</f>
        <v>0</v>
      </c>
      <c r="H13" s="523"/>
      <c r="I13" s="524">
        <f>ROUND(E13*H13,2)</f>
        <v>0</v>
      </c>
      <c r="J13" s="523"/>
      <c r="K13" s="524">
        <f>ROUND(E13*J13,2)</f>
        <v>0</v>
      </c>
      <c r="L13" s="524">
        <v>21</v>
      </c>
      <c r="M13" s="524">
        <f>G13*(1+L13/100)</f>
        <v>0</v>
      </c>
      <c r="N13" s="522">
        <v>3.6000000000000002E-4</v>
      </c>
      <c r="O13" s="522">
        <f>ROUND(E13*N13,2)</f>
        <v>0.01</v>
      </c>
      <c r="P13" s="522">
        <v>0</v>
      </c>
      <c r="Q13" s="522">
        <f>ROUND(E13*P13,2)</f>
        <v>0</v>
      </c>
      <c r="R13" s="524" t="s">
        <v>1614</v>
      </c>
      <c r="S13" s="524" t="s">
        <v>1605</v>
      </c>
      <c r="T13" s="525" t="s">
        <v>1605</v>
      </c>
      <c r="U13" s="526">
        <v>0.2014</v>
      </c>
      <c r="V13" s="526">
        <f>ROUND(E13*U13,2)</f>
        <v>5.7</v>
      </c>
      <c r="W13" s="526"/>
      <c r="X13" s="526" t="s">
        <v>1606</v>
      </c>
      <c r="Y13" s="526" t="s">
        <v>2857</v>
      </c>
      <c r="Z13" s="527"/>
      <c r="AA13" s="527"/>
      <c r="AB13" s="527"/>
      <c r="AC13" s="527"/>
      <c r="AD13" s="527"/>
      <c r="AE13" s="527"/>
      <c r="AF13" s="527"/>
      <c r="AG13" s="527" t="s">
        <v>1607</v>
      </c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</row>
    <row r="14" spans="1:60" outlineLevel="2">
      <c r="A14" s="528"/>
      <c r="B14" s="529"/>
      <c r="C14" s="530" t="s">
        <v>1615</v>
      </c>
      <c r="D14" s="531"/>
      <c r="E14" s="532">
        <v>16</v>
      </c>
      <c r="F14" s="526"/>
      <c r="G14" s="526"/>
      <c r="H14" s="526"/>
      <c r="I14" s="526"/>
      <c r="J14" s="526"/>
      <c r="K14" s="526"/>
      <c r="L14" s="526"/>
      <c r="M14" s="526"/>
      <c r="N14" s="533"/>
      <c r="O14" s="533"/>
      <c r="P14" s="533"/>
      <c r="Q14" s="533"/>
      <c r="R14" s="526"/>
      <c r="S14" s="526"/>
      <c r="T14" s="526"/>
      <c r="U14" s="526"/>
      <c r="V14" s="526"/>
      <c r="W14" s="526"/>
      <c r="X14" s="526"/>
      <c r="Y14" s="526"/>
      <c r="Z14" s="527"/>
      <c r="AA14" s="527"/>
      <c r="AB14" s="527"/>
      <c r="AC14" s="527"/>
      <c r="AD14" s="527"/>
      <c r="AE14" s="527"/>
      <c r="AF14" s="527"/>
      <c r="AG14" s="527" t="s">
        <v>814</v>
      </c>
      <c r="AH14" s="527">
        <v>0</v>
      </c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</row>
    <row r="15" spans="1:60" outlineLevel="3">
      <c r="A15" s="528"/>
      <c r="B15" s="529"/>
      <c r="C15" s="530" t="s">
        <v>1616</v>
      </c>
      <c r="D15" s="531"/>
      <c r="E15" s="532">
        <v>7.4</v>
      </c>
      <c r="F15" s="526"/>
      <c r="G15" s="526"/>
      <c r="H15" s="526"/>
      <c r="I15" s="526"/>
      <c r="J15" s="526"/>
      <c r="K15" s="526"/>
      <c r="L15" s="526"/>
      <c r="M15" s="526"/>
      <c r="N15" s="533"/>
      <c r="O15" s="533"/>
      <c r="P15" s="533"/>
      <c r="Q15" s="533"/>
      <c r="R15" s="526"/>
      <c r="S15" s="526"/>
      <c r="T15" s="526"/>
      <c r="U15" s="526"/>
      <c r="V15" s="526"/>
      <c r="W15" s="526"/>
      <c r="X15" s="526"/>
      <c r="Y15" s="526"/>
      <c r="Z15" s="527"/>
      <c r="AA15" s="527"/>
      <c r="AB15" s="527"/>
      <c r="AC15" s="527"/>
      <c r="AD15" s="527"/>
      <c r="AE15" s="527"/>
      <c r="AF15" s="527"/>
      <c r="AG15" s="527" t="s">
        <v>814</v>
      </c>
      <c r="AH15" s="527">
        <v>0</v>
      </c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  <c r="AU15" s="527"/>
      <c r="AV15" s="527"/>
      <c r="AW15" s="527"/>
      <c r="AX15" s="527"/>
      <c r="AY15" s="527"/>
      <c r="AZ15" s="527"/>
      <c r="BA15" s="527"/>
      <c r="BB15" s="527"/>
      <c r="BC15" s="527"/>
      <c r="BD15" s="527"/>
      <c r="BE15" s="527"/>
      <c r="BF15" s="527"/>
      <c r="BG15" s="527"/>
      <c r="BH15" s="527"/>
    </row>
    <row r="16" spans="1:60" outlineLevel="3">
      <c r="A16" s="528"/>
      <c r="B16" s="529"/>
      <c r="C16" s="530" t="s">
        <v>1617</v>
      </c>
      <c r="D16" s="531"/>
      <c r="E16" s="532">
        <v>4.9000000000000004</v>
      </c>
      <c r="F16" s="526"/>
      <c r="G16" s="526"/>
      <c r="H16" s="526"/>
      <c r="I16" s="526"/>
      <c r="J16" s="526"/>
      <c r="K16" s="526"/>
      <c r="L16" s="526"/>
      <c r="M16" s="526"/>
      <c r="N16" s="533"/>
      <c r="O16" s="533"/>
      <c r="P16" s="533"/>
      <c r="Q16" s="533"/>
      <c r="R16" s="526"/>
      <c r="S16" s="526"/>
      <c r="T16" s="526"/>
      <c r="U16" s="526"/>
      <c r="V16" s="526"/>
      <c r="W16" s="526"/>
      <c r="X16" s="526"/>
      <c r="Y16" s="526"/>
      <c r="Z16" s="527"/>
      <c r="AA16" s="527"/>
      <c r="AB16" s="527"/>
      <c r="AC16" s="527"/>
      <c r="AD16" s="527"/>
      <c r="AE16" s="527"/>
      <c r="AF16" s="527"/>
      <c r="AG16" s="527" t="s">
        <v>814</v>
      </c>
      <c r="AH16" s="527">
        <v>0</v>
      </c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  <c r="AU16" s="527"/>
      <c r="AV16" s="527"/>
      <c r="AW16" s="527"/>
      <c r="AX16" s="527"/>
      <c r="AY16" s="527"/>
      <c r="AZ16" s="527"/>
      <c r="BA16" s="527"/>
      <c r="BB16" s="527"/>
      <c r="BC16" s="527"/>
      <c r="BD16" s="527"/>
      <c r="BE16" s="527"/>
      <c r="BF16" s="527"/>
      <c r="BG16" s="527"/>
      <c r="BH16" s="527"/>
    </row>
    <row r="17" spans="1:60" ht="22.5" outlineLevel="1">
      <c r="A17" s="518">
        <v>4</v>
      </c>
      <c r="B17" s="519" t="s">
        <v>1618</v>
      </c>
      <c r="C17" s="520" t="s">
        <v>1619</v>
      </c>
      <c r="D17" s="521" t="s">
        <v>162</v>
      </c>
      <c r="E17" s="522">
        <v>22.897500000000001</v>
      </c>
      <c r="F17" s="523"/>
      <c r="G17" s="524">
        <f>ROUND(E17*F17,2)</f>
        <v>0</v>
      </c>
      <c r="H17" s="523"/>
      <c r="I17" s="524">
        <f>ROUND(E17*H17,2)</f>
        <v>0</v>
      </c>
      <c r="J17" s="523"/>
      <c r="K17" s="524">
        <f>ROUND(E17*J17,2)</f>
        <v>0</v>
      </c>
      <c r="L17" s="524">
        <v>21</v>
      </c>
      <c r="M17" s="524">
        <f>G17*(1+L17/100)</f>
        <v>0</v>
      </c>
      <c r="N17" s="522">
        <v>2.231E-2</v>
      </c>
      <c r="O17" s="522">
        <f>ROUND(E17*N17,2)</f>
        <v>0.51</v>
      </c>
      <c r="P17" s="522">
        <v>0</v>
      </c>
      <c r="Q17" s="522">
        <f>ROUND(E17*P17,2)</f>
        <v>0</v>
      </c>
      <c r="R17" s="524" t="s">
        <v>1604</v>
      </c>
      <c r="S17" s="524" t="s">
        <v>1605</v>
      </c>
      <c r="T17" s="525" t="s">
        <v>1605</v>
      </c>
      <c r="U17" s="526">
        <v>0.88</v>
      </c>
      <c r="V17" s="526">
        <f>ROUND(E17*U17,2)</f>
        <v>20.149999999999999</v>
      </c>
      <c r="W17" s="526"/>
      <c r="X17" s="526" t="s">
        <v>1606</v>
      </c>
      <c r="Y17" s="526" t="s">
        <v>2857</v>
      </c>
      <c r="Z17" s="527"/>
      <c r="AA17" s="527"/>
      <c r="AB17" s="527"/>
      <c r="AC17" s="527"/>
      <c r="AD17" s="527"/>
      <c r="AE17" s="527"/>
      <c r="AF17" s="527"/>
      <c r="AG17" s="527" t="s">
        <v>1607</v>
      </c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</row>
    <row r="18" spans="1:60" ht="22.5" outlineLevel="2">
      <c r="A18" s="528"/>
      <c r="B18" s="529"/>
      <c r="C18" s="976" t="s">
        <v>1620</v>
      </c>
      <c r="D18" s="977"/>
      <c r="E18" s="977"/>
      <c r="F18" s="977"/>
      <c r="G18" s="977"/>
      <c r="H18" s="526"/>
      <c r="I18" s="526"/>
      <c r="J18" s="526"/>
      <c r="K18" s="526"/>
      <c r="L18" s="526"/>
      <c r="M18" s="526"/>
      <c r="N18" s="533"/>
      <c r="O18" s="533"/>
      <c r="P18" s="533"/>
      <c r="Q18" s="533"/>
      <c r="R18" s="526"/>
      <c r="S18" s="526"/>
      <c r="T18" s="526"/>
      <c r="U18" s="526"/>
      <c r="V18" s="526"/>
      <c r="W18" s="526"/>
      <c r="X18" s="526"/>
      <c r="Y18" s="526"/>
      <c r="Z18" s="527"/>
      <c r="AA18" s="527"/>
      <c r="AB18" s="527"/>
      <c r="AC18" s="527"/>
      <c r="AD18" s="527"/>
      <c r="AE18" s="527"/>
      <c r="AF18" s="527"/>
      <c r="AG18" s="527" t="s">
        <v>1621</v>
      </c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34" t="str">
        <f>C18</f>
        <v>zřízení nosné konstrukce příčky, vložení tepelné izolace tl. do 5 cm, montáž desek, tmelení spár Q2 a úprava rohů. Včetně dodávek materiálu.</v>
      </c>
      <c r="BB18" s="527"/>
      <c r="BC18" s="527"/>
      <c r="BD18" s="527"/>
      <c r="BE18" s="527"/>
      <c r="BF18" s="527"/>
      <c r="BG18" s="527"/>
      <c r="BH18" s="527"/>
    </row>
    <row r="19" spans="1:60" outlineLevel="2">
      <c r="A19" s="528"/>
      <c r="B19" s="529"/>
      <c r="C19" s="530" t="s">
        <v>1622</v>
      </c>
      <c r="D19" s="531"/>
      <c r="E19" s="532">
        <v>22.897500000000001</v>
      </c>
      <c r="F19" s="526"/>
      <c r="G19" s="526"/>
      <c r="H19" s="526"/>
      <c r="I19" s="526"/>
      <c r="J19" s="526"/>
      <c r="K19" s="526"/>
      <c r="L19" s="526"/>
      <c r="M19" s="526"/>
      <c r="N19" s="533"/>
      <c r="O19" s="533"/>
      <c r="P19" s="533"/>
      <c r="Q19" s="533"/>
      <c r="R19" s="526"/>
      <c r="S19" s="526"/>
      <c r="T19" s="526"/>
      <c r="U19" s="526"/>
      <c r="V19" s="526"/>
      <c r="W19" s="526"/>
      <c r="X19" s="526"/>
      <c r="Y19" s="526"/>
      <c r="Z19" s="527"/>
      <c r="AA19" s="527"/>
      <c r="AB19" s="527"/>
      <c r="AC19" s="527"/>
      <c r="AD19" s="527"/>
      <c r="AE19" s="527"/>
      <c r="AF19" s="527"/>
      <c r="AG19" s="527" t="s">
        <v>814</v>
      </c>
      <c r="AH19" s="527">
        <v>0</v>
      </c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</row>
    <row r="20" spans="1:60" outlineLevel="1">
      <c r="A20" s="518">
        <v>5</v>
      </c>
      <c r="B20" s="519" t="s">
        <v>1623</v>
      </c>
      <c r="C20" s="520" t="s">
        <v>1624</v>
      </c>
      <c r="D20" s="521" t="s">
        <v>162</v>
      </c>
      <c r="E20" s="522">
        <v>12.04</v>
      </c>
      <c r="F20" s="523"/>
      <c r="G20" s="524">
        <f>ROUND(E20*F20,2)</f>
        <v>0</v>
      </c>
      <c r="H20" s="523"/>
      <c r="I20" s="524">
        <f>ROUND(E20*H20,2)</f>
        <v>0</v>
      </c>
      <c r="J20" s="523"/>
      <c r="K20" s="524">
        <f>ROUND(E20*J20,2)</f>
        <v>0</v>
      </c>
      <c r="L20" s="524">
        <v>21</v>
      </c>
      <c r="M20" s="524">
        <f>G20*(1+L20/100)</f>
        <v>0</v>
      </c>
      <c r="N20" s="522">
        <v>0.11219</v>
      </c>
      <c r="O20" s="522">
        <f>ROUND(E20*N20,2)</f>
        <v>1.35</v>
      </c>
      <c r="P20" s="522">
        <v>0</v>
      </c>
      <c r="Q20" s="522">
        <f>ROUND(E20*P20,2)</f>
        <v>0</v>
      </c>
      <c r="R20" s="524" t="s">
        <v>1604</v>
      </c>
      <c r="S20" s="524" t="s">
        <v>1605</v>
      </c>
      <c r="T20" s="525" t="s">
        <v>1605</v>
      </c>
      <c r="U20" s="526">
        <v>0.55488999999999999</v>
      </c>
      <c r="V20" s="526">
        <f>ROUND(E20*U20,2)</f>
        <v>6.68</v>
      </c>
      <c r="W20" s="526"/>
      <c r="X20" s="526" t="s">
        <v>1606</v>
      </c>
      <c r="Y20" s="526" t="s">
        <v>2857</v>
      </c>
      <c r="Z20" s="527"/>
      <c r="AA20" s="527"/>
      <c r="AB20" s="527"/>
      <c r="AC20" s="527"/>
      <c r="AD20" s="527"/>
      <c r="AE20" s="527"/>
      <c r="AF20" s="527"/>
      <c r="AG20" s="527" t="s">
        <v>1607</v>
      </c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</row>
    <row r="21" spans="1:60" outlineLevel="2">
      <c r="A21" s="528"/>
      <c r="B21" s="529"/>
      <c r="C21" s="976" t="s">
        <v>1625</v>
      </c>
      <c r="D21" s="977"/>
      <c r="E21" s="977"/>
      <c r="F21" s="977"/>
      <c r="G21" s="977"/>
      <c r="H21" s="526"/>
      <c r="I21" s="526"/>
      <c r="J21" s="526"/>
      <c r="K21" s="526"/>
      <c r="L21" s="526"/>
      <c r="M21" s="526"/>
      <c r="N21" s="533"/>
      <c r="O21" s="533"/>
      <c r="P21" s="533"/>
      <c r="Q21" s="533"/>
      <c r="R21" s="526"/>
      <c r="S21" s="526"/>
      <c r="T21" s="526"/>
      <c r="U21" s="526"/>
      <c r="V21" s="526"/>
      <c r="W21" s="526"/>
      <c r="X21" s="526"/>
      <c r="Y21" s="526"/>
      <c r="Z21" s="527"/>
      <c r="AA21" s="527"/>
      <c r="AB21" s="527"/>
      <c r="AC21" s="527"/>
      <c r="AD21" s="527"/>
      <c r="AE21" s="527"/>
      <c r="AF21" s="527"/>
      <c r="AG21" s="527" t="s">
        <v>1621</v>
      </c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</row>
    <row r="22" spans="1:60" outlineLevel="2">
      <c r="A22" s="528"/>
      <c r="B22" s="529"/>
      <c r="C22" s="530" t="s">
        <v>1626</v>
      </c>
      <c r="D22" s="531"/>
      <c r="E22" s="532">
        <v>4.2</v>
      </c>
      <c r="F22" s="526"/>
      <c r="G22" s="526"/>
      <c r="H22" s="526"/>
      <c r="I22" s="526"/>
      <c r="J22" s="526"/>
      <c r="K22" s="526"/>
      <c r="L22" s="526"/>
      <c r="M22" s="526"/>
      <c r="N22" s="533"/>
      <c r="O22" s="533"/>
      <c r="P22" s="533"/>
      <c r="Q22" s="533"/>
      <c r="R22" s="526"/>
      <c r="S22" s="526"/>
      <c r="T22" s="526"/>
      <c r="U22" s="526"/>
      <c r="V22" s="526"/>
      <c r="W22" s="526"/>
      <c r="X22" s="526"/>
      <c r="Y22" s="526"/>
      <c r="Z22" s="527"/>
      <c r="AA22" s="527"/>
      <c r="AB22" s="527"/>
      <c r="AC22" s="527"/>
      <c r="AD22" s="527"/>
      <c r="AE22" s="527"/>
      <c r="AF22" s="527"/>
      <c r="AG22" s="527" t="s">
        <v>814</v>
      </c>
      <c r="AH22" s="527">
        <v>0</v>
      </c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</row>
    <row r="23" spans="1:60" outlineLevel="3">
      <c r="A23" s="528"/>
      <c r="B23" s="529"/>
      <c r="C23" s="530" t="s">
        <v>1627</v>
      </c>
      <c r="D23" s="531"/>
      <c r="E23" s="532">
        <v>7.84</v>
      </c>
      <c r="F23" s="526"/>
      <c r="G23" s="526"/>
      <c r="H23" s="526"/>
      <c r="I23" s="526"/>
      <c r="J23" s="526"/>
      <c r="K23" s="526"/>
      <c r="L23" s="526"/>
      <c r="M23" s="526"/>
      <c r="N23" s="533"/>
      <c r="O23" s="533"/>
      <c r="P23" s="533"/>
      <c r="Q23" s="533"/>
      <c r="R23" s="526"/>
      <c r="S23" s="526"/>
      <c r="T23" s="526"/>
      <c r="U23" s="526"/>
      <c r="V23" s="526"/>
      <c r="W23" s="526"/>
      <c r="X23" s="526"/>
      <c r="Y23" s="526"/>
      <c r="Z23" s="527"/>
      <c r="AA23" s="527"/>
      <c r="AB23" s="527"/>
      <c r="AC23" s="527"/>
      <c r="AD23" s="527"/>
      <c r="AE23" s="527"/>
      <c r="AF23" s="527"/>
      <c r="AG23" s="527" t="s">
        <v>814</v>
      </c>
      <c r="AH23" s="527">
        <v>0</v>
      </c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</row>
    <row r="24" spans="1:60" outlineLevel="1">
      <c r="A24" s="518">
        <v>6</v>
      </c>
      <c r="B24" s="519" t="s">
        <v>1628</v>
      </c>
      <c r="C24" s="520" t="s">
        <v>1629</v>
      </c>
      <c r="D24" s="521" t="s">
        <v>180</v>
      </c>
      <c r="E24" s="522">
        <v>24.7</v>
      </c>
      <c r="F24" s="523"/>
      <c r="G24" s="524">
        <f>ROUND(E24*F24,2)</f>
        <v>0</v>
      </c>
      <c r="H24" s="523"/>
      <c r="I24" s="524">
        <f>ROUND(E24*H24,2)</f>
        <v>0</v>
      </c>
      <c r="J24" s="523"/>
      <c r="K24" s="524">
        <f>ROUND(E24*J24,2)</f>
        <v>0</v>
      </c>
      <c r="L24" s="524">
        <v>21</v>
      </c>
      <c r="M24" s="524">
        <f>G24*(1+L24/100)</f>
        <v>0</v>
      </c>
      <c r="N24" s="522">
        <v>1.0200000000000001E-3</v>
      </c>
      <c r="O24" s="522">
        <f>ROUND(E24*N24,2)</f>
        <v>0.03</v>
      </c>
      <c r="P24" s="522">
        <v>0</v>
      </c>
      <c r="Q24" s="522">
        <f>ROUND(E24*P24,2)</f>
        <v>0</v>
      </c>
      <c r="R24" s="524" t="s">
        <v>1604</v>
      </c>
      <c r="S24" s="524" t="s">
        <v>1605</v>
      </c>
      <c r="T24" s="525" t="s">
        <v>1605</v>
      </c>
      <c r="U24" s="526">
        <v>0.223</v>
      </c>
      <c r="V24" s="526">
        <f>ROUND(E24*U24,2)</f>
        <v>5.51</v>
      </c>
      <c r="W24" s="526"/>
      <c r="X24" s="526" t="s">
        <v>1606</v>
      </c>
      <c r="Y24" s="526" t="s">
        <v>2857</v>
      </c>
      <c r="Z24" s="527"/>
      <c r="AA24" s="527"/>
      <c r="AB24" s="527"/>
      <c r="AC24" s="527"/>
      <c r="AD24" s="527"/>
      <c r="AE24" s="527"/>
      <c r="AF24" s="527"/>
      <c r="AG24" s="527" t="s">
        <v>1607</v>
      </c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</row>
    <row r="25" spans="1:60" outlineLevel="2">
      <c r="A25" s="528"/>
      <c r="B25" s="529"/>
      <c r="C25" s="976" t="s">
        <v>1630</v>
      </c>
      <c r="D25" s="977"/>
      <c r="E25" s="977"/>
      <c r="F25" s="977"/>
      <c r="G25" s="977"/>
      <c r="H25" s="526"/>
      <c r="I25" s="526"/>
      <c r="J25" s="526"/>
      <c r="K25" s="526"/>
      <c r="L25" s="526"/>
      <c r="M25" s="526"/>
      <c r="N25" s="533"/>
      <c r="O25" s="533"/>
      <c r="P25" s="533"/>
      <c r="Q25" s="533"/>
      <c r="R25" s="526"/>
      <c r="S25" s="526"/>
      <c r="T25" s="526"/>
      <c r="U25" s="526"/>
      <c r="V25" s="526"/>
      <c r="W25" s="526"/>
      <c r="X25" s="526"/>
      <c r="Y25" s="526"/>
      <c r="Z25" s="527"/>
      <c r="AA25" s="527"/>
      <c r="AB25" s="527"/>
      <c r="AC25" s="527"/>
      <c r="AD25" s="527"/>
      <c r="AE25" s="527"/>
      <c r="AF25" s="527"/>
      <c r="AG25" s="527" t="s">
        <v>1621</v>
      </c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</row>
    <row r="26" spans="1:60" outlineLevel="2">
      <c r="A26" s="528"/>
      <c r="B26" s="529"/>
      <c r="C26" s="978" t="s">
        <v>1631</v>
      </c>
      <c r="D26" s="979"/>
      <c r="E26" s="979"/>
      <c r="F26" s="979"/>
      <c r="G26" s="979"/>
      <c r="H26" s="526"/>
      <c r="I26" s="526"/>
      <c r="J26" s="526"/>
      <c r="K26" s="526"/>
      <c r="L26" s="526"/>
      <c r="M26" s="526"/>
      <c r="N26" s="533"/>
      <c r="O26" s="533"/>
      <c r="P26" s="533"/>
      <c r="Q26" s="533"/>
      <c r="R26" s="526"/>
      <c r="S26" s="526"/>
      <c r="T26" s="526"/>
      <c r="U26" s="526"/>
      <c r="V26" s="526"/>
      <c r="W26" s="526"/>
      <c r="X26" s="526"/>
      <c r="Y26" s="526"/>
      <c r="Z26" s="527"/>
      <c r="AA26" s="527"/>
      <c r="AB26" s="527"/>
      <c r="AC26" s="527"/>
      <c r="AD26" s="527"/>
      <c r="AE26" s="527"/>
      <c r="AF26" s="527"/>
      <c r="AG26" s="527" t="s">
        <v>1632</v>
      </c>
      <c r="AH26" s="527"/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</row>
    <row r="27" spans="1:60" outlineLevel="2">
      <c r="A27" s="528"/>
      <c r="B27" s="529"/>
      <c r="C27" s="530" t="s">
        <v>1633</v>
      </c>
      <c r="D27" s="531"/>
      <c r="E27" s="532">
        <v>6</v>
      </c>
      <c r="F27" s="526"/>
      <c r="G27" s="526"/>
      <c r="H27" s="526"/>
      <c r="I27" s="526"/>
      <c r="J27" s="526"/>
      <c r="K27" s="526"/>
      <c r="L27" s="526"/>
      <c r="M27" s="526"/>
      <c r="N27" s="533"/>
      <c r="O27" s="533"/>
      <c r="P27" s="533"/>
      <c r="Q27" s="533"/>
      <c r="R27" s="526"/>
      <c r="S27" s="526"/>
      <c r="T27" s="526"/>
      <c r="U27" s="526"/>
      <c r="V27" s="526"/>
      <c r="W27" s="526"/>
      <c r="X27" s="526"/>
      <c r="Y27" s="526"/>
      <c r="Z27" s="527"/>
      <c r="AA27" s="527"/>
      <c r="AB27" s="527"/>
      <c r="AC27" s="527"/>
      <c r="AD27" s="527"/>
      <c r="AE27" s="527"/>
      <c r="AF27" s="527"/>
      <c r="AG27" s="527" t="s">
        <v>814</v>
      </c>
      <c r="AH27" s="527">
        <v>0</v>
      </c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</row>
    <row r="28" spans="1:60" outlineLevel="3">
      <c r="A28" s="528"/>
      <c r="B28" s="529"/>
      <c r="C28" s="530" t="s">
        <v>1634</v>
      </c>
      <c r="D28" s="531"/>
      <c r="E28" s="532">
        <v>18.7</v>
      </c>
      <c r="F28" s="526"/>
      <c r="G28" s="526"/>
      <c r="H28" s="526"/>
      <c r="I28" s="526"/>
      <c r="J28" s="526"/>
      <c r="K28" s="526"/>
      <c r="L28" s="526"/>
      <c r="M28" s="526"/>
      <c r="N28" s="533"/>
      <c r="O28" s="533"/>
      <c r="P28" s="533"/>
      <c r="Q28" s="533"/>
      <c r="R28" s="526"/>
      <c r="S28" s="526"/>
      <c r="T28" s="526"/>
      <c r="U28" s="526"/>
      <c r="V28" s="526"/>
      <c r="W28" s="526"/>
      <c r="X28" s="526"/>
      <c r="Y28" s="526"/>
      <c r="Z28" s="527"/>
      <c r="AA28" s="527"/>
      <c r="AB28" s="527"/>
      <c r="AC28" s="527"/>
      <c r="AD28" s="527"/>
      <c r="AE28" s="527"/>
      <c r="AF28" s="527"/>
      <c r="AG28" s="527" t="s">
        <v>814</v>
      </c>
      <c r="AH28" s="527">
        <v>0</v>
      </c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</row>
    <row r="29" spans="1:60" ht="33.75" outlineLevel="1">
      <c r="A29" s="518">
        <v>7</v>
      </c>
      <c r="B29" s="519" t="s">
        <v>1635</v>
      </c>
      <c r="C29" s="520" t="s">
        <v>1636</v>
      </c>
      <c r="D29" s="521" t="s">
        <v>162</v>
      </c>
      <c r="E29" s="522">
        <v>6.71</v>
      </c>
      <c r="F29" s="523"/>
      <c r="G29" s="524">
        <f>ROUND(E29*F29,2)</f>
        <v>0</v>
      </c>
      <c r="H29" s="523"/>
      <c r="I29" s="524">
        <f>ROUND(E29*H29,2)</f>
        <v>0</v>
      </c>
      <c r="J29" s="523"/>
      <c r="K29" s="524">
        <f>ROUND(E29*J29,2)</f>
        <v>0</v>
      </c>
      <c r="L29" s="524">
        <v>21</v>
      </c>
      <c r="M29" s="524">
        <f>G29*(1+L29/100)</f>
        <v>0</v>
      </c>
      <c r="N29" s="522">
        <v>1.3729999999999999E-2</v>
      </c>
      <c r="O29" s="522">
        <f>ROUND(E29*N29,2)</f>
        <v>0.09</v>
      </c>
      <c r="P29" s="522">
        <v>0</v>
      </c>
      <c r="Q29" s="522">
        <f>ROUND(E29*P29,2)</f>
        <v>0</v>
      </c>
      <c r="R29" s="524" t="s">
        <v>1604</v>
      </c>
      <c r="S29" s="524" t="s">
        <v>1605</v>
      </c>
      <c r="T29" s="525" t="s">
        <v>1605</v>
      </c>
      <c r="U29" s="526">
        <v>1.0109999999999999</v>
      </c>
      <c r="V29" s="526">
        <f>ROUND(E29*U29,2)</f>
        <v>6.78</v>
      </c>
      <c r="W29" s="526"/>
      <c r="X29" s="526" t="s">
        <v>1606</v>
      </c>
      <c r="Y29" s="526" t="s">
        <v>2857</v>
      </c>
      <c r="Z29" s="527"/>
      <c r="AA29" s="527"/>
      <c r="AB29" s="527"/>
      <c r="AC29" s="527"/>
      <c r="AD29" s="527"/>
      <c r="AE29" s="527"/>
      <c r="AF29" s="527"/>
      <c r="AG29" s="527" t="s">
        <v>1607</v>
      </c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</row>
    <row r="30" spans="1:60" outlineLevel="2">
      <c r="A30" s="528"/>
      <c r="B30" s="529"/>
      <c r="C30" s="530" t="s">
        <v>1637</v>
      </c>
      <c r="D30" s="531"/>
      <c r="E30" s="532">
        <v>0.96</v>
      </c>
      <c r="F30" s="526"/>
      <c r="G30" s="526"/>
      <c r="H30" s="526"/>
      <c r="I30" s="526"/>
      <c r="J30" s="526"/>
      <c r="K30" s="526"/>
      <c r="L30" s="526"/>
      <c r="M30" s="526"/>
      <c r="N30" s="533"/>
      <c r="O30" s="533"/>
      <c r="P30" s="533"/>
      <c r="Q30" s="533"/>
      <c r="R30" s="526"/>
      <c r="S30" s="526"/>
      <c r="T30" s="526"/>
      <c r="U30" s="526"/>
      <c r="V30" s="526"/>
      <c r="W30" s="526"/>
      <c r="X30" s="526"/>
      <c r="Y30" s="526"/>
      <c r="Z30" s="527"/>
      <c r="AA30" s="527"/>
      <c r="AB30" s="527"/>
      <c r="AC30" s="527"/>
      <c r="AD30" s="527"/>
      <c r="AE30" s="527"/>
      <c r="AF30" s="527"/>
      <c r="AG30" s="527" t="s">
        <v>814</v>
      </c>
      <c r="AH30" s="527">
        <v>0</v>
      </c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</row>
    <row r="31" spans="1:60" outlineLevel="3">
      <c r="A31" s="528"/>
      <c r="B31" s="529"/>
      <c r="C31" s="530" t="s">
        <v>1638</v>
      </c>
      <c r="D31" s="531"/>
      <c r="E31" s="532">
        <v>5.75</v>
      </c>
      <c r="F31" s="526"/>
      <c r="G31" s="526"/>
      <c r="H31" s="526"/>
      <c r="I31" s="526"/>
      <c r="J31" s="526"/>
      <c r="K31" s="526"/>
      <c r="L31" s="526"/>
      <c r="M31" s="526"/>
      <c r="N31" s="533"/>
      <c r="O31" s="533"/>
      <c r="P31" s="533"/>
      <c r="Q31" s="533"/>
      <c r="R31" s="526"/>
      <c r="S31" s="526"/>
      <c r="T31" s="526"/>
      <c r="U31" s="526"/>
      <c r="V31" s="526"/>
      <c r="W31" s="526"/>
      <c r="X31" s="526"/>
      <c r="Y31" s="526"/>
      <c r="Z31" s="527"/>
      <c r="AA31" s="527"/>
      <c r="AB31" s="527"/>
      <c r="AC31" s="527"/>
      <c r="AD31" s="527"/>
      <c r="AE31" s="527"/>
      <c r="AF31" s="527"/>
      <c r="AG31" s="527" t="s">
        <v>814</v>
      </c>
      <c r="AH31" s="527">
        <v>0</v>
      </c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</row>
    <row r="32" spans="1:60" ht="22.5" outlineLevel="1">
      <c r="A32" s="518">
        <v>8</v>
      </c>
      <c r="B32" s="519" t="s">
        <v>1639</v>
      </c>
      <c r="C32" s="520" t="s">
        <v>1640</v>
      </c>
      <c r="D32" s="521" t="s">
        <v>162</v>
      </c>
      <c r="E32" s="522">
        <v>6.71</v>
      </c>
      <c r="F32" s="523"/>
      <c r="G32" s="524">
        <f>ROUND(E32*F32,2)</f>
        <v>0</v>
      </c>
      <c r="H32" s="523"/>
      <c r="I32" s="524">
        <f>ROUND(E32*H32,2)</f>
        <v>0</v>
      </c>
      <c r="J32" s="523"/>
      <c r="K32" s="524">
        <f>ROUND(E32*J32,2)</f>
        <v>0</v>
      </c>
      <c r="L32" s="524">
        <v>21</v>
      </c>
      <c r="M32" s="524">
        <f>G32*(1+L32/100)</f>
        <v>0</v>
      </c>
      <c r="N32" s="522">
        <v>0</v>
      </c>
      <c r="O32" s="522">
        <f>ROUND(E32*N32,2)</f>
        <v>0</v>
      </c>
      <c r="P32" s="522">
        <v>0</v>
      </c>
      <c r="Q32" s="522">
        <f>ROUND(E32*P32,2)</f>
        <v>0</v>
      </c>
      <c r="R32" s="524" t="s">
        <v>1604</v>
      </c>
      <c r="S32" s="524" t="s">
        <v>1605</v>
      </c>
      <c r="T32" s="525" t="s">
        <v>1605</v>
      </c>
      <c r="U32" s="526">
        <v>0.57999999999999996</v>
      </c>
      <c r="V32" s="526">
        <f>ROUND(E32*U32,2)</f>
        <v>3.89</v>
      </c>
      <c r="W32" s="526"/>
      <c r="X32" s="526" t="s">
        <v>1606</v>
      </c>
      <c r="Y32" s="526" t="s">
        <v>2857</v>
      </c>
      <c r="Z32" s="527"/>
      <c r="AA32" s="527"/>
      <c r="AB32" s="527"/>
      <c r="AC32" s="527"/>
      <c r="AD32" s="527"/>
      <c r="AE32" s="527"/>
      <c r="AF32" s="527"/>
      <c r="AG32" s="527" t="s">
        <v>1607</v>
      </c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</row>
    <row r="33" spans="1:60" outlineLevel="2">
      <c r="A33" s="528"/>
      <c r="B33" s="529"/>
      <c r="C33" s="530" t="s">
        <v>1641</v>
      </c>
      <c r="D33" s="531"/>
      <c r="E33" s="532">
        <v>6.71</v>
      </c>
      <c r="F33" s="526"/>
      <c r="G33" s="526"/>
      <c r="H33" s="526"/>
      <c r="I33" s="526"/>
      <c r="J33" s="526"/>
      <c r="K33" s="526"/>
      <c r="L33" s="526"/>
      <c r="M33" s="526"/>
      <c r="N33" s="533"/>
      <c r="O33" s="533"/>
      <c r="P33" s="533"/>
      <c r="Q33" s="533"/>
      <c r="R33" s="526"/>
      <c r="S33" s="526"/>
      <c r="T33" s="526"/>
      <c r="U33" s="526"/>
      <c r="V33" s="526"/>
      <c r="W33" s="526"/>
      <c r="X33" s="526"/>
      <c r="Y33" s="526"/>
      <c r="Z33" s="527"/>
      <c r="AA33" s="527"/>
      <c r="AB33" s="527"/>
      <c r="AC33" s="527"/>
      <c r="AD33" s="527"/>
      <c r="AE33" s="527"/>
      <c r="AF33" s="527"/>
      <c r="AG33" s="527" t="s">
        <v>814</v>
      </c>
      <c r="AH33" s="527">
        <v>5</v>
      </c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</row>
    <row r="34" spans="1:60">
      <c r="A34" s="510" t="s">
        <v>1600</v>
      </c>
      <c r="B34" s="511" t="s">
        <v>1119</v>
      </c>
      <c r="C34" s="512" t="s">
        <v>1642</v>
      </c>
      <c r="D34" s="513"/>
      <c r="E34" s="514"/>
      <c r="F34" s="515"/>
      <c r="G34" s="515">
        <f>SUMIF(AG35:AG55,"&lt;&gt;NOR",G35:G55)</f>
        <v>0</v>
      </c>
      <c r="H34" s="515"/>
      <c r="I34" s="515">
        <f>SUM(I35:I55)</f>
        <v>0</v>
      </c>
      <c r="J34" s="515"/>
      <c r="K34" s="515">
        <f>SUM(K35:K55)</f>
        <v>0</v>
      </c>
      <c r="L34" s="515"/>
      <c r="M34" s="515">
        <f>SUM(M35:M55)</f>
        <v>0</v>
      </c>
      <c r="N34" s="514"/>
      <c r="O34" s="514">
        <f>SUM(O35:O55)</f>
        <v>2.08</v>
      </c>
      <c r="P34" s="514"/>
      <c r="Q34" s="514">
        <f>SUM(Q35:Q55)</f>
        <v>0</v>
      </c>
      <c r="R34" s="515"/>
      <c r="S34" s="515"/>
      <c r="T34" s="516"/>
      <c r="U34" s="517"/>
      <c r="V34" s="517">
        <f>SUM(V35:V55)</f>
        <v>81.739999999999995</v>
      </c>
      <c r="W34" s="517"/>
      <c r="X34" s="517"/>
      <c r="Y34" s="517"/>
      <c r="AG34" s="493" t="s">
        <v>1601</v>
      </c>
    </row>
    <row r="35" spans="1:60" ht="22.5" outlineLevel="1">
      <c r="A35" s="518">
        <v>9</v>
      </c>
      <c r="B35" s="519" t="s">
        <v>1643</v>
      </c>
      <c r="C35" s="520" t="s">
        <v>1644</v>
      </c>
      <c r="D35" s="521" t="s">
        <v>162</v>
      </c>
      <c r="E35" s="522">
        <v>36.601500000000001</v>
      </c>
      <c r="F35" s="523"/>
      <c r="G35" s="524">
        <f>ROUND(E35*F35,2)</f>
        <v>0</v>
      </c>
      <c r="H35" s="523"/>
      <c r="I35" s="524">
        <f>ROUND(E35*H35,2)</f>
        <v>0</v>
      </c>
      <c r="J35" s="523"/>
      <c r="K35" s="524">
        <f>ROUND(E35*J35,2)</f>
        <v>0</v>
      </c>
      <c r="L35" s="524">
        <v>21</v>
      </c>
      <c r="M35" s="524">
        <f>G35*(1+L35/100)</f>
        <v>0</v>
      </c>
      <c r="N35" s="522">
        <v>4.8999999999999998E-3</v>
      </c>
      <c r="O35" s="522">
        <f>ROUND(E35*N35,2)</f>
        <v>0.18</v>
      </c>
      <c r="P35" s="522">
        <v>0</v>
      </c>
      <c r="Q35" s="522">
        <f>ROUND(E35*P35,2)</f>
        <v>0</v>
      </c>
      <c r="R35" s="524" t="s">
        <v>1604</v>
      </c>
      <c r="S35" s="524" t="s">
        <v>1605</v>
      </c>
      <c r="T35" s="525" t="s">
        <v>1605</v>
      </c>
      <c r="U35" s="526">
        <v>0.43</v>
      </c>
      <c r="V35" s="526">
        <f>ROUND(E35*U35,2)</f>
        <v>15.74</v>
      </c>
      <c r="W35" s="526"/>
      <c r="X35" s="526" t="s">
        <v>1606</v>
      </c>
      <c r="Y35" s="526" t="s">
        <v>2857</v>
      </c>
      <c r="Z35" s="527"/>
      <c r="AA35" s="527"/>
      <c r="AB35" s="527"/>
      <c r="AC35" s="527"/>
      <c r="AD35" s="527"/>
      <c r="AE35" s="527"/>
      <c r="AF35" s="527"/>
      <c r="AG35" s="527" t="s">
        <v>1607</v>
      </c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7"/>
      <c r="BD35" s="527"/>
      <c r="BE35" s="527"/>
      <c r="BF35" s="527"/>
      <c r="BG35" s="527"/>
      <c r="BH35" s="527"/>
    </row>
    <row r="36" spans="1:60" outlineLevel="2">
      <c r="A36" s="528"/>
      <c r="B36" s="529"/>
      <c r="C36" s="976" t="s">
        <v>1645</v>
      </c>
      <c r="D36" s="977"/>
      <c r="E36" s="977"/>
      <c r="F36" s="977"/>
      <c r="G36" s="977"/>
      <c r="H36" s="526"/>
      <c r="I36" s="526"/>
      <c r="J36" s="526"/>
      <c r="K36" s="526"/>
      <c r="L36" s="526"/>
      <c r="M36" s="526"/>
      <c r="N36" s="533"/>
      <c r="O36" s="533"/>
      <c r="P36" s="533"/>
      <c r="Q36" s="533"/>
      <c r="R36" s="526"/>
      <c r="S36" s="526"/>
      <c r="T36" s="526"/>
      <c r="U36" s="526"/>
      <c r="V36" s="526"/>
      <c r="W36" s="526"/>
      <c r="X36" s="526"/>
      <c r="Y36" s="526"/>
      <c r="Z36" s="527"/>
      <c r="AA36" s="527"/>
      <c r="AB36" s="527"/>
      <c r="AC36" s="527"/>
      <c r="AD36" s="527"/>
      <c r="AE36" s="527"/>
      <c r="AF36" s="527"/>
      <c r="AG36" s="527" t="s">
        <v>1621</v>
      </c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7"/>
      <c r="BG36" s="527"/>
      <c r="BH36" s="527"/>
    </row>
    <row r="37" spans="1:60" outlineLevel="2">
      <c r="A37" s="528"/>
      <c r="B37" s="529"/>
      <c r="C37" s="530" t="s">
        <v>1646</v>
      </c>
      <c r="D37" s="531"/>
      <c r="E37" s="532">
        <v>-76.387500000000003</v>
      </c>
      <c r="F37" s="526"/>
      <c r="G37" s="526"/>
      <c r="H37" s="526"/>
      <c r="I37" s="526"/>
      <c r="J37" s="526"/>
      <c r="K37" s="526"/>
      <c r="L37" s="526"/>
      <c r="M37" s="526"/>
      <c r="N37" s="533"/>
      <c r="O37" s="533"/>
      <c r="P37" s="533"/>
      <c r="Q37" s="533"/>
      <c r="R37" s="526"/>
      <c r="S37" s="526"/>
      <c r="T37" s="526"/>
      <c r="U37" s="526"/>
      <c r="V37" s="526"/>
      <c r="W37" s="526"/>
      <c r="X37" s="526"/>
      <c r="Y37" s="526"/>
      <c r="Z37" s="527"/>
      <c r="AA37" s="527"/>
      <c r="AB37" s="527"/>
      <c r="AC37" s="527"/>
      <c r="AD37" s="527"/>
      <c r="AE37" s="527"/>
      <c r="AF37" s="527"/>
      <c r="AG37" s="527" t="s">
        <v>814</v>
      </c>
      <c r="AH37" s="527">
        <v>5</v>
      </c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</row>
    <row r="38" spans="1:60" outlineLevel="3">
      <c r="A38" s="528"/>
      <c r="B38" s="529"/>
      <c r="C38" s="530" t="s">
        <v>1647</v>
      </c>
      <c r="D38" s="531"/>
      <c r="E38" s="532">
        <v>112.989</v>
      </c>
      <c r="F38" s="526"/>
      <c r="G38" s="526"/>
      <c r="H38" s="526"/>
      <c r="I38" s="526"/>
      <c r="J38" s="526"/>
      <c r="K38" s="526"/>
      <c r="L38" s="526"/>
      <c r="M38" s="526"/>
      <c r="N38" s="533"/>
      <c r="O38" s="533"/>
      <c r="P38" s="533"/>
      <c r="Q38" s="533"/>
      <c r="R38" s="526"/>
      <c r="S38" s="526"/>
      <c r="T38" s="526"/>
      <c r="U38" s="526"/>
      <c r="V38" s="526"/>
      <c r="W38" s="526"/>
      <c r="X38" s="526"/>
      <c r="Y38" s="526"/>
      <c r="Z38" s="527"/>
      <c r="AA38" s="527"/>
      <c r="AB38" s="527"/>
      <c r="AC38" s="527"/>
      <c r="AD38" s="527"/>
      <c r="AE38" s="527"/>
      <c r="AF38" s="527"/>
      <c r="AG38" s="527" t="s">
        <v>814</v>
      </c>
      <c r="AH38" s="527">
        <v>5</v>
      </c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7"/>
      <c r="BG38" s="527"/>
      <c r="BH38" s="527"/>
    </row>
    <row r="39" spans="1:60" outlineLevel="1">
      <c r="A39" s="518">
        <v>10</v>
      </c>
      <c r="B39" s="519" t="s">
        <v>1648</v>
      </c>
      <c r="C39" s="520" t="s">
        <v>1649</v>
      </c>
      <c r="D39" s="521" t="s">
        <v>180</v>
      </c>
      <c r="E39" s="522">
        <v>29.75</v>
      </c>
      <c r="F39" s="523"/>
      <c r="G39" s="524">
        <f>ROUND(E39*F39,2)</f>
        <v>0</v>
      </c>
      <c r="H39" s="523"/>
      <c r="I39" s="524">
        <f>ROUND(E39*H39,2)</f>
        <v>0</v>
      </c>
      <c r="J39" s="523"/>
      <c r="K39" s="524">
        <f>ROUND(E39*J39,2)</f>
        <v>0</v>
      </c>
      <c r="L39" s="524">
        <v>21</v>
      </c>
      <c r="M39" s="524">
        <f>G39*(1+L39/100)</f>
        <v>0</v>
      </c>
      <c r="N39" s="522">
        <v>1.4999999999999999E-4</v>
      </c>
      <c r="O39" s="522">
        <f>ROUND(E39*N39,2)</f>
        <v>0</v>
      </c>
      <c r="P39" s="522">
        <v>0</v>
      </c>
      <c r="Q39" s="522">
        <f>ROUND(E39*P39,2)</f>
        <v>0</v>
      </c>
      <c r="R39" s="524" t="s">
        <v>1604</v>
      </c>
      <c r="S39" s="524" t="s">
        <v>1605</v>
      </c>
      <c r="T39" s="525" t="s">
        <v>1605</v>
      </c>
      <c r="U39" s="526">
        <v>0.05</v>
      </c>
      <c r="V39" s="526">
        <f>ROUND(E39*U39,2)</f>
        <v>1.49</v>
      </c>
      <c r="W39" s="526"/>
      <c r="X39" s="526" t="s">
        <v>1606</v>
      </c>
      <c r="Y39" s="526" t="s">
        <v>2857</v>
      </c>
      <c r="Z39" s="527"/>
      <c r="AA39" s="527"/>
      <c r="AB39" s="527"/>
      <c r="AC39" s="527"/>
      <c r="AD39" s="527"/>
      <c r="AE39" s="527"/>
      <c r="AF39" s="527"/>
      <c r="AG39" s="527" t="s">
        <v>1607</v>
      </c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</row>
    <row r="40" spans="1:60" outlineLevel="2">
      <c r="A40" s="528"/>
      <c r="B40" s="529"/>
      <c r="C40" s="976" t="s">
        <v>1650</v>
      </c>
      <c r="D40" s="977"/>
      <c r="E40" s="977"/>
      <c r="F40" s="977"/>
      <c r="G40" s="977"/>
      <c r="H40" s="526"/>
      <c r="I40" s="526"/>
      <c r="J40" s="526"/>
      <c r="K40" s="526"/>
      <c r="L40" s="526"/>
      <c r="M40" s="526"/>
      <c r="N40" s="533"/>
      <c r="O40" s="533"/>
      <c r="P40" s="533"/>
      <c r="Q40" s="533"/>
      <c r="R40" s="526"/>
      <c r="S40" s="526"/>
      <c r="T40" s="526"/>
      <c r="U40" s="526"/>
      <c r="V40" s="526"/>
      <c r="W40" s="526"/>
      <c r="X40" s="526"/>
      <c r="Y40" s="526"/>
      <c r="Z40" s="527"/>
      <c r="AA40" s="527"/>
      <c r="AB40" s="527"/>
      <c r="AC40" s="527"/>
      <c r="AD40" s="527"/>
      <c r="AE40" s="527"/>
      <c r="AF40" s="527"/>
      <c r="AG40" s="527" t="s">
        <v>1621</v>
      </c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  <c r="AU40" s="527"/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7"/>
      <c r="BG40" s="527"/>
      <c r="BH40" s="527"/>
    </row>
    <row r="41" spans="1:60" outlineLevel="2">
      <c r="A41" s="528"/>
      <c r="B41" s="529"/>
      <c r="C41" s="530" t="s">
        <v>1651</v>
      </c>
      <c r="D41" s="531"/>
      <c r="E41" s="532">
        <v>24.95</v>
      </c>
      <c r="F41" s="526"/>
      <c r="G41" s="526"/>
      <c r="H41" s="526"/>
      <c r="I41" s="526"/>
      <c r="J41" s="526"/>
      <c r="K41" s="526"/>
      <c r="L41" s="526"/>
      <c r="M41" s="526"/>
      <c r="N41" s="533"/>
      <c r="O41" s="533"/>
      <c r="P41" s="533"/>
      <c r="Q41" s="533"/>
      <c r="R41" s="526"/>
      <c r="S41" s="526"/>
      <c r="T41" s="526"/>
      <c r="U41" s="526"/>
      <c r="V41" s="526"/>
      <c r="W41" s="526"/>
      <c r="X41" s="526"/>
      <c r="Y41" s="526"/>
      <c r="Z41" s="527"/>
      <c r="AA41" s="527"/>
      <c r="AB41" s="527"/>
      <c r="AC41" s="527"/>
      <c r="AD41" s="527"/>
      <c r="AE41" s="527"/>
      <c r="AF41" s="527"/>
      <c r="AG41" s="527" t="s">
        <v>814</v>
      </c>
      <c r="AH41" s="527">
        <v>0</v>
      </c>
      <c r="AI41" s="527"/>
      <c r="AJ41" s="527"/>
      <c r="AK41" s="527"/>
      <c r="AL41" s="527"/>
      <c r="AM41" s="527"/>
      <c r="AN41" s="527"/>
      <c r="AO41" s="527"/>
      <c r="AP41" s="527"/>
      <c r="AQ41" s="527"/>
      <c r="AR41" s="527"/>
      <c r="AS41" s="527"/>
      <c r="AT41" s="527"/>
      <c r="AU41" s="527"/>
      <c r="AV41" s="527"/>
      <c r="AW41" s="527"/>
      <c r="AX41" s="527"/>
      <c r="AY41" s="527"/>
      <c r="AZ41" s="527"/>
      <c r="BA41" s="527"/>
      <c r="BB41" s="527"/>
      <c r="BC41" s="527"/>
      <c r="BD41" s="527"/>
      <c r="BE41" s="527"/>
      <c r="BF41" s="527"/>
      <c r="BG41" s="527"/>
      <c r="BH41" s="527"/>
    </row>
    <row r="42" spans="1:60" outlineLevel="3">
      <c r="A42" s="528"/>
      <c r="B42" s="529"/>
      <c r="C42" s="530" t="s">
        <v>1652</v>
      </c>
      <c r="D42" s="531"/>
      <c r="E42" s="532">
        <v>4.8</v>
      </c>
      <c r="F42" s="526"/>
      <c r="G42" s="526"/>
      <c r="H42" s="526"/>
      <c r="I42" s="526"/>
      <c r="J42" s="526"/>
      <c r="K42" s="526"/>
      <c r="L42" s="526"/>
      <c r="M42" s="526"/>
      <c r="N42" s="533"/>
      <c r="O42" s="533"/>
      <c r="P42" s="533"/>
      <c r="Q42" s="533"/>
      <c r="R42" s="526"/>
      <c r="S42" s="526"/>
      <c r="T42" s="526"/>
      <c r="U42" s="526"/>
      <c r="V42" s="526"/>
      <c r="W42" s="526"/>
      <c r="X42" s="526"/>
      <c r="Y42" s="526"/>
      <c r="Z42" s="527"/>
      <c r="AA42" s="527"/>
      <c r="AB42" s="527"/>
      <c r="AC42" s="527"/>
      <c r="AD42" s="527"/>
      <c r="AE42" s="527"/>
      <c r="AF42" s="527"/>
      <c r="AG42" s="527" t="s">
        <v>814</v>
      </c>
      <c r="AH42" s="527">
        <v>0</v>
      </c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/>
      <c r="AU42" s="527"/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7"/>
      <c r="BG42" s="527"/>
      <c r="BH42" s="527"/>
    </row>
    <row r="43" spans="1:60" ht="22.5" outlineLevel="1">
      <c r="A43" s="518">
        <v>11</v>
      </c>
      <c r="B43" s="519" t="s">
        <v>1653</v>
      </c>
      <c r="C43" s="520" t="s">
        <v>1654</v>
      </c>
      <c r="D43" s="521" t="s">
        <v>162</v>
      </c>
      <c r="E43" s="522">
        <v>86.188999999999993</v>
      </c>
      <c r="F43" s="523"/>
      <c r="G43" s="524">
        <f>ROUND(E43*F43,2)</f>
        <v>0</v>
      </c>
      <c r="H43" s="523"/>
      <c r="I43" s="524">
        <f>ROUND(E43*H43,2)</f>
        <v>0</v>
      </c>
      <c r="J43" s="523"/>
      <c r="K43" s="524">
        <f>ROUND(E43*J43,2)</f>
        <v>0</v>
      </c>
      <c r="L43" s="524">
        <v>21</v>
      </c>
      <c r="M43" s="524">
        <f>G43*(1+L43/100)</f>
        <v>0</v>
      </c>
      <c r="N43" s="522">
        <v>1.554E-2</v>
      </c>
      <c r="O43" s="522">
        <f>ROUND(E43*N43,2)</f>
        <v>1.34</v>
      </c>
      <c r="P43" s="522">
        <v>0</v>
      </c>
      <c r="Q43" s="522">
        <f>ROUND(E43*P43,2)</f>
        <v>0</v>
      </c>
      <c r="R43" s="524" t="s">
        <v>1614</v>
      </c>
      <c r="S43" s="524" t="s">
        <v>1605</v>
      </c>
      <c r="T43" s="525" t="s">
        <v>1605</v>
      </c>
      <c r="U43" s="526">
        <v>0.23580000000000001</v>
      </c>
      <c r="V43" s="526">
        <f>ROUND(E43*U43,2)</f>
        <v>20.32</v>
      </c>
      <c r="W43" s="526"/>
      <c r="X43" s="526" t="s">
        <v>1606</v>
      </c>
      <c r="Y43" s="526" t="s">
        <v>2857</v>
      </c>
      <c r="Z43" s="527"/>
      <c r="AA43" s="527"/>
      <c r="AB43" s="527"/>
      <c r="AC43" s="527"/>
      <c r="AD43" s="527"/>
      <c r="AE43" s="527"/>
      <c r="AF43" s="527"/>
      <c r="AG43" s="527" t="s">
        <v>1607</v>
      </c>
      <c r="AH43" s="527"/>
      <c r="AI43" s="527"/>
      <c r="AJ43" s="527"/>
      <c r="AK43" s="527"/>
      <c r="AL43" s="527"/>
      <c r="AM43" s="527"/>
      <c r="AN43" s="527"/>
      <c r="AO43" s="527"/>
      <c r="AP43" s="527"/>
      <c r="AQ43" s="527"/>
      <c r="AR43" s="527"/>
      <c r="AS43" s="527"/>
      <c r="AT43" s="527"/>
      <c r="AU43" s="527"/>
      <c r="AV43" s="527"/>
      <c r="AW43" s="527"/>
      <c r="AX43" s="527"/>
      <c r="AY43" s="527"/>
      <c r="AZ43" s="527"/>
      <c r="BA43" s="527"/>
      <c r="BB43" s="527"/>
      <c r="BC43" s="527"/>
      <c r="BD43" s="527"/>
      <c r="BE43" s="527"/>
      <c r="BF43" s="527"/>
      <c r="BG43" s="527"/>
      <c r="BH43" s="527"/>
    </row>
    <row r="44" spans="1:60" outlineLevel="2">
      <c r="A44" s="528"/>
      <c r="B44" s="529"/>
      <c r="C44" s="974" t="s">
        <v>1655</v>
      </c>
      <c r="D44" s="975"/>
      <c r="E44" s="975"/>
      <c r="F44" s="975"/>
      <c r="G44" s="975"/>
      <c r="H44" s="526"/>
      <c r="I44" s="526"/>
      <c r="J44" s="526"/>
      <c r="K44" s="526"/>
      <c r="L44" s="526"/>
      <c r="M44" s="526"/>
      <c r="N44" s="533"/>
      <c r="O44" s="533"/>
      <c r="P44" s="533"/>
      <c r="Q44" s="533"/>
      <c r="R44" s="526"/>
      <c r="S44" s="526"/>
      <c r="T44" s="526"/>
      <c r="U44" s="526"/>
      <c r="V44" s="526"/>
      <c r="W44" s="526"/>
      <c r="X44" s="526"/>
      <c r="Y44" s="526"/>
      <c r="Z44" s="527"/>
      <c r="AA44" s="527"/>
      <c r="AB44" s="527"/>
      <c r="AC44" s="527"/>
      <c r="AD44" s="527"/>
      <c r="AE44" s="527"/>
      <c r="AF44" s="527"/>
      <c r="AG44" s="527" t="s">
        <v>1632</v>
      </c>
      <c r="AH44" s="527"/>
      <c r="AI44" s="527"/>
      <c r="AJ44" s="527"/>
      <c r="AK44" s="527"/>
      <c r="AL44" s="527"/>
      <c r="AM44" s="527"/>
      <c r="AN44" s="527"/>
      <c r="AO44" s="527"/>
      <c r="AP44" s="527"/>
      <c r="AQ44" s="527"/>
      <c r="AR44" s="527"/>
      <c r="AS44" s="527"/>
      <c r="AT44" s="527"/>
      <c r="AU44" s="527"/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7"/>
      <c r="BG44" s="527"/>
      <c r="BH44" s="527"/>
    </row>
    <row r="45" spans="1:60" ht="22.5" outlineLevel="2">
      <c r="A45" s="528"/>
      <c r="B45" s="529"/>
      <c r="C45" s="530" t="s">
        <v>1656</v>
      </c>
      <c r="D45" s="531"/>
      <c r="E45" s="532">
        <v>52.805</v>
      </c>
      <c r="F45" s="526"/>
      <c r="G45" s="526"/>
      <c r="H45" s="526"/>
      <c r="I45" s="526"/>
      <c r="J45" s="526"/>
      <c r="K45" s="526"/>
      <c r="L45" s="526"/>
      <c r="M45" s="526"/>
      <c r="N45" s="533"/>
      <c r="O45" s="533"/>
      <c r="P45" s="533"/>
      <c r="Q45" s="533"/>
      <c r="R45" s="526"/>
      <c r="S45" s="526"/>
      <c r="T45" s="526"/>
      <c r="U45" s="526"/>
      <c r="V45" s="526"/>
      <c r="W45" s="526"/>
      <c r="X45" s="526"/>
      <c r="Y45" s="526"/>
      <c r="Z45" s="527"/>
      <c r="AA45" s="527"/>
      <c r="AB45" s="527"/>
      <c r="AC45" s="527"/>
      <c r="AD45" s="527"/>
      <c r="AE45" s="527"/>
      <c r="AF45" s="527"/>
      <c r="AG45" s="527" t="s">
        <v>814</v>
      </c>
      <c r="AH45" s="527">
        <v>0</v>
      </c>
      <c r="AI45" s="527"/>
      <c r="AJ45" s="527"/>
      <c r="AK45" s="527"/>
      <c r="AL45" s="527"/>
      <c r="AM45" s="527"/>
      <c r="AN45" s="527"/>
      <c r="AO45" s="527"/>
      <c r="AP45" s="527"/>
      <c r="AQ45" s="527"/>
      <c r="AR45" s="527"/>
      <c r="AS45" s="527"/>
      <c r="AT45" s="527"/>
      <c r="AU45" s="527"/>
      <c r="AV45" s="527"/>
      <c r="AW45" s="527"/>
      <c r="AX45" s="527"/>
      <c r="AY45" s="527"/>
      <c r="AZ45" s="527"/>
      <c r="BA45" s="527"/>
      <c r="BB45" s="527"/>
      <c r="BC45" s="527"/>
      <c r="BD45" s="527"/>
      <c r="BE45" s="527"/>
      <c r="BF45" s="527"/>
      <c r="BG45" s="527"/>
      <c r="BH45" s="527"/>
    </row>
    <row r="46" spans="1:60" outlineLevel="3">
      <c r="A46" s="528"/>
      <c r="B46" s="529"/>
      <c r="C46" s="530" t="s">
        <v>1657</v>
      </c>
      <c r="D46" s="531"/>
      <c r="E46" s="532">
        <v>30.544</v>
      </c>
      <c r="F46" s="526"/>
      <c r="G46" s="526"/>
      <c r="H46" s="526"/>
      <c r="I46" s="526"/>
      <c r="J46" s="526"/>
      <c r="K46" s="526"/>
      <c r="L46" s="526"/>
      <c r="M46" s="526"/>
      <c r="N46" s="533"/>
      <c r="O46" s="533"/>
      <c r="P46" s="533"/>
      <c r="Q46" s="533"/>
      <c r="R46" s="526"/>
      <c r="S46" s="526"/>
      <c r="T46" s="526"/>
      <c r="U46" s="526"/>
      <c r="V46" s="526"/>
      <c r="W46" s="526"/>
      <c r="X46" s="526"/>
      <c r="Y46" s="526"/>
      <c r="Z46" s="527"/>
      <c r="AA46" s="527"/>
      <c r="AB46" s="527"/>
      <c r="AC46" s="527"/>
      <c r="AD46" s="527"/>
      <c r="AE46" s="527"/>
      <c r="AF46" s="527"/>
      <c r="AG46" s="527" t="s">
        <v>814</v>
      </c>
      <c r="AH46" s="527">
        <v>0</v>
      </c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7"/>
      <c r="BG46" s="527"/>
      <c r="BH46" s="527"/>
    </row>
    <row r="47" spans="1:60" outlineLevel="3">
      <c r="A47" s="528"/>
      <c r="B47" s="529"/>
      <c r="C47" s="530" t="s">
        <v>1658</v>
      </c>
      <c r="D47" s="531"/>
      <c r="E47" s="532">
        <v>2.84</v>
      </c>
      <c r="F47" s="526"/>
      <c r="G47" s="526"/>
      <c r="H47" s="526"/>
      <c r="I47" s="526"/>
      <c r="J47" s="526"/>
      <c r="K47" s="526"/>
      <c r="L47" s="526"/>
      <c r="M47" s="526"/>
      <c r="N47" s="533"/>
      <c r="O47" s="533"/>
      <c r="P47" s="533"/>
      <c r="Q47" s="533"/>
      <c r="R47" s="526"/>
      <c r="S47" s="526"/>
      <c r="T47" s="526"/>
      <c r="U47" s="526"/>
      <c r="V47" s="526"/>
      <c r="W47" s="526"/>
      <c r="X47" s="526"/>
      <c r="Y47" s="526"/>
      <c r="Z47" s="527"/>
      <c r="AA47" s="527"/>
      <c r="AB47" s="527"/>
      <c r="AC47" s="527"/>
      <c r="AD47" s="527"/>
      <c r="AE47" s="527"/>
      <c r="AF47" s="527"/>
      <c r="AG47" s="527" t="s">
        <v>814</v>
      </c>
      <c r="AH47" s="527">
        <v>0</v>
      </c>
      <c r="AI47" s="527"/>
      <c r="AJ47" s="527"/>
      <c r="AK47" s="527"/>
      <c r="AL47" s="527"/>
      <c r="AM47" s="527"/>
      <c r="AN47" s="527"/>
      <c r="AO47" s="527"/>
      <c r="AP47" s="527"/>
      <c r="AQ47" s="527"/>
      <c r="AR47" s="527"/>
      <c r="AS47" s="527"/>
      <c r="AT47" s="527"/>
      <c r="AU47" s="527"/>
      <c r="AV47" s="527"/>
      <c r="AW47" s="527"/>
      <c r="AX47" s="527"/>
      <c r="AY47" s="527"/>
      <c r="AZ47" s="527"/>
      <c r="BA47" s="527"/>
      <c r="BB47" s="527"/>
      <c r="BC47" s="527"/>
      <c r="BD47" s="527"/>
      <c r="BE47" s="527"/>
      <c r="BF47" s="527"/>
      <c r="BG47" s="527"/>
      <c r="BH47" s="527"/>
    </row>
    <row r="48" spans="1:60" ht="22.5" outlineLevel="1">
      <c r="A48" s="518">
        <v>12</v>
      </c>
      <c r="B48" s="519" t="s">
        <v>1659</v>
      </c>
      <c r="C48" s="520" t="s">
        <v>1660</v>
      </c>
      <c r="D48" s="521" t="s">
        <v>162</v>
      </c>
      <c r="E48" s="522">
        <v>112.989</v>
      </c>
      <c r="F48" s="523"/>
      <c r="G48" s="524">
        <f>ROUND(E48*F48,2)</f>
        <v>0</v>
      </c>
      <c r="H48" s="523"/>
      <c r="I48" s="524">
        <f>ROUND(E48*H48,2)</f>
        <v>0</v>
      </c>
      <c r="J48" s="523"/>
      <c r="K48" s="524">
        <f>ROUND(E48*J48,2)</f>
        <v>0</v>
      </c>
      <c r="L48" s="524">
        <v>21</v>
      </c>
      <c r="M48" s="524">
        <f>G48*(1+L48/100)</f>
        <v>0</v>
      </c>
      <c r="N48" s="522">
        <v>4.9100000000000003E-3</v>
      </c>
      <c r="O48" s="522">
        <f>ROUND(E48*N48,2)</f>
        <v>0.55000000000000004</v>
      </c>
      <c r="P48" s="522">
        <v>0</v>
      </c>
      <c r="Q48" s="522">
        <f>ROUND(E48*P48,2)</f>
        <v>0</v>
      </c>
      <c r="R48" s="524" t="s">
        <v>1604</v>
      </c>
      <c r="S48" s="524" t="s">
        <v>1605</v>
      </c>
      <c r="T48" s="525" t="s">
        <v>1605</v>
      </c>
      <c r="U48" s="526">
        <v>0.36199999999999999</v>
      </c>
      <c r="V48" s="526">
        <f>ROUND(E48*U48,2)</f>
        <v>40.9</v>
      </c>
      <c r="W48" s="526"/>
      <c r="X48" s="526" t="s">
        <v>1606</v>
      </c>
      <c r="Y48" s="526" t="s">
        <v>2857</v>
      </c>
      <c r="Z48" s="527"/>
      <c r="AA48" s="527"/>
      <c r="AB48" s="527"/>
      <c r="AC48" s="527"/>
      <c r="AD48" s="527"/>
      <c r="AE48" s="527"/>
      <c r="AF48" s="527"/>
      <c r="AG48" s="527" t="s">
        <v>1607</v>
      </c>
      <c r="AH48" s="527"/>
      <c r="AI48" s="527"/>
      <c r="AJ48" s="527"/>
      <c r="AK48" s="527"/>
      <c r="AL48" s="527"/>
      <c r="AM48" s="527"/>
      <c r="AN48" s="527"/>
      <c r="AO48" s="527"/>
      <c r="AP48" s="527"/>
      <c r="AQ48" s="527"/>
      <c r="AR48" s="527"/>
      <c r="AS48" s="527"/>
      <c r="AT48" s="527"/>
      <c r="AU48" s="527"/>
      <c r="AV48" s="527"/>
      <c r="AW48" s="527"/>
      <c r="AX48" s="527"/>
      <c r="AY48" s="527"/>
      <c r="AZ48" s="527"/>
      <c r="BA48" s="527"/>
      <c r="BB48" s="527"/>
      <c r="BC48" s="527"/>
      <c r="BD48" s="527"/>
      <c r="BE48" s="527"/>
      <c r="BF48" s="527"/>
      <c r="BG48" s="527"/>
      <c r="BH48" s="527"/>
    </row>
    <row r="49" spans="1:60" ht="22.5" outlineLevel="2">
      <c r="A49" s="528"/>
      <c r="B49" s="529"/>
      <c r="C49" s="530" t="s">
        <v>1661</v>
      </c>
      <c r="D49" s="531"/>
      <c r="E49" s="532">
        <v>62.564999999999998</v>
      </c>
      <c r="F49" s="526"/>
      <c r="G49" s="526"/>
      <c r="H49" s="526"/>
      <c r="I49" s="526"/>
      <c r="J49" s="526"/>
      <c r="K49" s="526"/>
      <c r="L49" s="526"/>
      <c r="M49" s="526"/>
      <c r="N49" s="533"/>
      <c r="O49" s="533"/>
      <c r="P49" s="533"/>
      <c r="Q49" s="533"/>
      <c r="R49" s="526"/>
      <c r="S49" s="526"/>
      <c r="T49" s="526"/>
      <c r="U49" s="526"/>
      <c r="V49" s="526"/>
      <c r="W49" s="526"/>
      <c r="X49" s="526"/>
      <c r="Y49" s="526"/>
      <c r="Z49" s="527"/>
      <c r="AA49" s="527"/>
      <c r="AB49" s="527"/>
      <c r="AC49" s="527"/>
      <c r="AD49" s="527"/>
      <c r="AE49" s="527"/>
      <c r="AF49" s="527"/>
      <c r="AG49" s="527" t="s">
        <v>814</v>
      </c>
      <c r="AH49" s="527">
        <v>0</v>
      </c>
      <c r="AI49" s="527"/>
      <c r="AJ49" s="527"/>
      <c r="AK49" s="527"/>
      <c r="AL49" s="527"/>
      <c r="AM49" s="527"/>
      <c r="AN49" s="527"/>
      <c r="AO49" s="527"/>
      <c r="AP49" s="527"/>
      <c r="AQ49" s="527"/>
      <c r="AR49" s="527"/>
      <c r="AS49" s="527"/>
      <c r="AT49" s="527"/>
      <c r="AU49" s="527"/>
      <c r="AV49" s="527"/>
      <c r="AW49" s="527"/>
      <c r="AX49" s="527"/>
      <c r="AY49" s="527"/>
      <c r="AZ49" s="527"/>
      <c r="BA49" s="527"/>
      <c r="BB49" s="527"/>
      <c r="BC49" s="527"/>
      <c r="BD49" s="527"/>
      <c r="BE49" s="527"/>
      <c r="BF49" s="527"/>
      <c r="BG49" s="527"/>
      <c r="BH49" s="527"/>
    </row>
    <row r="50" spans="1:60" outlineLevel="3">
      <c r="A50" s="528"/>
      <c r="B50" s="529"/>
      <c r="C50" s="530" t="s">
        <v>1657</v>
      </c>
      <c r="D50" s="531"/>
      <c r="E50" s="532">
        <v>30.544</v>
      </c>
      <c r="F50" s="526"/>
      <c r="G50" s="526"/>
      <c r="H50" s="526"/>
      <c r="I50" s="526"/>
      <c r="J50" s="526"/>
      <c r="K50" s="526"/>
      <c r="L50" s="526"/>
      <c r="M50" s="526"/>
      <c r="N50" s="533"/>
      <c r="O50" s="533"/>
      <c r="P50" s="533"/>
      <c r="Q50" s="533"/>
      <c r="R50" s="526"/>
      <c r="S50" s="526"/>
      <c r="T50" s="526"/>
      <c r="U50" s="526"/>
      <c r="V50" s="526"/>
      <c r="W50" s="526"/>
      <c r="X50" s="526"/>
      <c r="Y50" s="526"/>
      <c r="Z50" s="527"/>
      <c r="AA50" s="527"/>
      <c r="AB50" s="527"/>
      <c r="AC50" s="527"/>
      <c r="AD50" s="527"/>
      <c r="AE50" s="527"/>
      <c r="AF50" s="527"/>
      <c r="AG50" s="527" t="s">
        <v>814</v>
      </c>
      <c r="AH50" s="527">
        <v>0</v>
      </c>
      <c r="AI50" s="527"/>
      <c r="AJ50" s="527"/>
      <c r="AK50" s="527"/>
      <c r="AL50" s="527"/>
      <c r="AM50" s="527"/>
      <c r="AN50" s="527"/>
      <c r="AO50" s="527"/>
      <c r="AP50" s="527"/>
      <c r="AQ50" s="527"/>
      <c r="AR50" s="527"/>
      <c r="AS50" s="527"/>
      <c r="AT50" s="527"/>
      <c r="AU50" s="527"/>
      <c r="AV50" s="527"/>
      <c r="AW50" s="527"/>
      <c r="AX50" s="527"/>
      <c r="AY50" s="527"/>
      <c r="AZ50" s="527"/>
      <c r="BA50" s="527"/>
      <c r="BB50" s="527"/>
      <c r="BC50" s="527"/>
      <c r="BD50" s="527"/>
      <c r="BE50" s="527"/>
      <c r="BF50" s="527"/>
      <c r="BG50" s="527"/>
      <c r="BH50" s="527"/>
    </row>
    <row r="51" spans="1:60" outlineLevel="3">
      <c r="A51" s="528"/>
      <c r="B51" s="529"/>
      <c r="C51" s="530" t="s">
        <v>1662</v>
      </c>
      <c r="D51" s="531"/>
      <c r="E51" s="532">
        <v>13.72</v>
      </c>
      <c r="F51" s="526"/>
      <c r="G51" s="526"/>
      <c r="H51" s="526"/>
      <c r="I51" s="526"/>
      <c r="J51" s="526"/>
      <c r="K51" s="526"/>
      <c r="L51" s="526"/>
      <c r="M51" s="526"/>
      <c r="N51" s="533"/>
      <c r="O51" s="533"/>
      <c r="P51" s="533"/>
      <c r="Q51" s="533"/>
      <c r="R51" s="526"/>
      <c r="S51" s="526"/>
      <c r="T51" s="526"/>
      <c r="U51" s="526"/>
      <c r="V51" s="526"/>
      <c r="W51" s="526"/>
      <c r="X51" s="526"/>
      <c r="Y51" s="526"/>
      <c r="Z51" s="527"/>
      <c r="AA51" s="527"/>
      <c r="AB51" s="527"/>
      <c r="AC51" s="527"/>
      <c r="AD51" s="527"/>
      <c r="AE51" s="527"/>
      <c r="AF51" s="527"/>
      <c r="AG51" s="527" t="s">
        <v>814</v>
      </c>
      <c r="AH51" s="527">
        <v>0</v>
      </c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7"/>
      <c r="BA51" s="527"/>
      <c r="BB51" s="527"/>
      <c r="BC51" s="527"/>
      <c r="BD51" s="527"/>
      <c r="BE51" s="527"/>
      <c r="BF51" s="527"/>
      <c r="BG51" s="527"/>
      <c r="BH51" s="527"/>
    </row>
    <row r="52" spans="1:60" outlineLevel="3">
      <c r="A52" s="528"/>
      <c r="B52" s="529"/>
      <c r="C52" s="530" t="s">
        <v>1663</v>
      </c>
      <c r="D52" s="531"/>
      <c r="E52" s="532">
        <v>6.16</v>
      </c>
      <c r="F52" s="526"/>
      <c r="G52" s="526"/>
      <c r="H52" s="526"/>
      <c r="I52" s="526"/>
      <c r="J52" s="526"/>
      <c r="K52" s="526"/>
      <c r="L52" s="526"/>
      <c r="M52" s="526"/>
      <c r="N52" s="533"/>
      <c r="O52" s="533"/>
      <c r="P52" s="533"/>
      <c r="Q52" s="533"/>
      <c r="R52" s="526"/>
      <c r="S52" s="526"/>
      <c r="T52" s="526"/>
      <c r="U52" s="526"/>
      <c r="V52" s="526"/>
      <c r="W52" s="526"/>
      <c r="X52" s="526"/>
      <c r="Y52" s="526"/>
      <c r="Z52" s="527"/>
      <c r="AA52" s="527"/>
      <c r="AB52" s="527"/>
      <c r="AC52" s="527"/>
      <c r="AD52" s="527"/>
      <c r="AE52" s="527"/>
      <c r="AF52" s="527"/>
      <c r="AG52" s="527" t="s">
        <v>814</v>
      </c>
      <c r="AH52" s="527">
        <v>0</v>
      </c>
      <c r="AI52" s="527"/>
      <c r="AJ52" s="527"/>
      <c r="AK52" s="527"/>
      <c r="AL52" s="527"/>
      <c r="AM52" s="527"/>
      <c r="AN52" s="527"/>
      <c r="AO52" s="527"/>
      <c r="AP52" s="527"/>
      <c r="AQ52" s="527"/>
      <c r="AR52" s="527"/>
      <c r="AS52" s="527"/>
      <c r="AT52" s="527"/>
      <c r="AU52" s="527"/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7"/>
      <c r="BG52" s="527"/>
      <c r="BH52" s="527"/>
    </row>
    <row r="53" spans="1:60" outlineLevel="1">
      <c r="A53" s="518">
        <v>13</v>
      </c>
      <c r="B53" s="519" t="s">
        <v>1664</v>
      </c>
      <c r="C53" s="520" t="s">
        <v>1665</v>
      </c>
      <c r="D53" s="521" t="s">
        <v>162</v>
      </c>
      <c r="E53" s="522">
        <v>36.601500000000001</v>
      </c>
      <c r="F53" s="523"/>
      <c r="G53" s="524">
        <f>ROUND(E53*F53,2)</f>
        <v>0</v>
      </c>
      <c r="H53" s="523"/>
      <c r="I53" s="524">
        <f>ROUND(E53*H53,2)</f>
        <v>0</v>
      </c>
      <c r="J53" s="523"/>
      <c r="K53" s="524">
        <f>ROUND(E53*J53,2)</f>
        <v>0</v>
      </c>
      <c r="L53" s="524">
        <v>21</v>
      </c>
      <c r="M53" s="524">
        <f>G53*(1+L53/100)</f>
        <v>0</v>
      </c>
      <c r="N53" s="522">
        <v>2.5999999999999998E-4</v>
      </c>
      <c r="O53" s="522">
        <f>ROUND(E53*N53,2)</f>
        <v>0.01</v>
      </c>
      <c r="P53" s="522">
        <v>0</v>
      </c>
      <c r="Q53" s="522">
        <f>ROUND(E53*P53,2)</f>
        <v>0</v>
      </c>
      <c r="R53" s="524" t="s">
        <v>1604</v>
      </c>
      <c r="S53" s="524" t="s">
        <v>1605</v>
      </c>
      <c r="T53" s="525" t="s">
        <v>1605</v>
      </c>
      <c r="U53" s="526">
        <v>0.09</v>
      </c>
      <c r="V53" s="526">
        <f>ROUND(E53*U53,2)</f>
        <v>3.29</v>
      </c>
      <c r="W53" s="526"/>
      <c r="X53" s="526" t="s">
        <v>1606</v>
      </c>
      <c r="Y53" s="526" t="s">
        <v>2857</v>
      </c>
      <c r="Z53" s="527"/>
      <c r="AA53" s="527"/>
      <c r="AB53" s="527"/>
      <c r="AC53" s="527"/>
      <c r="AD53" s="527"/>
      <c r="AE53" s="527"/>
      <c r="AF53" s="527"/>
      <c r="AG53" s="527" t="s">
        <v>1607</v>
      </c>
      <c r="AH53" s="527"/>
      <c r="AI53" s="527"/>
      <c r="AJ53" s="527"/>
      <c r="AK53" s="527"/>
      <c r="AL53" s="527"/>
      <c r="AM53" s="527"/>
      <c r="AN53" s="527"/>
      <c r="AO53" s="527"/>
      <c r="AP53" s="527"/>
      <c r="AQ53" s="527"/>
      <c r="AR53" s="527"/>
      <c r="AS53" s="527"/>
      <c r="AT53" s="527"/>
      <c r="AU53" s="527"/>
      <c r="AV53" s="527"/>
      <c r="AW53" s="527"/>
      <c r="AX53" s="527"/>
      <c r="AY53" s="527"/>
      <c r="AZ53" s="527"/>
      <c r="BA53" s="527"/>
      <c r="BB53" s="527"/>
      <c r="BC53" s="527"/>
      <c r="BD53" s="527"/>
      <c r="BE53" s="527"/>
      <c r="BF53" s="527"/>
      <c r="BG53" s="527"/>
      <c r="BH53" s="527"/>
    </row>
    <row r="54" spans="1:60" outlineLevel="2">
      <c r="A54" s="528"/>
      <c r="B54" s="529"/>
      <c r="C54" s="976" t="s">
        <v>1666</v>
      </c>
      <c r="D54" s="977"/>
      <c r="E54" s="977"/>
      <c r="F54" s="977"/>
      <c r="G54" s="977"/>
      <c r="H54" s="526"/>
      <c r="I54" s="526"/>
      <c r="J54" s="526"/>
      <c r="K54" s="526"/>
      <c r="L54" s="526"/>
      <c r="M54" s="526"/>
      <c r="N54" s="533"/>
      <c r="O54" s="533"/>
      <c r="P54" s="533"/>
      <c r="Q54" s="533"/>
      <c r="R54" s="526"/>
      <c r="S54" s="526"/>
      <c r="T54" s="526"/>
      <c r="U54" s="526"/>
      <c r="V54" s="526"/>
      <c r="W54" s="526"/>
      <c r="X54" s="526"/>
      <c r="Y54" s="526"/>
      <c r="Z54" s="527"/>
      <c r="AA54" s="527"/>
      <c r="AB54" s="527"/>
      <c r="AC54" s="527"/>
      <c r="AD54" s="527"/>
      <c r="AE54" s="527"/>
      <c r="AF54" s="527"/>
      <c r="AG54" s="527" t="s">
        <v>1621</v>
      </c>
      <c r="AH54" s="527"/>
      <c r="AI54" s="527"/>
      <c r="AJ54" s="527"/>
      <c r="AK54" s="527"/>
      <c r="AL54" s="527"/>
      <c r="AM54" s="527"/>
      <c r="AN54" s="527"/>
      <c r="AO54" s="527"/>
      <c r="AP54" s="527"/>
      <c r="AQ54" s="527"/>
      <c r="AR54" s="527"/>
      <c r="AS54" s="527"/>
      <c r="AT54" s="527"/>
      <c r="AU54" s="527"/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7"/>
      <c r="BG54" s="527"/>
      <c r="BH54" s="527"/>
    </row>
    <row r="55" spans="1:60" outlineLevel="2">
      <c r="A55" s="528"/>
      <c r="B55" s="529"/>
      <c r="C55" s="530" t="s">
        <v>1667</v>
      </c>
      <c r="D55" s="531"/>
      <c r="E55" s="532">
        <v>36.601500000000001</v>
      </c>
      <c r="F55" s="526"/>
      <c r="G55" s="526"/>
      <c r="H55" s="526"/>
      <c r="I55" s="526"/>
      <c r="J55" s="526"/>
      <c r="K55" s="526"/>
      <c r="L55" s="526"/>
      <c r="M55" s="526"/>
      <c r="N55" s="533"/>
      <c r="O55" s="533"/>
      <c r="P55" s="533"/>
      <c r="Q55" s="533"/>
      <c r="R55" s="526"/>
      <c r="S55" s="526"/>
      <c r="T55" s="526"/>
      <c r="U55" s="526"/>
      <c r="V55" s="526"/>
      <c r="W55" s="526"/>
      <c r="X55" s="526"/>
      <c r="Y55" s="526"/>
      <c r="Z55" s="527"/>
      <c r="AA55" s="527"/>
      <c r="AB55" s="527"/>
      <c r="AC55" s="527"/>
      <c r="AD55" s="527"/>
      <c r="AE55" s="527"/>
      <c r="AF55" s="527"/>
      <c r="AG55" s="527" t="s">
        <v>814</v>
      </c>
      <c r="AH55" s="527">
        <v>5</v>
      </c>
      <c r="AI55" s="527"/>
      <c r="AJ55" s="527"/>
      <c r="AK55" s="527"/>
      <c r="AL55" s="527"/>
      <c r="AM55" s="527"/>
      <c r="AN55" s="527"/>
      <c r="AO55" s="527"/>
      <c r="AP55" s="527"/>
      <c r="AQ55" s="527"/>
      <c r="AR55" s="527"/>
      <c r="AS55" s="527"/>
      <c r="AT55" s="527"/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</row>
    <row r="56" spans="1:60">
      <c r="A56" s="510" t="s">
        <v>1600</v>
      </c>
      <c r="B56" s="511" t="s">
        <v>1127</v>
      </c>
      <c r="C56" s="512" t="s">
        <v>1668</v>
      </c>
      <c r="D56" s="513"/>
      <c r="E56" s="514"/>
      <c r="F56" s="515"/>
      <c r="G56" s="515">
        <f>SUMIF(AG57:AG99,"&lt;&gt;NOR",G57:G99)</f>
        <v>0</v>
      </c>
      <c r="H56" s="515"/>
      <c r="I56" s="515">
        <f>SUM(I57:I99)</f>
        <v>0</v>
      </c>
      <c r="J56" s="515"/>
      <c r="K56" s="515">
        <f>SUM(K57:K99)</f>
        <v>0</v>
      </c>
      <c r="L56" s="515"/>
      <c r="M56" s="515">
        <f>SUM(M57:M99)</f>
        <v>0</v>
      </c>
      <c r="N56" s="514"/>
      <c r="O56" s="514">
        <f>SUM(O57:O99)</f>
        <v>6.89</v>
      </c>
      <c r="P56" s="514"/>
      <c r="Q56" s="514">
        <f>SUM(Q57:Q99)</f>
        <v>0</v>
      </c>
      <c r="R56" s="515"/>
      <c r="S56" s="515"/>
      <c r="T56" s="516"/>
      <c r="U56" s="517"/>
      <c r="V56" s="517">
        <f>SUM(V57:V99)</f>
        <v>30.25</v>
      </c>
      <c r="W56" s="517"/>
      <c r="X56" s="517"/>
      <c r="Y56" s="517"/>
      <c r="AG56" s="493" t="s">
        <v>1601</v>
      </c>
    </row>
    <row r="57" spans="1:60" ht="22.5" outlineLevel="1">
      <c r="A57" s="518">
        <v>14</v>
      </c>
      <c r="B57" s="519" t="s">
        <v>1669</v>
      </c>
      <c r="C57" s="520" t="s">
        <v>1670</v>
      </c>
      <c r="D57" s="521" t="s">
        <v>832</v>
      </c>
      <c r="E57" s="522">
        <v>2.6196000000000002</v>
      </c>
      <c r="F57" s="523"/>
      <c r="G57" s="524">
        <f>ROUND(E57*F57,2)</f>
        <v>0</v>
      </c>
      <c r="H57" s="523"/>
      <c r="I57" s="524">
        <f>ROUND(E57*H57,2)</f>
        <v>0</v>
      </c>
      <c r="J57" s="523"/>
      <c r="K57" s="524">
        <f>ROUND(E57*J57,2)</f>
        <v>0</v>
      </c>
      <c r="L57" s="524">
        <v>21</v>
      </c>
      <c r="M57" s="524">
        <f>G57*(1+L57/100)</f>
        <v>0</v>
      </c>
      <c r="N57" s="522">
        <v>2.5249999999999999</v>
      </c>
      <c r="O57" s="522">
        <f>ROUND(E57*N57,2)</f>
        <v>6.61</v>
      </c>
      <c r="P57" s="522">
        <v>0</v>
      </c>
      <c r="Q57" s="522">
        <f>ROUND(E57*P57,2)</f>
        <v>0</v>
      </c>
      <c r="R57" s="524" t="s">
        <v>1604</v>
      </c>
      <c r="S57" s="524" t="s">
        <v>1605</v>
      </c>
      <c r="T57" s="525" t="s">
        <v>1605</v>
      </c>
      <c r="U57" s="526">
        <v>2.58</v>
      </c>
      <c r="V57" s="526">
        <f>ROUND(E57*U57,2)</f>
        <v>6.76</v>
      </c>
      <c r="W57" s="526"/>
      <c r="X57" s="526" t="s">
        <v>1606</v>
      </c>
      <c r="Y57" s="526" t="s">
        <v>2857</v>
      </c>
      <c r="Z57" s="527"/>
      <c r="AA57" s="527"/>
      <c r="AB57" s="527"/>
      <c r="AC57" s="527"/>
      <c r="AD57" s="527"/>
      <c r="AE57" s="527"/>
      <c r="AF57" s="527"/>
      <c r="AG57" s="527" t="s">
        <v>1607</v>
      </c>
      <c r="AH57" s="527"/>
      <c r="AI57" s="527"/>
      <c r="AJ57" s="527"/>
      <c r="AK57" s="527"/>
      <c r="AL57" s="527"/>
      <c r="AM57" s="527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527"/>
      <c r="BB57" s="527"/>
      <c r="BC57" s="527"/>
      <c r="BD57" s="527"/>
      <c r="BE57" s="527"/>
      <c r="BF57" s="527"/>
      <c r="BG57" s="527"/>
      <c r="BH57" s="527"/>
    </row>
    <row r="58" spans="1:60" outlineLevel="2">
      <c r="A58" s="528"/>
      <c r="B58" s="529"/>
      <c r="C58" s="976" t="s">
        <v>1671</v>
      </c>
      <c r="D58" s="977"/>
      <c r="E58" s="977"/>
      <c r="F58" s="977"/>
      <c r="G58" s="977"/>
      <c r="H58" s="526"/>
      <c r="I58" s="526"/>
      <c r="J58" s="526"/>
      <c r="K58" s="526"/>
      <c r="L58" s="526"/>
      <c r="M58" s="526"/>
      <c r="N58" s="533"/>
      <c r="O58" s="533"/>
      <c r="P58" s="533"/>
      <c r="Q58" s="533"/>
      <c r="R58" s="526"/>
      <c r="S58" s="526"/>
      <c r="T58" s="526"/>
      <c r="U58" s="526"/>
      <c r="V58" s="526"/>
      <c r="W58" s="526"/>
      <c r="X58" s="526"/>
      <c r="Y58" s="526"/>
      <c r="Z58" s="527"/>
      <c r="AA58" s="527"/>
      <c r="AB58" s="527"/>
      <c r="AC58" s="527"/>
      <c r="AD58" s="527"/>
      <c r="AE58" s="527"/>
      <c r="AF58" s="527"/>
      <c r="AG58" s="527" t="s">
        <v>1621</v>
      </c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7"/>
      <c r="AW58" s="527"/>
      <c r="AX58" s="527"/>
      <c r="AY58" s="527"/>
      <c r="AZ58" s="527"/>
      <c r="BA58" s="527"/>
      <c r="BB58" s="527"/>
      <c r="BC58" s="527"/>
      <c r="BD58" s="527"/>
      <c r="BE58" s="527"/>
      <c r="BF58" s="527"/>
      <c r="BG58" s="527"/>
      <c r="BH58" s="527"/>
    </row>
    <row r="59" spans="1:60" outlineLevel="2">
      <c r="A59" s="528"/>
      <c r="B59" s="529"/>
      <c r="C59" s="978" t="s">
        <v>1672</v>
      </c>
      <c r="D59" s="979"/>
      <c r="E59" s="979"/>
      <c r="F59" s="979"/>
      <c r="G59" s="979"/>
      <c r="H59" s="526"/>
      <c r="I59" s="526"/>
      <c r="J59" s="526"/>
      <c r="K59" s="526"/>
      <c r="L59" s="526"/>
      <c r="M59" s="526"/>
      <c r="N59" s="533"/>
      <c r="O59" s="533"/>
      <c r="P59" s="533"/>
      <c r="Q59" s="533"/>
      <c r="R59" s="526"/>
      <c r="S59" s="526"/>
      <c r="T59" s="526"/>
      <c r="U59" s="526"/>
      <c r="V59" s="526"/>
      <c r="W59" s="526"/>
      <c r="X59" s="526"/>
      <c r="Y59" s="526"/>
      <c r="Z59" s="527"/>
      <c r="AA59" s="527"/>
      <c r="AB59" s="527"/>
      <c r="AC59" s="527"/>
      <c r="AD59" s="527"/>
      <c r="AE59" s="527"/>
      <c r="AF59" s="527"/>
      <c r="AG59" s="527" t="s">
        <v>1632</v>
      </c>
      <c r="AH59" s="527"/>
      <c r="AI59" s="527"/>
      <c r="AJ59" s="527"/>
      <c r="AK59" s="527"/>
      <c r="AL59" s="527"/>
      <c r="AM59" s="527"/>
      <c r="AN59" s="527"/>
      <c r="AO59" s="527"/>
      <c r="AP59" s="527"/>
      <c r="AQ59" s="527"/>
      <c r="AR59" s="527"/>
      <c r="AS59" s="527"/>
      <c r="AT59" s="527"/>
      <c r="AU59" s="527"/>
      <c r="AV59" s="527"/>
      <c r="AW59" s="527"/>
      <c r="AX59" s="527"/>
      <c r="AY59" s="527"/>
      <c r="AZ59" s="527"/>
      <c r="BA59" s="527"/>
      <c r="BB59" s="527"/>
      <c r="BC59" s="527"/>
      <c r="BD59" s="527"/>
      <c r="BE59" s="527"/>
      <c r="BF59" s="527"/>
      <c r="BG59" s="527"/>
      <c r="BH59" s="527"/>
    </row>
    <row r="60" spans="1:60" outlineLevel="2">
      <c r="A60" s="528"/>
      <c r="B60" s="529"/>
      <c r="C60" s="530" t="s">
        <v>1673</v>
      </c>
      <c r="D60" s="531"/>
      <c r="E60" s="532"/>
      <c r="F60" s="526"/>
      <c r="G60" s="526"/>
      <c r="H60" s="526"/>
      <c r="I60" s="526"/>
      <c r="J60" s="526"/>
      <c r="K60" s="526"/>
      <c r="L60" s="526"/>
      <c r="M60" s="526"/>
      <c r="N60" s="533"/>
      <c r="O60" s="533"/>
      <c r="P60" s="533"/>
      <c r="Q60" s="533"/>
      <c r="R60" s="526"/>
      <c r="S60" s="526"/>
      <c r="T60" s="526"/>
      <c r="U60" s="526"/>
      <c r="V60" s="526"/>
      <c r="W60" s="526"/>
      <c r="X60" s="526"/>
      <c r="Y60" s="526"/>
      <c r="Z60" s="527"/>
      <c r="AA60" s="527"/>
      <c r="AB60" s="527"/>
      <c r="AC60" s="527"/>
      <c r="AD60" s="527"/>
      <c r="AE60" s="527"/>
      <c r="AF60" s="527"/>
      <c r="AG60" s="527" t="s">
        <v>814</v>
      </c>
      <c r="AH60" s="527">
        <v>0</v>
      </c>
      <c r="AI60" s="527"/>
      <c r="AJ60" s="527"/>
      <c r="AK60" s="527"/>
      <c r="AL60" s="527"/>
      <c r="AM60" s="527"/>
      <c r="AN60" s="527"/>
      <c r="AO60" s="527"/>
      <c r="AP60" s="527"/>
      <c r="AQ60" s="527"/>
      <c r="AR60" s="527"/>
      <c r="AS60" s="527"/>
      <c r="AT60" s="527"/>
      <c r="AU60" s="527"/>
      <c r="AV60" s="527"/>
      <c r="AW60" s="527"/>
      <c r="AX60" s="527"/>
      <c r="AY60" s="527"/>
      <c r="AZ60" s="527"/>
      <c r="BA60" s="527"/>
      <c r="BB60" s="527"/>
      <c r="BC60" s="527"/>
      <c r="BD60" s="527"/>
      <c r="BE60" s="527"/>
      <c r="BF60" s="527"/>
      <c r="BG60" s="527"/>
      <c r="BH60" s="527"/>
    </row>
    <row r="61" spans="1:60" outlineLevel="3">
      <c r="A61" s="528"/>
      <c r="B61" s="529"/>
      <c r="C61" s="530" t="s">
        <v>1674</v>
      </c>
      <c r="D61" s="531"/>
      <c r="E61" s="532">
        <v>1.76006</v>
      </c>
      <c r="F61" s="526"/>
      <c r="G61" s="526"/>
      <c r="H61" s="526"/>
      <c r="I61" s="526"/>
      <c r="J61" s="526"/>
      <c r="K61" s="526"/>
      <c r="L61" s="526"/>
      <c r="M61" s="526"/>
      <c r="N61" s="533"/>
      <c r="O61" s="533"/>
      <c r="P61" s="533"/>
      <c r="Q61" s="533"/>
      <c r="R61" s="526"/>
      <c r="S61" s="526"/>
      <c r="T61" s="526"/>
      <c r="U61" s="526"/>
      <c r="V61" s="526"/>
      <c r="W61" s="526"/>
      <c r="X61" s="526"/>
      <c r="Y61" s="526"/>
      <c r="Z61" s="527"/>
      <c r="AA61" s="527"/>
      <c r="AB61" s="527"/>
      <c r="AC61" s="527"/>
      <c r="AD61" s="527"/>
      <c r="AE61" s="527"/>
      <c r="AF61" s="527"/>
      <c r="AG61" s="527" t="s">
        <v>814</v>
      </c>
      <c r="AH61" s="527">
        <v>0</v>
      </c>
      <c r="AI61" s="527"/>
      <c r="AJ61" s="527"/>
      <c r="AK61" s="527"/>
      <c r="AL61" s="527"/>
      <c r="AM61" s="527"/>
      <c r="AN61" s="527"/>
      <c r="AO61" s="527"/>
      <c r="AP61" s="527"/>
      <c r="AQ61" s="527"/>
      <c r="AR61" s="527"/>
      <c r="AS61" s="527"/>
      <c r="AT61" s="527"/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</row>
    <row r="62" spans="1:60" outlineLevel="3">
      <c r="A62" s="528"/>
      <c r="B62" s="529"/>
      <c r="C62" s="530" t="s">
        <v>1675</v>
      </c>
      <c r="D62" s="531"/>
      <c r="E62" s="532">
        <v>0.54085000000000005</v>
      </c>
      <c r="F62" s="526"/>
      <c r="G62" s="526"/>
      <c r="H62" s="526"/>
      <c r="I62" s="526"/>
      <c r="J62" s="526"/>
      <c r="K62" s="526"/>
      <c r="L62" s="526"/>
      <c r="M62" s="526"/>
      <c r="N62" s="533"/>
      <c r="O62" s="533"/>
      <c r="P62" s="533"/>
      <c r="Q62" s="533"/>
      <c r="R62" s="526"/>
      <c r="S62" s="526"/>
      <c r="T62" s="526"/>
      <c r="U62" s="526"/>
      <c r="V62" s="526"/>
      <c r="W62" s="526"/>
      <c r="X62" s="526"/>
      <c r="Y62" s="526"/>
      <c r="Z62" s="527"/>
      <c r="AA62" s="527"/>
      <c r="AB62" s="527"/>
      <c r="AC62" s="527"/>
      <c r="AD62" s="527"/>
      <c r="AE62" s="527"/>
      <c r="AF62" s="527"/>
      <c r="AG62" s="527" t="s">
        <v>814</v>
      </c>
      <c r="AH62" s="527">
        <v>0</v>
      </c>
      <c r="AI62" s="527"/>
      <c r="AJ62" s="527"/>
      <c r="AK62" s="527"/>
      <c r="AL62" s="527"/>
      <c r="AM62" s="527"/>
      <c r="AN62" s="527"/>
      <c r="AO62" s="527"/>
      <c r="AP62" s="527"/>
      <c r="AQ62" s="527"/>
      <c r="AR62" s="527"/>
      <c r="AS62" s="527"/>
      <c r="AT62" s="527"/>
      <c r="AU62" s="527"/>
      <c r="AV62" s="527"/>
      <c r="AW62" s="527"/>
      <c r="AX62" s="527"/>
      <c r="AY62" s="527"/>
      <c r="AZ62" s="527"/>
      <c r="BA62" s="527"/>
      <c r="BB62" s="527"/>
      <c r="BC62" s="527"/>
      <c r="BD62" s="527"/>
      <c r="BE62" s="527"/>
      <c r="BF62" s="527"/>
      <c r="BG62" s="527"/>
      <c r="BH62" s="527"/>
    </row>
    <row r="63" spans="1:60" outlineLevel="3">
      <c r="A63" s="528"/>
      <c r="B63" s="529"/>
      <c r="C63" s="530" t="s">
        <v>1676</v>
      </c>
      <c r="D63" s="531"/>
      <c r="E63" s="532"/>
      <c r="F63" s="526"/>
      <c r="G63" s="526"/>
      <c r="H63" s="526"/>
      <c r="I63" s="526"/>
      <c r="J63" s="526"/>
      <c r="K63" s="526"/>
      <c r="L63" s="526"/>
      <c r="M63" s="526"/>
      <c r="N63" s="533"/>
      <c r="O63" s="533"/>
      <c r="P63" s="533"/>
      <c r="Q63" s="533"/>
      <c r="R63" s="526"/>
      <c r="S63" s="526"/>
      <c r="T63" s="526"/>
      <c r="U63" s="526"/>
      <c r="V63" s="526"/>
      <c r="W63" s="526"/>
      <c r="X63" s="526"/>
      <c r="Y63" s="526"/>
      <c r="Z63" s="527"/>
      <c r="AA63" s="527"/>
      <c r="AB63" s="527"/>
      <c r="AC63" s="527"/>
      <c r="AD63" s="527"/>
      <c r="AE63" s="527"/>
      <c r="AF63" s="527"/>
      <c r="AG63" s="527" t="s">
        <v>814</v>
      </c>
      <c r="AH63" s="527">
        <v>0</v>
      </c>
      <c r="AI63" s="527"/>
      <c r="AJ63" s="527"/>
      <c r="AK63" s="527"/>
      <c r="AL63" s="527"/>
      <c r="AM63" s="527"/>
      <c r="AN63" s="527"/>
      <c r="AO63" s="527"/>
      <c r="AP63" s="527"/>
      <c r="AQ63" s="527"/>
      <c r="AR63" s="527"/>
      <c r="AS63" s="527"/>
      <c r="AT63" s="527"/>
      <c r="AU63" s="527"/>
      <c r="AV63" s="527"/>
      <c r="AW63" s="527"/>
      <c r="AX63" s="527"/>
      <c r="AY63" s="527"/>
      <c r="AZ63" s="527"/>
      <c r="BA63" s="527"/>
      <c r="BB63" s="527"/>
      <c r="BC63" s="527"/>
      <c r="BD63" s="527"/>
      <c r="BE63" s="527"/>
      <c r="BF63" s="527"/>
      <c r="BG63" s="527"/>
      <c r="BH63" s="527"/>
    </row>
    <row r="64" spans="1:60" outlineLevel="3">
      <c r="A64" s="528"/>
      <c r="B64" s="529"/>
      <c r="C64" s="530" t="s">
        <v>1677</v>
      </c>
      <c r="D64" s="531"/>
      <c r="E64" s="532">
        <v>0.31868000000000002</v>
      </c>
      <c r="F64" s="526"/>
      <c r="G64" s="526"/>
      <c r="H64" s="526"/>
      <c r="I64" s="526"/>
      <c r="J64" s="526"/>
      <c r="K64" s="526"/>
      <c r="L64" s="526"/>
      <c r="M64" s="526"/>
      <c r="N64" s="533"/>
      <c r="O64" s="533"/>
      <c r="P64" s="533"/>
      <c r="Q64" s="533"/>
      <c r="R64" s="526"/>
      <c r="S64" s="526"/>
      <c r="T64" s="526"/>
      <c r="U64" s="526"/>
      <c r="V64" s="526"/>
      <c r="W64" s="526"/>
      <c r="X64" s="526"/>
      <c r="Y64" s="526"/>
      <c r="Z64" s="527"/>
      <c r="AA64" s="527"/>
      <c r="AB64" s="527"/>
      <c r="AC64" s="527"/>
      <c r="AD64" s="527"/>
      <c r="AE64" s="527"/>
      <c r="AF64" s="527"/>
      <c r="AG64" s="527" t="s">
        <v>814</v>
      </c>
      <c r="AH64" s="527">
        <v>0</v>
      </c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  <c r="AU64" s="527"/>
      <c r="AV64" s="527"/>
      <c r="AW64" s="527"/>
      <c r="AX64" s="527"/>
      <c r="AY64" s="527"/>
      <c r="AZ64" s="527"/>
      <c r="BA64" s="527"/>
      <c r="BB64" s="527"/>
      <c r="BC64" s="527"/>
      <c r="BD64" s="527"/>
      <c r="BE64" s="527"/>
      <c r="BF64" s="527"/>
      <c r="BG64" s="527"/>
      <c r="BH64" s="527"/>
    </row>
    <row r="65" spans="1:60" outlineLevel="1">
      <c r="A65" s="518">
        <v>15</v>
      </c>
      <c r="B65" s="519" t="s">
        <v>2858</v>
      </c>
      <c r="C65" s="520" t="s">
        <v>2859</v>
      </c>
      <c r="D65" s="521" t="s">
        <v>162</v>
      </c>
      <c r="E65" s="522">
        <v>28.5</v>
      </c>
      <c r="F65" s="523"/>
      <c r="G65" s="524">
        <f>ROUND(E65*F65,2)</f>
        <v>0</v>
      </c>
      <c r="H65" s="523"/>
      <c r="I65" s="524">
        <f>ROUND(E65*H65,2)</f>
        <v>0</v>
      </c>
      <c r="J65" s="523"/>
      <c r="K65" s="524">
        <f>ROUND(E65*J65,2)</f>
        <v>0</v>
      </c>
      <c r="L65" s="524">
        <v>21</v>
      </c>
      <c r="M65" s="524">
        <f>G65*(1+L65/100)</f>
        <v>0</v>
      </c>
      <c r="N65" s="522">
        <v>0</v>
      </c>
      <c r="O65" s="522">
        <f>ROUND(E65*N65,2)</f>
        <v>0</v>
      </c>
      <c r="P65" s="522">
        <v>0</v>
      </c>
      <c r="Q65" s="522">
        <f>ROUND(E65*P65,2)</f>
        <v>0</v>
      </c>
      <c r="R65" s="524" t="s">
        <v>1604</v>
      </c>
      <c r="S65" s="524" t="s">
        <v>1605</v>
      </c>
      <c r="T65" s="525" t="s">
        <v>1605</v>
      </c>
      <c r="U65" s="526">
        <v>0.17799999999999999</v>
      </c>
      <c r="V65" s="526">
        <f>ROUND(E65*U65,2)</f>
        <v>5.07</v>
      </c>
      <c r="W65" s="526"/>
      <c r="X65" s="526" t="s">
        <v>1606</v>
      </c>
      <c r="Y65" s="526" t="s">
        <v>2857</v>
      </c>
      <c r="Z65" s="527"/>
      <c r="AA65" s="527"/>
      <c r="AB65" s="527"/>
      <c r="AC65" s="527"/>
      <c r="AD65" s="527"/>
      <c r="AE65" s="527"/>
      <c r="AF65" s="527"/>
      <c r="AG65" s="527" t="s">
        <v>1607</v>
      </c>
      <c r="AH65" s="527"/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  <c r="AU65" s="527"/>
      <c r="AV65" s="527"/>
      <c r="AW65" s="527"/>
      <c r="AX65" s="527"/>
      <c r="AY65" s="527"/>
      <c r="AZ65" s="527"/>
      <c r="BA65" s="527"/>
      <c r="BB65" s="527"/>
      <c r="BC65" s="527"/>
      <c r="BD65" s="527"/>
      <c r="BE65" s="527"/>
      <c r="BF65" s="527"/>
      <c r="BG65" s="527"/>
      <c r="BH65" s="527"/>
    </row>
    <row r="66" spans="1:60" outlineLevel="2">
      <c r="A66" s="528"/>
      <c r="B66" s="529"/>
      <c r="C66" s="976" t="s">
        <v>1671</v>
      </c>
      <c r="D66" s="977"/>
      <c r="E66" s="977"/>
      <c r="F66" s="977"/>
      <c r="G66" s="977"/>
      <c r="H66" s="526"/>
      <c r="I66" s="526"/>
      <c r="J66" s="526"/>
      <c r="K66" s="526"/>
      <c r="L66" s="526"/>
      <c r="M66" s="526"/>
      <c r="N66" s="533"/>
      <c r="O66" s="533"/>
      <c r="P66" s="533"/>
      <c r="Q66" s="533"/>
      <c r="R66" s="526"/>
      <c r="S66" s="526"/>
      <c r="T66" s="526"/>
      <c r="U66" s="526"/>
      <c r="V66" s="526"/>
      <c r="W66" s="526"/>
      <c r="X66" s="526"/>
      <c r="Y66" s="526"/>
      <c r="Z66" s="527"/>
      <c r="AA66" s="527"/>
      <c r="AB66" s="527"/>
      <c r="AC66" s="527"/>
      <c r="AD66" s="527"/>
      <c r="AE66" s="527"/>
      <c r="AF66" s="527"/>
      <c r="AG66" s="527" t="s">
        <v>1621</v>
      </c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  <c r="AU66" s="527"/>
      <c r="AV66" s="527"/>
      <c r="AW66" s="527"/>
      <c r="AX66" s="527"/>
      <c r="AY66" s="527"/>
      <c r="AZ66" s="527"/>
      <c r="BA66" s="527"/>
      <c r="BB66" s="527"/>
      <c r="BC66" s="527"/>
      <c r="BD66" s="527"/>
      <c r="BE66" s="527"/>
      <c r="BF66" s="527"/>
      <c r="BG66" s="527"/>
      <c r="BH66" s="527"/>
    </row>
    <row r="67" spans="1:60" outlineLevel="2">
      <c r="A67" s="528"/>
      <c r="B67" s="529"/>
      <c r="C67" s="530" t="s">
        <v>1673</v>
      </c>
      <c r="D67" s="531"/>
      <c r="E67" s="532"/>
      <c r="F67" s="526"/>
      <c r="G67" s="526"/>
      <c r="H67" s="526"/>
      <c r="I67" s="526"/>
      <c r="J67" s="526"/>
      <c r="K67" s="526"/>
      <c r="L67" s="526"/>
      <c r="M67" s="526"/>
      <c r="N67" s="533"/>
      <c r="O67" s="533"/>
      <c r="P67" s="533"/>
      <c r="Q67" s="533"/>
      <c r="R67" s="526"/>
      <c r="S67" s="526"/>
      <c r="T67" s="526"/>
      <c r="U67" s="526"/>
      <c r="V67" s="526"/>
      <c r="W67" s="526"/>
      <c r="X67" s="526"/>
      <c r="Y67" s="526"/>
      <c r="Z67" s="527"/>
      <c r="AA67" s="527"/>
      <c r="AB67" s="527"/>
      <c r="AC67" s="527"/>
      <c r="AD67" s="527"/>
      <c r="AE67" s="527"/>
      <c r="AF67" s="527"/>
      <c r="AG67" s="527" t="s">
        <v>814</v>
      </c>
      <c r="AH67" s="527">
        <v>0</v>
      </c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  <c r="AU67" s="527"/>
      <c r="AV67" s="527"/>
      <c r="AW67" s="527"/>
      <c r="AX67" s="527"/>
      <c r="AY67" s="527"/>
      <c r="AZ67" s="527"/>
      <c r="BA67" s="527"/>
      <c r="BB67" s="527"/>
      <c r="BC67" s="527"/>
      <c r="BD67" s="527"/>
      <c r="BE67" s="527"/>
      <c r="BF67" s="527"/>
      <c r="BG67" s="527"/>
      <c r="BH67" s="527"/>
    </row>
    <row r="68" spans="1:60" outlineLevel="3">
      <c r="A68" s="528"/>
      <c r="B68" s="529"/>
      <c r="C68" s="530" t="s">
        <v>1694</v>
      </c>
      <c r="D68" s="531"/>
      <c r="E68" s="532">
        <v>19.2</v>
      </c>
      <c r="F68" s="526"/>
      <c r="G68" s="526"/>
      <c r="H68" s="526"/>
      <c r="I68" s="526"/>
      <c r="J68" s="526"/>
      <c r="K68" s="526"/>
      <c r="L68" s="526"/>
      <c r="M68" s="526"/>
      <c r="N68" s="533"/>
      <c r="O68" s="533"/>
      <c r="P68" s="533"/>
      <c r="Q68" s="533"/>
      <c r="R68" s="526"/>
      <c r="S68" s="526"/>
      <c r="T68" s="526"/>
      <c r="U68" s="526"/>
      <c r="V68" s="526"/>
      <c r="W68" s="526"/>
      <c r="X68" s="526"/>
      <c r="Y68" s="526"/>
      <c r="Z68" s="527"/>
      <c r="AA68" s="527"/>
      <c r="AB68" s="527"/>
      <c r="AC68" s="527"/>
      <c r="AD68" s="527"/>
      <c r="AE68" s="527"/>
      <c r="AF68" s="527"/>
      <c r="AG68" s="527" t="s">
        <v>814</v>
      </c>
      <c r="AH68" s="527">
        <v>0</v>
      </c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  <c r="AU68" s="527"/>
      <c r="AV68" s="527"/>
      <c r="AW68" s="527"/>
      <c r="AX68" s="527"/>
      <c r="AY68" s="527"/>
      <c r="AZ68" s="527"/>
      <c r="BA68" s="527"/>
      <c r="BB68" s="527"/>
      <c r="BC68" s="527"/>
      <c r="BD68" s="527"/>
      <c r="BE68" s="527"/>
      <c r="BF68" s="527"/>
      <c r="BG68" s="527"/>
      <c r="BH68" s="527"/>
    </row>
    <row r="69" spans="1:60" outlineLevel="3">
      <c r="A69" s="528"/>
      <c r="B69" s="529"/>
      <c r="C69" s="530" t="s">
        <v>1696</v>
      </c>
      <c r="D69" s="531"/>
      <c r="E69" s="532">
        <v>5.9</v>
      </c>
      <c r="F69" s="526"/>
      <c r="G69" s="526"/>
      <c r="H69" s="526"/>
      <c r="I69" s="526"/>
      <c r="J69" s="526"/>
      <c r="K69" s="526"/>
      <c r="L69" s="526"/>
      <c r="M69" s="526"/>
      <c r="N69" s="533"/>
      <c r="O69" s="533"/>
      <c r="P69" s="533"/>
      <c r="Q69" s="533"/>
      <c r="R69" s="526"/>
      <c r="S69" s="526"/>
      <c r="T69" s="526"/>
      <c r="U69" s="526"/>
      <c r="V69" s="526"/>
      <c r="W69" s="526"/>
      <c r="X69" s="526"/>
      <c r="Y69" s="526"/>
      <c r="Z69" s="527"/>
      <c r="AA69" s="527"/>
      <c r="AB69" s="527"/>
      <c r="AC69" s="527"/>
      <c r="AD69" s="527"/>
      <c r="AE69" s="527"/>
      <c r="AF69" s="527"/>
      <c r="AG69" s="527" t="s">
        <v>814</v>
      </c>
      <c r="AH69" s="527">
        <v>0</v>
      </c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  <c r="AU69" s="527"/>
      <c r="AV69" s="527"/>
      <c r="AW69" s="527"/>
      <c r="AX69" s="527"/>
      <c r="AY69" s="527"/>
      <c r="AZ69" s="527"/>
      <c r="BA69" s="527"/>
      <c r="BB69" s="527"/>
      <c r="BC69" s="527"/>
      <c r="BD69" s="527"/>
      <c r="BE69" s="527"/>
      <c r="BF69" s="527"/>
      <c r="BG69" s="527"/>
      <c r="BH69" s="527"/>
    </row>
    <row r="70" spans="1:60" outlineLevel="3">
      <c r="A70" s="528"/>
      <c r="B70" s="529"/>
      <c r="C70" s="530" t="s">
        <v>1676</v>
      </c>
      <c r="D70" s="531"/>
      <c r="E70" s="532"/>
      <c r="F70" s="526"/>
      <c r="G70" s="526"/>
      <c r="H70" s="526"/>
      <c r="I70" s="526"/>
      <c r="J70" s="526"/>
      <c r="K70" s="526"/>
      <c r="L70" s="526"/>
      <c r="M70" s="526"/>
      <c r="N70" s="533"/>
      <c r="O70" s="533"/>
      <c r="P70" s="533"/>
      <c r="Q70" s="533"/>
      <c r="R70" s="526"/>
      <c r="S70" s="526"/>
      <c r="T70" s="526"/>
      <c r="U70" s="526"/>
      <c r="V70" s="526"/>
      <c r="W70" s="526"/>
      <c r="X70" s="526"/>
      <c r="Y70" s="526"/>
      <c r="Z70" s="527"/>
      <c r="AA70" s="527"/>
      <c r="AB70" s="527"/>
      <c r="AC70" s="527"/>
      <c r="AD70" s="527"/>
      <c r="AE70" s="527"/>
      <c r="AF70" s="527"/>
      <c r="AG70" s="527" t="s">
        <v>814</v>
      </c>
      <c r="AH70" s="527">
        <v>0</v>
      </c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  <c r="AU70" s="527"/>
      <c r="AV70" s="527"/>
      <c r="AW70" s="527"/>
      <c r="AX70" s="527"/>
      <c r="AY70" s="527"/>
      <c r="AZ70" s="527"/>
      <c r="BA70" s="527"/>
      <c r="BB70" s="527"/>
      <c r="BC70" s="527"/>
      <c r="BD70" s="527"/>
      <c r="BE70" s="527"/>
      <c r="BF70" s="527"/>
      <c r="BG70" s="527"/>
      <c r="BH70" s="527"/>
    </row>
    <row r="71" spans="1:60" outlineLevel="3">
      <c r="A71" s="528"/>
      <c r="B71" s="529"/>
      <c r="C71" s="530" t="s">
        <v>1695</v>
      </c>
      <c r="D71" s="531"/>
      <c r="E71" s="532">
        <v>3.4</v>
      </c>
      <c r="F71" s="526"/>
      <c r="G71" s="526"/>
      <c r="H71" s="526"/>
      <c r="I71" s="526"/>
      <c r="J71" s="526"/>
      <c r="K71" s="526"/>
      <c r="L71" s="526"/>
      <c r="M71" s="526"/>
      <c r="N71" s="533"/>
      <c r="O71" s="533"/>
      <c r="P71" s="533"/>
      <c r="Q71" s="533"/>
      <c r="R71" s="526"/>
      <c r="S71" s="526"/>
      <c r="T71" s="526"/>
      <c r="U71" s="526"/>
      <c r="V71" s="526"/>
      <c r="W71" s="526"/>
      <c r="X71" s="526"/>
      <c r="Y71" s="526"/>
      <c r="Z71" s="527"/>
      <c r="AA71" s="527"/>
      <c r="AB71" s="527"/>
      <c r="AC71" s="527"/>
      <c r="AD71" s="527"/>
      <c r="AE71" s="527"/>
      <c r="AF71" s="527"/>
      <c r="AG71" s="527" t="s">
        <v>814</v>
      </c>
      <c r="AH71" s="527">
        <v>0</v>
      </c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  <c r="AU71" s="527"/>
      <c r="AV71" s="527"/>
      <c r="AW71" s="527"/>
      <c r="AX71" s="527"/>
      <c r="AY71" s="527"/>
      <c r="AZ71" s="527"/>
      <c r="BA71" s="527"/>
      <c r="BB71" s="527"/>
      <c r="BC71" s="527"/>
      <c r="BD71" s="527"/>
      <c r="BE71" s="527"/>
      <c r="BF71" s="527"/>
      <c r="BG71" s="527"/>
      <c r="BH71" s="527"/>
    </row>
    <row r="72" spans="1:60" ht="22.5" outlineLevel="1">
      <c r="A72" s="518">
        <v>16</v>
      </c>
      <c r="B72" s="519" t="s">
        <v>1678</v>
      </c>
      <c r="C72" s="520" t="s">
        <v>1679</v>
      </c>
      <c r="D72" s="521" t="s">
        <v>180</v>
      </c>
      <c r="E72" s="522">
        <v>9.6999999999999993</v>
      </c>
      <c r="F72" s="523"/>
      <c r="G72" s="524">
        <f>ROUND(E72*F72,2)</f>
        <v>0</v>
      </c>
      <c r="H72" s="523"/>
      <c r="I72" s="524">
        <f>ROUND(E72*H72,2)</f>
        <v>0</v>
      </c>
      <c r="J72" s="523"/>
      <c r="K72" s="524">
        <f>ROUND(E72*J72,2)</f>
        <v>0</v>
      </c>
      <c r="L72" s="524">
        <v>21</v>
      </c>
      <c r="M72" s="524">
        <f>G72*(1+L72/100)</f>
        <v>0</v>
      </c>
      <c r="N72" s="522">
        <v>0</v>
      </c>
      <c r="O72" s="522">
        <f>ROUND(E72*N72,2)</f>
        <v>0</v>
      </c>
      <c r="P72" s="522">
        <v>0</v>
      </c>
      <c r="Q72" s="522">
        <f>ROUND(E72*P72,2)</f>
        <v>0</v>
      </c>
      <c r="R72" s="524" t="s">
        <v>1604</v>
      </c>
      <c r="S72" s="524" t="s">
        <v>1605</v>
      </c>
      <c r="T72" s="525" t="s">
        <v>1605</v>
      </c>
      <c r="U72" s="526">
        <v>5.0999999999999997E-2</v>
      </c>
      <c r="V72" s="526">
        <f>ROUND(E72*U72,2)</f>
        <v>0.49</v>
      </c>
      <c r="W72" s="526"/>
      <c r="X72" s="526" t="s">
        <v>1606</v>
      </c>
      <c r="Y72" s="526" t="s">
        <v>2857</v>
      </c>
      <c r="Z72" s="527"/>
      <c r="AA72" s="527"/>
      <c r="AB72" s="527"/>
      <c r="AC72" s="527"/>
      <c r="AD72" s="527"/>
      <c r="AE72" s="527"/>
      <c r="AF72" s="527"/>
      <c r="AG72" s="527" t="s">
        <v>1607</v>
      </c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27"/>
      <c r="BC72" s="527"/>
      <c r="BD72" s="527"/>
      <c r="BE72" s="527"/>
      <c r="BF72" s="527"/>
      <c r="BG72" s="527"/>
      <c r="BH72" s="527"/>
    </row>
    <row r="73" spans="1:60" outlineLevel="2">
      <c r="A73" s="528"/>
      <c r="B73" s="529"/>
      <c r="C73" s="976" t="s">
        <v>1671</v>
      </c>
      <c r="D73" s="977"/>
      <c r="E73" s="977"/>
      <c r="F73" s="977"/>
      <c r="G73" s="977"/>
      <c r="H73" s="526"/>
      <c r="I73" s="526"/>
      <c r="J73" s="526"/>
      <c r="K73" s="526"/>
      <c r="L73" s="526"/>
      <c r="M73" s="526"/>
      <c r="N73" s="533"/>
      <c r="O73" s="533"/>
      <c r="P73" s="533"/>
      <c r="Q73" s="533"/>
      <c r="R73" s="526"/>
      <c r="S73" s="526"/>
      <c r="T73" s="526"/>
      <c r="U73" s="526"/>
      <c r="V73" s="526"/>
      <c r="W73" s="526"/>
      <c r="X73" s="526"/>
      <c r="Y73" s="526"/>
      <c r="Z73" s="527"/>
      <c r="AA73" s="527"/>
      <c r="AB73" s="527"/>
      <c r="AC73" s="527"/>
      <c r="AD73" s="527"/>
      <c r="AE73" s="527"/>
      <c r="AF73" s="527"/>
      <c r="AG73" s="527" t="s">
        <v>1621</v>
      </c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</row>
    <row r="74" spans="1:60" outlineLevel="2">
      <c r="A74" s="528"/>
      <c r="B74" s="529"/>
      <c r="C74" s="530" t="s">
        <v>1680</v>
      </c>
      <c r="D74" s="531"/>
      <c r="E74" s="532">
        <v>9.6999999999999993</v>
      </c>
      <c r="F74" s="526"/>
      <c r="G74" s="526"/>
      <c r="H74" s="526"/>
      <c r="I74" s="526"/>
      <c r="J74" s="526"/>
      <c r="K74" s="526"/>
      <c r="L74" s="526"/>
      <c r="M74" s="526"/>
      <c r="N74" s="533"/>
      <c r="O74" s="533"/>
      <c r="P74" s="533"/>
      <c r="Q74" s="533"/>
      <c r="R74" s="526"/>
      <c r="S74" s="526"/>
      <c r="T74" s="526"/>
      <c r="U74" s="526"/>
      <c r="V74" s="526"/>
      <c r="W74" s="526"/>
      <c r="X74" s="526"/>
      <c r="Y74" s="526"/>
      <c r="Z74" s="527"/>
      <c r="AA74" s="527"/>
      <c r="AB74" s="527"/>
      <c r="AC74" s="527"/>
      <c r="AD74" s="527"/>
      <c r="AE74" s="527"/>
      <c r="AF74" s="527"/>
      <c r="AG74" s="527" t="s">
        <v>814</v>
      </c>
      <c r="AH74" s="527">
        <v>5</v>
      </c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  <c r="AU74" s="527"/>
      <c r="AV74" s="527"/>
      <c r="AW74" s="527"/>
      <c r="AX74" s="527"/>
      <c r="AY74" s="527"/>
      <c r="AZ74" s="527"/>
      <c r="BA74" s="527"/>
      <c r="BB74" s="527"/>
      <c r="BC74" s="527"/>
      <c r="BD74" s="527"/>
      <c r="BE74" s="527"/>
      <c r="BF74" s="527"/>
      <c r="BG74" s="527"/>
      <c r="BH74" s="527"/>
    </row>
    <row r="75" spans="1:60" outlineLevel="1">
      <c r="A75" s="518">
        <v>17</v>
      </c>
      <c r="B75" s="519" t="s">
        <v>1681</v>
      </c>
      <c r="C75" s="520" t="s">
        <v>1682</v>
      </c>
      <c r="D75" s="521" t="s">
        <v>832</v>
      </c>
      <c r="E75" s="522">
        <v>2.6196000000000002</v>
      </c>
      <c r="F75" s="523"/>
      <c r="G75" s="524">
        <f>ROUND(E75*F75,2)</f>
        <v>0</v>
      </c>
      <c r="H75" s="523"/>
      <c r="I75" s="524">
        <f>ROUND(E75*H75,2)</f>
        <v>0</v>
      </c>
      <c r="J75" s="523"/>
      <c r="K75" s="524">
        <f>ROUND(E75*J75,2)</f>
        <v>0</v>
      </c>
      <c r="L75" s="524">
        <v>21</v>
      </c>
      <c r="M75" s="524">
        <f>G75*(1+L75/100)</f>
        <v>0</v>
      </c>
      <c r="N75" s="522">
        <v>0</v>
      </c>
      <c r="O75" s="522">
        <f>ROUND(E75*N75,2)</f>
        <v>0</v>
      </c>
      <c r="P75" s="522">
        <v>0</v>
      </c>
      <c r="Q75" s="522">
        <f>ROUND(E75*P75,2)</f>
        <v>0</v>
      </c>
      <c r="R75" s="524" t="s">
        <v>1604</v>
      </c>
      <c r="S75" s="524" t="s">
        <v>1605</v>
      </c>
      <c r="T75" s="525" t="s">
        <v>1605</v>
      </c>
      <c r="U75" s="526">
        <v>1.35</v>
      </c>
      <c r="V75" s="526">
        <f>ROUND(E75*U75,2)</f>
        <v>3.54</v>
      </c>
      <c r="W75" s="526"/>
      <c r="X75" s="526" t="s">
        <v>1606</v>
      </c>
      <c r="Y75" s="526" t="s">
        <v>2857</v>
      </c>
      <c r="Z75" s="527"/>
      <c r="AA75" s="527"/>
      <c r="AB75" s="527"/>
      <c r="AC75" s="527"/>
      <c r="AD75" s="527"/>
      <c r="AE75" s="527"/>
      <c r="AF75" s="527"/>
      <c r="AG75" s="527" t="s">
        <v>1607</v>
      </c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  <c r="AU75" s="527"/>
      <c r="AV75" s="527"/>
      <c r="AW75" s="527"/>
      <c r="AX75" s="527"/>
      <c r="AY75" s="527"/>
      <c r="AZ75" s="527"/>
      <c r="BA75" s="527"/>
      <c r="BB75" s="527"/>
      <c r="BC75" s="527"/>
      <c r="BD75" s="527"/>
      <c r="BE75" s="527"/>
      <c r="BF75" s="527"/>
      <c r="BG75" s="527"/>
      <c r="BH75" s="527"/>
    </row>
    <row r="76" spans="1:60" outlineLevel="2">
      <c r="A76" s="528"/>
      <c r="B76" s="529"/>
      <c r="C76" s="976" t="s">
        <v>1683</v>
      </c>
      <c r="D76" s="977"/>
      <c r="E76" s="977"/>
      <c r="F76" s="977"/>
      <c r="G76" s="977"/>
      <c r="H76" s="526"/>
      <c r="I76" s="526"/>
      <c r="J76" s="526"/>
      <c r="K76" s="526"/>
      <c r="L76" s="526"/>
      <c r="M76" s="526"/>
      <c r="N76" s="533"/>
      <c r="O76" s="533"/>
      <c r="P76" s="533"/>
      <c r="Q76" s="533"/>
      <c r="R76" s="526"/>
      <c r="S76" s="526"/>
      <c r="T76" s="526"/>
      <c r="U76" s="526"/>
      <c r="V76" s="526"/>
      <c r="W76" s="526"/>
      <c r="X76" s="526"/>
      <c r="Y76" s="526"/>
      <c r="Z76" s="527"/>
      <c r="AA76" s="527"/>
      <c r="AB76" s="527"/>
      <c r="AC76" s="527"/>
      <c r="AD76" s="527"/>
      <c r="AE76" s="527"/>
      <c r="AF76" s="527"/>
      <c r="AG76" s="527" t="s">
        <v>1621</v>
      </c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U76" s="527"/>
      <c r="AV76" s="527"/>
      <c r="AW76" s="527"/>
      <c r="AX76" s="527"/>
      <c r="AY76" s="527"/>
      <c r="AZ76" s="527"/>
      <c r="BA76" s="527"/>
      <c r="BB76" s="527"/>
      <c r="BC76" s="527"/>
      <c r="BD76" s="527"/>
      <c r="BE76" s="527"/>
      <c r="BF76" s="527"/>
      <c r="BG76" s="527"/>
      <c r="BH76" s="527"/>
    </row>
    <row r="77" spans="1:60" outlineLevel="2">
      <c r="A77" s="528"/>
      <c r="B77" s="529"/>
      <c r="C77" s="530" t="s">
        <v>1684</v>
      </c>
      <c r="D77" s="531"/>
      <c r="E77" s="532">
        <v>2.6196000000000002</v>
      </c>
      <c r="F77" s="526"/>
      <c r="G77" s="526"/>
      <c r="H77" s="526"/>
      <c r="I77" s="526"/>
      <c r="J77" s="526"/>
      <c r="K77" s="526"/>
      <c r="L77" s="526"/>
      <c r="M77" s="526"/>
      <c r="N77" s="533"/>
      <c r="O77" s="533"/>
      <c r="P77" s="533"/>
      <c r="Q77" s="533"/>
      <c r="R77" s="526"/>
      <c r="S77" s="526"/>
      <c r="T77" s="526"/>
      <c r="U77" s="526"/>
      <c r="V77" s="526"/>
      <c r="W77" s="526"/>
      <c r="X77" s="526"/>
      <c r="Y77" s="526"/>
      <c r="Z77" s="527"/>
      <c r="AA77" s="527"/>
      <c r="AB77" s="527"/>
      <c r="AC77" s="527"/>
      <c r="AD77" s="527"/>
      <c r="AE77" s="527"/>
      <c r="AF77" s="527"/>
      <c r="AG77" s="527" t="s">
        <v>814</v>
      </c>
      <c r="AH77" s="527">
        <v>5</v>
      </c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  <c r="AU77" s="527"/>
      <c r="AV77" s="527"/>
      <c r="AW77" s="527"/>
      <c r="AX77" s="527"/>
      <c r="AY77" s="527"/>
      <c r="AZ77" s="527"/>
      <c r="BA77" s="527"/>
      <c r="BB77" s="527"/>
      <c r="BC77" s="527"/>
      <c r="BD77" s="527"/>
      <c r="BE77" s="527"/>
      <c r="BF77" s="527"/>
      <c r="BG77" s="527"/>
      <c r="BH77" s="527"/>
    </row>
    <row r="78" spans="1:60" outlineLevel="1">
      <c r="A78" s="518">
        <v>18</v>
      </c>
      <c r="B78" s="519" t="s">
        <v>1685</v>
      </c>
      <c r="C78" s="520" t="s">
        <v>1686</v>
      </c>
      <c r="D78" s="521" t="s">
        <v>832</v>
      </c>
      <c r="E78" s="522">
        <v>2.6196000000000002</v>
      </c>
      <c r="F78" s="523"/>
      <c r="G78" s="524">
        <f>ROUND(E78*F78,2)</f>
        <v>0</v>
      </c>
      <c r="H78" s="523"/>
      <c r="I78" s="524">
        <f>ROUND(E78*H78,2)</f>
        <v>0</v>
      </c>
      <c r="J78" s="523"/>
      <c r="K78" s="524">
        <f>ROUND(E78*J78,2)</f>
        <v>0</v>
      </c>
      <c r="L78" s="524">
        <v>21</v>
      </c>
      <c r="M78" s="524">
        <f>G78*(1+L78/100)</f>
        <v>0</v>
      </c>
      <c r="N78" s="522">
        <v>0</v>
      </c>
      <c r="O78" s="522">
        <f>ROUND(E78*N78,2)</f>
        <v>0</v>
      </c>
      <c r="P78" s="522">
        <v>0</v>
      </c>
      <c r="Q78" s="522">
        <f>ROUND(E78*P78,2)</f>
        <v>0</v>
      </c>
      <c r="R78" s="524" t="s">
        <v>1604</v>
      </c>
      <c r="S78" s="524" t="s">
        <v>1605</v>
      </c>
      <c r="T78" s="525" t="s">
        <v>1605</v>
      </c>
      <c r="U78" s="526">
        <v>0.41</v>
      </c>
      <c r="V78" s="526">
        <f>ROUND(E78*U78,2)</f>
        <v>1.07</v>
      </c>
      <c r="W78" s="526"/>
      <c r="X78" s="526" t="s">
        <v>1606</v>
      </c>
      <c r="Y78" s="526" t="s">
        <v>2857</v>
      </c>
      <c r="Z78" s="527"/>
      <c r="AA78" s="527"/>
      <c r="AB78" s="527"/>
      <c r="AC78" s="527"/>
      <c r="AD78" s="527"/>
      <c r="AE78" s="527"/>
      <c r="AF78" s="527"/>
      <c r="AG78" s="527" t="s">
        <v>1607</v>
      </c>
      <c r="AH78" s="527"/>
      <c r="AI78" s="527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7"/>
      <c r="AU78" s="527"/>
      <c r="AV78" s="527"/>
      <c r="AW78" s="527"/>
      <c r="AX78" s="527"/>
      <c r="AY78" s="527"/>
      <c r="AZ78" s="527"/>
      <c r="BA78" s="527"/>
      <c r="BB78" s="527"/>
      <c r="BC78" s="527"/>
      <c r="BD78" s="527"/>
      <c r="BE78" s="527"/>
      <c r="BF78" s="527"/>
      <c r="BG78" s="527"/>
      <c r="BH78" s="527"/>
    </row>
    <row r="79" spans="1:60" outlineLevel="2">
      <c r="A79" s="528"/>
      <c r="B79" s="529"/>
      <c r="C79" s="976" t="s">
        <v>1687</v>
      </c>
      <c r="D79" s="977"/>
      <c r="E79" s="977"/>
      <c r="F79" s="977"/>
      <c r="G79" s="977"/>
      <c r="H79" s="526"/>
      <c r="I79" s="526"/>
      <c r="J79" s="526"/>
      <c r="K79" s="526"/>
      <c r="L79" s="526"/>
      <c r="M79" s="526"/>
      <c r="N79" s="533"/>
      <c r="O79" s="533"/>
      <c r="P79" s="533"/>
      <c r="Q79" s="533"/>
      <c r="R79" s="526"/>
      <c r="S79" s="526"/>
      <c r="T79" s="526"/>
      <c r="U79" s="526"/>
      <c r="V79" s="526"/>
      <c r="W79" s="526"/>
      <c r="X79" s="526"/>
      <c r="Y79" s="526"/>
      <c r="Z79" s="527"/>
      <c r="AA79" s="527"/>
      <c r="AB79" s="527"/>
      <c r="AC79" s="527"/>
      <c r="AD79" s="527"/>
      <c r="AE79" s="527"/>
      <c r="AF79" s="527"/>
      <c r="AG79" s="527" t="s">
        <v>1621</v>
      </c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  <c r="AU79" s="527"/>
      <c r="AV79" s="527"/>
      <c r="AW79" s="527"/>
      <c r="AX79" s="527"/>
      <c r="AY79" s="527"/>
      <c r="AZ79" s="527"/>
      <c r="BA79" s="527"/>
      <c r="BB79" s="527"/>
      <c r="BC79" s="527"/>
      <c r="BD79" s="527"/>
      <c r="BE79" s="527"/>
      <c r="BF79" s="527"/>
      <c r="BG79" s="527"/>
      <c r="BH79" s="527"/>
    </row>
    <row r="80" spans="1:60" outlineLevel="2">
      <c r="A80" s="528"/>
      <c r="B80" s="529"/>
      <c r="C80" s="530" t="s">
        <v>1684</v>
      </c>
      <c r="D80" s="531"/>
      <c r="E80" s="532">
        <v>2.6196000000000002</v>
      </c>
      <c r="F80" s="526"/>
      <c r="G80" s="526"/>
      <c r="H80" s="526"/>
      <c r="I80" s="526"/>
      <c r="J80" s="526"/>
      <c r="K80" s="526"/>
      <c r="L80" s="526"/>
      <c r="M80" s="526"/>
      <c r="N80" s="533"/>
      <c r="O80" s="533"/>
      <c r="P80" s="533"/>
      <c r="Q80" s="533"/>
      <c r="R80" s="526"/>
      <c r="S80" s="526"/>
      <c r="T80" s="526"/>
      <c r="U80" s="526"/>
      <c r="V80" s="526"/>
      <c r="W80" s="526"/>
      <c r="X80" s="526"/>
      <c r="Y80" s="526"/>
      <c r="Z80" s="527"/>
      <c r="AA80" s="527"/>
      <c r="AB80" s="527"/>
      <c r="AC80" s="527"/>
      <c r="AD80" s="527"/>
      <c r="AE80" s="527"/>
      <c r="AF80" s="527"/>
      <c r="AG80" s="527" t="s">
        <v>814</v>
      </c>
      <c r="AH80" s="527">
        <v>5</v>
      </c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  <c r="AU80" s="527"/>
      <c r="AV80" s="527"/>
      <c r="AW80" s="527"/>
      <c r="AX80" s="527"/>
      <c r="AY80" s="527"/>
      <c r="AZ80" s="527"/>
      <c r="BA80" s="527"/>
      <c r="BB80" s="527"/>
      <c r="BC80" s="527"/>
      <c r="BD80" s="527"/>
      <c r="BE80" s="527"/>
      <c r="BF80" s="527"/>
      <c r="BG80" s="527"/>
      <c r="BH80" s="527"/>
    </row>
    <row r="81" spans="1:60" ht="22.5" outlineLevel="1">
      <c r="A81" s="518">
        <v>19</v>
      </c>
      <c r="B81" s="519" t="s">
        <v>1688</v>
      </c>
      <c r="C81" s="520" t="s">
        <v>1689</v>
      </c>
      <c r="D81" s="521" t="s">
        <v>898</v>
      </c>
      <c r="E81" s="522">
        <v>0.15817999999999999</v>
      </c>
      <c r="F81" s="523"/>
      <c r="G81" s="524">
        <f>ROUND(E81*F81,2)</f>
        <v>0</v>
      </c>
      <c r="H81" s="523"/>
      <c r="I81" s="524">
        <f>ROUND(E81*H81,2)</f>
        <v>0</v>
      </c>
      <c r="J81" s="523"/>
      <c r="K81" s="524">
        <f>ROUND(E81*J81,2)</f>
        <v>0</v>
      </c>
      <c r="L81" s="524">
        <v>21</v>
      </c>
      <c r="M81" s="524">
        <f>G81*(1+L81/100)</f>
        <v>0</v>
      </c>
      <c r="N81" s="522">
        <v>1.0662499999999999</v>
      </c>
      <c r="O81" s="522">
        <f>ROUND(E81*N81,2)</f>
        <v>0.17</v>
      </c>
      <c r="P81" s="522">
        <v>0</v>
      </c>
      <c r="Q81" s="522">
        <f>ROUND(E81*P81,2)</f>
        <v>0</v>
      </c>
      <c r="R81" s="524" t="s">
        <v>1604</v>
      </c>
      <c r="S81" s="524" t="s">
        <v>1605</v>
      </c>
      <c r="T81" s="525" t="s">
        <v>1605</v>
      </c>
      <c r="U81" s="526">
        <v>15.231</v>
      </c>
      <c r="V81" s="526">
        <f>ROUND(E81*U81,2)</f>
        <v>2.41</v>
      </c>
      <c r="W81" s="526"/>
      <c r="X81" s="526" t="s">
        <v>1606</v>
      </c>
      <c r="Y81" s="526" t="s">
        <v>2857</v>
      </c>
      <c r="Z81" s="527"/>
      <c r="AA81" s="527"/>
      <c r="AB81" s="527"/>
      <c r="AC81" s="527"/>
      <c r="AD81" s="527"/>
      <c r="AE81" s="527"/>
      <c r="AF81" s="527"/>
      <c r="AG81" s="527" t="s">
        <v>1607</v>
      </c>
      <c r="AH81" s="527"/>
      <c r="AI81" s="527"/>
      <c r="AJ81" s="527"/>
      <c r="AK81" s="527"/>
      <c r="AL81" s="527"/>
      <c r="AM81" s="527"/>
      <c r="AN81" s="527"/>
      <c r="AO81" s="527"/>
      <c r="AP81" s="527"/>
      <c r="AQ81" s="527"/>
      <c r="AR81" s="527"/>
      <c r="AS81" s="527"/>
      <c r="AT81" s="527"/>
      <c r="AU81" s="527"/>
      <c r="AV81" s="527"/>
      <c r="AW81" s="527"/>
      <c r="AX81" s="527"/>
      <c r="AY81" s="527"/>
      <c r="AZ81" s="527"/>
      <c r="BA81" s="527"/>
      <c r="BB81" s="527"/>
      <c r="BC81" s="527"/>
      <c r="BD81" s="527"/>
      <c r="BE81" s="527"/>
      <c r="BF81" s="527"/>
      <c r="BG81" s="527"/>
      <c r="BH81" s="527"/>
    </row>
    <row r="82" spans="1:60" outlineLevel="2">
      <c r="A82" s="528"/>
      <c r="B82" s="529"/>
      <c r="C82" s="976" t="s">
        <v>1690</v>
      </c>
      <c r="D82" s="977"/>
      <c r="E82" s="977"/>
      <c r="F82" s="977"/>
      <c r="G82" s="977"/>
      <c r="H82" s="526"/>
      <c r="I82" s="526"/>
      <c r="J82" s="526"/>
      <c r="K82" s="526"/>
      <c r="L82" s="526"/>
      <c r="M82" s="526"/>
      <c r="N82" s="533"/>
      <c r="O82" s="533"/>
      <c r="P82" s="533"/>
      <c r="Q82" s="533"/>
      <c r="R82" s="526"/>
      <c r="S82" s="526"/>
      <c r="T82" s="526"/>
      <c r="U82" s="526"/>
      <c r="V82" s="526"/>
      <c r="W82" s="526"/>
      <c r="X82" s="526"/>
      <c r="Y82" s="526"/>
      <c r="Z82" s="527"/>
      <c r="AA82" s="527"/>
      <c r="AB82" s="527"/>
      <c r="AC82" s="527"/>
      <c r="AD82" s="527"/>
      <c r="AE82" s="527"/>
      <c r="AF82" s="527"/>
      <c r="AG82" s="527" t="s">
        <v>1621</v>
      </c>
      <c r="AH82" s="527"/>
      <c r="AI82" s="527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7"/>
      <c r="AZ82" s="527"/>
      <c r="BA82" s="527"/>
      <c r="BB82" s="527"/>
      <c r="BC82" s="527"/>
      <c r="BD82" s="527"/>
      <c r="BE82" s="527"/>
      <c r="BF82" s="527"/>
      <c r="BG82" s="527"/>
      <c r="BH82" s="527"/>
    </row>
    <row r="83" spans="1:60" outlineLevel="2">
      <c r="A83" s="528"/>
      <c r="B83" s="529"/>
      <c r="C83" s="530" t="s">
        <v>1673</v>
      </c>
      <c r="D83" s="531"/>
      <c r="E83" s="532"/>
      <c r="F83" s="526"/>
      <c r="G83" s="526"/>
      <c r="H83" s="526"/>
      <c r="I83" s="526"/>
      <c r="J83" s="526"/>
      <c r="K83" s="526"/>
      <c r="L83" s="526"/>
      <c r="M83" s="526"/>
      <c r="N83" s="533"/>
      <c r="O83" s="533"/>
      <c r="P83" s="533"/>
      <c r="Q83" s="533"/>
      <c r="R83" s="526"/>
      <c r="S83" s="526"/>
      <c r="T83" s="526"/>
      <c r="U83" s="526"/>
      <c r="V83" s="526"/>
      <c r="W83" s="526"/>
      <c r="X83" s="526"/>
      <c r="Y83" s="526"/>
      <c r="Z83" s="527"/>
      <c r="AA83" s="527"/>
      <c r="AB83" s="527"/>
      <c r="AC83" s="527"/>
      <c r="AD83" s="527"/>
      <c r="AE83" s="527"/>
      <c r="AF83" s="527"/>
      <c r="AG83" s="527" t="s">
        <v>814</v>
      </c>
      <c r="AH83" s="527">
        <v>0</v>
      </c>
      <c r="AI83" s="527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27"/>
      <c r="AW83" s="527"/>
      <c r="AX83" s="527"/>
      <c r="AY83" s="527"/>
      <c r="AZ83" s="527"/>
      <c r="BA83" s="527"/>
      <c r="BB83" s="527"/>
      <c r="BC83" s="527"/>
      <c r="BD83" s="527"/>
      <c r="BE83" s="527"/>
      <c r="BF83" s="527"/>
      <c r="BG83" s="527"/>
      <c r="BH83" s="527"/>
    </row>
    <row r="84" spans="1:60" outlineLevel="3">
      <c r="A84" s="528"/>
      <c r="B84" s="529"/>
      <c r="C84" s="530" t="s">
        <v>1691</v>
      </c>
      <c r="D84" s="531"/>
      <c r="E84" s="532">
        <v>0.10656</v>
      </c>
      <c r="F84" s="526"/>
      <c r="G84" s="526"/>
      <c r="H84" s="526"/>
      <c r="I84" s="526"/>
      <c r="J84" s="526"/>
      <c r="K84" s="526"/>
      <c r="L84" s="526"/>
      <c r="M84" s="526"/>
      <c r="N84" s="533"/>
      <c r="O84" s="533"/>
      <c r="P84" s="533"/>
      <c r="Q84" s="533"/>
      <c r="R84" s="526"/>
      <c r="S84" s="526"/>
      <c r="T84" s="526"/>
      <c r="U84" s="526"/>
      <c r="V84" s="526"/>
      <c r="W84" s="526"/>
      <c r="X84" s="526"/>
      <c r="Y84" s="526"/>
      <c r="Z84" s="527"/>
      <c r="AA84" s="527"/>
      <c r="AB84" s="527"/>
      <c r="AC84" s="527"/>
      <c r="AD84" s="527"/>
      <c r="AE84" s="527"/>
      <c r="AF84" s="527"/>
      <c r="AG84" s="527" t="s">
        <v>814</v>
      </c>
      <c r="AH84" s="527">
        <v>0</v>
      </c>
      <c r="AI84" s="527"/>
      <c r="AJ84" s="527"/>
      <c r="AK84" s="527"/>
      <c r="AL84" s="527"/>
      <c r="AM84" s="527"/>
      <c r="AN84" s="527"/>
      <c r="AO84" s="527"/>
      <c r="AP84" s="527"/>
      <c r="AQ84" s="527"/>
      <c r="AR84" s="527"/>
      <c r="AS84" s="527"/>
      <c r="AT84" s="527"/>
      <c r="AU84" s="527"/>
      <c r="AV84" s="527"/>
      <c r="AW84" s="527"/>
      <c r="AX84" s="527"/>
      <c r="AY84" s="527"/>
      <c r="AZ84" s="527"/>
      <c r="BA84" s="527"/>
      <c r="BB84" s="527"/>
      <c r="BC84" s="527"/>
      <c r="BD84" s="527"/>
      <c r="BE84" s="527"/>
      <c r="BF84" s="527"/>
      <c r="BG84" s="527"/>
      <c r="BH84" s="527"/>
    </row>
    <row r="85" spans="1:60" outlineLevel="3">
      <c r="A85" s="528"/>
      <c r="B85" s="529"/>
      <c r="C85" s="530" t="s">
        <v>1692</v>
      </c>
      <c r="D85" s="531"/>
      <c r="E85" s="532">
        <v>3.2750000000000001E-2</v>
      </c>
      <c r="F85" s="526"/>
      <c r="G85" s="526"/>
      <c r="H85" s="526"/>
      <c r="I85" s="526"/>
      <c r="J85" s="526"/>
      <c r="K85" s="526"/>
      <c r="L85" s="526"/>
      <c r="M85" s="526"/>
      <c r="N85" s="533"/>
      <c r="O85" s="533"/>
      <c r="P85" s="533"/>
      <c r="Q85" s="533"/>
      <c r="R85" s="526"/>
      <c r="S85" s="526"/>
      <c r="T85" s="526"/>
      <c r="U85" s="526"/>
      <c r="V85" s="526"/>
      <c r="W85" s="526"/>
      <c r="X85" s="526"/>
      <c r="Y85" s="526"/>
      <c r="Z85" s="527"/>
      <c r="AA85" s="527"/>
      <c r="AB85" s="527"/>
      <c r="AC85" s="527"/>
      <c r="AD85" s="527"/>
      <c r="AE85" s="527"/>
      <c r="AF85" s="527"/>
      <c r="AG85" s="527" t="s">
        <v>814</v>
      </c>
      <c r="AH85" s="527">
        <v>0</v>
      </c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7"/>
      <c r="AV85" s="527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</row>
    <row r="86" spans="1:60" outlineLevel="3">
      <c r="A86" s="528"/>
      <c r="B86" s="529"/>
      <c r="C86" s="530" t="s">
        <v>1676</v>
      </c>
      <c r="D86" s="531"/>
      <c r="E86" s="532"/>
      <c r="F86" s="526"/>
      <c r="G86" s="526"/>
      <c r="H86" s="526"/>
      <c r="I86" s="526"/>
      <c r="J86" s="526"/>
      <c r="K86" s="526"/>
      <c r="L86" s="526"/>
      <c r="M86" s="526"/>
      <c r="N86" s="533"/>
      <c r="O86" s="533"/>
      <c r="P86" s="533"/>
      <c r="Q86" s="533"/>
      <c r="R86" s="526"/>
      <c r="S86" s="526"/>
      <c r="T86" s="526"/>
      <c r="U86" s="526"/>
      <c r="V86" s="526"/>
      <c r="W86" s="526"/>
      <c r="X86" s="526"/>
      <c r="Y86" s="526"/>
      <c r="Z86" s="527"/>
      <c r="AA86" s="527"/>
      <c r="AB86" s="527"/>
      <c r="AC86" s="527"/>
      <c r="AD86" s="527"/>
      <c r="AE86" s="527"/>
      <c r="AF86" s="527"/>
      <c r="AG86" s="527" t="s">
        <v>814</v>
      </c>
      <c r="AH86" s="527">
        <v>0</v>
      </c>
      <c r="AI86" s="527"/>
      <c r="AJ86" s="527"/>
      <c r="AK86" s="527"/>
      <c r="AL86" s="527"/>
      <c r="AM86" s="527"/>
      <c r="AN86" s="527"/>
      <c r="AO86" s="527"/>
      <c r="AP86" s="527"/>
      <c r="AQ86" s="527"/>
      <c r="AR86" s="527"/>
      <c r="AS86" s="527"/>
      <c r="AT86" s="527"/>
      <c r="AU86" s="527"/>
      <c r="AV86" s="527"/>
      <c r="AW86" s="527"/>
      <c r="AX86" s="527"/>
      <c r="AY86" s="527"/>
      <c r="AZ86" s="527"/>
      <c r="BA86" s="527"/>
      <c r="BB86" s="527"/>
      <c r="BC86" s="527"/>
      <c r="BD86" s="527"/>
      <c r="BE86" s="527"/>
      <c r="BF86" s="527"/>
      <c r="BG86" s="527"/>
      <c r="BH86" s="527"/>
    </row>
    <row r="87" spans="1:60" outlineLevel="3">
      <c r="A87" s="528"/>
      <c r="B87" s="529"/>
      <c r="C87" s="530" t="s">
        <v>1693</v>
      </c>
      <c r="D87" s="531"/>
      <c r="E87" s="532">
        <v>1.8870000000000001E-2</v>
      </c>
      <c r="F87" s="526"/>
      <c r="G87" s="526"/>
      <c r="H87" s="526"/>
      <c r="I87" s="526"/>
      <c r="J87" s="526"/>
      <c r="K87" s="526"/>
      <c r="L87" s="526"/>
      <c r="M87" s="526"/>
      <c r="N87" s="533"/>
      <c r="O87" s="533"/>
      <c r="P87" s="533"/>
      <c r="Q87" s="533"/>
      <c r="R87" s="526"/>
      <c r="S87" s="526"/>
      <c r="T87" s="526"/>
      <c r="U87" s="526"/>
      <c r="V87" s="526"/>
      <c r="W87" s="526"/>
      <c r="X87" s="526"/>
      <c r="Y87" s="526"/>
      <c r="Z87" s="527"/>
      <c r="AA87" s="527"/>
      <c r="AB87" s="527"/>
      <c r="AC87" s="527"/>
      <c r="AD87" s="527"/>
      <c r="AE87" s="527"/>
      <c r="AF87" s="527"/>
      <c r="AG87" s="527" t="s">
        <v>814</v>
      </c>
      <c r="AH87" s="527">
        <v>0</v>
      </c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7"/>
      <c r="AV87" s="527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</row>
    <row r="88" spans="1:60" outlineLevel="1">
      <c r="A88" s="518">
        <v>20</v>
      </c>
      <c r="B88" s="519" t="s">
        <v>1664</v>
      </c>
      <c r="C88" s="520" t="s">
        <v>1665</v>
      </c>
      <c r="D88" s="521" t="s">
        <v>162</v>
      </c>
      <c r="E88" s="522">
        <v>28.5</v>
      </c>
      <c r="F88" s="523"/>
      <c r="G88" s="524">
        <f>ROUND(E88*F88,2)</f>
        <v>0</v>
      </c>
      <c r="H88" s="523"/>
      <c r="I88" s="524">
        <f>ROUND(E88*H88,2)</f>
        <v>0</v>
      </c>
      <c r="J88" s="523"/>
      <c r="K88" s="524">
        <f>ROUND(E88*J88,2)</f>
        <v>0</v>
      </c>
      <c r="L88" s="524">
        <v>21</v>
      </c>
      <c r="M88" s="524">
        <f>G88*(1+L88/100)</f>
        <v>0</v>
      </c>
      <c r="N88" s="522">
        <v>2.5999999999999998E-4</v>
      </c>
      <c r="O88" s="522">
        <f>ROUND(E88*N88,2)</f>
        <v>0.01</v>
      </c>
      <c r="P88" s="522">
        <v>0</v>
      </c>
      <c r="Q88" s="522">
        <f>ROUND(E88*P88,2)</f>
        <v>0</v>
      </c>
      <c r="R88" s="524" t="s">
        <v>1604</v>
      </c>
      <c r="S88" s="524" t="s">
        <v>1605</v>
      </c>
      <c r="T88" s="525" t="s">
        <v>1605</v>
      </c>
      <c r="U88" s="526">
        <v>0.09</v>
      </c>
      <c r="V88" s="526">
        <f>ROUND(E88*U88,2)</f>
        <v>2.57</v>
      </c>
      <c r="W88" s="526"/>
      <c r="X88" s="526" t="s">
        <v>1606</v>
      </c>
      <c r="Y88" s="526" t="s">
        <v>2857</v>
      </c>
      <c r="Z88" s="527"/>
      <c r="AA88" s="527"/>
      <c r="AB88" s="527"/>
      <c r="AC88" s="527"/>
      <c r="AD88" s="527"/>
      <c r="AE88" s="527"/>
      <c r="AF88" s="527"/>
      <c r="AG88" s="527" t="s">
        <v>1697</v>
      </c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527"/>
      <c r="BB88" s="527"/>
      <c r="BC88" s="527"/>
      <c r="BD88" s="527"/>
      <c r="BE88" s="527"/>
      <c r="BF88" s="527"/>
      <c r="BG88" s="527"/>
      <c r="BH88" s="527"/>
    </row>
    <row r="89" spans="1:60" outlineLevel="2">
      <c r="A89" s="528"/>
      <c r="B89" s="529"/>
      <c r="C89" s="976" t="s">
        <v>1666</v>
      </c>
      <c r="D89" s="977"/>
      <c r="E89" s="977"/>
      <c r="F89" s="977"/>
      <c r="G89" s="977"/>
      <c r="H89" s="526"/>
      <c r="I89" s="526"/>
      <c r="J89" s="526"/>
      <c r="K89" s="526"/>
      <c r="L89" s="526"/>
      <c r="M89" s="526"/>
      <c r="N89" s="533"/>
      <c r="O89" s="533"/>
      <c r="P89" s="533"/>
      <c r="Q89" s="533"/>
      <c r="R89" s="526"/>
      <c r="S89" s="526"/>
      <c r="T89" s="526"/>
      <c r="U89" s="526"/>
      <c r="V89" s="526"/>
      <c r="W89" s="526"/>
      <c r="X89" s="526"/>
      <c r="Y89" s="526"/>
      <c r="Z89" s="527"/>
      <c r="AA89" s="527"/>
      <c r="AB89" s="527"/>
      <c r="AC89" s="527"/>
      <c r="AD89" s="527"/>
      <c r="AE89" s="527"/>
      <c r="AF89" s="527"/>
      <c r="AG89" s="527" t="s">
        <v>1621</v>
      </c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</row>
    <row r="90" spans="1:60" outlineLevel="2">
      <c r="A90" s="528"/>
      <c r="B90" s="529"/>
      <c r="C90" s="530" t="s">
        <v>1698</v>
      </c>
      <c r="D90" s="531"/>
      <c r="E90" s="532">
        <v>28.5</v>
      </c>
      <c r="F90" s="526"/>
      <c r="G90" s="526"/>
      <c r="H90" s="526"/>
      <c r="I90" s="526"/>
      <c r="J90" s="526"/>
      <c r="K90" s="526"/>
      <c r="L90" s="526"/>
      <c r="M90" s="526"/>
      <c r="N90" s="533"/>
      <c r="O90" s="533"/>
      <c r="P90" s="533"/>
      <c r="Q90" s="533"/>
      <c r="R90" s="526"/>
      <c r="S90" s="526"/>
      <c r="T90" s="526"/>
      <c r="U90" s="526"/>
      <c r="V90" s="526"/>
      <c r="W90" s="526"/>
      <c r="X90" s="526"/>
      <c r="Y90" s="526"/>
      <c r="Z90" s="527"/>
      <c r="AA90" s="527"/>
      <c r="AB90" s="527"/>
      <c r="AC90" s="527"/>
      <c r="AD90" s="527"/>
      <c r="AE90" s="527"/>
      <c r="AF90" s="527"/>
      <c r="AG90" s="527" t="s">
        <v>814</v>
      </c>
      <c r="AH90" s="527">
        <v>5</v>
      </c>
      <c r="AI90" s="527"/>
      <c r="AJ90" s="527"/>
      <c r="AK90" s="527"/>
      <c r="AL90" s="527"/>
      <c r="AM90" s="527"/>
      <c r="AN90" s="527"/>
      <c r="AO90" s="527"/>
      <c r="AP90" s="527"/>
      <c r="AQ90" s="527"/>
      <c r="AR90" s="527"/>
      <c r="AS90" s="527"/>
      <c r="AT90" s="527"/>
      <c r="AU90" s="527"/>
      <c r="AV90" s="527"/>
      <c r="AW90" s="527"/>
      <c r="AX90" s="527"/>
      <c r="AY90" s="527"/>
      <c r="AZ90" s="527"/>
      <c r="BA90" s="527"/>
      <c r="BB90" s="527"/>
      <c r="BC90" s="527"/>
      <c r="BD90" s="527"/>
      <c r="BE90" s="527"/>
      <c r="BF90" s="527"/>
      <c r="BG90" s="527"/>
      <c r="BH90" s="527"/>
    </row>
    <row r="91" spans="1:60" ht="22.5" outlineLevel="1">
      <c r="A91" s="518">
        <v>21</v>
      </c>
      <c r="B91" s="519" t="s">
        <v>1699</v>
      </c>
      <c r="C91" s="520" t="s">
        <v>1700</v>
      </c>
      <c r="D91" s="521" t="s">
        <v>162</v>
      </c>
      <c r="E91" s="522">
        <v>28.5</v>
      </c>
      <c r="F91" s="523"/>
      <c r="G91" s="524">
        <f>ROUND(E91*F91,2)</f>
        <v>0</v>
      </c>
      <c r="H91" s="523"/>
      <c r="I91" s="524">
        <f>ROUND(E91*H91,2)</f>
        <v>0</v>
      </c>
      <c r="J91" s="523"/>
      <c r="K91" s="524">
        <f>ROUND(E91*J91,2)</f>
        <v>0</v>
      </c>
      <c r="L91" s="524">
        <v>21</v>
      </c>
      <c r="M91" s="524">
        <f>G91*(1+L91/100)</f>
        <v>0</v>
      </c>
      <c r="N91" s="522">
        <v>3.5699999999999998E-3</v>
      </c>
      <c r="O91" s="522">
        <f>ROUND(E91*N91,2)</f>
        <v>0.1</v>
      </c>
      <c r="P91" s="522">
        <v>0</v>
      </c>
      <c r="Q91" s="522">
        <f>ROUND(E91*P91,2)</f>
        <v>0</v>
      </c>
      <c r="R91" s="524" t="s">
        <v>1604</v>
      </c>
      <c r="S91" s="524" t="s">
        <v>1605</v>
      </c>
      <c r="T91" s="525" t="s">
        <v>1605</v>
      </c>
      <c r="U91" s="526">
        <v>0.252</v>
      </c>
      <c r="V91" s="526">
        <f>ROUND(E91*U91,2)</f>
        <v>7.18</v>
      </c>
      <c r="W91" s="526"/>
      <c r="X91" s="526" t="s">
        <v>1606</v>
      </c>
      <c r="Y91" s="526" t="s">
        <v>2857</v>
      </c>
      <c r="Z91" s="527"/>
      <c r="AA91" s="527"/>
      <c r="AB91" s="527"/>
      <c r="AC91" s="527"/>
      <c r="AD91" s="527"/>
      <c r="AE91" s="527"/>
      <c r="AF91" s="527"/>
      <c r="AG91" s="527" t="s">
        <v>1607</v>
      </c>
      <c r="AH91" s="527"/>
      <c r="AI91" s="527"/>
      <c r="AJ91" s="527"/>
      <c r="AK91" s="527"/>
      <c r="AL91" s="527"/>
      <c r="AM91" s="527"/>
      <c r="AN91" s="527"/>
      <c r="AO91" s="527"/>
      <c r="AP91" s="527"/>
      <c r="AQ91" s="527"/>
      <c r="AR91" s="527"/>
      <c r="AS91" s="527"/>
      <c r="AT91" s="527"/>
      <c r="AU91" s="527"/>
      <c r="AV91" s="527"/>
      <c r="AW91" s="527"/>
      <c r="AX91" s="527"/>
      <c r="AY91" s="527"/>
      <c r="AZ91" s="527"/>
      <c r="BA91" s="527"/>
      <c r="BB91" s="527"/>
      <c r="BC91" s="527"/>
      <c r="BD91" s="527"/>
      <c r="BE91" s="527"/>
      <c r="BF91" s="527"/>
      <c r="BG91" s="527"/>
      <c r="BH91" s="527"/>
    </row>
    <row r="92" spans="1:60" outlineLevel="2">
      <c r="A92" s="528"/>
      <c r="B92" s="529"/>
      <c r="C92" s="976" t="s">
        <v>1666</v>
      </c>
      <c r="D92" s="977"/>
      <c r="E92" s="977"/>
      <c r="F92" s="977"/>
      <c r="G92" s="977"/>
      <c r="H92" s="526"/>
      <c r="I92" s="526"/>
      <c r="J92" s="526"/>
      <c r="K92" s="526"/>
      <c r="L92" s="526"/>
      <c r="M92" s="526"/>
      <c r="N92" s="533"/>
      <c r="O92" s="533"/>
      <c r="P92" s="533"/>
      <c r="Q92" s="533"/>
      <c r="R92" s="526"/>
      <c r="S92" s="526"/>
      <c r="T92" s="526"/>
      <c r="U92" s="526"/>
      <c r="V92" s="526"/>
      <c r="W92" s="526"/>
      <c r="X92" s="526"/>
      <c r="Y92" s="526"/>
      <c r="Z92" s="527"/>
      <c r="AA92" s="527"/>
      <c r="AB92" s="527"/>
      <c r="AC92" s="527"/>
      <c r="AD92" s="527"/>
      <c r="AE92" s="527"/>
      <c r="AF92" s="527"/>
      <c r="AG92" s="527" t="s">
        <v>1621</v>
      </c>
      <c r="AH92" s="527"/>
      <c r="AI92" s="527"/>
      <c r="AJ92" s="527"/>
      <c r="AK92" s="527"/>
      <c r="AL92" s="527"/>
      <c r="AM92" s="527"/>
      <c r="AN92" s="527"/>
      <c r="AO92" s="527"/>
      <c r="AP92" s="527"/>
      <c r="AQ92" s="527"/>
      <c r="AR92" s="527"/>
      <c r="AS92" s="527"/>
      <c r="AT92" s="527"/>
      <c r="AU92" s="527"/>
      <c r="AV92" s="527"/>
      <c r="AW92" s="527"/>
      <c r="AX92" s="527"/>
      <c r="AY92" s="527"/>
      <c r="AZ92" s="527"/>
      <c r="BA92" s="527"/>
      <c r="BB92" s="527"/>
      <c r="BC92" s="527"/>
      <c r="BD92" s="527"/>
      <c r="BE92" s="527"/>
      <c r="BF92" s="527"/>
      <c r="BG92" s="527"/>
      <c r="BH92" s="527"/>
    </row>
    <row r="93" spans="1:60" outlineLevel="2">
      <c r="A93" s="528"/>
      <c r="B93" s="529"/>
      <c r="C93" s="530" t="s">
        <v>1701</v>
      </c>
      <c r="D93" s="531"/>
      <c r="E93" s="532"/>
      <c r="F93" s="526"/>
      <c r="G93" s="526"/>
      <c r="H93" s="526"/>
      <c r="I93" s="526"/>
      <c r="J93" s="526"/>
      <c r="K93" s="526"/>
      <c r="L93" s="526"/>
      <c r="M93" s="526"/>
      <c r="N93" s="533"/>
      <c r="O93" s="533"/>
      <c r="P93" s="533"/>
      <c r="Q93" s="533"/>
      <c r="R93" s="526"/>
      <c r="S93" s="526"/>
      <c r="T93" s="526"/>
      <c r="U93" s="526"/>
      <c r="V93" s="526"/>
      <c r="W93" s="526"/>
      <c r="X93" s="526"/>
      <c r="Y93" s="526"/>
      <c r="Z93" s="527"/>
      <c r="AA93" s="527"/>
      <c r="AB93" s="527"/>
      <c r="AC93" s="527"/>
      <c r="AD93" s="527"/>
      <c r="AE93" s="527"/>
      <c r="AF93" s="527"/>
      <c r="AG93" s="527" t="s">
        <v>814</v>
      </c>
      <c r="AH93" s="527">
        <v>0</v>
      </c>
      <c r="AI93" s="527"/>
      <c r="AJ93" s="527"/>
      <c r="AK93" s="527"/>
      <c r="AL93" s="527"/>
      <c r="AM93" s="527"/>
      <c r="AN93" s="527"/>
      <c r="AO93" s="527"/>
      <c r="AP93" s="527"/>
      <c r="AQ93" s="527"/>
      <c r="AR93" s="527"/>
      <c r="AS93" s="527"/>
      <c r="AT93" s="527"/>
      <c r="AU93" s="527"/>
      <c r="AV93" s="527"/>
      <c r="AW93" s="527"/>
      <c r="AX93" s="527"/>
      <c r="AY93" s="527"/>
      <c r="AZ93" s="527"/>
      <c r="BA93" s="527"/>
      <c r="BB93" s="527"/>
      <c r="BC93" s="527"/>
      <c r="BD93" s="527"/>
      <c r="BE93" s="527"/>
      <c r="BF93" s="527"/>
      <c r="BG93" s="527"/>
      <c r="BH93" s="527"/>
    </row>
    <row r="94" spans="1:60" outlineLevel="3">
      <c r="A94" s="528"/>
      <c r="B94" s="529"/>
      <c r="C94" s="530" t="s">
        <v>1694</v>
      </c>
      <c r="D94" s="531"/>
      <c r="E94" s="532">
        <v>19.2</v>
      </c>
      <c r="F94" s="526"/>
      <c r="G94" s="526"/>
      <c r="H94" s="526"/>
      <c r="I94" s="526"/>
      <c r="J94" s="526"/>
      <c r="K94" s="526"/>
      <c r="L94" s="526"/>
      <c r="M94" s="526"/>
      <c r="N94" s="533"/>
      <c r="O94" s="533"/>
      <c r="P94" s="533"/>
      <c r="Q94" s="533"/>
      <c r="R94" s="526"/>
      <c r="S94" s="526"/>
      <c r="T94" s="526"/>
      <c r="U94" s="526"/>
      <c r="V94" s="526"/>
      <c r="W94" s="526"/>
      <c r="X94" s="526"/>
      <c r="Y94" s="526"/>
      <c r="Z94" s="527"/>
      <c r="AA94" s="527"/>
      <c r="AB94" s="527"/>
      <c r="AC94" s="527"/>
      <c r="AD94" s="527"/>
      <c r="AE94" s="527"/>
      <c r="AF94" s="527"/>
      <c r="AG94" s="527" t="s">
        <v>814</v>
      </c>
      <c r="AH94" s="527">
        <v>0</v>
      </c>
      <c r="AI94" s="527"/>
      <c r="AJ94" s="527"/>
      <c r="AK94" s="527"/>
      <c r="AL94" s="527"/>
      <c r="AM94" s="527"/>
      <c r="AN94" s="527"/>
      <c r="AO94" s="527"/>
      <c r="AP94" s="527"/>
      <c r="AQ94" s="527"/>
      <c r="AR94" s="527"/>
      <c r="AS94" s="527"/>
      <c r="AT94" s="527"/>
      <c r="AU94" s="527"/>
      <c r="AV94" s="527"/>
      <c r="AW94" s="527"/>
      <c r="AX94" s="527"/>
      <c r="AY94" s="527"/>
      <c r="AZ94" s="527"/>
      <c r="BA94" s="527"/>
      <c r="BB94" s="527"/>
      <c r="BC94" s="527"/>
      <c r="BD94" s="527"/>
      <c r="BE94" s="527"/>
      <c r="BF94" s="527"/>
      <c r="BG94" s="527"/>
      <c r="BH94" s="527"/>
    </row>
    <row r="95" spans="1:60" outlineLevel="3">
      <c r="A95" s="528"/>
      <c r="B95" s="529"/>
      <c r="C95" s="530" t="s">
        <v>1695</v>
      </c>
      <c r="D95" s="531"/>
      <c r="E95" s="532">
        <v>3.4</v>
      </c>
      <c r="F95" s="526"/>
      <c r="G95" s="526"/>
      <c r="H95" s="526"/>
      <c r="I95" s="526"/>
      <c r="J95" s="526"/>
      <c r="K95" s="526"/>
      <c r="L95" s="526"/>
      <c r="M95" s="526"/>
      <c r="N95" s="533"/>
      <c r="O95" s="533"/>
      <c r="P95" s="533"/>
      <c r="Q95" s="533"/>
      <c r="R95" s="526"/>
      <c r="S95" s="526"/>
      <c r="T95" s="526"/>
      <c r="U95" s="526"/>
      <c r="V95" s="526"/>
      <c r="W95" s="526"/>
      <c r="X95" s="526"/>
      <c r="Y95" s="526"/>
      <c r="Z95" s="527"/>
      <c r="AA95" s="527"/>
      <c r="AB95" s="527"/>
      <c r="AC95" s="527"/>
      <c r="AD95" s="527"/>
      <c r="AE95" s="527"/>
      <c r="AF95" s="527"/>
      <c r="AG95" s="527" t="s">
        <v>814</v>
      </c>
      <c r="AH95" s="527">
        <v>0</v>
      </c>
      <c r="AI95" s="527"/>
      <c r="AJ95" s="527"/>
      <c r="AK95" s="527"/>
      <c r="AL95" s="527"/>
      <c r="AM95" s="527"/>
      <c r="AN95" s="527"/>
      <c r="AO95" s="527"/>
      <c r="AP95" s="527"/>
      <c r="AQ95" s="527"/>
      <c r="AR95" s="527"/>
      <c r="AS95" s="527"/>
      <c r="AT95" s="527"/>
      <c r="AU95" s="527"/>
      <c r="AV95" s="527"/>
      <c r="AW95" s="527"/>
      <c r="AX95" s="527"/>
      <c r="AY95" s="527"/>
      <c r="AZ95" s="527"/>
      <c r="BA95" s="527"/>
      <c r="BB95" s="527"/>
      <c r="BC95" s="527"/>
      <c r="BD95" s="527"/>
      <c r="BE95" s="527"/>
      <c r="BF95" s="527"/>
      <c r="BG95" s="527"/>
      <c r="BH95" s="527"/>
    </row>
    <row r="96" spans="1:60" outlineLevel="3">
      <c r="A96" s="528"/>
      <c r="B96" s="529"/>
      <c r="C96" s="530" t="s">
        <v>1696</v>
      </c>
      <c r="D96" s="531"/>
      <c r="E96" s="532">
        <v>5.9</v>
      </c>
      <c r="F96" s="526"/>
      <c r="G96" s="526"/>
      <c r="H96" s="526"/>
      <c r="I96" s="526"/>
      <c r="J96" s="526"/>
      <c r="K96" s="526"/>
      <c r="L96" s="526"/>
      <c r="M96" s="526"/>
      <c r="N96" s="533"/>
      <c r="O96" s="533"/>
      <c r="P96" s="533"/>
      <c r="Q96" s="533"/>
      <c r="R96" s="526"/>
      <c r="S96" s="526"/>
      <c r="T96" s="526"/>
      <c r="U96" s="526"/>
      <c r="V96" s="526"/>
      <c r="W96" s="526"/>
      <c r="X96" s="526"/>
      <c r="Y96" s="526"/>
      <c r="Z96" s="527"/>
      <c r="AA96" s="527"/>
      <c r="AB96" s="527"/>
      <c r="AC96" s="527"/>
      <c r="AD96" s="527"/>
      <c r="AE96" s="527"/>
      <c r="AF96" s="527"/>
      <c r="AG96" s="527" t="s">
        <v>814</v>
      </c>
      <c r="AH96" s="527">
        <v>0</v>
      </c>
      <c r="AI96" s="527"/>
      <c r="AJ96" s="527"/>
      <c r="AK96" s="527"/>
      <c r="AL96" s="527"/>
      <c r="AM96" s="527"/>
      <c r="AN96" s="527"/>
      <c r="AO96" s="527"/>
      <c r="AP96" s="527"/>
      <c r="AQ96" s="527"/>
      <c r="AR96" s="527"/>
      <c r="AS96" s="527"/>
      <c r="AT96" s="527"/>
      <c r="AU96" s="527"/>
      <c r="AV96" s="527"/>
      <c r="AW96" s="527"/>
      <c r="AX96" s="527"/>
      <c r="AY96" s="527"/>
      <c r="AZ96" s="527"/>
      <c r="BA96" s="527"/>
      <c r="BB96" s="527"/>
      <c r="BC96" s="527"/>
      <c r="BD96" s="527"/>
      <c r="BE96" s="527"/>
      <c r="BF96" s="527"/>
      <c r="BG96" s="527"/>
      <c r="BH96" s="527"/>
    </row>
    <row r="97" spans="1:60" outlineLevel="1">
      <c r="A97" s="518">
        <v>22</v>
      </c>
      <c r="B97" s="519" t="s">
        <v>1702</v>
      </c>
      <c r="C97" s="520" t="s">
        <v>1703</v>
      </c>
      <c r="D97" s="521" t="s">
        <v>180</v>
      </c>
      <c r="E97" s="522">
        <v>9.6999999999999993</v>
      </c>
      <c r="F97" s="523"/>
      <c r="G97" s="524">
        <f>ROUND(E97*F97,2)</f>
        <v>0</v>
      </c>
      <c r="H97" s="523"/>
      <c r="I97" s="524">
        <f>ROUND(E97*H97,2)</f>
        <v>0</v>
      </c>
      <c r="J97" s="523"/>
      <c r="K97" s="524">
        <f>ROUND(E97*J97,2)</f>
        <v>0</v>
      </c>
      <c r="L97" s="524">
        <v>21</v>
      </c>
      <c r="M97" s="524">
        <f>G97*(1+L97/100)</f>
        <v>0</v>
      </c>
      <c r="N97" s="522">
        <v>2.0000000000000002E-5</v>
      </c>
      <c r="O97" s="522">
        <f>ROUND(E97*N97,2)</f>
        <v>0</v>
      </c>
      <c r="P97" s="522">
        <v>0</v>
      </c>
      <c r="Q97" s="522">
        <f>ROUND(E97*P97,2)</f>
        <v>0</v>
      </c>
      <c r="R97" s="524" t="s">
        <v>1704</v>
      </c>
      <c r="S97" s="524" t="s">
        <v>1605</v>
      </c>
      <c r="T97" s="525" t="s">
        <v>1605</v>
      </c>
      <c r="U97" s="526">
        <v>0.12</v>
      </c>
      <c r="V97" s="526">
        <f>ROUND(E97*U97,2)</f>
        <v>1.1599999999999999</v>
      </c>
      <c r="W97" s="526"/>
      <c r="X97" s="526" t="s">
        <v>1606</v>
      </c>
      <c r="Y97" s="526" t="s">
        <v>2857</v>
      </c>
      <c r="Z97" s="527"/>
      <c r="AA97" s="527"/>
      <c r="AB97" s="527"/>
      <c r="AC97" s="527"/>
      <c r="AD97" s="527"/>
      <c r="AE97" s="527"/>
      <c r="AF97" s="527"/>
      <c r="AG97" s="527" t="s">
        <v>1607</v>
      </c>
      <c r="AH97" s="527"/>
      <c r="AI97" s="527"/>
      <c r="AJ97" s="527"/>
      <c r="AK97" s="527"/>
      <c r="AL97" s="527"/>
      <c r="AM97" s="527"/>
      <c r="AN97" s="527"/>
      <c r="AO97" s="527"/>
      <c r="AP97" s="527"/>
      <c r="AQ97" s="527"/>
      <c r="AR97" s="527"/>
      <c r="AS97" s="527"/>
      <c r="AT97" s="527"/>
      <c r="AU97" s="527"/>
      <c r="AV97" s="527"/>
      <c r="AW97" s="527"/>
      <c r="AX97" s="527"/>
      <c r="AY97" s="527"/>
      <c r="AZ97" s="527"/>
      <c r="BA97" s="527"/>
      <c r="BB97" s="527"/>
      <c r="BC97" s="527"/>
      <c r="BD97" s="527"/>
      <c r="BE97" s="527"/>
      <c r="BF97" s="527"/>
      <c r="BG97" s="527"/>
      <c r="BH97" s="527"/>
    </row>
    <row r="98" spans="1:60" outlineLevel="2">
      <c r="A98" s="528"/>
      <c r="B98" s="529"/>
      <c r="C98" s="530" t="s">
        <v>2860</v>
      </c>
      <c r="D98" s="531"/>
      <c r="E98" s="532">
        <v>9.6999999999999993</v>
      </c>
      <c r="F98" s="526"/>
      <c r="G98" s="526"/>
      <c r="H98" s="526"/>
      <c r="I98" s="526"/>
      <c r="J98" s="526"/>
      <c r="K98" s="526"/>
      <c r="L98" s="526"/>
      <c r="M98" s="526"/>
      <c r="N98" s="533"/>
      <c r="O98" s="533"/>
      <c r="P98" s="533"/>
      <c r="Q98" s="533"/>
      <c r="R98" s="526"/>
      <c r="S98" s="526"/>
      <c r="T98" s="526"/>
      <c r="U98" s="526"/>
      <c r="V98" s="526"/>
      <c r="W98" s="526"/>
      <c r="X98" s="526"/>
      <c r="Y98" s="526"/>
      <c r="Z98" s="527"/>
      <c r="AA98" s="527"/>
      <c r="AB98" s="527"/>
      <c r="AC98" s="527"/>
      <c r="AD98" s="527"/>
      <c r="AE98" s="527"/>
      <c r="AF98" s="527"/>
      <c r="AG98" s="527" t="s">
        <v>814</v>
      </c>
      <c r="AH98" s="527">
        <v>5</v>
      </c>
      <c r="AI98" s="527"/>
      <c r="AJ98" s="527"/>
      <c r="AK98" s="527"/>
      <c r="AL98" s="527"/>
      <c r="AM98" s="527"/>
      <c r="AN98" s="527"/>
      <c r="AO98" s="527"/>
      <c r="AP98" s="527"/>
      <c r="AQ98" s="527"/>
      <c r="AR98" s="527"/>
      <c r="AS98" s="527"/>
      <c r="AT98" s="527"/>
      <c r="AU98" s="527"/>
      <c r="AV98" s="527"/>
      <c r="AW98" s="527"/>
      <c r="AX98" s="527"/>
      <c r="AY98" s="527"/>
      <c r="AZ98" s="527"/>
      <c r="BA98" s="527"/>
      <c r="BB98" s="527"/>
      <c r="BC98" s="527"/>
      <c r="BD98" s="527"/>
      <c r="BE98" s="527"/>
      <c r="BF98" s="527"/>
      <c r="BG98" s="527"/>
      <c r="BH98" s="527"/>
    </row>
    <row r="99" spans="1:60" outlineLevel="1">
      <c r="A99" s="535">
        <v>23</v>
      </c>
      <c r="B99" s="536" t="s">
        <v>1705</v>
      </c>
      <c r="C99" s="537" t="s">
        <v>1706</v>
      </c>
      <c r="D99" s="538" t="s">
        <v>690</v>
      </c>
      <c r="E99" s="539">
        <v>8</v>
      </c>
      <c r="F99" s="540"/>
      <c r="G99" s="541">
        <f>ROUND(E99*F99,2)</f>
        <v>0</v>
      </c>
      <c r="H99" s="540"/>
      <c r="I99" s="541">
        <f>ROUND(E99*H99,2)</f>
        <v>0</v>
      </c>
      <c r="J99" s="540"/>
      <c r="K99" s="541">
        <f>ROUND(E99*J99,2)</f>
        <v>0</v>
      </c>
      <c r="L99" s="541">
        <v>21</v>
      </c>
      <c r="M99" s="541">
        <f>G99*(1+L99/100)</f>
        <v>0</v>
      </c>
      <c r="N99" s="539">
        <v>0</v>
      </c>
      <c r="O99" s="539">
        <f>ROUND(E99*N99,2)</f>
        <v>0</v>
      </c>
      <c r="P99" s="539">
        <v>0</v>
      </c>
      <c r="Q99" s="539">
        <f>ROUND(E99*P99,2)</f>
        <v>0</v>
      </c>
      <c r="R99" s="541"/>
      <c r="S99" s="541" t="s">
        <v>1707</v>
      </c>
      <c r="T99" s="542" t="s">
        <v>1708</v>
      </c>
      <c r="U99" s="526">
        <v>0</v>
      </c>
      <c r="V99" s="526">
        <f>ROUND(E99*U99,2)</f>
        <v>0</v>
      </c>
      <c r="W99" s="526"/>
      <c r="X99" s="526" t="s">
        <v>1606</v>
      </c>
      <c r="Y99" s="526" t="s">
        <v>2857</v>
      </c>
      <c r="Z99" s="527"/>
      <c r="AA99" s="527"/>
      <c r="AB99" s="527"/>
      <c r="AC99" s="527"/>
      <c r="AD99" s="527"/>
      <c r="AE99" s="527"/>
      <c r="AF99" s="527"/>
      <c r="AG99" s="527" t="s">
        <v>1697</v>
      </c>
      <c r="AH99" s="527"/>
      <c r="AI99" s="527"/>
      <c r="AJ99" s="527"/>
      <c r="AK99" s="527"/>
      <c r="AL99" s="527"/>
      <c r="AM99" s="527"/>
      <c r="AN99" s="527"/>
      <c r="AO99" s="527"/>
      <c r="AP99" s="527"/>
      <c r="AQ99" s="527"/>
      <c r="AR99" s="527"/>
      <c r="AS99" s="527"/>
      <c r="AT99" s="527"/>
      <c r="AU99" s="527"/>
      <c r="AV99" s="527"/>
      <c r="AW99" s="527"/>
      <c r="AX99" s="527"/>
      <c r="AY99" s="527"/>
      <c r="AZ99" s="527"/>
      <c r="BA99" s="527"/>
      <c r="BB99" s="527"/>
      <c r="BC99" s="527"/>
      <c r="BD99" s="527"/>
      <c r="BE99" s="527"/>
      <c r="BF99" s="527"/>
      <c r="BG99" s="527"/>
      <c r="BH99" s="527"/>
    </row>
    <row r="100" spans="1:60">
      <c r="A100" s="510" t="s">
        <v>1600</v>
      </c>
      <c r="B100" s="511" t="s">
        <v>1131</v>
      </c>
      <c r="C100" s="512" t="s">
        <v>1709</v>
      </c>
      <c r="D100" s="513"/>
      <c r="E100" s="514"/>
      <c r="F100" s="515"/>
      <c r="G100" s="515">
        <f>SUMIF(AG101:AG105,"&lt;&gt;NOR",G101:G105)</f>
        <v>0</v>
      </c>
      <c r="H100" s="515"/>
      <c r="I100" s="515">
        <f>SUM(I101:I105)</f>
        <v>0</v>
      </c>
      <c r="J100" s="515"/>
      <c r="K100" s="515">
        <f>SUM(K101:K105)</f>
        <v>0</v>
      </c>
      <c r="L100" s="515"/>
      <c r="M100" s="515">
        <f>SUM(M101:M105)</f>
        <v>0</v>
      </c>
      <c r="N100" s="514"/>
      <c r="O100" s="514">
        <f>SUM(O101:O105)</f>
        <v>0.06</v>
      </c>
      <c r="P100" s="514"/>
      <c r="Q100" s="514">
        <f>SUM(Q101:Q105)</f>
        <v>0</v>
      </c>
      <c r="R100" s="515"/>
      <c r="S100" s="515"/>
      <c r="T100" s="516"/>
      <c r="U100" s="517"/>
      <c r="V100" s="517">
        <f>SUM(V101:V105)</f>
        <v>5.52</v>
      </c>
      <c r="W100" s="517"/>
      <c r="X100" s="517"/>
      <c r="Y100" s="517"/>
      <c r="AG100" s="493" t="s">
        <v>1601</v>
      </c>
    </row>
    <row r="101" spans="1:60" ht="22.5" outlineLevel="1">
      <c r="A101" s="518">
        <v>24</v>
      </c>
      <c r="B101" s="519" t="s">
        <v>1710</v>
      </c>
      <c r="C101" s="520" t="s">
        <v>1711</v>
      </c>
      <c r="D101" s="521" t="s">
        <v>189</v>
      </c>
      <c r="E101" s="522">
        <v>1</v>
      </c>
      <c r="F101" s="523"/>
      <c r="G101" s="524">
        <f>ROUND(E101*F101,2)</f>
        <v>0</v>
      </c>
      <c r="H101" s="523"/>
      <c r="I101" s="524">
        <f>ROUND(E101*H101,2)</f>
        <v>0</v>
      </c>
      <c r="J101" s="523"/>
      <c r="K101" s="524">
        <f>ROUND(E101*J101,2)</f>
        <v>0</v>
      </c>
      <c r="L101" s="524">
        <v>21</v>
      </c>
      <c r="M101" s="524">
        <f>G101*(1+L101/100)</f>
        <v>0</v>
      </c>
      <c r="N101" s="522">
        <v>2.5559999999999999E-2</v>
      </c>
      <c r="O101" s="522">
        <f>ROUND(E101*N101,2)</f>
        <v>0.03</v>
      </c>
      <c r="P101" s="522">
        <v>0</v>
      </c>
      <c r="Q101" s="522">
        <f>ROUND(E101*P101,2)</f>
        <v>0</v>
      </c>
      <c r="R101" s="524" t="s">
        <v>1604</v>
      </c>
      <c r="S101" s="524" t="s">
        <v>1605</v>
      </c>
      <c r="T101" s="525" t="s">
        <v>1605</v>
      </c>
      <c r="U101" s="526">
        <v>2.758</v>
      </c>
      <c r="V101" s="526">
        <f>ROUND(E101*U101,2)</f>
        <v>2.76</v>
      </c>
      <c r="W101" s="526"/>
      <c r="X101" s="526" t="s">
        <v>1606</v>
      </c>
      <c r="Y101" s="526" t="s">
        <v>2857</v>
      </c>
      <c r="Z101" s="527"/>
      <c r="AA101" s="527"/>
      <c r="AB101" s="527"/>
      <c r="AC101" s="527"/>
      <c r="AD101" s="527"/>
      <c r="AE101" s="527"/>
      <c r="AF101" s="527"/>
      <c r="AG101" s="527" t="s">
        <v>1607</v>
      </c>
      <c r="AH101" s="527"/>
      <c r="AI101" s="527"/>
      <c r="AJ101" s="527"/>
      <c r="AK101" s="527"/>
      <c r="AL101" s="527"/>
      <c r="AM101" s="527"/>
      <c r="AN101" s="527"/>
      <c r="AO101" s="527"/>
      <c r="AP101" s="527"/>
      <c r="AQ101" s="527"/>
      <c r="AR101" s="527"/>
      <c r="AS101" s="527"/>
      <c r="AT101" s="527"/>
      <c r="AU101" s="527"/>
      <c r="AV101" s="527"/>
      <c r="AW101" s="527"/>
      <c r="AX101" s="527"/>
      <c r="AY101" s="527"/>
      <c r="AZ101" s="527"/>
      <c r="BA101" s="527"/>
      <c r="BB101" s="527"/>
      <c r="BC101" s="527"/>
      <c r="BD101" s="527"/>
      <c r="BE101" s="527"/>
      <c r="BF101" s="527"/>
      <c r="BG101" s="527"/>
      <c r="BH101" s="527"/>
    </row>
    <row r="102" spans="1:60" ht="22.5" outlineLevel="2">
      <c r="A102" s="528"/>
      <c r="B102" s="529"/>
      <c r="C102" s="976" t="s">
        <v>1712</v>
      </c>
      <c r="D102" s="977"/>
      <c r="E102" s="977"/>
      <c r="F102" s="977"/>
      <c r="G102" s="977"/>
      <c r="H102" s="526"/>
      <c r="I102" s="526"/>
      <c r="J102" s="526"/>
      <c r="K102" s="526"/>
      <c r="L102" s="526"/>
      <c r="M102" s="526"/>
      <c r="N102" s="533"/>
      <c r="O102" s="533"/>
      <c r="P102" s="533"/>
      <c r="Q102" s="533"/>
      <c r="R102" s="526"/>
      <c r="S102" s="526"/>
      <c r="T102" s="526"/>
      <c r="U102" s="526"/>
      <c r="V102" s="526"/>
      <c r="W102" s="526"/>
      <c r="X102" s="526"/>
      <c r="Y102" s="526"/>
      <c r="Z102" s="527"/>
      <c r="AA102" s="527"/>
      <c r="AB102" s="527"/>
      <c r="AC102" s="527"/>
      <c r="AD102" s="527"/>
      <c r="AE102" s="527"/>
      <c r="AF102" s="527"/>
      <c r="AG102" s="527" t="s">
        <v>1621</v>
      </c>
      <c r="AH102" s="527"/>
      <c r="AI102" s="527"/>
      <c r="AJ102" s="527"/>
      <c r="AK102" s="527"/>
      <c r="AL102" s="527"/>
      <c r="AM102" s="527"/>
      <c r="AN102" s="527"/>
      <c r="AO102" s="527"/>
      <c r="AP102" s="527"/>
      <c r="AQ102" s="527"/>
      <c r="AR102" s="527"/>
      <c r="AS102" s="527"/>
      <c r="AT102" s="527"/>
      <c r="AU102" s="527"/>
      <c r="AV102" s="527"/>
      <c r="AW102" s="527"/>
      <c r="AX102" s="527"/>
      <c r="AY102" s="527"/>
      <c r="AZ102" s="527"/>
      <c r="BA102" s="534" t="str">
        <f>C102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02" s="527"/>
      <c r="BC102" s="527"/>
      <c r="BD102" s="527"/>
      <c r="BE102" s="527"/>
      <c r="BF102" s="527"/>
      <c r="BG102" s="527"/>
      <c r="BH102" s="527"/>
    </row>
    <row r="103" spans="1:60" outlineLevel="2">
      <c r="A103" s="528"/>
      <c r="B103" s="529"/>
      <c r="C103" s="530" t="s">
        <v>1713</v>
      </c>
      <c r="D103" s="531"/>
      <c r="E103" s="532">
        <v>1</v>
      </c>
      <c r="F103" s="526"/>
      <c r="G103" s="526"/>
      <c r="H103" s="526"/>
      <c r="I103" s="526"/>
      <c r="J103" s="526"/>
      <c r="K103" s="526"/>
      <c r="L103" s="526"/>
      <c r="M103" s="526"/>
      <c r="N103" s="533"/>
      <c r="O103" s="533"/>
      <c r="P103" s="533"/>
      <c r="Q103" s="533"/>
      <c r="R103" s="526"/>
      <c r="S103" s="526"/>
      <c r="T103" s="526"/>
      <c r="U103" s="526"/>
      <c r="V103" s="526"/>
      <c r="W103" s="526"/>
      <c r="X103" s="526"/>
      <c r="Y103" s="526"/>
      <c r="Z103" s="527"/>
      <c r="AA103" s="527"/>
      <c r="AB103" s="527"/>
      <c r="AC103" s="527"/>
      <c r="AD103" s="527"/>
      <c r="AE103" s="527"/>
      <c r="AF103" s="527"/>
      <c r="AG103" s="527" t="s">
        <v>814</v>
      </c>
      <c r="AH103" s="527">
        <v>0</v>
      </c>
      <c r="AI103" s="527"/>
      <c r="AJ103" s="527"/>
      <c r="AK103" s="527"/>
      <c r="AL103" s="527"/>
      <c r="AM103" s="527"/>
      <c r="AN103" s="527"/>
      <c r="AO103" s="527"/>
      <c r="AP103" s="527"/>
      <c r="AQ103" s="527"/>
      <c r="AR103" s="527"/>
      <c r="AS103" s="527"/>
      <c r="AT103" s="527"/>
      <c r="AU103" s="527"/>
      <c r="AV103" s="527"/>
      <c r="AW103" s="527"/>
      <c r="AX103" s="527"/>
      <c r="AY103" s="527"/>
      <c r="AZ103" s="527"/>
      <c r="BA103" s="527"/>
      <c r="BB103" s="527"/>
      <c r="BC103" s="527"/>
      <c r="BD103" s="527"/>
      <c r="BE103" s="527"/>
      <c r="BF103" s="527"/>
      <c r="BG103" s="527"/>
      <c r="BH103" s="527"/>
    </row>
    <row r="104" spans="1:60" ht="22.5" outlineLevel="1">
      <c r="A104" s="518">
        <v>25</v>
      </c>
      <c r="B104" s="519" t="s">
        <v>1714</v>
      </c>
      <c r="C104" s="520" t="s">
        <v>1715</v>
      </c>
      <c r="D104" s="521" t="s">
        <v>189</v>
      </c>
      <c r="E104" s="522">
        <v>1</v>
      </c>
      <c r="F104" s="523"/>
      <c r="G104" s="524">
        <f>ROUND(E104*F104,2)</f>
        <v>0</v>
      </c>
      <c r="H104" s="523"/>
      <c r="I104" s="524">
        <f>ROUND(E104*H104,2)</f>
        <v>0</v>
      </c>
      <c r="J104" s="523"/>
      <c r="K104" s="524">
        <f>ROUND(E104*J104,2)</f>
        <v>0</v>
      </c>
      <c r="L104" s="524">
        <v>21</v>
      </c>
      <c r="M104" s="524">
        <f>G104*(1+L104/100)</f>
        <v>0</v>
      </c>
      <c r="N104" s="522">
        <v>2.7459999999999998E-2</v>
      </c>
      <c r="O104" s="522">
        <f>ROUND(E104*N104,2)</f>
        <v>0.03</v>
      </c>
      <c r="P104" s="522">
        <v>0</v>
      </c>
      <c r="Q104" s="522">
        <f>ROUND(E104*P104,2)</f>
        <v>0</v>
      </c>
      <c r="R104" s="524"/>
      <c r="S104" s="524" t="s">
        <v>1707</v>
      </c>
      <c r="T104" s="525" t="s">
        <v>1708</v>
      </c>
      <c r="U104" s="526">
        <v>2.758</v>
      </c>
      <c r="V104" s="526">
        <f>ROUND(E104*U104,2)</f>
        <v>2.76</v>
      </c>
      <c r="W104" s="526"/>
      <c r="X104" s="526" t="s">
        <v>1606</v>
      </c>
      <c r="Y104" s="526" t="s">
        <v>2857</v>
      </c>
      <c r="Z104" s="527"/>
      <c r="AA104" s="527"/>
      <c r="AB104" s="527"/>
      <c r="AC104" s="527"/>
      <c r="AD104" s="527"/>
      <c r="AE104" s="527"/>
      <c r="AF104" s="527"/>
      <c r="AG104" s="527" t="s">
        <v>1607</v>
      </c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7"/>
      <c r="AS104" s="527"/>
      <c r="AT104" s="527"/>
      <c r="AU104" s="527"/>
      <c r="AV104" s="527"/>
      <c r="AW104" s="527"/>
      <c r="AX104" s="527"/>
      <c r="AY104" s="527"/>
      <c r="AZ104" s="527"/>
      <c r="BA104" s="527"/>
      <c r="BB104" s="527"/>
      <c r="BC104" s="527"/>
      <c r="BD104" s="527"/>
      <c r="BE104" s="527"/>
      <c r="BF104" s="527"/>
      <c r="BG104" s="527"/>
      <c r="BH104" s="527"/>
    </row>
    <row r="105" spans="1:60" outlineLevel="2">
      <c r="A105" s="528"/>
      <c r="B105" s="529"/>
      <c r="C105" s="530" t="s">
        <v>1716</v>
      </c>
      <c r="D105" s="531"/>
      <c r="E105" s="532">
        <v>1</v>
      </c>
      <c r="F105" s="526"/>
      <c r="G105" s="526"/>
      <c r="H105" s="526"/>
      <c r="I105" s="526"/>
      <c r="J105" s="526"/>
      <c r="K105" s="526"/>
      <c r="L105" s="526"/>
      <c r="M105" s="526"/>
      <c r="N105" s="533"/>
      <c r="O105" s="533"/>
      <c r="P105" s="533"/>
      <c r="Q105" s="533"/>
      <c r="R105" s="526"/>
      <c r="S105" s="526"/>
      <c r="T105" s="526"/>
      <c r="U105" s="526"/>
      <c r="V105" s="526"/>
      <c r="W105" s="526"/>
      <c r="X105" s="526"/>
      <c r="Y105" s="526"/>
      <c r="Z105" s="527"/>
      <c r="AA105" s="527"/>
      <c r="AB105" s="527"/>
      <c r="AC105" s="527"/>
      <c r="AD105" s="527"/>
      <c r="AE105" s="527"/>
      <c r="AF105" s="527"/>
      <c r="AG105" s="527" t="s">
        <v>814</v>
      </c>
      <c r="AH105" s="527">
        <v>0</v>
      </c>
      <c r="AI105" s="527"/>
      <c r="AJ105" s="527"/>
      <c r="AK105" s="527"/>
      <c r="AL105" s="527"/>
      <c r="AM105" s="527"/>
      <c r="AN105" s="527"/>
      <c r="AO105" s="527"/>
      <c r="AP105" s="527"/>
      <c r="AQ105" s="527"/>
      <c r="AR105" s="527"/>
      <c r="AS105" s="527"/>
      <c r="AT105" s="527"/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</row>
    <row r="106" spans="1:60">
      <c r="A106" s="510" t="s">
        <v>1600</v>
      </c>
      <c r="B106" s="511" t="s">
        <v>444</v>
      </c>
      <c r="C106" s="512" t="s">
        <v>1717</v>
      </c>
      <c r="D106" s="513"/>
      <c r="E106" s="514"/>
      <c r="F106" s="515"/>
      <c r="G106" s="515">
        <f>SUMIF(AG107:AG110,"&lt;&gt;NOR",G107:G110)</f>
        <v>0</v>
      </c>
      <c r="H106" s="515"/>
      <c r="I106" s="515">
        <f>SUM(I107:I110)</f>
        <v>0</v>
      </c>
      <c r="J106" s="515"/>
      <c r="K106" s="515">
        <f>SUM(K107:K110)</f>
        <v>0</v>
      </c>
      <c r="L106" s="515"/>
      <c r="M106" s="515">
        <f>SUM(M107:M110)</f>
        <v>0</v>
      </c>
      <c r="N106" s="514"/>
      <c r="O106" s="514">
        <f>SUM(O107:O110)</f>
        <v>0.18</v>
      </c>
      <c r="P106" s="514"/>
      <c r="Q106" s="514">
        <f>SUM(Q107:Q110)</f>
        <v>0</v>
      </c>
      <c r="R106" s="515"/>
      <c r="S106" s="515"/>
      <c r="T106" s="516"/>
      <c r="U106" s="517"/>
      <c r="V106" s="517">
        <f>SUM(V107:V110)</f>
        <v>7.41</v>
      </c>
      <c r="W106" s="517"/>
      <c r="X106" s="517"/>
      <c r="Y106" s="517"/>
      <c r="AG106" s="493" t="s">
        <v>1601</v>
      </c>
    </row>
    <row r="107" spans="1:60" outlineLevel="1">
      <c r="A107" s="518">
        <v>26</v>
      </c>
      <c r="B107" s="519" t="s">
        <v>1718</v>
      </c>
      <c r="C107" s="520" t="s">
        <v>1719</v>
      </c>
      <c r="D107" s="521" t="s">
        <v>162</v>
      </c>
      <c r="E107" s="522">
        <v>28.5</v>
      </c>
      <c r="F107" s="523"/>
      <c r="G107" s="524">
        <f>ROUND(E107*F107,2)</f>
        <v>0</v>
      </c>
      <c r="H107" s="523"/>
      <c r="I107" s="524">
        <f>ROUND(E107*H107,2)</f>
        <v>0</v>
      </c>
      <c r="J107" s="523"/>
      <c r="K107" s="524">
        <f>ROUND(E107*J107,2)</f>
        <v>0</v>
      </c>
      <c r="L107" s="524">
        <v>21</v>
      </c>
      <c r="M107" s="524">
        <f>G107*(1+L107/100)</f>
        <v>0</v>
      </c>
      <c r="N107" s="522">
        <v>6.3499999999999997E-3</v>
      </c>
      <c r="O107" s="522">
        <f>ROUND(E107*N107,2)</f>
        <v>0.18</v>
      </c>
      <c r="P107" s="522">
        <v>0</v>
      </c>
      <c r="Q107" s="522">
        <f>ROUND(E107*P107,2)</f>
        <v>0</v>
      </c>
      <c r="R107" s="524" t="s">
        <v>1720</v>
      </c>
      <c r="S107" s="524" t="s">
        <v>1605</v>
      </c>
      <c r="T107" s="525" t="s">
        <v>1605</v>
      </c>
      <c r="U107" s="526">
        <v>0.26</v>
      </c>
      <c r="V107" s="526">
        <f>ROUND(E107*U107,2)</f>
        <v>7.41</v>
      </c>
      <c r="W107" s="526"/>
      <c r="X107" s="526" t="s">
        <v>1606</v>
      </c>
      <c r="Y107" s="526" t="s">
        <v>2857</v>
      </c>
      <c r="Z107" s="527"/>
      <c r="AA107" s="527"/>
      <c r="AB107" s="527"/>
      <c r="AC107" s="527"/>
      <c r="AD107" s="527"/>
      <c r="AE107" s="527"/>
      <c r="AF107" s="527"/>
      <c r="AG107" s="527" t="s">
        <v>1697</v>
      </c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7"/>
      <c r="AW107" s="527"/>
      <c r="AX107" s="527"/>
      <c r="AY107" s="527"/>
      <c r="AZ107" s="527"/>
      <c r="BA107" s="527"/>
      <c r="BB107" s="527"/>
      <c r="BC107" s="527"/>
      <c r="BD107" s="527"/>
      <c r="BE107" s="527"/>
      <c r="BF107" s="527"/>
      <c r="BG107" s="527"/>
      <c r="BH107" s="527"/>
    </row>
    <row r="108" spans="1:60" outlineLevel="2">
      <c r="A108" s="528"/>
      <c r="B108" s="529"/>
      <c r="C108" s="530" t="s">
        <v>1694</v>
      </c>
      <c r="D108" s="531"/>
      <c r="E108" s="532">
        <v>19.2</v>
      </c>
      <c r="F108" s="526"/>
      <c r="G108" s="526"/>
      <c r="H108" s="526"/>
      <c r="I108" s="526"/>
      <c r="J108" s="526"/>
      <c r="K108" s="526"/>
      <c r="L108" s="526"/>
      <c r="M108" s="526"/>
      <c r="N108" s="533"/>
      <c r="O108" s="533"/>
      <c r="P108" s="533"/>
      <c r="Q108" s="533"/>
      <c r="R108" s="526"/>
      <c r="S108" s="526"/>
      <c r="T108" s="526"/>
      <c r="U108" s="526"/>
      <c r="V108" s="526"/>
      <c r="W108" s="526"/>
      <c r="X108" s="526"/>
      <c r="Y108" s="526"/>
      <c r="Z108" s="527"/>
      <c r="AA108" s="527"/>
      <c r="AB108" s="527"/>
      <c r="AC108" s="527"/>
      <c r="AD108" s="527"/>
      <c r="AE108" s="527"/>
      <c r="AF108" s="527"/>
      <c r="AG108" s="527" t="s">
        <v>814</v>
      </c>
      <c r="AH108" s="527">
        <v>0</v>
      </c>
      <c r="AI108" s="527"/>
      <c r="AJ108" s="527"/>
      <c r="AK108" s="527"/>
      <c r="AL108" s="527"/>
      <c r="AM108" s="527"/>
      <c r="AN108" s="527"/>
      <c r="AO108" s="527"/>
      <c r="AP108" s="527"/>
      <c r="AQ108" s="527"/>
      <c r="AR108" s="527"/>
      <c r="AS108" s="527"/>
      <c r="AT108" s="527"/>
      <c r="AU108" s="527"/>
      <c r="AV108" s="527"/>
      <c r="AW108" s="527"/>
      <c r="AX108" s="527"/>
      <c r="AY108" s="527"/>
      <c r="AZ108" s="527"/>
      <c r="BA108" s="527"/>
      <c r="BB108" s="527"/>
      <c r="BC108" s="527"/>
      <c r="BD108" s="527"/>
      <c r="BE108" s="527"/>
      <c r="BF108" s="527"/>
      <c r="BG108" s="527"/>
      <c r="BH108" s="527"/>
    </row>
    <row r="109" spans="1:60" outlineLevel="3">
      <c r="A109" s="528"/>
      <c r="B109" s="529"/>
      <c r="C109" s="530" t="s">
        <v>1695</v>
      </c>
      <c r="D109" s="531"/>
      <c r="E109" s="532">
        <v>3.4</v>
      </c>
      <c r="F109" s="526"/>
      <c r="G109" s="526"/>
      <c r="H109" s="526"/>
      <c r="I109" s="526"/>
      <c r="J109" s="526"/>
      <c r="K109" s="526"/>
      <c r="L109" s="526"/>
      <c r="M109" s="526"/>
      <c r="N109" s="533"/>
      <c r="O109" s="533"/>
      <c r="P109" s="533"/>
      <c r="Q109" s="533"/>
      <c r="R109" s="526"/>
      <c r="S109" s="526"/>
      <c r="T109" s="526"/>
      <c r="U109" s="526"/>
      <c r="V109" s="526"/>
      <c r="W109" s="526"/>
      <c r="X109" s="526"/>
      <c r="Y109" s="526"/>
      <c r="Z109" s="527"/>
      <c r="AA109" s="527"/>
      <c r="AB109" s="527"/>
      <c r="AC109" s="527"/>
      <c r="AD109" s="527"/>
      <c r="AE109" s="527"/>
      <c r="AF109" s="527"/>
      <c r="AG109" s="527" t="s">
        <v>814</v>
      </c>
      <c r="AH109" s="527">
        <v>0</v>
      </c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</row>
    <row r="110" spans="1:60" outlineLevel="3">
      <c r="A110" s="528"/>
      <c r="B110" s="529"/>
      <c r="C110" s="530" t="s">
        <v>1696</v>
      </c>
      <c r="D110" s="531"/>
      <c r="E110" s="532">
        <v>5.9</v>
      </c>
      <c r="F110" s="526"/>
      <c r="G110" s="526"/>
      <c r="H110" s="526"/>
      <c r="I110" s="526"/>
      <c r="J110" s="526"/>
      <c r="K110" s="526"/>
      <c r="L110" s="526"/>
      <c r="M110" s="526"/>
      <c r="N110" s="533"/>
      <c r="O110" s="533"/>
      <c r="P110" s="533"/>
      <c r="Q110" s="533"/>
      <c r="R110" s="526"/>
      <c r="S110" s="526"/>
      <c r="T110" s="526"/>
      <c r="U110" s="526"/>
      <c r="V110" s="526"/>
      <c r="W110" s="526"/>
      <c r="X110" s="526"/>
      <c r="Y110" s="526"/>
      <c r="Z110" s="527"/>
      <c r="AA110" s="527"/>
      <c r="AB110" s="527"/>
      <c r="AC110" s="527"/>
      <c r="AD110" s="527"/>
      <c r="AE110" s="527"/>
      <c r="AF110" s="527"/>
      <c r="AG110" s="527" t="s">
        <v>814</v>
      </c>
      <c r="AH110" s="527">
        <v>0</v>
      </c>
      <c r="AI110" s="527"/>
      <c r="AJ110" s="527"/>
      <c r="AK110" s="527"/>
      <c r="AL110" s="527"/>
      <c r="AM110" s="527"/>
      <c r="AN110" s="527"/>
      <c r="AO110" s="527"/>
      <c r="AP110" s="527"/>
      <c r="AQ110" s="527"/>
      <c r="AR110" s="527"/>
      <c r="AS110" s="527"/>
      <c r="AT110" s="527"/>
      <c r="AU110" s="527"/>
      <c r="AV110" s="527"/>
      <c r="AW110" s="527"/>
      <c r="AX110" s="527"/>
      <c r="AY110" s="527"/>
      <c r="AZ110" s="527"/>
      <c r="BA110" s="527"/>
      <c r="BB110" s="527"/>
      <c r="BC110" s="527"/>
      <c r="BD110" s="527"/>
      <c r="BE110" s="527"/>
      <c r="BF110" s="527"/>
      <c r="BG110" s="527"/>
      <c r="BH110" s="527"/>
    </row>
    <row r="111" spans="1:60">
      <c r="A111" s="510" t="s">
        <v>1600</v>
      </c>
      <c r="B111" s="511" t="s">
        <v>472</v>
      </c>
      <c r="C111" s="512" t="s">
        <v>1721</v>
      </c>
      <c r="D111" s="513"/>
      <c r="E111" s="514"/>
      <c r="F111" s="515"/>
      <c r="G111" s="515">
        <f>SUMIF(AG112:AG120,"&lt;&gt;NOR",G112:G120)</f>
        <v>0</v>
      </c>
      <c r="H111" s="515"/>
      <c r="I111" s="515">
        <f>SUM(I112:I120)</f>
        <v>0</v>
      </c>
      <c r="J111" s="515"/>
      <c r="K111" s="515">
        <f>SUM(K112:K120)</f>
        <v>0</v>
      </c>
      <c r="L111" s="515"/>
      <c r="M111" s="515">
        <f>SUM(M112:M120)</f>
        <v>0</v>
      </c>
      <c r="N111" s="514"/>
      <c r="O111" s="514">
        <f>SUM(O112:O120)</f>
        <v>0</v>
      </c>
      <c r="P111" s="514"/>
      <c r="Q111" s="514">
        <f>SUM(Q112:Q120)</f>
        <v>0</v>
      </c>
      <c r="R111" s="515"/>
      <c r="S111" s="515"/>
      <c r="T111" s="516"/>
      <c r="U111" s="517"/>
      <c r="V111" s="517">
        <f>SUM(V112:V120)</f>
        <v>9.2099999999999991</v>
      </c>
      <c r="W111" s="517"/>
      <c r="X111" s="517"/>
      <c r="Y111" s="517"/>
      <c r="AG111" s="493" t="s">
        <v>1601</v>
      </c>
    </row>
    <row r="112" spans="1:60" ht="56.25" outlineLevel="1">
      <c r="A112" s="518">
        <v>27</v>
      </c>
      <c r="B112" s="519" t="s">
        <v>1722</v>
      </c>
      <c r="C112" s="520" t="s">
        <v>1723</v>
      </c>
      <c r="D112" s="521" t="s">
        <v>162</v>
      </c>
      <c r="E112" s="522">
        <v>28.5</v>
      </c>
      <c r="F112" s="523"/>
      <c r="G112" s="524">
        <f>ROUND(E112*F112,2)</f>
        <v>0</v>
      </c>
      <c r="H112" s="523"/>
      <c r="I112" s="524">
        <f>ROUND(E112*H112,2)</f>
        <v>0</v>
      </c>
      <c r="J112" s="523"/>
      <c r="K112" s="524">
        <f>ROUND(E112*J112,2)</f>
        <v>0</v>
      </c>
      <c r="L112" s="524">
        <v>21</v>
      </c>
      <c r="M112" s="524">
        <f>G112*(1+L112/100)</f>
        <v>0</v>
      </c>
      <c r="N112" s="522">
        <v>4.0000000000000003E-5</v>
      </c>
      <c r="O112" s="522">
        <f>ROUND(E112*N112,2)</f>
        <v>0</v>
      </c>
      <c r="P112" s="522">
        <v>0</v>
      </c>
      <c r="Q112" s="522">
        <f>ROUND(E112*P112,2)</f>
        <v>0</v>
      </c>
      <c r="R112" s="524" t="s">
        <v>1604</v>
      </c>
      <c r="S112" s="524" t="s">
        <v>1605</v>
      </c>
      <c r="T112" s="525" t="s">
        <v>1605</v>
      </c>
      <c r="U112" s="526">
        <v>0.308</v>
      </c>
      <c r="V112" s="526">
        <f>ROUND(E112*U112,2)</f>
        <v>8.7799999999999994</v>
      </c>
      <c r="W112" s="526"/>
      <c r="X112" s="526" t="s">
        <v>1606</v>
      </c>
      <c r="Y112" s="526" t="s">
        <v>2857</v>
      </c>
      <c r="Z112" s="527"/>
      <c r="AA112" s="527"/>
      <c r="AB112" s="527"/>
      <c r="AC112" s="527"/>
      <c r="AD112" s="527"/>
      <c r="AE112" s="527"/>
      <c r="AF112" s="527"/>
      <c r="AG112" s="527" t="s">
        <v>1697</v>
      </c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</row>
    <row r="113" spans="1:60" outlineLevel="2">
      <c r="A113" s="528"/>
      <c r="B113" s="529"/>
      <c r="C113" s="530" t="s">
        <v>1694</v>
      </c>
      <c r="D113" s="531"/>
      <c r="E113" s="532">
        <v>19.2</v>
      </c>
      <c r="F113" s="526"/>
      <c r="G113" s="526"/>
      <c r="H113" s="526"/>
      <c r="I113" s="526"/>
      <c r="J113" s="526"/>
      <c r="K113" s="526"/>
      <c r="L113" s="526"/>
      <c r="M113" s="526"/>
      <c r="N113" s="533"/>
      <c r="O113" s="533"/>
      <c r="P113" s="533"/>
      <c r="Q113" s="533"/>
      <c r="R113" s="526"/>
      <c r="S113" s="526"/>
      <c r="T113" s="526"/>
      <c r="U113" s="526"/>
      <c r="V113" s="526"/>
      <c r="W113" s="526"/>
      <c r="X113" s="526"/>
      <c r="Y113" s="526"/>
      <c r="Z113" s="527"/>
      <c r="AA113" s="527"/>
      <c r="AB113" s="527"/>
      <c r="AC113" s="527"/>
      <c r="AD113" s="527"/>
      <c r="AE113" s="527"/>
      <c r="AF113" s="527"/>
      <c r="AG113" s="527" t="s">
        <v>814</v>
      </c>
      <c r="AH113" s="527">
        <v>0</v>
      </c>
      <c r="AI113" s="527"/>
      <c r="AJ113" s="527"/>
      <c r="AK113" s="527"/>
      <c r="AL113" s="527"/>
      <c r="AM113" s="527"/>
      <c r="AN113" s="527"/>
      <c r="AO113" s="527"/>
      <c r="AP113" s="527"/>
      <c r="AQ113" s="527"/>
      <c r="AR113" s="527"/>
      <c r="AS113" s="527"/>
      <c r="AT113" s="527"/>
      <c r="AU113" s="527"/>
      <c r="AV113" s="527"/>
      <c r="AW113" s="527"/>
      <c r="AX113" s="527"/>
      <c r="AY113" s="527"/>
      <c r="AZ113" s="527"/>
      <c r="BA113" s="527"/>
      <c r="BB113" s="527"/>
      <c r="BC113" s="527"/>
      <c r="BD113" s="527"/>
      <c r="BE113" s="527"/>
      <c r="BF113" s="527"/>
      <c r="BG113" s="527"/>
      <c r="BH113" s="527"/>
    </row>
    <row r="114" spans="1:60" outlineLevel="3">
      <c r="A114" s="528"/>
      <c r="B114" s="529"/>
      <c r="C114" s="530" t="s">
        <v>1696</v>
      </c>
      <c r="D114" s="531"/>
      <c r="E114" s="532">
        <v>5.9</v>
      </c>
      <c r="F114" s="526"/>
      <c r="G114" s="526"/>
      <c r="H114" s="526"/>
      <c r="I114" s="526"/>
      <c r="J114" s="526"/>
      <c r="K114" s="526"/>
      <c r="L114" s="526"/>
      <c r="M114" s="526"/>
      <c r="N114" s="533"/>
      <c r="O114" s="533"/>
      <c r="P114" s="533"/>
      <c r="Q114" s="533"/>
      <c r="R114" s="526"/>
      <c r="S114" s="526"/>
      <c r="T114" s="526"/>
      <c r="U114" s="526"/>
      <c r="V114" s="526"/>
      <c r="W114" s="526"/>
      <c r="X114" s="526"/>
      <c r="Y114" s="526"/>
      <c r="Z114" s="527"/>
      <c r="AA114" s="527"/>
      <c r="AB114" s="527"/>
      <c r="AC114" s="527"/>
      <c r="AD114" s="527"/>
      <c r="AE114" s="527"/>
      <c r="AF114" s="527"/>
      <c r="AG114" s="527" t="s">
        <v>814</v>
      </c>
      <c r="AH114" s="527">
        <v>0</v>
      </c>
      <c r="AI114" s="527"/>
      <c r="AJ114" s="527"/>
      <c r="AK114" s="527"/>
      <c r="AL114" s="527"/>
      <c r="AM114" s="527"/>
      <c r="AN114" s="527"/>
      <c r="AO114" s="527"/>
      <c r="AP114" s="527"/>
      <c r="AQ114" s="527"/>
      <c r="AR114" s="527"/>
      <c r="AS114" s="527"/>
      <c r="AT114" s="527"/>
      <c r="AU114" s="527"/>
      <c r="AV114" s="527"/>
      <c r="AW114" s="527"/>
      <c r="AX114" s="527"/>
      <c r="AY114" s="527"/>
      <c r="AZ114" s="527"/>
      <c r="BA114" s="527"/>
      <c r="BB114" s="527"/>
      <c r="BC114" s="527"/>
      <c r="BD114" s="527"/>
      <c r="BE114" s="527"/>
      <c r="BF114" s="527"/>
      <c r="BG114" s="527"/>
      <c r="BH114" s="527"/>
    </row>
    <row r="115" spans="1:60" outlineLevel="3">
      <c r="A115" s="528"/>
      <c r="B115" s="529"/>
      <c r="C115" s="530" t="s">
        <v>1695</v>
      </c>
      <c r="D115" s="531"/>
      <c r="E115" s="532">
        <v>3.4</v>
      </c>
      <c r="F115" s="526"/>
      <c r="G115" s="526"/>
      <c r="H115" s="526"/>
      <c r="I115" s="526"/>
      <c r="J115" s="526"/>
      <c r="K115" s="526"/>
      <c r="L115" s="526"/>
      <c r="M115" s="526"/>
      <c r="N115" s="533"/>
      <c r="O115" s="533"/>
      <c r="P115" s="533"/>
      <c r="Q115" s="533"/>
      <c r="R115" s="526"/>
      <c r="S115" s="526"/>
      <c r="T115" s="526"/>
      <c r="U115" s="526"/>
      <c r="V115" s="526"/>
      <c r="W115" s="526"/>
      <c r="X115" s="526"/>
      <c r="Y115" s="526"/>
      <c r="Z115" s="527"/>
      <c r="AA115" s="527"/>
      <c r="AB115" s="527"/>
      <c r="AC115" s="527"/>
      <c r="AD115" s="527"/>
      <c r="AE115" s="527"/>
      <c r="AF115" s="527"/>
      <c r="AG115" s="527" t="s">
        <v>814</v>
      </c>
      <c r="AH115" s="527">
        <v>0</v>
      </c>
      <c r="AI115" s="527"/>
      <c r="AJ115" s="527"/>
      <c r="AK115" s="527"/>
      <c r="AL115" s="527"/>
      <c r="AM115" s="527"/>
      <c r="AN115" s="527"/>
      <c r="AO115" s="527"/>
      <c r="AP115" s="527"/>
      <c r="AQ115" s="527"/>
      <c r="AR115" s="527"/>
      <c r="AS115" s="527"/>
      <c r="AT115" s="527"/>
      <c r="AU115" s="527"/>
      <c r="AV115" s="527"/>
      <c r="AW115" s="527"/>
      <c r="AX115" s="527"/>
      <c r="AY115" s="527"/>
      <c r="AZ115" s="527"/>
      <c r="BA115" s="527"/>
      <c r="BB115" s="527"/>
      <c r="BC115" s="527"/>
      <c r="BD115" s="527"/>
      <c r="BE115" s="527"/>
      <c r="BF115" s="527"/>
      <c r="BG115" s="527"/>
      <c r="BH115" s="527"/>
    </row>
    <row r="116" spans="1:60" outlineLevel="1">
      <c r="A116" s="518">
        <v>28</v>
      </c>
      <c r="B116" s="519" t="s">
        <v>1724</v>
      </c>
      <c r="C116" s="520" t="s">
        <v>1725</v>
      </c>
      <c r="D116" s="521" t="s">
        <v>162</v>
      </c>
      <c r="E116" s="522">
        <v>28.5</v>
      </c>
      <c r="F116" s="523"/>
      <c r="G116" s="524">
        <f>ROUND(E116*F116,2)</f>
        <v>0</v>
      </c>
      <c r="H116" s="523"/>
      <c r="I116" s="524">
        <f>ROUND(E116*H116,2)</f>
        <v>0</v>
      </c>
      <c r="J116" s="523"/>
      <c r="K116" s="524">
        <f>ROUND(E116*J116,2)</f>
        <v>0</v>
      </c>
      <c r="L116" s="524">
        <v>21</v>
      </c>
      <c r="M116" s="524">
        <f>G116*(1+L116/100)</f>
        <v>0</v>
      </c>
      <c r="N116" s="522">
        <v>0</v>
      </c>
      <c r="O116" s="522">
        <f>ROUND(E116*N116,2)</f>
        <v>0</v>
      </c>
      <c r="P116" s="522">
        <v>0</v>
      </c>
      <c r="Q116" s="522">
        <f>ROUND(E116*P116,2)</f>
        <v>0</v>
      </c>
      <c r="R116" s="524" t="s">
        <v>1614</v>
      </c>
      <c r="S116" s="524" t="s">
        <v>1605</v>
      </c>
      <c r="T116" s="525" t="s">
        <v>1605</v>
      </c>
      <c r="U116" s="526">
        <v>1.4999999999999999E-2</v>
      </c>
      <c r="V116" s="526">
        <f>ROUND(E116*U116,2)</f>
        <v>0.43</v>
      </c>
      <c r="W116" s="526"/>
      <c r="X116" s="526" t="s">
        <v>1606</v>
      </c>
      <c r="Y116" s="526" t="s">
        <v>2857</v>
      </c>
      <c r="Z116" s="527"/>
      <c r="AA116" s="527"/>
      <c r="AB116" s="527"/>
      <c r="AC116" s="527"/>
      <c r="AD116" s="527"/>
      <c r="AE116" s="527"/>
      <c r="AF116" s="527"/>
      <c r="AG116" s="527" t="s">
        <v>1607</v>
      </c>
      <c r="AH116" s="527"/>
      <c r="AI116" s="527"/>
      <c r="AJ116" s="527"/>
      <c r="AK116" s="527"/>
      <c r="AL116" s="527"/>
      <c r="AM116" s="527"/>
      <c r="AN116" s="527"/>
      <c r="AO116" s="527"/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27"/>
      <c r="BA116" s="527"/>
      <c r="BB116" s="527"/>
      <c r="BC116" s="527"/>
      <c r="BD116" s="527"/>
      <c r="BE116" s="527"/>
      <c r="BF116" s="527"/>
      <c r="BG116" s="527"/>
      <c r="BH116" s="527"/>
    </row>
    <row r="117" spans="1:60" outlineLevel="2">
      <c r="A117" s="528"/>
      <c r="B117" s="529"/>
      <c r="C117" s="530" t="s">
        <v>1694</v>
      </c>
      <c r="D117" s="531"/>
      <c r="E117" s="532">
        <v>19.2</v>
      </c>
      <c r="F117" s="526"/>
      <c r="G117" s="526"/>
      <c r="H117" s="526"/>
      <c r="I117" s="526"/>
      <c r="J117" s="526"/>
      <c r="K117" s="526"/>
      <c r="L117" s="526"/>
      <c r="M117" s="526"/>
      <c r="N117" s="533"/>
      <c r="O117" s="533"/>
      <c r="P117" s="533"/>
      <c r="Q117" s="533"/>
      <c r="R117" s="526"/>
      <c r="S117" s="526"/>
      <c r="T117" s="526"/>
      <c r="U117" s="526"/>
      <c r="V117" s="526"/>
      <c r="W117" s="526"/>
      <c r="X117" s="526"/>
      <c r="Y117" s="526"/>
      <c r="Z117" s="527"/>
      <c r="AA117" s="527"/>
      <c r="AB117" s="527"/>
      <c r="AC117" s="527"/>
      <c r="AD117" s="527"/>
      <c r="AE117" s="527"/>
      <c r="AF117" s="527"/>
      <c r="AG117" s="527" t="s">
        <v>814</v>
      </c>
      <c r="AH117" s="527">
        <v>0</v>
      </c>
      <c r="AI117" s="527"/>
      <c r="AJ117" s="527"/>
      <c r="AK117" s="527"/>
      <c r="AL117" s="527"/>
      <c r="AM117" s="527"/>
      <c r="AN117" s="527"/>
      <c r="AO117" s="527"/>
      <c r="AP117" s="527"/>
      <c r="AQ117" s="527"/>
      <c r="AR117" s="527"/>
      <c r="AS117" s="527"/>
      <c r="AT117" s="527"/>
      <c r="AU117" s="527"/>
      <c r="AV117" s="527"/>
      <c r="AW117" s="527"/>
      <c r="AX117" s="527"/>
      <c r="AY117" s="527"/>
      <c r="AZ117" s="527"/>
      <c r="BA117" s="527"/>
      <c r="BB117" s="527"/>
      <c r="BC117" s="527"/>
      <c r="BD117" s="527"/>
      <c r="BE117" s="527"/>
      <c r="BF117" s="527"/>
      <c r="BG117" s="527"/>
      <c r="BH117" s="527"/>
    </row>
    <row r="118" spans="1:60" outlineLevel="3">
      <c r="A118" s="528"/>
      <c r="B118" s="529"/>
      <c r="C118" s="530" t="s">
        <v>1695</v>
      </c>
      <c r="D118" s="531"/>
      <c r="E118" s="532">
        <v>3.4</v>
      </c>
      <c r="F118" s="526"/>
      <c r="G118" s="526"/>
      <c r="H118" s="526"/>
      <c r="I118" s="526"/>
      <c r="J118" s="526"/>
      <c r="K118" s="526"/>
      <c r="L118" s="526"/>
      <c r="M118" s="526"/>
      <c r="N118" s="533"/>
      <c r="O118" s="533"/>
      <c r="P118" s="533"/>
      <c r="Q118" s="533"/>
      <c r="R118" s="526"/>
      <c r="S118" s="526"/>
      <c r="T118" s="526"/>
      <c r="U118" s="526"/>
      <c r="V118" s="526"/>
      <c r="W118" s="526"/>
      <c r="X118" s="526"/>
      <c r="Y118" s="526"/>
      <c r="Z118" s="527"/>
      <c r="AA118" s="527"/>
      <c r="AB118" s="527"/>
      <c r="AC118" s="527"/>
      <c r="AD118" s="527"/>
      <c r="AE118" s="527"/>
      <c r="AF118" s="527"/>
      <c r="AG118" s="527" t="s">
        <v>814</v>
      </c>
      <c r="AH118" s="527">
        <v>0</v>
      </c>
      <c r="AI118" s="527"/>
      <c r="AJ118" s="527"/>
      <c r="AK118" s="527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</row>
    <row r="119" spans="1:60" outlineLevel="3">
      <c r="A119" s="528"/>
      <c r="B119" s="529"/>
      <c r="C119" s="530" t="s">
        <v>1696</v>
      </c>
      <c r="D119" s="531"/>
      <c r="E119" s="532">
        <v>5.9</v>
      </c>
      <c r="F119" s="526"/>
      <c r="G119" s="526"/>
      <c r="H119" s="526"/>
      <c r="I119" s="526"/>
      <c r="J119" s="526"/>
      <c r="K119" s="526"/>
      <c r="L119" s="526"/>
      <c r="M119" s="526"/>
      <c r="N119" s="533"/>
      <c r="O119" s="533"/>
      <c r="P119" s="533"/>
      <c r="Q119" s="533"/>
      <c r="R119" s="526"/>
      <c r="S119" s="526"/>
      <c r="T119" s="526"/>
      <c r="U119" s="526"/>
      <c r="V119" s="526"/>
      <c r="W119" s="526"/>
      <c r="X119" s="526"/>
      <c r="Y119" s="526"/>
      <c r="Z119" s="527"/>
      <c r="AA119" s="527"/>
      <c r="AB119" s="527"/>
      <c r="AC119" s="527"/>
      <c r="AD119" s="527"/>
      <c r="AE119" s="527"/>
      <c r="AF119" s="527"/>
      <c r="AG119" s="527" t="s">
        <v>814</v>
      </c>
      <c r="AH119" s="527">
        <v>0</v>
      </c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</row>
    <row r="120" spans="1:60" ht="22.5" outlineLevel="1">
      <c r="A120" s="535">
        <v>29</v>
      </c>
      <c r="B120" s="536" t="s">
        <v>1726</v>
      </c>
      <c r="C120" s="537" t="s">
        <v>1727</v>
      </c>
      <c r="D120" s="538" t="s">
        <v>162</v>
      </c>
      <c r="E120" s="539">
        <v>20</v>
      </c>
      <c r="F120" s="540"/>
      <c r="G120" s="541">
        <f>ROUND(E120*F120,2)</f>
        <v>0</v>
      </c>
      <c r="H120" s="540"/>
      <c r="I120" s="541">
        <f>ROUND(E120*H120,2)</f>
        <v>0</v>
      </c>
      <c r="J120" s="540"/>
      <c r="K120" s="541">
        <f>ROUND(E120*J120,2)</f>
        <v>0</v>
      </c>
      <c r="L120" s="541">
        <v>21</v>
      </c>
      <c r="M120" s="541">
        <f>G120*(1+L120/100)</f>
        <v>0</v>
      </c>
      <c r="N120" s="539">
        <v>0</v>
      </c>
      <c r="O120" s="539">
        <f>ROUND(E120*N120,2)</f>
        <v>0</v>
      </c>
      <c r="P120" s="539">
        <v>0</v>
      </c>
      <c r="Q120" s="539">
        <f>ROUND(E120*P120,2)</f>
        <v>0</v>
      </c>
      <c r="R120" s="541"/>
      <c r="S120" s="541" t="s">
        <v>1707</v>
      </c>
      <c r="T120" s="542" t="s">
        <v>1708</v>
      </c>
      <c r="U120" s="526">
        <v>0</v>
      </c>
      <c r="V120" s="526">
        <f>ROUND(E120*U120,2)</f>
        <v>0</v>
      </c>
      <c r="W120" s="526"/>
      <c r="X120" s="526" t="s">
        <v>1606</v>
      </c>
      <c r="Y120" s="526" t="s">
        <v>2857</v>
      </c>
      <c r="Z120" s="527"/>
      <c r="AA120" s="527"/>
      <c r="AB120" s="527"/>
      <c r="AC120" s="527"/>
      <c r="AD120" s="527"/>
      <c r="AE120" s="527"/>
      <c r="AF120" s="527"/>
      <c r="AG120" s="527" t="s">
        <v>1607</v>
      </c>
      <c r="AH120" s="527"/>
      <c r="AI120" s="527"/>
      <c r="AJ120" s="527"/>
      <c r="AK120" s="527"/>
      <c r="AL120" s="527"/>
      <c r="AM120" s="527"/>
      <c r="AN120" s="527"/>
      <c r="AO120" s="527"/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</row>
    <row r="121" spans="1:60">
      <c r="A121" s="510" t="s">
        <v>1600</v>
      </c>
      <c r="B121" s="511" t="s">
        <v>476</v>
      </c>
      <c r="C121" s="512" t="s">
        <v>1728</v>
      </c>
      <c r="D121" s="513"/>
      <c r="E121" s="514"/>
      <c r="F121" s="515"/>
      <c r="G121" s="515">
        <f>SUMIF(AG122:AG150,"&lt;&gt;NOR",G122:G150)</f>
        <v>0</v>
      </c>
      <c r="H121" s="515"/>
      <c r="I121" s="515">
        <f>SUM(I122:I150)</f>
        <v>0</v>
      </c>
      <c r="J121" s="515"/>
      <c r="K121" s="515">
        <f>SUM(K122:K150)</f>
        <v>0</v>
      </c>
      <c r="L121" s="515"/>
      <c r="M121" s="515">
        <f>SUM(M122:M150)</f>
        <v>0</v>
      </c>
      <c r="N121" s="514"/>
      <c r="O121" s="514">
        <f>SUM(O122:O150)</f>
        <v>0.01</v>
      </c>
      <c r="P121" s="514"/>
      <c r="Q121" s="514">
        <f>SUM(Q122:Q150)</f>
        <v>13.309999999999999</v>
      </c>
      <c r="R121" s="515"/>
      <c r="S121" s="515"/>
      <c r="T121" s="516"/>
      <c r="U121" s="517"/>
      <c r="V121" s="517">
        <f>SUM(V122:V150)</f>
        <v>74.8</v>
      </c>
      <c r="W121" s="517"/>
      <c r="X121" s="517"/>
      <c r="Y121" s="517"/>
      <c r="AG121" s="493" t="s">
        <v>1601</v>
      </c>
    </row>
    <row r="122" spans="1:60" ht="22.5" outlineLevel="1">
      <c r="A122" s="518">
        <v>30</v>
      </c>
      <c r="B122" s="519" t="s">
        <v>1729</v>
      </c>
      <c r="C122" s="520" t="s">
        <v>1730</v>
      </c>
      <c r="D122" s="521" t="s">
        <v>832</v>
      </c>
      <c r="E122" s="522">
        <v>1.4776899999999999</v>
      </c>
      <c r="F122" s="523"/>
      <c r="G122" s="524">
        <f>ROUND(E122*F122,2)</f>
        <v>0</v>
      </c>
      <c r="H122" s="523"/>
      <c r="I122" s="524">
        <f>ROUND(E122*H122,2)</f>
        <v>0</v>
      </c>
      <c r="J122" s="523"/>
      <c r="K122" s="524">
        <f>ROUND(E122*J122,2)</f>
        <v>0</v>
      </c>
      <c r="L122" s="524">
        <v>21</v>
      </c>
      <c r="M122" s="524">
        <f>G122*(1+L122/100)</f>
        <v>0</v>
      </c>
      <c r="N122" s="522">
        <v>1.2800000000000001E-3</v>
      </c>
      <c r="O122" s="522">
        <f>ROUND(E122*N122,2)</f>
        <v>0</v>
      </c>
      <c r="P122" s="522">
        <v>1.8</v>
      </c>
      <c r="Q122" s="522">
        <f>ROUND(E122*P122,2)</f>
        <v>2.66</v>
      </c>
      <c r="R122" s="524" t="s">
        <v>1731</v>
      </c>
      <c r="S122" s="524" t="s">
        <v>1605</v>
      </c>
      <c r="T122" s="525" t="s">
        <v>1605</v>
      </c>
      <c r="U122" s="526">
        <v>1.52</v>
      </c>
      <c r="V122" s="526">
        <f>ROUND(E122*U122,2)</f>
        <v>2.25</v>
      </c>
      <c r="W122" s="526"/>
      <c r="X122" s="526" t="s">
        <v>1606</v>
      </c>
      <c r="Y122" s="526" t="s">
        <v>2857</v>
      </c>
      <c r="Z122" s="527"/>
      <c r="AA122" s="527"/>
      <c r="AB122" s="527"/>
      <c r="AC122" s="527"/>
      <c r="AD122" s="527"/>
      <c r="AE122" s="527"/>
      <c r="AF122" s="527"/>
      <c r="AG122" s="527" t="s">
        <v>1607</v>
      </c>
      <c r="AH122" s="527"/>
      <c r="AI122" s="527"/>
      <c r="AJ122" s="527"/>
      <c r="AK122" s="527"/>
      <c r="AL122" s="527"/>
      <c r="AM122" s="527"/>
      <c r="AN122" s="527"/>
      <c r="AO122" s="527"/>
      <c r="AP122" s="527"/>
      <c r="AQ122" s="527"/>
      <c r="AR122" s="527"/>
      <c r="AS122" s="527"/>
      <c r="AT122" s="527"/>
      <c r="AU122" s="527"/>
      <c r="AV122" s="527"/>
      <c r="AW122" s="527"/>
      <c r="AX122" s="527"/>
      <c r="AY122" s="527"/>
      <c r="AZ122" s="527"/>
      <c r="BA122" s="527"/>
      <c r="BB122" s="527"/>
      <c r="BC122" s="527"/>
      <c r="BD122" s="527"/>
      <c r="BE122" s="527"/>
      <c r="BF122" s="527"/>
      <c r="BG122" s="527"/>
      <c r="BH122" s="527"/>
    </row>
    <row r="123" spans="1:60" ht="22.5" outlineLevel="2">
      <c r="A123" s="528"/>
      <c r="B123" s="529"/>
      <c r="C123" s="976" t="s">
        <v>1732</v>
      </c>
      <c r="D123" s="977"/>
      <c r="E123" s="977"/>
      <c r="F123" s="977"/>
      <c r="G123" s="977"/>
      <c r="H123" s="526"/>
      <c r="I123" s="526"/>
      <c r="J123" s="526"/>
      <c r="K123" s="526"/>
      <c r="L123" s="526"/>
      <c r="M123" s="526"/>
      <c r="N123" s="533"/>
      <c r="O123" s="533"/>
      <c r="P123" s="533"/>
      <c r="Q123" s="533"/>
      <c r="R123" s="526"/>
      <c r="S123" s="526"/>
      <c r="T123" s="526"/>
      <c r="U123" s="526"/>
      <c r="V123" s="526"/>
      <c r="W123" s="526"/>
      <c r="X123" s="526"/>
      <c r="Y123" s="526"/>
      <c r="Z123" s="527"/>
      <c r="AA123" s="527"/>
      <c r="AB123" s="527"/>
      <c r="AC123" s="527"/>
      <c r="AD123" s="527"/>
      <c r="AE123" s="527"/>
      <c r="AF123" s="527"/>
      <c r="AG123" s="527" t="s">
        <v>1621</v>
      </c>
      <c r="AH123" s="527"/>
      <c r="AI123" s="527"/>
      <c r="AJ123" s="527"/>
      <c r="AK123" s="527"/>
      <c r="AL123" s="527"/>
      <c r="AM123" s="527"/>
      <c r="AN123" s="527"/>
      <c r="AO123" s="527"/>
      <c r="AP123" s="527"/>
      <c r="AQ123" s="527"/>
      <c r="AR123" s="527"/>
      <c r="AS123" s="527"/>
      <c r="AT123" s="527"/>
      <c r="AU123" s="527"/>
      <c r="AV123" s="527"/>
      <c r="AW123" s="527"/>
      <c r="AX123" s="527"/>
      <c r="AY123" s="527"/>
      <c r="AZ123" s="527"/>
      <c r="BA123" s="534" t="str">
        <f>C123</f>
        <v>nebo vybourání otvorů průřezové plochy přes 4 m2 ve zdivu nadzákladovém, včetně pomocného lešení o výšce podlahy do 1900 mm a pro zatížení do 1,5 kPa  (150 kg/m2)</v>
      </c>
      <c r="BB123" s="527"/>
      <c r="BC123" s="527"/>
      <c r="BD123" s="527"/>
      <c r="BE123" s="527"/>
      <c r="BF123" s="527"/>
      <c r="BG123" s="527"/>
      <c r="BH123" s="527"/>
    </row>
    <row r="124" spans="1:60" outlineLevel="2">
      <c r="A124" s="528"/>
      <c r="B124" s="529"/>
      <c r="C124" s="530" t="s">
        <v>1733</v>
      </c>
      <c r="D124" s="531"/>
      <c r="E124" s="532">
        <v>1.4776899999999999</v>
      </c>
      <c r="F124" s="526"/>
      <c r="G124" s="526"/>
      <c r="H124" s="526"/>
      <c r="I124" s="526"/>
      <c r="J124" s="526"/>
      <c r="K124" s="526"/>
      <c r="L124" s="526"/>
      <c r="M124" s="526"/>
      <c r="N124" s="533"/>
      <c r="O124" s="533"/>
      <c r="P124" s="533"/>
      <c r="Q124" s="533"/>
      <c r="R124" s="526"/>
      <c r="S124" s="526"/>
      <c r="T124" s="526"/>
      <c r="U124" s="526"/>
      <c r="V124" s="526"/>
      <c r="W124" s="526"/>
      <c r="X124" s="526"/>
      <c r="Y124" s="526"/>
      <c r="Z124" s="527"/>
      <c r="AA124" s="527"/>
      <c r="AB124" s="527"/>
      <c r="AC124" s="527"/>
      <c r="AD124" s="527"/>
      <c r="AE124" s="527"/>
      <c r="AF124" s="527"/>
      <c r="AG124" s="527" t="s">
        <v>814</v>
      </c>
      <c r="AH124" s="527">
        <v>0</v>
      </c>
      <c r="AI124" s="527"/>
      <c r="AJ124" s="527"/>
      <c r="AK124" s="527"/>
      <c r="AL124" s="527"/>
      <c r="AM124" s="527"/>
      <c r="AN124" s="527"/>
      <c r="AO124" s="527"/>
      <c r="AP124" s="527"/>
      <c r="AQ124" s="527"/>
      <c r="AR124" s="527"/>
      <c r="AS124" s="527"/>
      <c r="AT124" s="527"/>
      <c r="AU124" s="527"/>
      <c r="AV124" s="527"/>
      <c r="AW124" s="527"/>
      <c r="AX124" s="527"/>
      <c r="AY124" s="527"/>
      <c r="AZ124" s="527"/>
      <c r="BA124" s="527"/>
      <c r="BB124" s="527"/>
      <c r="BC124" s="527"/>
      <c r="BD124" s="527"/>
      <c r="BE124" s="527"/>
      <c r="BF124" s="527"/>
      <c r="BG124" s="527"/>
      <c r="BH124" s="527"/>
    </row>
    <row r="125" spans="1:60" ht="22.5" outlineLevel="1">
      <c r="A125" s="518">
        <v>31</v>
      </c>
      <c r="B125" s="519" t="s">
        <v>1734</v>
      </c>
      <c r="C125" s="520" t="s">
        <v>1735</v>
      </c>
      <c r="D125" s="521" t="s">
        <v>162</v>
      </c>
      <c r="E125" s="522">
        <v>22.897500000000001</v>
      </c>
      <c r="F125" s="523"/>
      <c r="G125" s="524">
        <f>ROUND(E125*F125,2)</f>
        <v>0</v>
      </c>
      <c r="H125" s="523"/>
      <c r="I125" s="524">
        <f>ROUND(E125*H125,2)</f>
        <v>0</v>
      </c>
      <c r="J125" s="523"/>
      <c r="K125" s="524">
        <f>ROUND(E125*J125,2)</f>
        <v>0</v>
      </c>
      <c r="L125" s="524">
        <v>21</v>
      </c>
      <c r="M125" s="524">
        <f>G125*(1+L125/100)</f>
        <v>0</v>
      </c>
      <c r="N125" s="522">
        <v>3.3E-4</v>
      </c>
      <c r="O125" s="522">
        <f>ROUND(E125*N125,2)</f>
        <v>0.01</v>
      </c>
      <c r="P125" s="522">
        <v>2.198E-2</v>
      </c>
      <c r="Q125" s="522">
        <f>ROUND(E125*P125,2)</f>
        <v>0.5</v>
      </c>
      <c r="R125" s="524" t="s">
        <v>1731</v>
      </c>
      <c r="S125" s="524" t="s">
        <v>1605</v>
      </c>
      <c r="T125" s="525" t="s">
        <v>1605</v>
      </c>
      <c r="U125" s="526">
        <v>0.32500000000000001</v>
      </c>
      <c r="V125" s="526">
        <f>ROUND(E125*U125,2)</f>
        <v>7.44</v>
      </c>
      <c r="W125" s="526"/>
      <c r="X125" s="526" t="s">
        <v>1606</v>
      </c>
      <c r="Y125" s="526" t="s">
        <v>2857</v>
      </c>
      <c r="Z125" s="527"/>
      <c r="AA125" s="527"/>
      <c r="AB125" s="527"/>
      <c r="AC125" s="527"/>
      <c r="AD125" s="527"/>
      <c r="AE125" s="527"/>
      <c r="AF125" s="527"/>
      <c r="AG125" s="527" t="s">
        <v>1607</v>
      </c>
      <c r="AH125" s="527"/>
      <c r="AI125" s="527"/>
      <c r="AJ125" s="527"/>
      <c r="AK125" s="527"/>
      <c r="AL125" s="527"/>
      <c r="AM125" s="527"/>
      <c r="AN125" s="527"/>
      <c r="AO125" s="527"/>
      <c r="AP125" s="527"/>
      <c r="AQ125" s="527"/>
      <c r="AR125" s="527"/>
      <c r="AS125" s="527"/>
      <c r="AT125" s="527"/>
      <c r="AU125" s="527"/>
      <c r="AV125" s="527"/>
      <c r="AW125" s="527"/>
      <c r="AX125" s="527"/>
      <c r="AY125" s="527"/>
      <c r="AZ125" s="527"/>
      <c r="BA125" s="527"/>
      <c r="BB125" s="527"/>
      <c r="BC125" s="527"/>
      <c r="BD125" s="527"/>
      <c r="BE125" s="527"/>
      <c r="BF125" s="527"/>
      <c r="BG125" s="527"/>
      <c r="BH125" s="527"/>
    </row>
    <row r="126" spans="1:60" outlineLevel="2">
      <c r="A126" s="528"/>
      <c r="B126" s="529"/>
      <c r="C126" s="530" t="s">
        <v>1736</v>
      </c>
      <c r="D126" s="531"/>
      <c r="E126" s="532">
        <v>22.897500000000001</v>
      </c>
      <c r="F126" s="526"/>
      <c r="G126" s="526"/>
      <c r="H126" s="526"/>
      <c r="I126" s="526"/>
      <c r="J126" s="526"/>
      <c r="K126" s="526"/>
      <c r="L126" s="526"/>
      <c r="M126" s="526"/>
      <c r="N126" s="533"/>
      <c r="O126" s="533"/>
      <c r="P126" s="533"/>
      <c r="Q126" s="533"/>
      <c r="R126" s="526"/>
      <c r="S126" s="526"/>
      <c r="T126" s="526"/>
      <c r="U126" s="526"/>
      <c r="V126" s="526"/>
      <c r="W126" s="526"/>
      <c r="X126" s="526"/>
      <c r="Y126" s="526"/>
      <c r="Z126" s="527"/>
      <c r="AA126" s="527"/>
      <c r="AB126" s="527"/>
      <c r="AC126" s="527"/>
      <c r="AD126" s="527"/>
      <c r="AE126" s="527"/>
      <c r="AF126" s="527"/>
      <c r="AG126" s="527" t="s">
        <v>814</v>
      </c>
      <c r="AH126" s="527">
        <v>0</v>
      </c>
      <c r="AI126" s="527"/>
      <c r="AJ126" s="527"/>
      <c r="AK126" s="527"/>
      <c r="AL126" s="527"/>
      <c r="AM126" s="527"/>
      <c r="AN126" s="527"/>
      <c r="AO126" s="527"/>
      <c r="AP126" s="527"/>
      <c r="AQ126" s="527"/>
      <c r="AR126" s="527"/>
      <c r="AS126" s="527"/>
      <c r="AT126" s="527"/>
      <c r="AU126" s="527"/>
      <c r="AV126" s="527"/>
      <c r="AW126" s="527"/>
      <c r="AX126" s="527"/>
      <c r="AY126" s="527"/>
      <c r="AZ126" s="527"/>
      <c r="BA126" s="527"/>
      <c r="BB126" s="527"/>
      <c r="BC126" s="527"/>
      <c r="BD126" s="527"/>
      <c r="BE126" s="527"/>
      <c r="BF126" s="527"/>
      <c r="BG126" s="527"/>
      <c r="BH126" s="527"/>
    </row>
    <row r="127" spans="1:60" ht="22.5" outlineLevel="1">
      <c r="A127" s="518">
        <v>32</v>
      </c>
      <c r="B127" s="519" t="s">
        <v>1737</v>
      </c>
      <c r="C127" s="520" t="s">
        <v>1738</v>
      </c>
      <c r="D127" s="521" t="s">
        <v>832</v>
      </c>
      <c r="E127" s="522">
        <v>2.1375000000000002</v>
      </c>
      <c r="F127" s="523"/>
      <c r="G127" s="524">
        <f>ROUND(E127*F127,2)</f>
        <v>0</v>
      </c>
      <c r="H127" s="523"/>
      <c r="I127" s="524">
        <f>ROUND(E127*H127,2)</f>
        <v>0</v>
      </c>
      <c r="J127" s="523"/>
      <c r="K127" s="524">
        <f>ROUND(E127*J127,2)</f>
        <v>0</v>
      </c>
      <c r="L127" s="524">
        <v>21</v>
      </c>
      <c r="M127" s="524">
        <f>G127*(1+L127/100)</f>
        <v>0</v>
      </c>
      <c r="N127" s="522">
        <v>0</v>
      </c>
      <c r="O127" s="522">
        <f>ROUND(E127*N127,2)</f>
        <v>0</v>
      </c>
      <c r="P127" s="522">
        <v>1.6</v>
      </c>
      <c r="Q127" s="522">
        <f>ROUND(E127*P127,2)</f>
        <v>3.42</v>
      </c>
      <c r="R127" s="524" t="s">
        <v>1731</v>
      </c>
      <c r="S127" s="524" t="s">
        <v>1605</v>
      </c>
      <c r="T127" s="525" t="s">
        <v>1605</v>
      </c>
      <c r="U127" s="526">
        <v>7.35</v>
      </c>
      <c r="V127" s="526">
        <f>ROUND(E127*U127,2)</f>
        <v>15.71</v>
      </c>
      <c r="W127" s="526"/>
      <c r="X127" s="526" t="s">
        <v>1606</v>
      </c>
      <c r="Y127" s="526" t="s">
        <v>2857</v>
      </c>
      <c r="Z127" s="527"/>
      <c r="AA127" s="527"/>
      <c r="AB127" s="527"/>
      <c r="AC127" s="527"/>
      <c r="AD127" s="527"/>
      <c r="AE127" s="527"/>
      <c r="AF127" s="527"/>
      <c r="AG127" s="527" t="s">
        <v>1607</v>
      </c>
      <c r="AH127" s="527"/>
      <c r="AI127" s="527"/>
      <c r="AJ127" s="527"/>
      <c r="AK127" s="527"/>
      <c r="AL127" s="527"/>
      <c r="AM127" s="527"/>
      <c r="AN127" s="527"/>
      <c r="AO127" s="527"/>
      <c r="AP127" s="527"/>
      <c r="AQ127" s="527"/>
      <c r="AR127" s="527"/>
      <c r="AS127" s="527"/>
      <c r="AT127" s="527"/>
      <c r="AU127" s="527"/>
      <c r="AV127" s="527"/>
      <c r="AW127" s="527"/>
      <c r="AX127" s="527"/>
      <c r="AY127" s="527"/>
      <c r="AZ127" s="527"/>
      <c r="BA127" s="527"/>
      <c r="BB127" s="527"/>
      <c r="BC127" s="527"/>
      <c r="BD127" s="527"/>
      <c r="BE127" s="527"/>
      <c r="BF127" s="527"/>
      <c r="BG127" s="527"/>
      <c r="BH127" s="527"/>
    </row>
    <row r="128" spans="1:60" outlineLevel="2">
      <c r="A128" s="528"/>
      <c r="B128" s="529"/>
      <c r="C128" s="530" t="s">
        <v>1739</v>
      </c>
      <c r="D128" s="531"/>
      <c r="E128" s="532">
        <v>1.44</v>
      </c>
      <c r="F128" s="526"/>
      <c r="G128" s="526"/>
      <c r="H128" s="526"/>
      <c r="I128" s="526"/>
      <c r="J128" s="526"/>
      <c r="K128" s="526"/>
      <c r="L128" s="526"/>
      <c r="M128" s="526"/>
      <c r="N128" s="533"/>
      <c r="O128" s="533"/>
      <c r="P128" s="533"/>
      <c r="Q128" s="533"/>
      <c r="R128" s="526"/>
      <c r="S128" s="526"/>
      <c r="T128" s="526"/>
      <c r="U128" s="526"/>
      <c r="V128" s="526"/>
      <c r="W128" s="526"/>
      <c r="X128" s="526"/>
      <c r="Y128" s="526"/>
      <c r="Z128" s="527"/>
      <c r="AA128" s="527"/>
      <c r="AB128" s="527"/>
      <c r="AC128" s="527"/>
      <c r="AD128" s="527"/>
      <c r="AE128" s="527"/>
      <c r="AF128" s="527"/>
      <c r="AG128" s="527" t="s">
        <v>814</v>
      </c>
      <c r="AH128" s="527">
        <v>0</v>
      </c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7"/>
      <c r="AS128" s="527"/>
      <c r="AT128" s="527"/>
      <c r="AU128" s="527"/>
      <c r="AV128" s="527"/>
      <c r="AW128" s="527"/>
      <c r="AX128" s="527"/>
      <c r="AY128" s="527"/>
      <c r="AZ128" s="527"/>
      <c r="BA128" s="527"/>
      <c r="BB128" s="527"/>
      <c r="BC128" s="527"/>
      <c r="BD128" s="527"/>
      <c r="BE128" s="527"/>
      <c r="BF128" s="527"/>
      <c r="BG128" s="527"/>
      <c r="BH128" s="527"/>
    </row>
    <row r="129" spans="1:60" outlineLevel="3">
      <c r="A129" s="528"/>
      <c r="B129" s="529"/>
      <c r="C129" s="530" t="s">
        <v>1740</v>
      </c>
      <c r="D129" s="531"/>
      <c r="E129" s="532">
        <v>0.255</v>
      </c>
      <c r="F129" s="526"/>
      <c r="G129" s="526"/>
      <c r="H129" s="526"/>
      <c r="I129" s="526"/>
      <c r="J129" s="526"/>
      <c r="K129" s="526"/>
      <c r="L129" s="526"/>
      <c r="M129" s="526"/>
      <c r="N129" s="533"/>
      <c r="O129" s="533"/>
      <c r="P129" s="533"/>
      <c r="Q129" s="533"/>
      <c r="R129" s="526"/>
      <c r="S129" s="526"/>
      <c r="T129" s="526"/>
      <c r="U129" s="526"/>
      <c r="V129" s="526"/>
      <c r="W129" s="526"/>
      <c r="X129" s="526"/>
      <c r="Y129" s="526"/>
      <c r="Z129" s="527"/>
      <c r="AA129" s="527"/>
      <c r="AB129" s="527"/>
      <c r="AC129" s="527"/>
      <c r="AD129" s="527"/>
      <c r="AE129" s="527"/>
      <c r="AF129" s="527"/>
      <c r="AG129" s="527" t="s">
        <v>814</v>
      </c>
      <c r="AH129" s="527">
        <v>0</v>
      </c>
      <c r="AI129" s="527"/>
      <c r="AJ129" s="527"/>
      <c r="AK129" s="527"/>
      <c r="AL129" s="527"/>
      <c r="AM129" s="527"/>
      <c r="AN129" s="527"/>
      <c r="AO129" s="527"/>
      <c r="AP129" s="527"/>
      <c r="AQ129" s="527"/>
      <c r="AR129" s="527"/>
      <c r="AS129" s="527"/>
      <c r="AT129" s="527"/>
      <c r="AU129" s="527"/>
      <c r="AV129" s="527"/>
      <c r="AW129" s="527"/>
      <c r="AX129" s="527"/>
      <c r="AY129" s="527"/>
      <c r="AZ129" s="527"/>
      <c r="BA129" s="527"/>
      <c r="BB129" s="527"/>
      <c r="BC129" s="527"/>
      <c r="BD129" s="527"/>
      <c r="BE129" s="527"/>
      <c r="BF129" s="527"/>
      <c r="BG129" s="527"/>
      <c r="BH129" s="527"/>
    </row>
    <row r="130" spans="1:60" outlineLevel="3">
      <c r="A130" s="528"/>
      <c r="B130" s="529"/>
      <c r="C130" s="530" t="s">
        <v>1741</v>
      </c>
      <c r="D130" s="531"/>
      <c r="E130" s="532">
        <v>0.4425</v>
      </c>
      <c r="F130" s="526"/>
      <c r="G130" s="526"/>
      <c r="H130" s="526"/>
      <c r="I130" s="526"/>
      <c r="J130" s="526"/>
      <c r="K130" s="526"/>
      <c r="L130" s="526"/>
      <c r="M130" s="526"/>
      <c r="N130" s="533"/>
      <c r="O130" s="533"/>
      <c r="P130" s="533"/>
      <c r="Q130" s="533"/>
      <c r="R130" s="526"/>
      <c r="S130" s="526"/>
      <c r="T130" s="526"/>
      <c r="U130" s="526"/>
      <c r="V130" s="526"/>
      <c r="W130" s="526"/>
      <c r="X130" s="526"/>
      <c r="Y130" s="526"/>
      <c r="Z130" s="527"/>
      <c r="AA130" s="527"/>
      <c r="AB130" s="527"/>
      <c r="AC130" s="527"/>
      <c r="AD130" s="527"/>
      <c r="AE130" s="527"/>
      <c r="AF130" s="527"/>
      <c r="AG130" s="527" t="s">
        <v>814</v>
      </c>
      <c r="AH130" s="527">
        <v>0</v>
      </c>
      <c r="AI130" s="527"/>
      <c r="AJ130" s="527"/>
      <c r="AK130" s="527"/>
      <c r="AL130" s="527"/>
      <c r="AM130" s="527"/>
      <c r="AN130" s="527"/>
      <c r="AO130" s="527"/>
      <c r="AP130" s="527"/>
      <c r="AQ130" s="527"/>
      <c r="AR130" s="527"/>
      <c r="AS130" s="527"/>
      <c r="AT130" s="527"/>
      <c r="AU130" s="527"/>
      <c r="AV130" s="527"/>
      <c r="AW130" s="527"/>
      <c r="AX130" s="527"/>
      <c r="AY130" s="527"/>
      <c r="AZ130" s="527"/>
      <c r="BA130" s="527"/>
      <c r="BB130" s="527"/>
      <c r="BC130" s="527"/>
      <c r="BD130" s="527"/>
      <c r="BE130" s="527"/>
      <c r="BF130" s="527"/>
      <c r="BG130" s="527"/>
      <c r="BH130" s="527"/>
    </row>
    <row r="131" spans="1:60" ht="22.5" outlineLevel="1">
      <c r="A131" s="518">
        <v>33</v>
      </c>
      <c r="B131" s="519" t="s">
        <v>1742</v>
      </c>
      <c r="C131" s="520" t="s">
        <v>1743</v>
      </c>
      <c r="D131" s="521" t="s">
        <v>832</v>
      </c>
      <c r="E131" s="522">
        <v>1.3680000000000001</v>
      </c>
      <c r="F131" s="523"/>
      <c r="G131" s="524">
        <f>ROUND(E131*F131,2)</f>
        <v>0</v>
      </c>
      <c r="H131" s="523"/>
      <c r="I131" s="524">
        <f>ROUND(E131*H131,2)</f>
        <v>0</v>
      </c>
      <c r="J131" s="523"/>
      <c r="K131" s="524">
        <f>ROUND(E131*J131,2)</f>
        <v>0</v>
      </c>
      <c r="L131" s="524">
        <v>21</v>
      </c>
      <c r="M131" s="524">
        <f>G131*(1+L131/100)</f>
        <v>0</v>
      </c>
      <c r="N131" s="522">
        <v>0</v>
      </c>
      <c r="O131" s="522">
        <f>ROUND(E131*N131,2)</f>
        <v>0</v>
      </c>
      <c r="P131" s="522">
        <v>2.2000000000000002</v>
      </c>
      <c r="Q131" s="522">
        <f>ROUND(E131*P131,2)</f>
        <v>3.01</v>
      </c>
      <c r="R131" s="524" t="s">
        <v>1731</v>
      </c>
      <c r="S131" s="524" t="s">
        <v>1605</v>
      </c>
      <c r="T131" s="525" t="s">
        <v>1605</v>
      </c>
      <c r="U131" s="526">
        <v>10.88</v>
      </c>
      <c r="V131" s="526">
        <f>ROUND(E131*U131,2)</f>
        <v>14.88</v>
      </c>
      <c r="W131" s="526"/>
      <c r="X131" s="526" t="s">
        <v>1606</v>
      </c>
      <c r="Y131" s="526" t="s">
        <v>2857</v>
      </c>
      <c r="Z131" s="527"/>
      <c r="AA131" s="527"/>
      <c r="AB131" s="527"/>
      <c r="AC131" s="527"/>
      <c r="AD131" s="527"/>
      <c r="AE131" s="527"/>
      <c r="AF131" s="527"/>
      <c r="AG131" s="527" t="s">
        <v>1607</v>
      </c>
      <c r="AH131" s="527"/>
      <c r="AI131" s="527"/>
      <c r="AJ131" s="527"/>
      <c r="AK131" s="527"/>
      <c r="AL131" s="527"/>
      <c r="AM131" s="527"/>
      <c r="AN131" s="527"/>
      <c r="AO131" s="527"/>
      <c r="AP131" s="527"/>
      <c r="AQ131" s="527"/>
      <c r="AR131" s="527"/>
      <c r="AS131" s="527"/>
      <c r="AT131" s="527"/>
      <c r="AU131" s="527"/>
      <c r="AV131" s="527"/>
      <c r="AW131" s="527"/>
      <c r="AX131" s="527"/>
      <c r="AY131" s="527"/>
      <c r="AZ131" s="527"/>
      <c r="BA131" s="527"/>
      <c r="BB131" s="527"/>
      <c r="BC131" s="527"/>
      <c r="BD131" s="527"/>
      <c r="BE131" s="527"/>
      <c r="BF131" s="527"/>
      <c r="BG131" s="527"/>
      <c r="BH131" s="527"/>
    </row>
    <row r="132" spans="1:60" outlineLevel="2">
      <c r="A132" s="528"/>
      <c r="B132" s="529"/>
      <c r="C132" s="530" t="s">
        <v>1744</v>
      </c>
      <c r="D132" s="531"/>
      <c r="E132" s="532">
        <v>0.92159999999999997</v>
      </c>
      <c r="F132" s="526"/>
      <c r="G132" s="526"/>
      <c r="H132" s="526"/>
      <c r="I132" s="526"/>
      <c r="J132" s="526"/>
      <c r="K132" s="526"/>
      <c r="L132" s="526"/>
      <c r="M132" s="526"/>
      <c r="N132" s="533"/>
      <c r="O132" s="533"/>
      <c r="P132" s="533"/>
      <c r="Q132" s="533"/>
      <c r="R132" s="526"/>
      <c r="S132" s="526"/>
      <c r="T132" s="526"/>
      <c r="U132" s="526"/>
      <c r="V132" s="526"/>
      <c r="W132" s="526"/>
      <c r="X132" s="526"/>
      <c r="Y132" s="526"/>
      <c r="Z132" s="527"/>
      <c r="AA132" s="527"/>
      <c r="AB132" s="527"/>
      <c r="AC132" s="527"/>
      <c r="AD132" s="527"/>
      <c r="AE132" s="527"/>
      <c r="AF132" s="527"/>
      <c r="AG132" s="527" t="s">
        <v>814</v>
      </c>
      <c r="AH132" s="527">
        <v>0</v>
      </c>
      <c r="AI132" s="527"/>
      <c r="AJ132" s="527"/>
      <c r="AK132" s="527"/>
      <c r="AL132" s="527"/>
      <c r="AM132" s="527"/>
      <c r="AN132" s="527"/>
      <c r="AO132" s="527"/>
      <c r="AP132" s="527"/>
      <c r="AQ132" s="527"/>
      <c r="AR132" s="527"/>
      <c r="AS132" s="527"/>
      <c r="AT132" s="527"/>
      <c r="AU132" s="527"/>
      <c r="AV132" s="527"/>
      <c r="AW132" s="527"/>
      <c r="AX132" s="527"/>
      <c r="AY132" s="527"/>
      <c r="AZ132" s="527"/>
      <c r="BA132" s="527"/>
      <c r="BB132" s="527"/>
      <c r="BC132" s="527"/>
      <c r="BD132" s="527"/>
      <c r="BE132" s="527"/>
      <c r="BF132" s="527"/>
      <c r="BG132" s="527"/>
      <c r="BH132" s="527"/>
    </row>
    <row r="133" spans="1:60" outlineLevel="3">
      <c r="A133" s="528"/>
      <c r="B133" s="529"/>
      <c r="C133" s="530" t="s">
        <v>1745</v>
      </c>
      <c r="D133" s="531"/>
      <c r="E133" s="532">
        <v>0.16320000000000001</v>
      </c>
      <c r="F133" s="526"/>
      <c r="G133" s="526"/>
      <c r="H133" s="526"/>
      <c r="I133" s="526"/>
      <c r="J133" s="526"/>
      <c r="K133" s="526"/>
      <c r="L133" s="526"/>
      <c r="M133" s="526"/>
      <c r="N133" s="533"/>
      <c r="O133" s="533"/>
      <c r="P133" s="533"/>
      <c r="Q133" s="533"/>
      <c r="R133" s="526"/>
      <c r="S133" s="526"/>
      <c r="T133" s="526"/>
      <c r="U133" s="526"/>
      <c r="V133" s="526"/>
      <c r="W133" s="526"/>
      <c r="X133" s="526"/>
      <c r="Y133" s="526"/>
      <c r="Z133" s="527"/>
      <c r="AA133" s="527"/>
      <c r="AB133" s="527"/>
      <c r="AC133" s="527"/>
      <c r="AD133" s="527"/>
      <c r="AE133" s="527"/>
      <c r="AF133" s="527"/>
      <c r="AG133" s="527" t="s">
        <v>814</v>
      </c>
      <c r="AH133" s="527">
        <v>0</v>
      </c>
      <c r="AI133" s="527"/>
      <c r="AJ133" s="527"/>
      <c r="AK133" s="527"/>
      <c r="AL133" s="527"/>
      <c r="AM133" s="527"/>
      <c r="AN133" s="527"/>
      <c r="AO133" s="527"/>
      <c r="AP133" s="527"/>
      <c r="AQ133" s="527"/>
      <c r="AR133" s="527"/>
      <c r="AS133" s="527"/>
      <c r="AT133" s="527"/>
      <c r="AU133" s="527"/>
      <c r="AV133" s="527"/>
      <c r="AW133" s="527"/>
      <c r="AX133" s="527"/>
      <c r="AY133" s="527"/>
      <c r="AZ133" s="527"/>
      <c r="BA133" s="527"/>
      <c r="BB133" s="527"/>
      <c r="BC133" s="527"/>
      <c r="BD133" s="527"/>
      <c r="BE133" s="527"/>
      <c r="BF133" s="527"/>
      <c r="BG133" s="527"/>
      <c r="BH133" s="527"/>
    </row>
    <row r="134" spans="1:60" outlineLevel="3">
      <c r="A134" s="528"/>
      <c r="B134" s="529"/>
      <c r="C134" s="530" t="s">
        <v>1746</v>
      </c>
      <c r="D134" s="531"/>
      <c r="E134" s="532">
        <v>0.28320000000000001</v>
      </c>
      <c r="F134" s="526"/>
      <c r="G134" s="526"/>
      <c r="H134" s="526"/>
      <c r="I134" s="526"/>
      <c r="J134" s="526"/>
      <c r="K134" s="526"/>
      <c r="L134" s="526"/>
      <c r="M134" s="526"/>
      <c r="N134" s="533"/>
      <c r="O134" s="533"/>
      <c r="P134" s="533"/>
      <c r="Q134" s="533"/>
      <c r="R134" s="526"/>
      <c r="S134" s="526"/>
      <c r="T134" s="526"/>
      <c r="U134" s="526"/>
      <c r="V134" s="526"/>
      <c r="W134" s="526"/>
      <c r="X134" s="526"/>
      <c r="Y134" s="526"/>
      <c r="Z134" s="527"/>
      <c r="AA134" s="527"/>
      <c r="AB134" s="527"/>
      <c r="AC134" s="527"/>
      <c r="AD134" s="527"/>
      <c r="AE134" s="527"/>
      <c r="AF134" s="527"/>
      <c r="AG134" s="527" t="s">
        <v>814</v>
      </c>
      <c r="AH134" s="527">
        <v>0</v>
      </c>
      <c r="AI134" s="527"/>
      <c r="AJ134" s="527"/>
      <c r="AK134" s="527"/>
      <c r="AL134" s="527"/>
      <c r="AM134" s="527"/>
      <c r="AN134" s="527"/>
      <c r="AO134" s="527"/>
      <c r="AP134" s="527"/>
      <c r="AQ134" s="527"/>
      <c r="AR134" s="527"/>
      <c r="AS134" s="527"/>
      <c r="AT134" s="527"/>
      <c r="AU134" s="527"/>
      <c r="AV134" s="527"/>
      <c r="AW134" s="527"/>
      <c r="AX134" s="527"/>
      <c r="AY134" s="527"/>
      <c r="AZ134" s="527"/>
      <c r="BA134" s="527"/>
      <c r="BB134" s="527"/>
      <c r="BC134" s="527"/>
      <c r="BD134" s="527"/>
      <c r="BE134" s="527"/>
      <c r="BF134" s="527"/>
      <c r="BG134" s="527"/>
      <c r="BH134" s="527"/>
    </row>
    <row r="135" spans="1:60" outlineLevel="1">
      <c r="A135" s="518">
        <v>34</v>
      </c>
      <c r="B135" s="519" t="s">
        <v>1747</v>
      </c>
      <c r="C135" s="520" t="s">
        <v>1748</v>
      </c>
      <c r="D135" s="521" t="s">
        <v>162</v>
      </c>
      <c r="E135" s="522">
        <v>28.5</v>
      </c>
      <c r="F135" s="523"/>
      <c r="G135" s="524">
        <f>ROUND(E135*F135,2)</f>
        <v>0</v>
      </c>
      <c r="H135" s="523"/>
      <c r="I135" s="524">
        <f>ROUND(E135*H135,2)</f>
        <v>0</v>
      </c>
      <c r="J135" s="523"/>
      <c r="K135" s="524">
        <f>ROUND(E135*J135,2)</f>
        <v>0</v>
      </c>
      <c r="L135" s="524">
        <v>21</v>
      </c>
      <c r="M135" s="524">
        <f>G135*(1+L135/100)</f>
        <v>0</v>
      </c>
      <c r="N135" s="522">
        <v>0</v>
      </c>
      <c r="O135" s="522">
        <f>ROUND(E135*N135,2)</f>
        <v>0</v>
      </c>
      <c r="P135" s="522">
        <v>0.02</v>
      </c>
      <c r="Q135" s="522">
        <f>ROUND(E135*P135,2)</f>
        <v>0.56999999999999995</v>
      </c>
      <c r="R135" s="524" t="s">
        <v>1731</v>
      </c>
      <c r="S135" s="524" t="s">
        <v>1605</v>
      </c>
      <c r="T135" s="525" t="s">
        <v>1605</v>
      </c>
      <c r="U135" s="526">
        <v>0.14699999999999999</v>
      </c>
      <c r="V135" s="526">
        <f>ROUND(E135*U135,2)</f>
        <v>4.1900000000000004</v>
      </c>
      <c r="W135" s="526"/>
      <c r="X135" s="526" t="s">
        <v>1606</v>
      </c>
      <c r="Y135" s="526" t="s">
        <v>2857</v>
      </c>
      <c r="Z135" s="527"/>
      <c r="AA135" s="527"/>
      <c r="AB135" s="527"/>
      <c r="AC135" s="527"/>
      <c r="AD135" s="527"/>
      <c r="AE135" s="527"/>
      <c r="AF135" s="527"/>
      <c r="AG135" s="527" t="s">
        <v>1697</v>
      </c>
      <c r="AH135" s="527"/>
      <c r="AI135" s="527"/>
      <c r="AJ135" s="527"/>
      <c r="AK135" s="527"/>
      <c r="AL135" s="527"/>
      <c r="AM135" s="527"/>
      <c r="AN135" s="527"/>
      <c r="AO135" s="527"/>
      <c r="AP135" s="527"/>
      <c r="AQ135" s="527"/>
      <c r="AR135" s="527"/>
      <c r="AS135" s="527"/>
      <c r="AT135" s="527"/>
      <c r="AU135" s="527"/>
      <c r="AV135" s="527"/>
      <c r="AW135" s="527"/>
      <c r="AX135" s="527"/>
      <c r="AY135" s="527"/>
      <c r="AZ135" s="527"/>
      <c r="BA135" s="527"/>
      <c r="BB135" s="527"/>
      <c r="BC135" s="527"/>
      <c r="BD135" s="527"/>
      <c r="BE135" s="527"/>
      <c r="BF135" s="527"/>
      <c r="BG135" s="527"/>
      <c r="BH135" s="527"/>
    </row>
    <row r="136" spans="1:60" outlineLevel="2">
      <c r="A136" s="528"/>
      <c r="B136" s="529"/>
      <c r="C136" s="976" t="s">
        <v>1749</v>
      </c>
      <c r="D136" s="977"/>
      <c r="E136" s="977"/>
      <c r="F136" s="977"/>
      <c r="G136" s="977"/>
      <c r="H136" s="526"/>
      <c r="I136" s="526"/>
      <c r="J136" s="526"/>
      <c r="K136" s="526"/>
      <c r="L136" s="526"/>
      <c r="M136" s="526"/>
      <c r="N136" s="533"/>
      <c r="O136" s="533"/>
      <c r="P136" s="533"/>
      <c r="Q136" s="533"/>
      <c r="R136" s="526"/>
      <c r="S136" s="526"/>
      <c r="T136" s="526"/>
      <c r="U136" s="526"/>
      <c r="V136" s="526"/>
      <c r="W136" s="526"/>
      <c r="X136" s="526"/>
      <c r="Y136" s="526"/>
      <c r="Z136" s="527"/>
      <c r="AA136" s="527"/>
      <c r="AB136" s="527"/>
      <c r="AC136" s="527"/>
      <c r="AD136" s="527"/>
      <c r="AE136" s="527"/>
      <c r="AF136" s="527"/>
      <c r="AG136" s="527" t="s">
        <v>1621</v>
      </c>
      <c r="AH136" s="527"/>
      <c r="AI136" s="527"/>
      <c r="AJ136" s="527"/>
      <c r="AK136" s="527"/>
      <c r="AL136" s="527"/>
      <c r="AM136" s="527"/>
      <c r="AN136" s="527"/>
      <c r="AO136" s="527"/>
      <c r="AP136" s="527"/>
      <c r="AQ136" s="527"/>
      <c r="AR136" s="527"/>
      <c r="AS136" s="527"/>
      <c r="AT136" s="527"/>
      <c r="AU136" s="527"/>
      <c r="AV136" s="527"/>
      <c r="AW136" s="527"/>
      <c r="AX136" s="527"/>
      <c r="AY136" s="527"/>
      <c r="AZ136" s="527"/>
      <c r="BA136" s="527"/>
      <c r="BB136" s="527"/>
      <c r="BC136" s="527"/>
      <c r="BD136" s="527"/>
      <c r="BE136" s="527"/>
      <c r="BF136" s="527"/>
      <c r="BG136" s="527"/>
      <c r="BH136" s="527"/>
    </row>
    <row r="137" spans="1:60" outlineLevel="2">
      <c r="A137" s="528"/>
      <c r="B137" s="529"/>
      <c r="C137" s="530" t="s">
        <v>1694</v>
      </c>
      <c r="D137" s="531"/>
      <c r="E137" s="532">
        <v>19.2</v>
      </c>
      <c r="F137" s="526"/>
      <c r="G137" s="526"/>
      <c r="H137" s="526"/>
      <c r="I137" s="526"/>
      <c r="J137" s="526"/>
      <c r="K137" s="526"/>
      <c r="L137" s="526"/>
      <c r="M137" s="526"/>
      <c r="N137" s="533"/>
      <c r="O137" s="533"/>
      <c r="P137" s="533"/>
      <c r="Q137" s="533"/>
      <c r="R137" s="526"/>
      <c r="S137" s="526"/>
      <c r="T137" s="526"/>
      <c r="U137" s="526"/>
      <c r="V137" s="526"/>
      <c r="W137" s="526"/>
      <c r="X137" s="526"/>
      <c r="Y137" s="526"/>
      <c r="Z137" s="527"/>
      <c r="AA137" s="527"/>
      <c r="AB137" s="527"/>
      <c r="AC137" s="527"/>
      <c r="AD137" s="527"/>
      <c r="AE137" s="527"/>
      <c r="AF137" s="527"/>
      <c r="AG137" s="527" t="s">
        <v>814</v>
      </c>
      <c r="AH137" s="527">
        <v>0</v>
      </c>
      <c r="AI137" s="527"/>
      <c r="AJ137" s="527"/>
      <c r="AK137" s="527"/>
      <c r="AL137" s="527"/>
      <c r="AM137" s="527"/>
      <c r="AN137" s="527"/>
      <c r="AO137" s="527"/>
      <c r="AP137" s="527"/>
      <c r="AQ137" s="527"/>
      <c r="AR137" s="527"/>
      <c r="AS137" s="527"/>
      <c r="AT137" s="527"/>
      <c r="AU137" s="527"/>
      <c r="AV137" s="527"/>
      <c r="AW137" s="527"/>
      <c r="AX137" s="527"/>
      <c r="AY137" s="527"/>
      <c r="AZ137" s="527"/>
      <c r="BA137" s="527"/>
      <c r="BB137" s="527"/>
      <c r="BC137" s="527"/>
      <c r="BD137" s="527"/>
      <c r="BE137" s="527"/>
      <c r="BF137" s="527"/>
      <c r="BG137" s="527"/>
      <c r="BH137" s="527"/>
    </row>
    <row r="138" spans="1:60" outlineLevel="3">
      <c r="A138" s="528"/>
      <c r="B138" s="529"/>
      <c r="C138" s="530" t="s">
        <v>1695</v>
      </c>
      <c r="D138" s="531"/>
      <c r="E138" s="532">
        <v>3.4</v>
      </c>
      <c r="F138" s="526"/>
      <c r="G138" s="526"/>
      <c r="H138" s="526"/>
      <c r="I138" s="526"/>
      <c r="J138" s="526"/>
      <c r="K138" s="526"/>
      <c r="L138" s="526"/>
      <c r="M138" s="526"/>
      <c r="N138" s="533"/>
      <c r="O138" s="533"/>
      <c r="P138" s="533"/>
      <c r="Q138" s="533"/>
      <c r="R138" s="526"/>
      <c r="S138" s="526"/>
      <c r="T138" s="526"/>
      <c r="U138" s="526"/>
      <c r="V138" s="526"/>
      <c r="W138" s="526"/>
      <c r="X138" s="526"/>
      <c r="Y138" s="526"/>
      <c r="Z138" s="527"/>
      <c r="AA138" s="527"/>
      <c r="AB138" s="527"/>
      <c r="AC138" s="527"/>
      <c r="AD138" s="527"/>
      <c r="AE138" s="527"/>
      <c r="AF138" s="527"/>
      <c r="AG138" s="527" t="s">
        <v>814</v>
      </c>
      <c r="AH138" s="527">
        <v>0</v>
      </c>
      <c r="AI138" s="527"/>
      <c r="AJ138" s="527"/>
      <c r="AK138" s="527"/>
      <c r="AL138" s="527"/>
      <c r="AM138" s="527"/>
      <c r="AN138" s="527"/>
      <c r="AO138" s="527"/>
      <c r="AP138" s="527"/>
      <c r="AQ138" s="527"/>
      <c r="AR138" s="527"/>
      <c r="AS138" s="527"/>
      <c r="AT138" s="527"/>
      <c r="AU138" s="527"/>
      <c r="AV138" s="527"/>
      <c r="AW138" s="527"/>
      <c r="AX138" s="527"/>
      <c r="AY138" s="527"/>
      <c r="AZ138" s="527"/>
      <c r="BA138" s="527"/>
      <c r="BB138" s="527"/>
      <c r="BC138" s="527"/>
      <c r="BD138" s="527"/>
      <c r="BE138" s="527"/>
      <c r="BF138" s="527"/>
      <c r="BG138" s="527"/>
      <c r="BH138" s="527"/>
    </row>
    <row r="139" spans="1:60" outlineLevel="3">
      <c r="A139" s="528"/>
      <c r="B139" s="529"/>
      <c r="C139" s="530" t="s">
        <v>1696</v>
      </c>
      <c r="D139" s="531"/>
      <c r="E139" s="532">
        <v>5.9</v>
      </c>
      <c r="F139" s="526"/>
      <c r="G139" s="526"/>
      <c r="H139" s="526"/>
      <c r="I139" s="526"/>
      <c r="J139" s="526"/>
      <c r="K139" s="526"/>
      <c r="L139" s="526"/>
      <c r="M139" s="526"/>
      <c r="N139" s="533"/>
      <c r="O139" s="533"/>
      <c r="P139" s="533"/>
      <c r="Q139" s="533"/>
      <c r="R139" s="526"/>
      <c r="S139" s="526"/>
      <c r="T139" s="526"/>
      <c r="U139" s="526"/>
      <c r="V139" s="526"/>
      <c r="W139" s="526"/>
      <c r="X139" s="526"/>
      <c r="Y139" s="526"/>
      <c r="Z139" s="527"/>
      <c r="AA139" s="527"/>
      <c r="AB139" s="527"/>
      <c r="AC139" s="527"/>
      <c r="AD139" s="527"/>
      <c r="AE139" s="527"/>
      <c r="AF139" s="527"/>
      <c r="AG139" s="527" t="s">
        <v>814</v>
      </c>
      <c r="AH139" s="527">
        <v>0</v>
      </c>
      <c r="AI139" s="527"/>
      <c r="AJ139" s="527"/>
      <c r="AK139" s="527"/>
      <c r="AL139" s="527"/>
      <c r="AM139" s="527"/>
      <c r="AN139" s="527"/>
      <c r="AO139" s="527"/>
      <c r="AP139" s="527"/>
      <c r="AQ139" s="527"/>
      <c r="AR139" s="527"/>
      <c r="AS139" s="527"/>
      <c r="AT139" s="527"/>
      <c r="AU139" s="527"/>
      <c r="AV139" s="527"/>
      <c r="AW139" s="527"/>
      <c r="AX139" s="527"/>
      <c r="AY139" s="527"/>
      <c r="AZ139" s="527"/>
      <c r="BA139" s="527"/>
      <c r="BB139" s="527"/>
      <c r="BC139" s="527"/>
      <c r="BD139" s="527"/>
      <c r="BE139" s="527"/>
      <c r="BF139" s="527"/>
      <c r="BG139" s="527"/>
      <c r="BH139" s="527"/>
    </row>
    <row r="140" spans="1:60" outlineLevel="1">
      <c r="A140" s="518">
        <v>35</v>
      </c>
      <c r="B140" s="519" t="s">
        <v>1750</v>
      </c>
      <c r="C140" s="520" t="s">
        <v>1751</v>
      </c>
      <c r="D140" s="521" t="s">
        <v>189</v>
      </c>
      <c r="E140" s="522">
        <v>1</v>
      </c>
      <c r="F140" s="523"/>
      <c r="G140" s="524">
        <f>ROUND(E140*F140,2)</f>
        <v>0</v>
      </c>
      <c r="H140" s="523"/>
      <c r="I140" s="524">
        <f>ROUND(E140*H140,2)</f>
        <v>0</v>
      </c>
      <c r="J140" s="523"/>
      <c r="K140" s="524">
        <f>ROUND(E140*J140,2)</f>
        <v>0</v>
      </c>
      <c r="L140" s="524">
        <v>21</v>
      </c>
      <c r="M140" s="524">
        <f>G140*(1+L140/100)</f>
        <v>0</v>
      </c>
      <c r="N140" s="522">
        <v>0</v>
      </c>
      <c r="O140" s="522">
        <f>ROUND(E140*N140,2)</f>
        <v>0</v>
      </c>
      <c r="P140" s="522">
        <v>0</v>
      </c>
      <c r="Q140" s="522">
        <f>ROUND(E140*P140,2)</f>
        <v>0</v>
      </c>
      <c r="R140" s="524" t="s">
        <v>1731</v>
      </c>
      <c r="S140" s="524" t="s">
        <v>1605</v>
      </c>
      <c r="T140" s="525" t="s">
        <v>1605</v>
      </c>
      <c r="U140" s="526">
        <v>0.05</v>
      </c>
      <c r="V140" s="526">
        <f>ROUND(E140*U140,2)</f>
        <v>0.05</v>
      </c>
      <c r="W140" s="526"/>
      <c r="X140" s="526" t="s">
        <v>1606</v>
      </c>
      <c r="Y140" s="526" t="s">
        <v>2857</v>
      </c>
      <c r="Z140" s="527"/>
      <c r="AA140" s="527"/>
      <c r="AB140" s="527"/>
      <c r="AC140" s="527"/>
      <c r="AD140" s="527"/>
      <c r="AE140" s="527"/>
      <c r="AF140" s="527"/>
      <c r="AG140" s="527" t="s">
        <v>1697</v>
      </c>
      <c r="AH140" s="527"/>
      <c r="AI140" s="527"/>
      <c r="AJ140" s="527"/>
      <c r="AK140" s="527"/>
      <c r="AL140" s="527"/>
      <c r="AM140" s="527"/>
      <c r="AN140" s="527"/>
      <c r="AO140" s="527"/>
      <c r="AP140" s="527"/>
      <c r="AQ140" s="527"/>
      <c r="AR140" s="527"/>
      <c r="AS140" s="527"/>
      <c r="AT140" s="527"/>
      <c r="AU140" s="527"/>
      <c r="AV140" s="527"/>
      <c r="AW140" s="527"/>
      <c r="AX140" s="527"/>
      <c r="AY140" s="527"/>
      <c r="AZ140" s="527"/>
      <c r="BA140" s="527"/>
      <c r="BB140" s="527"/>
      <c r="BC140" s="527"/>
      <c r="BD140" s="527"/>
      <c r="BE140" s="527"/>
      <c r="BF140" s="527"/>
      <c r="BG140" s="527"/>
      <c r="BH140" s="527"/>
    </row>
    <row r="141" spans="1:60" outlineLevel="2">
      <c r="A141" s="528"/>
      <c r="B141" s="529"/>
      <c r="C141" s="976" t="s">
        <v>1752</v>
      </c>
      <c r="D141" s="977"/>
      <c r="E141" s="977"/>
      <c r="F141" s="977"/>
      <c r="G141" s="977"/>
      <c r="H141" s="526"/>
      <c r="I141" s="526"/>
      <c r="J141" s="526"/>
      <c r="K141" s="526"/>
      <c r="L141" s="526"/>
      <c r="M141" s="526"/>
      <c r="N141" s="533"/>
      <c r="O141" s="533"/>
      <c r="P141" s="533"/>
      <c r="Q141" s="533"/>
      <c r="R141" s="526"/>
      <c r="S141" s="526"/>
      <c r="T141" s="526"/>
      <c r="U141" s="526"/>
      <c r="V141" s="526"/>
      <c r="W141" s="526"/>
      <c r="X141" s="526"/>
      <c r="Y141" s="526"/>
      <c r="Z141" s="527"/>
      <c r="AA141" s="527"/>
      <c r="AB141" s="527"/>
      <c r="AC141" s="527"/>
      <c r="AD141" s="527"/>
      <c r="AE141" s="527"/>
      <c r="AF141" s="527"/>
      <c r="AG141" s="527" t="s">
        <v>1621</v>
      </c>
      <c r="AH141" s="527"/>
      <c r="AI141" s="527"/>
      <c r="AJ141" s="527"/>
      <c r="AK141" s="527"/>
      <c r="AL141" s="527"/>
      <c r="AM141" s="527"/>
      <c r="AN141" s="527"/>
      <c r="AO141" s="527"/>
      <c r="AP141" s="527"/>
      <c r="AQ141" s="527"/>
      <c r="AR141" s="527"/>
      <c r="AS141" s="527"/>
      <c r="AT141" s="527"/>
      <c r="AU141" s="527"/>
      <c r="AV141" s="527"/>
      <c r="AW141" s="527"/>
      <c r="AX141" s="527"/>
      <c r="AY141" s="527"/>
      <c r="AZ141" s="527"/>
      <c r="BA141" s="527"/>
      <c r="BB141" s="527"/>
      <c r="BC141" s="527"/>
      <c r="BD141" s="527"/>
      <c r="BE141" s="527"/>
      <c r="BF141" s="527"/>
      <c r="BG141" s="527"/>
      <c r="BH141" s="527"/>
    </row>
    <row r="142" spans="1:60" ht="33.75" outlineLevel="1">
      <c r="A142" s="518">
        <v>36</v>
      </c>
      <c r="B142" s="519" t="s">
        <v>1753</v>
      </c>
      <c r="C142" s="520" t="s">
        <v>1754</v>
      </c>
      <c r="D142" s="521" t="s">
        <v>162</v>
      </c>
      <c r="E142" s="522">
        <v>1.8</v>
      </c>
      <c r="F142" s="523"/>
      <c r="G142" s="524">
        <f>ROUND(E142*F142,2)</f>
        <v>0</v>
      </c>
      <c r="H142" s="523"/>
      <c r="I142" s="524">
        <f>ROUND(E142*H142,2)</f>
        <v>0</v>
      </c>
      <c r="J142" s="523"/>
      <c r="K142" s="524">
        <f>ROUND(E142*J142,2)</f>
        <v>0</v>
      </c>
      <c r="L142" s="524">
        <v>21</v>
      </c>
      <c r="M142" s="524">
        <f>G142*(1+L142/100)</f>
        <v>0</v>
      </c>
      <c r="N142" s="522">
        <v>1.17E-3</v>
      </c>
      <c r="O142" s="522">
        <f>ROUND(E142*N142,2)</f>
        <v>0</v>
      </c>
      <c r="P142" s="522">
        <v>7.5999999999999998E-2</v>
      </c>
      <c r="Q142" s="522">
        <f>ROUND(E142*P142,2)</f>
        <v>0.14000000000000001</v>
      </c>
      <c r="R142" s="524" t="s">
        <v>1731</v>
      </c>
      <c r="S142" s="524" t="s">
        <v>1605</v>
      </c>
      <c r="T142" s="525" t="s">
        <v>1605</v>
      </c>
      <c r="U142" s="526">
        <v>0.93899999999999995</v>
      </c>
      <c r="V142" s="526">
        <f>ROUND(E142*U142,2)</f>
        <v>1.69</v>
      </c>
      <c r="W142" s="526"/>
      <c r="X142" s="526" t="s">
        <v>1606</v>
      </c>
      <c r="Y142" s="526" t="s">
        <v>2857</v>
      </c>
      <c r="Z142" s="527"/>
      <c r="AA142" s="527"/>
      <c r="AB142" s="527"/>
      <c r="AC142" s="527"/>
      <c r="AD142" s="527"/>
      <c r="AE142" s="527"/>
      <c r="AF142" s="527"/>
      <c r="AG142" s="527" t="s">
        <v>1607</v>
      </c>
      <c r="AH142" s="527"/>
      <c r="AI142" s="527"/>
      <c r="AJ142" s="527"/>
      <c r="AK142" s="527"/>
      <c r="AL142" s="527"/>
      <c r="AM142" s="527"/>
      <c r="AN142" s="527"/>
      <c r="AO142" s="527"/>
      <c r="AP142" s="527"/>
      <c r="AQ142" s="527"/>
      <c r="AR142" s="527"/>
      <c r="AS142" s="527"/>
      <c r="AT142" s="527"/>
      <c r="AU142" s="527"/>
      <c r="AV142" s="527"/>
      <c r="AW142" s="527"/>
      <c r="AX142" s="527"/>
      <c r="AY142" s="527"/>
      <c r="AZ142" s="527"/>
      <c r="BA142" s="527"/>
      <c r="BB142" s="527"/>
      <c r="BC142" s="527"/>
      <c r="BD142" s="527"/>
      <c r="BE142" s="527"/>
      <c r="BF142" s="527"/>
      <c r="BG142" s="527"/>
      <c r="BH142" s="527"/>
    </row>
    <row r="143" spans="1:60" outlineLevel="2">
      <c r="A143" s="528"/>
      <c r="B143" s="529"/>
      <c r="C143" s="530" t="s">
        <v>1755</v>
      </c>
      <c r="D143" s="531"/>
      <c r="E143" s="532">
        <v>1.8</v>
      </c>
      <c r="F143" s="526"/>
      <c r="G143" s="526"/>
      <c r="H143" s="526"/>
      <c r="I143" s="526"/>
      <c r="J143" s="526"/>
      <c r="K143" s="526"/>
      <c r="L143" s="526"/>
      <c r="M143" s="526"/>
      <c r="N143" s="533"/>
      <c r="O143" s="533"/>
      <c r="P143" s="533"/>
      <c r="Q143" s="533"/>
      <c r="R143" s="526"/>
      <c r="S143" s="526"/>
      <c r="T143" s="526"/>
      <c r="U143" s="526"/>
      <c r="V143" s="526"/>
      <c r="W143" s="526"/>
      <c r="X143" s="526"/>
      <c r="Y143" s="526"/>
      <c r="Z143" s="527"/>
      <c r="AA143" s="527"/>
      <c r="AB143" s="527"/>
      <c r="AC143" s="527"/>
      <c r="AD143" s="527"/>
      <c r="AE143" s="527"/>
      <c r="AF143" s="527"/>
      <c r="AG143" s="527" t="s">
        <v>814</v>
      </c>
      <c r="AH143" s="527">
        <v>0</v>
      </c>
      <c r="AI143" s="527"/>
      <c r="AJ143" s="527"/>
      <c r="AK143" s="527"/>
      <c r="AL143" s="527"/>
      <c r="AM143" s="527"/>
      <c r="AN143" s="527"/>
      <c r="AO143" s="527"/>
      <c r="AP143" s="527"/>
      <c r="AQ143" s="527"/>
      <c r="AR143" s="527"/>
      <c r="AS143" s="527"/>
      <c r="AT143" s="527"/>
      <c r="AU143" s="527"/>
      <c r="AV143" s="527"/>
      <c r="AW143" s="527"/>
      <c r="AX143" s="527"/>
      <c r="AY143" s="527"/>
      <c r="AZ143" s="527"/>
      <c r="BA143" s="527"/>
      <c r="BB143" s="527"/>
      <c r="BC143" s="527"/>
      <c r="BD143" s="527"/>
      <c r="BE143" s="527"/>
      <c r="BF143" s="527"/>
      <c r="BG143" s="527"/>
      <c r="BH143" s="527"/>
    </row>
    <row r="144" spans="1:60" outlineLevel="1">
      <c r="A144" s="518">
        <v>37</v>
      </c>
      <c r="B144" s="519" t="s">
        <v>1756</v>
      </c>
      <c r="C144" s="520" t="s">
        <v>1757</v>
      </c>
      <c r="D144" s="521" t="s">
        <v>180</v>
      </c>
      <c r="E144" s="522">
        <v>2.8</v>
      </c>
      <c r="F144" s="523"/>
      <c r="G144" s="524">
        <f>ROUND(E144*F144,2)</f>
        <v>0</v>
      </c>
      <c r="H144" s="523"/>
      <c r="I144" s="524">
        <f>ROUND(E144*H144,2)</f>
        <v>0</v>
      </c>
      <c r="J144" s="523"/>
      <c r="K144" s="524">
        <f>ROUND(E144*J144,2)</f>
        <v>0</v>
      </c>
      <c r="L144" s="524">
        <v>21</v>
      </c>
      <c r="M144" s="524">
        <f>G144*(1+L144/100)</f>
        <v>0</v>
      </c>
      <c r="N144" s="522">
        <v>0</v>
      </c>
      <c r="O144" s="522">
        <f>ROUND(E144*N144,2)</f>
        <v>0</v>
      </c>
      <c r="P144" s="522">
        <v>1.507E-2</v>
      </c>
      <c r="Q144" s="522">
        <f>ROUND(E144*P144,2)</f>
        <v>0.04</v>
      </c>
      <c r="R144" s="524" t="s">
        <v>1731</v>
      </c>
      <c r="S144" s="524" t="s">
        <v>1605</v>
      </c>
      <c r="T144" s="525" t="s">
        <v>1605</v>
      </c>
      <c r="U144" s="526">
        <v>0.11</v>
      </c>
      <c r="V144" s="526">
        <f>ROUND(E144*U144,2)</f>
        <v>0.31</v>
      </c>
      <c r="W144" s="526"/>
      <c r="X144" s="526" t="s">
        <v>1606</v>
      </c>
      <c r="Y144" s="526" t="s">
        <v>2857</v>
      </c>
      <c r="Z144" s="527"/>
      <c r="AA144" s="527"/>
      <c r="AB144" s="527"/>
      <c r="AC144" s="527"/>
      <c r="AD144" s="527"/>
      <c r="AE144" s="527"/>
      <c r="AF144" s="527"/>
      <c r="AG144" s="527" t="s">
        <v>1607</v>
      </c>
      <c r="AH144" s="527"/>
      <c r="AI144" s="527"/>
      <c r="AJ144" s="527"/>
      <c r="AK144" s="527"/>
      <c r="AL144" s="527"/>
      <c r="AM144" s="527"/>
      <c r="AN144" s="527"/>
      <c r="AO144" s="527"/>
      <c r="AP144" s="527"/>
      <c r="AQ144" s="527"/>
      <c r="AR144" s="527"/>
      <c r="AS144" s="527"/>
      <c r="AT144" s="527"/>
      <c r="AU144" s="527"/>
      <c r="AV144" s="527"/>
      <c r="AW144" s="527"/>
      <c r="AX144" s="527"/>
      <c r="AY144" s="527"/>
      <c r="AZ144" s="527"/>
      <c r="BA144" s="527"/>
      <c r="BB144" s="527"/>
      <c r="BC144" s="527"/>
      <c r="BD144" s="527"/>
      <c r="BE144" s="527"/>
      <c r="BF144" s="527"/>
      <c r="BG144" s="527"/>
      <c r="BH144" s="527"/>
    </row>
    <row r="145" spans="1:60" outlineLevel="2">
      <c r="A145" s="528"/>
      <c r="B145" s="529"/>
      <c r="C145" s="530" t="s">
        <v>1758</v>
      </c>
      <c r="D145" s="531"/>
      <c r="E145" s="532">
        <v>2.8</v>
      </c>
      <c r="F145" s="526"/>
      <c r="G145" s="526"/>
      <c r="H145" s="526"/>
      <c r="I145" s="526"/>
      <c r="J145" s="526"/>
      <c r="K145" s="526"/>
      <c r="L145" s="526"/>
      <c r="M145" s="526"/>
      <c r="N145" s="533"/>
      <c r="O145" s="533"/>
      <c r="P145" s="533"/>
      <c r="Q145" s="533"/>
      <c r="R145" s="526"/>
      <c r="S145" s="526"/>
      <c r="T145" s="526"/>
      <c r="U145" s="526"/>
      <c r="V145" s="526"/>
      <c r="W145" s="526"/>
      <c r="X145" s="526"/>
      <c r="Y145" s="526"/>
      <c r="Z145" s="527"/>
      <c r="AA145" s="527"/>
      <c r="AB145" s="527"/>
      <c r="AC145" s="527"/>
      <c r="AD145" s="527"/>
      <c r="AE145" s="527"/>
      <c r="AF145" s="527"/>
      <c r="AG145" s="527" t="s">
        <v>814</v>
      </c>
      <c r="AH145" s="527">
        <v>0</v>
      </c>
      <c r="AI145" s="527"/>
      <c r="AJ145" s="527"/>
      <c r="AK145" s="527"/>
      <c r="AL145" s="527"/>
      <c r="AM145" s="527"/>
      <c r="AN145" s="527"/>
      <c r="AO145" s="527"/>
      <c r="AP145" s="527"/>
      <c r="AQ145" s="527"/>
      <c r="AR145" s="527"/>
      <c r="AS145" s="527"/>
      <c r="AT145" s="527"/>
      <c r="AU145" s="527"/>
      <c r="AV145" s="527"/>
      <c r="AW145" s="527"/>
      <c r="AX145" s="527"/>
      <c r="AY145" s="527"/>
      <c r="AZ145" s="527"/>
      <c r="BA145" s="527"/>
      <c r="BB145" s="527"/>
      <c r="BC145" s="527"/>
      <c r="BD145" s="527"/>
      <c r="BE145" s="527"/>
      <c r="BF145" s="527"/>
      <c r="BG145" s="527"/>
      <c r="BH145" s="527"/>
    </row>
    <row r="146" spans="1:60" ht="22.5" outlineLevel="1">
      <c r="A146" s="518">
        <v>38</v>
      </c>
      <c r="B146" s="519" t="s">
        <v>1759</v>
      </c>
      <c r="C146" s="520" t="s">
        <v>1760</v>
      </c>
      <c r="D146" s="521" t="s">
        <v>162</v>
      </c>
      <c r="E146" s="522">
        <v>86.188999999999993</v>
      </c>
      <c r="F146" s="523"/>
      <c r="G146" s="524">
        <f>ROUND(E146*F146,2)</f>
        <v>0</v>
      </c>
      <c r="H146" s="523"/>
      <c r="I146" s="524">
        <f>ROUND(E146*H146,2)</f>
        <v>0</v>
      </c>
      <c r="J146" s="523"/>
      <c r="K146" s="524">
        <f>ROUND(E146*J146,2)</f>
        <v>0</v>
      </c>
      <c r="L146" s="524">
        <v>21</v>
      </c>
      <c r="M146" s="524">
        <f>G146*(1+L146/100)</f>
        <v>0</v>
      </c>
      <c r="N146" s="522">
        <v>0</v>
      </c>
      <c r="O146" s="522">
        <f>ROUND(E146*N146,2)</f>
        <v>0</v>
      </c>
      <c r="P146" s="522">
        <v>0.01</v>
      </c>
      <c r="Q146" s="522">
        <f>ROUND(E146*P146,2)</f>
        <v>0.86</v>
      </c>
      <c r="R146" s="524" t="s">
        <v>1731</v>
      </c>
      <c r="S146" s="524" t="s">
        <v>1605</v>
      </c>
      <c r="T146" s="525" t="s">
        <v>1605</v>
      </c>
      <c r="U146" s="526">
        <v>0.08</v>
      </c>
      <c r="V146" s="526">
        <f>ROUND(E146*U146,2)</f>
        <v>6.9</v>
      </c>
      <c r="W146" s="526"/>
      <c r="X146" s="526" t="s">
        <v>1606</v>
      </c>
      <c r="Y146" s="526" t="s">
        <v>2857</v>
      </c>
      <c r="Z146" s="527"/>
      <c r="AA146" s="527"/>
      <c r="AB146" s="527"/>
      <c r="AC146" s="527"/>
      <c r="AD146" s="527"/>
      <c r="AE146" s="527"/>
      <c r="AF146" s="527"/>
      <c r="AG146" s="527" t="s">
        <v>1607</v>
      </c>
      <c r="AH146" s="527"/>
      <c r="AI146" s="527"/>
      <c r="AJ146" s="527"/>
      <c r="AK146" s="527"/>
      <c r="AL146" s="527"/>
      <c r="AM146" s="527"/>
      <c r="AN146" s="527"/>
      <c r="AO146" s="527"/>
      <c r="AP146" s="527"/>
      <c r="AQ146" s="527"/>
      <c r="AR146" s="527"/>
      <c r="AS146" s="527"/>
      <c r="AT146" s="527"/>
      <c r="AU146" s="527"/>
      <c r="AV146" s="527"/>
      <c r="AW146" s="527"/>
      <c r="AX146" s="527"/>
      <c r="AY146" s="527"/>
      <c r="AZ146" s="527"/>
      <c r="BA146" s="527"/>
      <c r="BB146" s="527"/>
      <c r="BC146" s="527"/>
      <c r="BD146" s="527"/>
      <c r="BE146" s="527"/>
      <c r="BF146" s="527"/>
      <c r="BG146" s="527"/>
      <c r="BH146" s="527"/>
    </row>
    <row r="147" spans="1:60" outlineLevel="2">
      <c r="A147" s="528"/>
      <c r="B147" s="529"/>
      <c r="C147" s="530" t="s">
        <v>1761</v>
      </c>
      <c r="D147" s="531"/>
      <c r="E147" s="532">
        <v>86.188999999999993</v>
      </c>
      <c r="F147" s="526"/>
      <c r="G147" s="526"/>
      <c r="H147" s="526"/>
      <c r="I147" s="526"/>
      <c r="J147" s="526"/>
      <c r="K147" s="526"/>
      <c r="L147" s="526"/>
      <c r="M147" s="526"/>
      <c r="N147" s="533"/>
      <c r="O147" s="533"/>
      <c r="P147" s="533"/>
      <c r="Q147" s="533"/>
      <c r="R147" s="526"/>
      <c r="S147" s="526"/>
      <c r="T147" s="526"/>
      <c r="U147" s="526"/>
      <c r="V147" s="526"/>
      <c r="W147" s="526"/>
      <c r="X147" s="526"/>
      <c r="Y147" s="526"/>
      <c r="Z147" s="527"/>
      <c r="AA147" s="527"/>
      <c r="AB147" s="527"/>
      <c r="AC147" s="527"/>
      <c r="AD147" s="527"/>
      <c r="AE147" s="527"/>
      <c r="AF147" s="527"/>
      <c r="AG147" s="527" t="s">
        <v>814</v>
      </c>
      <c r="AH147" s="527">
        <v>5</v>
      </c>
      <c r="AI147" s="527"/>
      <c r="AJ147" s="527"/>
      <c r="AK147" s="527"/>
      <c r="AL147" s="527"/>
      <c r="AM147" s="527"/>
      <c r="AN147" s="527"/>
      <c r="AO147" s="527"/>
      <c r="AP147" s="527"/>
      <c r="AQ147" s="527"/>
      <c r="AR147" s="527"/>
      <c r="AS147" s="527"/>
      <c r="AT147" s="527"/>
      <c r="AU147" s="527"/>
      <c r="AV147" s="527"/>
      <c r="AW147" s="527"/>
      <c r="AX147" s="527"/>
      <c r="AY147" s="527"/>
      <c r="AZ147" s="527"/>
      <c r="BA147" s="527"/>
      <c r="BB147" s="527"/>
      <c r="BC147" s="527"/>
      <c r="BD147" s="527"/>
      <c r="BE147" s="527"/>
      <c r="BF147" s="527"/>
      <c r="BG147" s="527"/>
      <c r="BH147" s="527"/>
    </row>
    <row r="148" spans="1:60" ht="22.5" outlineLevel="1">
      <c r="A148" s="518">
        <v>39</v>
      </c>
      <c r="B148" s="519" t="s">
        <v>1762</v>
      </c>
      <c r="C148" s="520" t="s">
        <v>1763</v>
      </c>
      <c r="D148" s="521" t="s">
        <v>162</v>
      </c>
      <c r="E148" s="522">
        <v>30.99</v>
      </c>
      <c r="F148" s="523"/>
      <c r="G148" s="524">
        <f>ROUND(E148*F148,2)</f>
        <v>0</v>
      </c>
      <c r="H148" s="523"/>
      <c r="I148" s="524">
        <f>ROUND(E148*H148,2)</f>
        <v>0</v>
      </c>
      <c r="J148" s="523"/>
      <c r="K148" s="524">
        <f>ROUND(E148*J148,2)</f>
        <v>0</v>
      </c>
      <c r="L148" s="524">
        <v>21</v>
      </c>
      <c r="M148" s="524">
        <f>G148*(1+L148/100)</f>
        <v>0</v>
      </c>
      <c r="N148" s="522">
        <v>0</v>
      </c>
      <c r="O148" s="522">
        <f>ROUND(E148*N148,2)</f>
        <v>0</v>
      </c>
      <c r="P148" s="522">
        <v>6.8000000000000005E-2</v>
      </c>
      <c r="Q148" s="522">
        <f>ROUND(E148*P148,2)</f>
        <v>2.11</v>
      </c>
      <c r="R148" s="524" t="s">
        <v>1731</v>
      </c>
      <c r="S148" s="524" t="s">
        <v>1605</v>
      </c>
      <c r="T148" s="525" t="s">
        <v>1605</v>
      </c>
      <c r="U148" s="526">
        <v>0.69</v>
      </c>
      <c r="V148" s="526">
        <f>ROUND(E148*U148,2)</f>
        <v>21.38</v>
      </c>
      <c r="W148" s="526"/>
      <c r="X148" s="526" t="s">
        <v>1606</v>
      </c>
      <c r="Y148" s="526" t="s">
        <v>2857</v>
      </c>
      <c r="Z148" s="527"/>
      <c r="AA148" s="527"/>
      <c r="AB148" s="527"/>
      <c r="AC148" s="527"/>
      <c r="AD148" s="527"/>
      <c r="AE148" s="527"/>
      <c r="AF148" s="527"/>
      <c r="AG148" s="527" t="s">
        <v>1697</v>
      </c>
      <c r="AH148" s="527"/>
      <c r="AI148" s="527"/>
      <c r="AJ148" s="527"/>
      <c r="AK148" s="527"/>
      <c r="AL148" s="527"/>
      <c r="AM148" s="527"/>
      <c r="AN148" s="527"/>
      <c r="AO148" s="527"/>
      <c r="AP148" s="527"/>
      <c r="AQ148" s="527"/>
      <c r="AR148" s="527"/>
      <c r="AS148" s="527"/>
      <c r="AT148" s="527"/>
      <c r="AU148" s="527"/>
      <c r="AV148" s="527"/>
      <c r="AW148" s="527"/>
      <c r="AX148" s="527"/>
      <c r="AY148" s="527"/>
      <c r="AZ148" s="527"/>
      <c r="BA148" s="527"/>
      <c r="BB148" s="527"/>
      <c r="BC148" s="527"/>
      <c r="BD148" s="527"/>
      <c r="BE148" s="527"/>
      <c r="BF148" s="527"/>
      <c r="BG148" s="527"/>
      <c r="BH148" s="527"/>
    </row>
    <row r="149" spans="1:60" outlineLevel="2">
      <c r="A149" s="528"/>
      <c r="B149" s="529"/>
      <c r="C149" s="976" t="s">
        <v>1764</v>
      </c>
      <c r="D149" s="977"/>
      <c r="E149" s="977"/>
      <c r="F149" s="977"/>
      <c r="G149" s="977"/>
      <c r="H149" s="526"/>
      <c r="I149" s="526"/>
      <c r="J149" s="526"/>
      <c r="K149" s="526"/>
      <c r="L149" s="526"/>
      <c r="M149" s="526"/>
      <c r="N149" s="533"/>
      <c r="O149" s="533"/>
      <c r="P149" s="533"/>
      <c r="Q149" s="533"/>
      <c r="R149" s="526"/>
      <c r="S149" s="526"/>
      <c r="T149" s="526"/>
      <c r="U149" s="526"/>
      <c r="V149" s="526"/>
      <c r="W149" s="526"/>
      <c r="X149" s="526"/>
      <c r="Y149" s="526"/>
      <c r="Z149" s="527"/>
      <c r="AA149" s="527"/>
      <c r="AB149" s="527"/>
      <c r="AC149" s="527"/>
      <c r="AD149" s="527"/>
      <c r="AE149" s="527"/>
      <c r="AF149" s="527"/>
      <c r="AG149" s="527" t="s">
        <v>1621</v>
      </c>
      <c r="AH149" s="527"/>
      <c r="AI149" s="527"/>
      <c r="AJ149" s="527"/>
      <c r="AK149" s="527"/>
      <c r="AL149" s="527"/>
      <c r="AM149" s="527"/>
      <c r="AN149" s="527"/>
      <c r="AO149" s="527"/>
      <c r="AP149" s="527"/>
      <c r="AQ149" s="527"/>
      <c r="AR149" s="527"/>
      <c r="AS149" s="527"/>
      <c r="AT149" s="527"/>
      <c r="AU149" s="527"/>
      <c r="AV149" s="527"/>
      <c r="AW149" s="527"/>
      <c r="AX149" s="527"/>
      <c r="AY149" s="527"/>
      <c r="AZ149" s="527"/>
      <c r="BA149" s="527"/>
      <c r="BB149" s="527"/>
      <c r="BC149" s="527"/>
      <c r="BD149" s="527"/>
      <c r="BE149" s="527"/>
      <c r="BF149" s="527"/>
      <c r="BG149" s="527"/>
      <c r="BH149" s="527"/>
    </row>
    <row r="150" spans="1:60" outlineLevel="2">
      <c r="A150" s="528"/>
      <c r="B150" s="529"/>
      <c r="C150" s="530" t="s">
        <v>1765</v>
      </c>
      <c r="D150" s="531"/>
      <c r="E150" s="532">
        <v>30.99</v>
      </c>
      <c r="F150" s="526"/>
      <c r="G150" s="526"/>
      <c r="H150" s="526"/>
      <c r="I150" s="526"/>
      <c r="J150" s="526"/>
      <c r="K150" s="526"/>
      <c r="L150" s="526"/>
      <c r="M150" s="526"/>
      <c r="N150" s="533"/>
      <c r="O150" s="533"/>
      <c r="P150" s="533"/>
      <c r="Q150" s="533"/>
      <c r="R150" s="526"/>
      <c r="S150" s="526"/>
      <c r="T150" s="526"/>
      <c r="U150" s="526"/>
      <c r="V150" s="526"/>
      <c r="W150" s="526"/>
      <c r="X150" s="526"/>
      <c r="Y150" s="526"/>
      <c r="Z150" s="527"/>
      <c r="AA150" s="527"/>
      <c r="AB150" s="527"/>
      <c r="AC150" s="527"/>
      <c r="AD150" s="527"/>
      <c r="AE150" s="527"/>
      <c r="AF150" s="527"/>
      <c r="AG150" s="527" t="s">
        <v>814</v>
      </c>
      <c r="AH150" s="527">
        <v>0</v>
      </c>
      <c r="AI150" s="527"/>
      <c r="AJ150" s="527"/>
      <c r="AK150" s="527"/>
      <c r="AL150" s="527"/>
      <c r="AM150" s="527"/>
      <c r="AN150" s="527"/>
      <c r="AO150" s="527"/>
      <c r="AP150" s="527"/>
      <c r="AQ150" s="527"/>
      <c r="AR150" s="527"/>
      <c r="AS150" s="527"/>
      <c r="AT150" s="527"/>
      <c r="AU150" s="527"/>
      <c r="AV150" s="527"/>
      <c r="AW150" s="527"/>
      <c r="AX150" s="527"/>
      <c r="AY150" s="527"/>
      <c r="AZ150" s="527"/>
      <c r="BA150" s="527"/>
      <c r="BB150" s="527"/>
      <c r="BC150" s="527"/>
      <c r="BD150" s="527"/>
      <c r="BE150" s="527"/>
      <c r="BF150" s="527"/>
      <c r="BG150" s="527"/>
      <c r="BH150" s="527"/>
    </row>
    <row r="151" spans="1:60">
      <c r="A151" s="510" t="s">
        <v>1600</v>
      </c>
      <c r="B151" s="511" t="s">
        <v>499</v>
      </c>
      <c r="C151" s="512" t="s">
        <v>1766</v>
      </c>
      <c r="D151" s="513"/>
      <c r="E151" s="514"/>
      <c r="F151" s="515"/>
      <c r="G151" s="515">
        <f>SUMIF(AG152:AG153,"&lt;&gt;NOR",G152:G153)</f>
        <v>0</v>
      </c>
      <c r="H151" s="515"/>
      <c r="I151" s="515">
        <f>SUM(I152:I153)</f>
        <v>0</v>
      </c>
      <c r="J151" s="515"/>
      <c r="K151" s="515">
        <f>SUM(K152:K153)</f>
        <v>0</v>
      </c>
      <c r="L151" s="515"/>
      <c r="M151" s="515">
        <f>SUM(M152:M153)</f>
        <v>0</v>
      </c>
      <c r="N151" s="514"/>
      <c r="O151" s="514">
        <f>SUM(O152:O153)</f>
        <v>0</v>
      </c>
      <c r="P151" s="514"/>
      <c r="Q151" s="514">
        <f>SUM(Q152:Q153)</f>
        <v>0</v>
      </c>
      <c r="R151" s="515"/>
      <c r="S151" s="515"/>
      <c r="T151" s="516"/>
      <c r="U151" s="517"/>
      <c r="V151" s="517">
        <f>SUM(V152:V153)</f>
        <v>40.96</v>
      </c>
      <c r="W151" s="517"/>
      <c r="X151" s="517"/>
      <c r="Y151" s="517"/>
      <c r="AG151" s="493" t="s">
        <v>1601</v>
      </c>
    </row>
    <row r="152" spans="1:60" ht="22.5" outlineLevel="1">
      <c r="A152" s="518">
        <v>40</v>
      </c>
      <c r="B152" s="519" t="s">
        <v>1767</v>
      </c>
      <c r="C152" s="520" t="s">
        <v>1768</v>
      </c>
      <c r="D152" s="521" t="s">
        <v>898</v>
      </c>
      <c r="E152" s="522">
        <v>13.00407</v>
      </c>
      <c r="F152" s="523"/>
      <c r="G152" s="524">
        <f>ROUND(E152*F152,2)</f>
        <v>0</v>
      </c>
      <c r="H152" s="523"/>
      <c r="I152" s="524">
        <f>ROUND(E152*H152,2)</f>
        <v>0</v>
      </c>
      <c r="J152" s="523"/>
      <c r="K152" s="524">
        <f>ROUND(E152*J152,2)</f>
        <v>0</v>
      </c>
      <c r="L152" s="524">
        <v>21</v>
      </c>
      <c r="M152" s="524">
        <f>G152*(1+L152/100)</f>
        <v>0</v>
      </c>
      <c r="N152" s="522">
        <v>0</v>
      </c>
      <c r="O152" s="522">
        <f>ROUND(E152*N152,2)</f>
        <v>0</v>
      </c>
      <c r="P152" s="522">
        <v>0</v>
      </c>
      <c r="Q152" s="522">
        <f>ROUND(E152*P152,2)</f>
        <v>0</v>
      </c>
      <c r="R152" s="524" t="s">
        <v>1614</v>
      </c>
      <c r="S152" s="524" t="s">
        <v>1605</v>
      </c>
      <c r="T152" s="525" t="s">
        <v>1605</v>
      </c>
      <c r="U152" s="526">
        <v>3.15</v>
      </c>
      <c r="V152" s="526">
        <f>ROUND(E152*U152,2)</f>
        <v>40.96</v>
      </c>
      <c r="W152" s="526"/>
      <c r="X152" s="526" t="s">
        <v>1243</v>
      </c>
      <c r="Y152" s="526" t="s">
        <v>2857</v>
      </c>
      <c r="Z152" s="527"/>
      <c r="AA152" s="527"/>
      <c r="AB152" s="527"/>
      <c r="AC152" s="527"/>
      <c r="AD152" s="527"/>
      <c r="AE152" s="527"/>
      <c r="AF152" s="527"/>
      <c r="AG152" s="527" t="s">
        <v>1769</v>
      </c>
      <c r="AH152" s="527"/>
      <c r="AI152" s="527"/>
      <c r="AJ152" s="527"/>
      <c r="AK152" s="527"/>
      <c r="AL152" s="527"/>
      <c r="AM152" s="527"/>
      <c r="AN152" s="527"/>
      <c r="AO152" s="527"/>
      <c r="AP152" s="527"/>
      <c r="AQ152" s="527"/>
      <c r="AR152" s="527"/>
      <c r="AS152" s="527"/>
      <c r="AT152" s="527"/>
      <c r="AU152" s="527"/>
      <c r="AV152" s="527"/>
      <c r="AW152" s="527"/>
      <c r="AX152" s="527"/>
      <c r="AY152" s="527"/>
      <c r="AZ152" s="527"/>
      <c r="BA152" s="527"/>
      <c r="BB152" s="527"/>
      <c r="BC152" s="527"/>
      <c r="BD152" s="527"/>
      <c r="BE152" s="527"/>
      <c r="BF152" s="527"/>
      <c r="BG152" s="527"/>
      <c r="BH152" s="527"/>
    </row>
    <row r="153" spans="1:60" outlineLevel="2">
      <c r="A153" s="528"/>
      <c r="B153" s="529"/>
      <c r="C153" s="976" t="s">
        <v>1770</v>
      </c>
      <c r="D153" s="977"/>
      <c r="E153" s="977"/>
      <c r="F153" s="977"/>
      <c r="G153" s="977"/>
      <c r="H153" s="526"/>
      <c r="I153" s="526"/>
      <c r="J153" s="526"/>
      <c r="K153" s="526"/>
      <c r="L153" s="526"/>
      <c r="M153" s="526"/>
      <c r="N153" s="533"/>
      <c r="O153" s="533"/>
      <c r="P153" s="533"/>
      <c r="Q153" s="533"/>
      <c r="R153" s="526"/>
      <c r="S153" s="526"/>
      <c r="T153" s="526"/>
      <c r="U153" s="526"/>
      <c r="V153" s="526"/>
      <c r="W153" s="526"/>
      <c r="X153" s="526"/>
      <c r="Y153" s="526"/>
      <c r="Z153" s="527"/>
      <c r="AA153" s="527"/>
      <c r="AB153" s="527"/>
      <c r="AC153" s="527"/>
      <c r="AD153" s="527"/>
      <c r="AE153" s="527"/>
      <c r="AF153" s="527"/>
      <c r="AG153" s="527" t="s">
        <v>1621</v>
      </c>
      <c r="AH153" s="527"/>
      <c r="AI153" s="527"/>
      <c r="AJ153" s="527"/>
      <c r="AK153" s="527"/>
      <c r="AL153" s="527"/>
      <c r="AM153" s="527"/>
      <c r="AN153" s="527"/>
      <c r="AO153" s="527"/>
      <c r="AP153" s="527"/>
      <c r="AQ153" s="527"/>
      <c r="AR153" s="527"/>
      <c r="AS153" s="527"/>
      <c r="AT153" s="527"/>
      <c r="AU153" s="527"/>
      <c r="AV153" s="527"/>
      <c r="AW153" s="527"/>
      <c r="AX153" s="527"/>
      <c r="AY153" s="527"/>
      <c r="AZ153" s="527"/>
      <c r="BA153" s="527"/>
      <c r="BB153" s="527"/>
      <c r="BC153" s="527"/>
      <c r="BD153" s="527"/>
      <c r="BE153" s="527"/>
      <c r="BF153" s="527"/>
      <c r="BG153" s="527"/>
      <c r="BH153" s="527"/>
    </row>
    <row r="154" spans="1:60">
      <c r="A154" s="510" t="s">
        <v>1600</v>
      </c>
      <c r="B154" s="511" t="s">
        <v>1247</v>
      </c>
      <c r="C154" s="512" t="s">
        <v>1771</v>
      </c>
      <c r="D154" s="513"/>
      <c r="E154" s="514"/>
      <c r="F154" s="515"/>
      <c r="G154" s="515">
        <f>SUMIF(AG155:AG171,"&lt;&gt;NOR",G155:G171)</f>
        <v>0</v>
      </c>
      <c r="H154" s="515"/>
      <c r="I154" s="515">
        <f>SUM(I155:I171)</f>
        <v>0</v>
      </c>
      <c r="J154" s="515"/>
      <c r="K154" s="515">
        <f>SUM(K155:K171)</f>
        <v>0</v>
      </c>
      <c r="L154" s="515"/>
      <c r="M154" s="515">
        <f>SUM(M155:M171)</f>
        <v>0</v>
      </c>
      <c r="N154" s="514"/>
      <c r="O154" s="514">
        <f>SUM(O155:O171)</f>
        <v>6.9999999999999993E-2</v>
      </c>
      <c r="P154" s="514"/>
      <c r="Q154" s="514">
        <f>SUM(Q155:Q171)</f>
        <v>0.03</v>
      </c>
      <c r="R154" s="515"/>
      <c r="S154" s="515"/>
      <c r="T154" s="516"/>
      <c r="U154" s="517"/>
      <c r="V154" s="517">
        <f>SUM(V155:V171)</f>
        <v>18.41</v>
      </c>
      <c r="W154" s="517"/>
      <c r="X154" s="517"/>
      <c r="Y154" s="517"/>
      <c r="AG154" s="493" t="s">
        <v>1601</v>
      </c>
    </row>
    <row r="155" spans="1:60" outlineLevel="1">
      <c r="A155" s="518">
        <v>41</v>
      </c>
      <c r="B155" s="519" t="s">
        <v>1772</v>
      </c>
      <c r="C155" s="520" t="s">
        <v>1773</v>
      </c>
      <c r="D155" s="521" t="s">
        <v>162</v>
      </c>
      <c r="E155" s="522">
        <v>28.5</v>
      </c>
      <c r="F155" s="523"/>
      <c r="G155" s="524">
        <f>ROUND(E155*F155,2)</f>
        <v>0</v>
      </c>
      <c r="H155" s="523"/>
      <c r="I155" s="524">
        <f>ROUND(E155*H155,2)</f>
        <v>0</v>
      </c>
      <c r="J155" s="523"/>
      <c r="K155" s="524">
        <f>ROUND(E155*J155,2)</f>
        <v>0</v>
      </c>
      <c r="L155" s="524">
        <v>21</v>
      </c>
      <c r="M155" s="524">
        <f>G155*(1+L155/100)</f>
        <v>0</v>
      </c>
      <c r="N155" s="522">
        <v>0</v>
      </c>
      <c r="O155" s="522">
        <f>ROUND(E155*N155,2)</f>
        <v>0</v>
      </c>
      <c r="P155" s="522">
        <v>1.15E-3</v>
      </c>
      <c r="Q155" s="522">
        <f>ROUND(E155*P155,2)</f>
        <v>0.03</v>
      </c>
      <c r="R155" s="524" t="s">
        <v>1774</v>
      </c>
      <c r="S155" s="524" t="s">
        <v>1605</v>
      </c>
      <c r="T155" s="525" t="s">
        <v>1605</v>
      </c>
      <c r="U155" s="526">
        <v>3.5000000000000003E-2</v>
      </c>
      <c r="V155" s="526">
        <f>ROUND(E155*U155,2)</f>
        <v>1</v>
      </c>
      <c r="W155" s="526"/>
      <c r="X155" s="526" t="s">
        <v>1606</v>
      </c>
      <c r="Y155" s="526" t="s">
        <v>2857</v>
      </c>
      <c r="Z155" s="527"/>
      <c r="AA155" s="527"/>
      <c r="AB155" s="527"/>
      <c r="AC155" s="527"/>
      <c r="AD155" s="527"/>
      <c r="AE155" s="527"/>
      <c r="AF155" s="527"/>
      <c r="AG155" s="527" t="s">
        <v>1607</v>
      </c>
      <c r="AH155" s="527"/>
      <c r="AI155" s="527"/>
      <c r="AJ155" s="527"/>
      <c r="AK155" s="527"/>
      <c r="AL155" s="527"/>
      <c r="AM155" s="527"/>
      <c r="AN155" s="527"/>
      <c r="AO155" s="527"/>
      <c r="AP155" s="527"/>
      <c r="AQ155" s="527"/>
      <c r="AR155" s="527"/>
      <c r="AS155" s="527"/>
      <c r="AT155" s="527"/>
      <c r="AU155" s="527"/>
      <c r="AV155" s="527"/>
      <c r="AW155" s="527"/>
      <c r="AX155" s="527"/>
      <c r="AY155" s="527"/>
      <c r="AZ155" s="527"/>
      <c r="BA155" s="527"/>
      <c r="BB155" s="527"/>
      <c r="BC155" s="527"/>
      <c r="BD155" s="527"/>
      <c r="BE155" s="527"/>
      <c r="BF155" s="527"/>
      <c r="BG155" s="527"/>
      <c r="BH155" s="527"/>
    </row>
    <row r="156" spans="1:60" outlineLevel="2">
      <c r="A156" s="528"/>
      <c r="B156" s="529"/>
      <c r="C156" s="530" t="s">
        <v>1694</v>
      </c>
      <c r="D156" s="531"/>
      <c r="E156" s="532">
        <v>19.2</v>
      </c>
      <c r="F156" s="526"/>
      <c r="G156" s="526"/>
      <c r="H156" s="526"/>
      <c r="I156" s="526"/>
      <c r="J156" s="526"/>
      <c r="K156" s="526"/>
      <c r="L156" s="526"/>
      <c r="M156" s="526"/>
      <c r="N156" s="533"/>
      <c r="O156" s="533"/>
      <c r="P156" s="533"/>
      <c r="Q156" s="533"/>
      <c r="R156" s="526"/>
      <c r="S156" s="526"/>
      <c r="T156" s="526"/>
      <c r="U156" s="526"/>
      <c r="V156" s="526"/>
      <c r="W156" s="526"/>
      <c r="X156" s="526"/>
      <c r="Y156" s="526"/>
      <c r="Z156" s="527"/>
      <c r="AA156" s="527"/>
      <c r="AB156" s="527"/>
      <c r="AC156" s="527"/>
      <c r="AD156" s="527"/>
      <c r="AE156" s="527"/>
      <c r="AF156" s="527"/>
      <c r="AG156" s="527" t="s">
        <v>814</v>
      </c>
      <c r="AH156" s="527">
        <v>0</v>
      </c>
      <c r="AI156" s="527"/>
      <c r="AJ156" s="527"/>
      <c r="AK156" s="527"/>
      <c r="AL156" s="527"/>
      <c r="AM156" s="527"/>
      <c r="AN156" s="527"/>
      <c r="AO156" s="527"/>
      <c r="AP156" s="527"/>
      <c r="AQ156" s="527"/>
      <c r="AR156" s="527"/>
      <c r="AS156" s="527"/>
      <c r="AT156" s="527"/>
      <c r="AU156" s="527"/>
      <c r="AV156" s="527"/>
      <c r="AW156" s="527"/>
      <c r="AX156" s="527"/>
      <c r="AY156" s="527"/>
      <c r="AZ156" s="527"/>
      <c r="BA156" s="527"/>
      <c r="BB156" s="527"/>
      <c r="BC156" s="527"/>
      <c r="BD156" s="527"/>
      <c r="BE156" s="527"/>
      <c r="BF156" s="527"/>
      <c r="BG156" s="527"/>
      <c r="BH156" s="527"/>
    </row>
    <row r="157" spans="1:60" outlineLevel="3">
      <c r="A157" s="528"/>
      <c r="B157" s="529"/>
      <c r="C157" s="530" t="s">
        <v>1695</v>
      </c>
      <c r="D157" s="531"/>
      <c r="E157" s="532">
        <v>3.4</v>
      </c>
      <c r="F157" s="526"/>
      <c r="G157" s="526"/>
      <c r="H157" s="526"/>
      <c r="I157" s="526"/>
      <c r="J157" s="526"/>
      <c r="K157" s="526"/>
      <c r="L157" s="526"/>
      <c r="M157" s="526"/>
      <c r="N157" s="533"/>
      <c r="O157" s="533"/>
      <c r="P157" s="533"/>
      <c r="Q157" s="533"/>
      <c r="R157" s="526"/>
      <c r="S157" s="526"/>
      <c r="T157" s="526"/>
      <c r="U157" s="526"/>
      <c r="V157" s="526"/>
      <c r="W157" s="526"/>
      <c r="X157" s="526"/>
      <c r="Y157" s="526"/>
      <c r="Z157" s="527"/>
      <c r="AA157" s="527"/>
      <c r="AB157" s="527"/>
      <c r="AC157" s="527"/>
      <c r="AD157" s="527"/>
      <c r="AE157" s="527"/>
      <c r="AF157" s="527"/>
      <c r="AG157" s="527" t="s">
        <v>814</v>
      </c>
      <c r="AH157" s="527">
        <v>0</v>
      </c>
      <c r="AI157" s="527"/>
      <c r="AJ157" s="527"/>
      <c r="AK157" s="527"/>
      <c r="AL157" s="527"/>
      <c r="AM157" s="527"/>
      <c r="AN157" s="527"/>
      <c r="AO157" s="527"/>
      <c r="AP157" s="527"/>
      <c r="AQ157" s="527"/>
      <c r="AR157" s="527"/>
      <c r="AS157" s="527"/>
      <c r="AT157" s="527"/>
      <c r="AU157" s="527"/>
      <c r="AV157" s="527"/>
      <c r="AW157" s="527"/>
      <c r="AX157" s="527"/>
      <c r="AY157" s="527"/>
      <c r="AZ157" s="527"/>
      <c r="BA157" s="527"/>
      <c r="BB157" s="527"/>
      <c r="BC157" s="527"/>
      <c r="BD157" s="527"/>
      <c r="BE157" s="527"/>
      <c r="BF157" s="527"/>
      <c r="BG157" s="527"/>
      <c r="BH157" s="527"/>
    </row>
    <row r="158" spans="1:60" outlineLevel="3">
      <c r="A158" s="528"/>
      <c r="B158" s="529"/>
      <c r="C158" s="530" t="s">
        <v>1696</v>
      </c>
      <c r="D158" s="531"/>
      <c r="E158" s="532">
        <v>5.9</v>
      </c>
      <c r="F158" s="526"/>
      <c r="G158" s="526"/>
      <c r="H158" s="526"/>
      <c r="I158" s="526"/>
      <c r="J158" s="526"/>
      <c r="K158" s="526"/>
      <c r="L158" s="526"/>
      <c r="M158" s="526"/>
      <c r="N158" s="533"/>
      <c r="O158" s="533"/>
      <c r="P158" s="533"/>
      <c r="Q158" s="533"/>
      <c r="R158" s="526"/>
      <c r="S158" s="526"/>
      <c r="T158" s="526"/>
      <c r="U158" s="526"/>
      <c r="V158" s="526"/>
      <c r="W158" s="526"/>
      <c r="X158" s="526"/>
      <c r="Y158" s="526"/>
      <c r="Z158" s="527"/>
      <c r="AA158" s="527"/>
      <c r="AB158" s="527"/>
      <c r="AC158" s="527"/>
      <c r="AD158" s="527"/>
      <c r="AE158" s="527"/>
      <c r="AF158" s="527"/>
      <c r="AG158" s="527" t="s">
        <v>814</v>
      </c>
      <c r="AH158" s="527">
        <v>0</v>
      </c>
      <c r="AI158" s="527"/>
      <c r="AJ158" s="527"/>
      <c r="AK158" s="527"/>
      <c r="AL158" s="527"/>
      <c r="AM158" s="527"/>
      <c r="AN158" s="527"/>
      <c r="AO158" s="527"/>
      <c r="AP158" s="527"/>
      <c r="AQ158" s="527"/>
      <c r="AR158" s="527"/>
      <c r="AS158" s="527"/>
      <c r="AT158" s="527"/>
      <c r="AU158" s="527"/>
      <c r="AV158" s="527"/>
      <c r="AW158" s="527"/>
      <c r="AX158" s="527"/>
      <c r="AY158" s="527"/>
      <c r="AZ158" s="527"/>
      <c r="BA158" s="527"/>
      <c r="BB158" s="527"/>
      <c r="BC158" s="527"/>
      <c r="BD158" s="527"/>
      <c r="BE158" s="527"/>
      <c r="BF158" s="527"/>
      <c r="BG158" s="527"/>
      <c r="BH158" s="527"/>
    </row>
    <row r="159" spans="1:60" outlineLevel="1">
      <c r="A159" s="518">
        <v>42</v>
      </c>
      <c r="B159" s="519" t="s">
        <v>1775</v>
      </c>
      <c r="C159" s="520" t="s">
        <v>1776</v>
      </c>
      <c r="D159" s="521" t="s">
        <v>162</v>
      </c>
      <c r="E159" s="522">
        <v>38.234999999999999</v>
      </c>
      <c r="F159" s="523"/>
      <c r="G159" s="524">
        <f>ROUND(E159*F159,2)</f>
        <v>0</v>
      </c>
      <c r="H159" s="523"/>
      <c r="I159" s="524">
        <f>ROUND(E159*H159,2)</f>
        <v>0</v>
      </c>
      <c r="J159" s="523"/>
      <c r="K159" s="524">
        <f>ROUND(E159*J159,2)</f>
        <v>0</v>
      </c>
      <c r="L159" s="524">
        <v>21</v>
      </c>
      <c r="M159" s="524">
        <f>G159*(1+L159/100)</f>
        <v>0</v>
      </c>
      <c r="N159" s="522">
        <v>0</v>
      </c>
      <c r="O159" s="522">
        <f>ROUND(E159*N159,2)</f>
        <v>0</v>
      </c>
      <c r="P159" s="522">
        <v>0</v>
      </c>
      <c r="Q159" s="522">
        <f>ROUND(E159*P159,2)</f>
        <v>0</v>
      </c>
      <c r="R159" s="524" t="s">
        <v>1774</v>
      </c>
      <c r="S159" s="524" t="s">
        <v>1605</v>
      </c>
      <c r="T159" s="525" t="s">
        <v>1605</v>
      </c>
      <c r="U159" s="526">
        <v>9.5000000000000001E-2</v>
      </c>
      <c r="V159" s="526">
        <f>ROUND(E159*U159,2)</f>
        <v>3.63</v>
      </c>
      <c r="W159" s="526"/>
      <c r="X159" s="526" t="s">
        <v>1606</v>
      </c>
      <c r="Y159" s="526" t="s">
        <v>2857</v>
      </c>
      <c r="Z159" s="527"/>
      <c r="AA159" s="527"/>
      <c r="AB159" s="527"/>
      <c r="AC159" s="527"/>
      <c r="AD159" s="527"/>
      <c r="AE159" s="527"/>
      <c r="AF159" s="527"/>
      <c r="AG159" s="527" t="s">
        <v>1777</v>
      </c>
      <c r="AH159" s="527"/>
      <c r="AI159" s="527"/>
      <c r="AJ159" s="527"/>
      <c r="AK159" s="527"/>
      <c r="AL159" s="527"/>
      <c r="AM159" s="527"/>
      <c r="AN159" s="527"/>
      <c r="AO159" s="527"/>
      <c r="AP159" s="527"/>
      <c r="AQ159" s="527"/>
      <c r="AR159" s="527"/>
      <c r="AS159" s="527"/>
      <c r="AT159" s="527"/>
      <c r="AU159" s="527"/>
      <c r="AV159" s="527"/>
      <c r="AW159" s="527"/>
      <c r="AX159" s="527"/>
      <c r="AY159" s="527"/>
      <c r="AZ159" s="527"/>
      <c r="BA159" s="527"/>
      <c r="BB159" s="527"/>
      <c r="BC159" s="527"/>
      <c r="BD159" s="527"/>
      <c r="BE159" s="527"/>
      <c r="BF159" s="527"/>
      <c r="BG159" s="527"/>
      <c r="BH159" s="527"/>
    </row>
    <row r="160" spans="1:60" outlineLevel="2">
      <c r="A160" s="528"/>
      <c r="B160" s="529"/>
      <c r="C160" s="530" t="s">
        <v>1778</v>
      </c>
      <c r="D160" s="531"/>
      <c r="E160" s="532">
        <v>38.234999999999999</v>
      </c>
      <c r="F160" s="526"/>
      <c r="G160" s="526"/>
      <c r="H160" s="526"/>
      <c r="I160" s="526"/>
      <c r="J160" s="526"/>
      <c r="K160" s="526"/>
      <c r="L160" s="526"/>
      <c r="M160" s="526"/>
      <c r="N160" s="533"/>
      <c r="O160" s="533"/>
      <c r="P160" s="533"/>
      <c r="Q160" s="533"/>
      <c r="R160" s="526"/>
      <c r="S160" s="526"/>
      <c r="T160" s="526"/>
      <c r="U160" s="526"/>
      <c r="V160" s="526"/>
      <c r="W160" s="526"/>
      <c r="X160" s="526"/>
      <c r="Y160" s="526"/>
      <c r="Z160" s="527"/>
      <c r="AA160" s="527"/>
      <c r="AB160" s="527"/>
      <c r="AC160" s="527"/>
      <c r="AD160" s="527"/>
      <c r="AE160" s="527"/>
      <c r="AF160" s="527"/>
      <c r="AG160" s="527" t="s">
        <v>814</v>
      </c>
      <c r="AH160" s="527">
        <v>5</v>
      </c>
      <c r="AI160" s="527"/>
      <c r="AJ160" s="527"/>
      <c r="AK160" s="527"/>
      <c r="AL160" s="527"/>
      <c r="AM160" s="527"/>
      <c r="AN160" s="527"/>
      <c r="AO160" s="527"/>
      <c r="AP160" s="527"/>
      <c r="AQ160" s="527"/>
      <c r="AR160" s="527"/>
      <c r="AS160" s="527"/>
      <c r="AT160" s="527"/>
      <c r="AU160" s="527"/>
      <c r="AV160" s="527"/>
      <c r="AW160" s="527"/>
      <c r="AX160" s="527"/>
      <c r="AY160" s="527"/>
      <c r="AZ160" s="527"/>
      <c r="BA160" s="527"/>
      <c r="BB160" s="527"/>
      <c r="BC160" s="527"/>
      <c r="BD160" s="527"/>
      <c r="BE160" s="527"/>
      <c r="BF160" s="527"/>
      <c r="BG160" s="527"/>
      <c r="BH160" s="527"/>
    </row>
    <row r="161" spans="1:60" outlineLevel="1">
      <c r="A161" s="518">
        <v>43</v>
      </c>
      <c r="B161" s="519" t="s">
        <v>1779</v>
      </c>
      <c r="C161" s="520" t="s">
        <v>1780</v>
      </c>
      <c r="D161" s="521" t="s">
        <v>162</v>
      </c>
      <c r="E161" s="522">
        <v>38.234999999999999</v>
      </c>
      <c r="F161" s="523"/>
      <c r="G161" s="524">
        <f>ROUND(E161*F161,2)</f>
        <v>0</v>
      </c>
      <c r="H161" s="523"/>
      <c r="I161" s="524">
        <f>ROUND(E161*H161,2)</f>
        <v>0</v>
      </c>
      <c r="J161" s="523"/>
      <c r="K161" s="524">
        <f>ROUND(E161*J161,2)</f>
        <v>0</v>
      </c>
      <c r="L161" s="524">
        <v>21</v>
      </c>
      <c r="M161" s="524">
        <f>G161*(1+L161/100)</f>
        <v>0</v>
      </c>
      <c r="N161" s="522">
        <v>1.58E-3</v>
      </c>
      <c r="O161" s="522">
        <f>ROUND(E161*N161,2)</f>
        <v>0.06</v>
      </c>
      <c r="P161" s="522">
        <v>0</v>
      </c>
      <c r="Q161" s="522">
        <f>ROUND(E161*P161,2)</f>
        <v>0</v>
      </c>
      <c r="R161" s="524" t="s">
        <v>1774</v>
      </c>
      <c r="S161" s="524" t="s">
        <v>1605</v>
      </c>
      <c r="T161" s="525" t="s">
        <v>1605</v>
      </c>
      <c r="U161" s="526">
        <v>0.26</v>
      </c>
      <c r="V161" s="526">
        <f>ROUND(E161*U161,2)</f>
        <v>9.94</v>
      </c>
      <c r="W161" s="526"/>
      <c r="X161" s="526" t="s">
        <v>1606</v>
      </c>
      <c r="Y161" s="526" t="s">
        <v>2857</v>
      </c>
      <c r="Z161" s="527"/>
      <c r="AA161" s="527"/>
      <c r="AB161" s="527"/>
      <c r="AC161" s="527"/>
      <c r="AD161" s="527"/>
      <c r="AE161" s="527"/>
      <c r="AF161" s="527"/>
      <c r="AG161" s="527" t="s">
        <v>1777</v>
      </c>
      <c r="AH161" s="527"/>
      <c r="AI161" s="527"/>
      <c r="AJ161" s="527"/>
      <c r="AK161" s="527"/>
      <c r="AL161" s="527"/>
      <c r="AM161" s="527"/>
      <c r="AN161" s="527"/>
      <c r="AO161" s="527"/>
      <c r="AP161" s="527"/>
      <c r="AQ161" s="527"/>
      <c r="AR161" s="527"/>
      <c r="AS161" s="527"/>
      <c r="AT161" s="527"/>
      <c r="AU161" s="527"/>
      <c r="AV161" s="527"/>
      <c r="AW161" s="527"/>
      <c r="AX161" s="527"/>
      <c r="AY161" s="527"/>
      <c r="AZ161" s="527"/>
      <c r="BA161" s="527"/>
      <c r="BB161" s="527"/>
      <c r="BC161" s="527"/>
      <c r="BD161" s="527"/>
      <c r="BE161" s="527"/>
      <c r="BF161" s="527"/>
      <c r="BG161" s="527"/>
      <c r="BH161" s="527"/>
    </row>
    <row r="162" spans="1:60" outlineLevel="2">
      <c r="A162" s="528"/>
      <c r="B162" s="529"/>
      <c r="C162" s="974" t="s">
        <v>1781</v>
      </c>
      <c r="D162" s="975"/>
      <c r="E162" s="975"/>
      <c r="F162" s="975"/>
      <c r="G162" s="975"/>
      <c r="H162" s="526"/>
      <c r="I162" s="526"/>
      <c r="J162" s="526"/>
      <c r="K162" s="526"/>
      <c r="L162" s="526"/>
      <c r="M162" s="526"/>
      <c r="N162" s="533"/>
      <c r="O162" s="533"/>
      <c r="P162" s="533"/>
      <c r="Q162" s="533"/>
      <c r="R162" s="526"/>
      <c r="S162" s="526"/>
      <c r="T162" s="526"/>
      <c r="U162" s="526"/>
      <c r="V162" s="526"/>
      <c r="W162" s="526"/>
      <c r="X162" s="526"/>
      <c r="Y162" s="526"/>
      <c r="Z162" s="527"/>
      <c r="AA162" s="527"/>
      <c r="AB162" s="527"/>
      <c r="AC162" s="527"/>
      <c r="AD162" s="527"/>
      <c r="AE162" s="527"/>
      <c r="AF162" s="527"/>
      <c r="AG162" s="527" t="s">
        <v>1632</v>
      </c>
      <c r="AH162" s="527"/>
      <c r="AI162" s="527"/>
      <c r="AJ162" s="527"/>
      <c r="AK162" s="527"/>
      <c r="AL162" s="527"/>
      <c r="AM162" s="527"/>
      <c r="AN162" s="527"/>
      <c r="AO162" s="527"/>
      <c r="AP162" s="527"/>
      <c r="AQ162" s="527"/>
      <c r="AR162" s="527"/>
      <c r="AS162" s="527"/>
      <c r="AT162" s="527"/>
      <c r="AU162" s="527"/>
      <c r="AV162" s="527"/>
      <c r="AW162" s="527"/>
      <c r="AX162" s="527"/>
      <c r="AY162" s="527"/>
      <c r="AZ162" s="527"/>
      <c r="BA162" s="527"/>
      <c r="BB162" s="527"/>
      <c r="BC162" s="527"/>
      <c r="BD162" s="527"/>
      <c r="BE162" s="527"/>
      <c r="BF162" s="527"/>
      <c r="BG162" s="527"/>
      <c r="BH162" s="527"/>
    </row>
    <row r="163" spans="1:60" outlineLevel="2">
      <c r="A163" s="528"/>
      <c r="B163" s="529"/>
      <c r="C163" s="530" t="s">
        <v>1782</v>
      </c>
      <c r="D163" s="531"/>
      <c r="E163" s="532">
        <v>24</v>
      </c>
      <c r="F163" s="526"/>
      <c r="G163" s="526"/>
      <c r="H163" s="526"/>
      <c r="I163" s="526"/>
      <c r="J163" s="526"/>
      <c r="K163" s="526"/>
      <c r="L163" s="526"/>
      <c r="M163" s="526"/>
      <c r="N163" s="533"/>
      <c r="O163" s="533"/>
      <c r="P163" s="533"/>
      <c r="Q163" s="533"/>
      <c r="R163" s="526"/>
      <c r="S163" s="526"/>
      <c r="T163" s="526"/>
      <c r="U163" s="526"/>
      <c r="V163" s="526"/>
      <c r="W163" s="526"/>
      <c r="X163" s="526"/>
      <c r="Y163" s="526"/>
      <c r="Z163" s="527"/>
      <c r="AA163" s="527"/>
      <c r="AB163" s="527"/>
      <c r="AC163" s="527"/>
      <c r="AD163" s="527"/>
      <c r="AE163" s="527"/>
      <c r="AF163" s="527"/>
      <c r="AG163" s="527" t="s">
        <v>814</v>
      </c>
      <c r="AH163" s="527">
        <v>0</v>
      </c>
      <c r="AI163" s="527"/>
      <c r="AJ163" s="527"/>
      <c r="AK163" s="527"/>
      <c r="AL163" s="527"/>
      <c r="AM163" s="527"/>
      <c r="AN163" s="527"/>
      <c r="AO163" s="527"/>
      <c r="AP163" s="527"/>
      <c r="AQ163" s="527"/>
      <c r="AR163" s="527"/>
      <c r="AS163" s="527"/>
      <c r="AT163" s="527"/>
      <c r="AU163" s="527"/>
      <c r="AV163" s="527"/>
      <c r="AW163" s="527"/>
      <c r="AX163" s="527"/>
      <c r="AY163" s="527"/>
      <c r="AZ163" s="527"/>
      <c r="BA163" s="527"/>
      <c r="BB163" s="527"/>
      <c r="BC163" s="527"/>
      <c r="BD163" s="527"/>
      <c r="BE163" s="527"/>
      <c r="BF163" s="527"/>
      <c r="BG163" s="527"/>
      <c r="BH163" s="527"/>
    </row>
    <row r="164" spans="1:60" outlineLevel="3">
      <c r="A164" s="528"/>
      <c r="B164" s="529"/>
      <c r="C164" s="530" t="s">
        <v>1783</v>
      </c>
      <c r="D164" s="531"/>
      <c r="E164" s="532">
        <v>5.86</v>
      </c>
      <c r="F164" s="526"/>
      <c r="G164" s="526"/>
      <c r="H164" s="526"/>
      <c r="I164" s="526"/>
      <c r="J164" s="526"/>
      <c r="K164" s="526"/>
      <c r="L164" s="526"/>
      <c r="M164" s="526"/>
      <c r="N164" s="533"/>
      <c r="O164" s="533"/>
      <c r="P164" s="533"/>
      <c r="Q164" s="533"/>
      <c r="R164" s="526"/>
      <c r="S164" s="526"/>
      <c r="T164" s="526"/>
      <c r="U164" s="526"/>
      <c r="V164" s="526"/>
      <c r="W164" s="526"/>
      <c r="X164" s="526"/>
      <c r="Y164" s="526"/>
      <c r="Z164" s="527"/>
      <c r="AA164" s="527"/>
      <c r="AB164" s="527"/>
      <c r="AC164" s="527"/>
      <c r="AD164" s="527"/>
      <c r="AE164" s="527"/>
      <c r="AF164" s="527"/>
      <c r="AG164" s="527" t="s">
        <v>814</v>
      </c>
      <c r="AH164" s="527">
        <v>0</v>
      </c>
      <c r="AI164" s="527"/>
      <c r="AJ164" s="527"/>
      <c r="AK164" s="527"/>
      <c r="AL164" s="527"/>
      <c r="AM164" s="527"/>
      <c r="AN164" s="527"/>
      <c r="AO164" s="527"/>
      <c r="AP164" s="527"/>
      <c r="AQ164" s="527"/>
      <c r="AR164" s="527"/>
      <c r="AS164" s="527"/>
      <c r="AT164" s="527"/>
      <c r="AU164" s="527"/>
      <c r="AV164" s="527"/>
      <c r="AW164" s="527"/>
      <c r="AX164" s="527"/>
      <c r="AY164" s="527"/>
      <c r="AZ164" s="527"/>
      <c r="BA164" s="527"/>
      <c r="BB164" s="527"/>
      <c r="BC164" s="527"/>
      <c r="BD164" s="527"/>
      <c r="BE164" s="527"/>
      <c r="BF164" s="527"/>
      <c r="BG164" s="527"/>
      <c r="BH164" s="527"/>
    </row>
    <row r="165" spans="1:60" outlineLevel="3">
      <c r="A165" s="528"/>
      <c r="B165" s="529"/>
      <c r="C165" s="530" t="s">
        <v>1784</v>
      </c>
      <c r="D165" s="531"/>
      <c r="E165" s="532">
        <v>8.375</v>
      </c>
      <c r="F165" s="526"/>
      <c r="G165" s="526"/>
      <c r="H165" s="526"/>
      <c r="I165" s="526"/>
      <c r="J165" s="526"/>
      <c r="K165" s="526"/>
      <c r="L165" s="526"/>
      <c r="M165" s="526"/>
      <c r="N165" s="533"/>
      <c r="O165" s="533"/>
      <c r="P165" s="533"/>
      <c r="Q165" s="533"/>
      <c r="R165" s="526"/>
      <c r="S165" s="526"/>
      <c r="T165" s="526"/>
      <c r="U165" s="526"/>
      <c r="V165" s="526"/>
      <c r="W165" s="526"/>
      <c r="X165" s="526"/>
      <c r="Y165" s="526"/>
      <c r="Z165" s="527"/>
      <c r="AA165" s="527"/>
      <c r="AB165" s="527"/>
      <c r="AC165" s="527"/>
      <c r="AD165" s="527"/>
      <c r="AE165" s="527"/>
      <c r="AF165" s="527"/>
      <c r="AG165" s="527" t="s">
        <v>814</v>
      </c>
      <c r="AH165" s="527">
        <v>0</v>
      </c>
      <c r="AI165" s="527"/>
      <c r="AJ165" s="527"/>
      <c r="AK165" s="527"/>
      <c r="AL165" s="527"/>
      <c r="AM165" s="527"/>
      <c r="AN165" s="527"/>
      <c r="AO165" s="527"/>
      <c r="AP165" s="527"/>
      <c r="AQ165" s="527"/>
      <c r="AR165" s="527"/>
      <c r="AS165" s="527"/>
      <c r="AT165" s="527"/>
      <c r="AU165" s="527"/>
      <c r="AV165" s="527"/>
      <c r="AW165" s="527"/>
      <c r="AX165" s="527"/>
      <c r="AY165" s="527"/>
      <c r="AZ165" s="527"/>
      <c r="BA165" s="527"/>
      <c r="BB165" s="527"/>
      <c r="BC165" s="527"/>
      <c r="BD165" s="527"/>
      <c r="BE165" s="527"/>
      <c r="BF165" s="527"/>
      <c r="BG165" s="527"/>
      <c r="BH165" s="527"/>
    </row>
    <row r="166" spans="1:60" outlineLevel="1">
      <c r="A166" s="518">
        <v>44</v>
      </c>
      <c r="B166" s="519" t="s">
        <v>1785</v>
      </c>
      <c r="C166" s="520" t="s">
        <v>1786</v>
      </c>
      <c r="D166" s="521" t="s">
        <v>180</v>
      </c>
      <c r="E166" s="522">
        <v>34.9</v>
      </c>
      <c r="F166" s="523"/>
      <c r="G166" s="524">
        <f>ROUND(E166*F166,2)</f>
        <v>0</v>
      </c>
      <c r="H166" s="523"/>
      <c r="I166" s="524">
        <f>ROUND(E166*H166,2)</f>
        <v>0</v>
      </c>
      <c r="J166" s="523"/>
      <c r="K166" s="524">
        <f>ROUND(E166*J166,2)</f>
        <v>0</v>
      </c>
      <c r="L166" s="524">
        <v>21</v>
      </c>
      <c r="M166" s="524">
        <f>G166*(1+L166/100)</f>
        <v>0</v>
      </c>
      <c r="N166" s="522">
        <v>3.2000000000000003E-4</v>
      </c>
      <c r="O166" s="522">
        <f>ROUND(E166*N166,2)</f>
        <v>0.01</v>
      </c>
      <c r="P166" s="522">
        <v>0</v>
      </c>
      <c r="Q166" s="522">
        <f>ROUND(E166*P166,2)</f>
        <v>0</v>
      </c>
      <c r="R166" s="524" t="s">
        <v>1774</v>
      </c>
      <c r="S166" s="524" t="s">
        <v>1605</v>
      </c>
      <c r="T166" s="525" t="s">
        <v>1605</v>
      </c>
      <c r="U166" s="526">
        <v>0.11</v>
      </c>
      <c r="V166" s="526">
        <f>ROUND(E166*U166,2)</f>
        <v>3.84</v>
      </c>
      <c r="W166" s="526"/>
      <c r="X166" s="526" t="s">
        <v>1606</v>
      </c>
      <c r="Y166" s="526" t="s">
        <v>2857</v>
      </c>
      <c r="Z166" s="527"/>
      <c r="AA166" s="527"/>
      <c r="AB166" s="527"/>
      <c r="AC166" s="527"/>
      <c r="AD166" s="527"/>
      <c r="AE166" s="527"/>
      <c r="AF166" s="527"/>
      <c r="AG166" s="527" t="s">
        <v>1607</v>
      </c>
      <c r="AH166" s="527"/>
      <c r="AI166" s="527"/>
      <c r="AJ166" s="527"/>
      <c r="AK166" s="527"/>
      <c r="AL166" s="527"/>
      <c r="AM166" s="527"/>
      <c r="AN166" s="527"/>
      <c r="AO166" s="527"/>
      <c r="AP166" s="527"/>
      <c r="AQ166" s="527"/>
      <c r="AR166" s="527"/>
      <c r="AS166" s="527"/>
      <c r="AT166" s="527"/>
      <c r="AU166" s="527"/>
      <c r="AV166" s="527"/>
      <c r="AW166" s="527"/>
      <c r="AX166" s="527"/>
      <c r="AY166" s="527"/>
      <c r="AZ166" s="527"/>
      <c r="BA166" s="527"/>
      <c r="BB166" s="527"/>
      <c r="BC166" s="527"/>
      <c r="BD166" s="527"/>
      <c r="BE166" s="527"/>
      <c r="BF166" s="527"/>
      <c r="BG166" s="527"/>
      <c r="BH166" s="527"/>
    </row>
    <row r="167" spans="1:60" outlineLevel="2">
      <c r="A167" s="528"/>
      <c r="B167" s="529"/>
      <c r="C167" s="530" t="s">
        <v>1615</v>
      </c>
      <c r="D167" s="531"/>
      <c r="E167" s="532">
        <v>16</v>
      </c>
      <c r="F167" s="526"/>
      <c r="G167" s="526"/>
      <c r="H167" s="526"/>
      <c r="I167" s="526"/>
      <c r="J167" s="526"/>
      <c r="K167" s="526"/>
      <c r="L167" s="526"/>
      <c r="M167" s="526"/>
      <c r="N167" s="533"/>
      <c r="O167" s="533"/>
      <c r="P167" s="533"/>
      <c r="Q167" s="533"/>
      <c r="R167" s="526"/>
      <c r="S167" s="526"/>
      <c r="T167" s="526"/>
      <c r="U167" s="526"/>
      <c r="V167" s="526"/>
      <c r="W167" s="526"/>
      <c r="X167" s="526"/>
      <c r="Y167" s="526"/>
      <c r="Z167" s="527"/>
      <c r="AA167" s="527"/>
      <c r="AB167" s="527"/>
      <c r="AC167" s="527"/>
      <c r="AD167" s="527"/>
      <c r="AE167" s="527"/>
      <c r="AF167" s="527"/>
      <c r="AG167" s="527" t="s">
        <v>814</v>
      </c>
      <c r="AH167" s="527">
        <v>0</v>
      </c>
      <c r="AI167" s="527"/>
      <c r="AJ167" s="527"/>
      <c r="AK167" s="527"/>
      <c r="AL167" s="527"/>
      <c r="AM167" s="527"/>
      <c r="AN167" s="527"/>
      <c r="AO167" s="527"/>
      <c r="AP167" s="527"/>
      <c r="AQ167" s="527"/>
      <c r="AR167" s="527"/>
      <c r="AS167" s="527"/>
      <c r="AT167" s="527"/>
      <c r="AU167" s="527"/>
      <c r="AV167" s="527"/>
      <c r="AW167" s="527"/>
      <c r="AX167" s="527"/>
      <c r="AY167" s="527"/>
      <c r="AZ167" s="527"/>
      <c r="BA167" s="527"/>
      <c r="BB167" s="527"/>
      <c r="BC167" s="527"/>
      <c r="BD167" s="527"/>
      <c r="BE167" s="527"/>
      <c r="BF167" s="527"/>
      <c r="BG167" s="527"/>
      <c r="BH167" s="527"/>
    </row>
    <row r="168" spans="1:60" outlineLevel="3">
      <c r="A168" s="528"/>
      <c r="B168" s="529"/>
      <c r="C168" s="530" t="s">
        <v>1787</v>
      </c>
      <c r="D168" s="531"/>
      <c r="E168" s="532">
        <v>8.1999999999999993</v>
      </c>
      <c r="F168" s="526"/>
      <c r="G168" s="526"/>
      <c r="H168" s="526"/>
      <c r="I168" s="526"/>
      <c r="J168" s="526"/>
      <c r="K168" s="526"/>
      <c r="L168" s="526"/>
      <c r="M168" s="526"/>
      <c r="N168" s="533"/>
      <c r="O168" s="533"/>
      <c r="P168" s="533"/>
      <c r="Q168" s="533"/>
      <c r="R168" s="526"/>
      <c r="S168" s="526"/>
      <c r="T168" s="526"/>
      <c r="U168" s="526"/>
      <c r="V168" s="526"/>
      <c r="W168" s="526"/>
      <c r="X168" s="526"/>
      <c r="Y168" s="526"/>
      <c r="Z168" s="527"/>
      <c r="AA168" s="527"/>
      <c r="AB168" s="527"/>
      <c r="AC168" s="527"/>
      <c r="AD168" s="527"/>
      <c r="AE168" s="527"/>
      <c r="AF168" s="527"/>
      <c r="AG168" s="527" t="s">
        <v>814</v>
      </c>
      <c r="AH168" s="527">
        <v>0</v>
      </c>
      <c r="AI168" s="527"/>
      <c r="AJ168" s="527"/>
      <c r="AK168" s="527"/>
      <c r="AL168" s="527"/>
      <c r="AM168" s="527"/>
      <c r="AN168" s="527"/>
      <c r="AO168" s="527"/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</row>
    <row r="169" spans="1:60" outlineLevel="3">
      <c r="A169" s="528"/>
      <c r="B169" s="529"/>
      <c r="C169" s="530" t="s">
        <v>1788</v>
      </c>
      <c r="D169" s="531"/>
      <c r="E169" s="532">
        <v>10.7</v>
      </c>
      <c r="F169" s="526"/>
      <c r="G169" s="526"/>
      <c r="H169" s="526"/>
      <c r="I169" s="526"/>
      <c r="J169" s="526"/>
      <c r="K169" s="526"/>
      <c r="L169" s="526"/>
      <c r="M169" s="526"/>
      <c r="N169" s="533"/>
      <c r="O169" s="533"/>
      <c r="P169" s="533"/>
      <c r="Q169" s="533"/>
      <c r="R169" s="526"/>
      <c r="S169" s="526"/>
      <c r="T169" s="526"/>
      <c r="U169" s="526"/>
      <c r="V169" s="526"/>
      <c r="W169" s="526"/>
      <c r="X169" s="526"/>
      <c r="Y169" s="526"/>
      <c r="Z169" s="527"/>
      <c r="AA169" s="527"/>
      <c r="AB169" s="527"/>
      <c r="AC169" s="527"/>
      <c r="AD169" s="527"/>
      <c r="AE169" s="527"/>
      <c r="AF169" s="527"/>
      <c r="AG169" s="527" t="s">
        <v>814</v>
      </c>
      <c r="AH169" s="527">
        <v>0</v>
      </c>
      <c r="AI169" s="527"/>
      <c r="AJ169" s="527"/>
      <c r="AK169" s="527"/>
      <c r="AL169" s="527"/>
      <c r="AM169" s="527"/>
      <c r="AN169" s="527"/>
      <c r="AO169" s="527"/>
      <c r="AP169" s="527"/>
      <c r="AQ169" s="527"/>
      <c r="AR169" s="527"/>
      <c r="AS169" s="527"/>
      <c r="AT169" s="527"/>
      <c r="AU169" s="527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527"/>
      <c r="BG169" s="527"/>
      <c r="BH169" s="527"/>
    </row>
    <row r="170" spans="1:60" outlineLevel="1">
      <c r="A170" s="528">
        <v>45</v>
      </c>
      <c r="B170" s="529" t="s">
        <v>1789</v>
      </c>
      <c r="C170" s="543" t="s">
        <v>1790</v>
      </c>
      <c r="D170" s="544" t="s">
        <v>255</v>
      </c>
      <c r="E170" s="545"/>
      <c r="F170" s="546"/>
      <c r="G170" s="526">
        <f>ROUND(E170*F170,2)</f>
        <v>0</v>
      </c>
      <c r="H170" s="546"/>
      <c r="I170" s="526">
        <f>ROUND(E170*H170,2)</f>
        <v>0</v>
      </c>
      <c r="J170" s="546"/>
      <c r="K170" s="526">
        <f>ROUND(E170*J170,2)</f>
        <v>0</v>
      </c>
      <c r="L170" s="526">
        <v>21</v>
      </c>
      <c r="M170" s="526">
        <f>G170*(1+L170/100)</f>
        <v>0</v>
      </c>
      <c r="N170" s="533">
        <v>0</v>
      </c>
      <c r="O170" s="533">
        <f>ROUND(E170*N170,2)</f>
        <v>0</v>
      </c>
      <c r="P170" s="533">
        <v>0</v>
      </c>
      <c r="Q170" s="533">
        <f>ROUND(E170*P170,2)</f>
        <v>0</v>
      </c>
      <c r="R170" s="526" t="s">
        <v>1774</v>
      </c>
      <c r="S170" s="526" t="s">
        <v>1605</v>
      </c>
      <c r="T170" s="526" t="s">
        <v>1605</v>
      </c>
      <c r="U170" s="526">
        <v>0</v>
      </c>
      <c r="V170" s="526">
        <f>ROUND(E170*U170,2)</f>
        <v>0</v>
      </c>
      <c r="W170" s="526"/>
      <c r="X170" s="526" t="s">
        <v>1243</v>
      </c>
      <c r="Y170" s="526" t="s">
        <v>2857</v>
      </c>
      <c r="Z170" s="527"/>
      <c r="AA170" s="527"/>
      <c r="AB170" s="527"/>
      <c r="AC170" s="527"/>
      <c r="AD170" s="527"/>
      <c r="AE170" s="527"/>
      <c r="AF170" s="527"/>
      <c r="AG170" s="527" t="s">
        <v>1769</v>
      </c>
      <c r="AH170" s="527"/>
      <c r="AI170" s="527"/>
      <c r="AJ170" s="527"/>
      <c r="AK170" s="527"/>
      <c r="AL170" s="527"/>
      <c r="AM170" s="527"/>
      <c r="AN170" s="527"/>
      <c r="AO170" s="527"/>
      <c r="AP170" s="527"/>
      <c r="AQ170" s="527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527"/>
      <c r="BG170" s="527"/>
      <c r="BH170" s="527"/>
    </row>
    <row r="171" spans="1:60" outlineLevel="2">
      <c r="A171" s="528"/>
      <c r="B171" s="529"/>
      <c r="C171" s="980" t="s">
        <v>1791</v>
      </c>
      <c r="D171" s="981"/>
      <c r="E171" s="981"/>
      <c r="F171" s="981"/>
      <c r="G171" s="981"/>
      <c r="H171" s="526"/>
      <c r="I171" s="526"/>
      <c r="J171" s="526"/>
      <c r="K171" s="526"/>
      <c r="L171" s="526"/>
      <c r="M171" s="526"/>
      <c r="N171" s="533"/>
      <c r="O171" s="533"/>
      <c r="P171" s="533"/>
      <c r="Q171" s="533"/>
      <c r="R171" s="526"/>
      <c r="S171" s="526"/>
      <c r="T171" s="526"/>
      <c r="U171" s="526"/>
      <c r="V171" s="526"/>
      <c r="W171" s="526"/>
      <c r="X171" s="526"/>
      <c r="Y171" s="526"/>
      <c r="Z171" s="527"/>
      <c r="AA171" s="527"/>
      <c r="AB171" s="527"/>
      <c r="AC171" s="527"/>
      <c r="AD171" s="527"/>
      <c r="AE171" s="527"/>
      <c r="AF171" s="527"/>
      <c r="AG171" s="527" t="s">
        <v>1621</v>
      </c>
      <c r="AH171" s="527"/>
      <c r="AI171" s="527"/>
      <c r="AJ171" s="527"/>
      <c r="AK171" s="527"/>
      <c r="AL171" s="527"/>
      <c r="AM171" s="527"/>
      <c r="AN171" s="527"/>
      <c r="AO171" s="527"/>
      <c r="AP171" s="527"/>
      <c r="AQ171" s="527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</row>
    <row r="172" spans="1:60">
      <c r="A172" s="510" t="s">
        <v>1600</v>
      </c>
      <c r="B172" s="511" t="s">
        <v>1792</v>
      </c>
      <c r="C172" s="512" t="s">
        <v>1793</v>
      </c>
      <c r="D172" s="513"/>
      <c r="E172" s="514"/>
      <c r="F172" s="515"/>
      <c r="G172" s="515">
        <f>SUMIF(AG173:AG197,"&lt;&gt;NOR",G173:G197)</f>
        <v>0</v>
      </c>
      <c r="H172" s="515"/>
      <c r="I172" s="515">
        <f>SUM(I173:I197)</f>
        <v>0</v>
      </c>
      <c r="J172" s="515"/>
      <c r="K172" s="515">
        <f>SUM(K173:K197)</f>
        <v>0</v>
      </c>
      <c r="L172" s="515"/>
      <c r="M172" s="515">
        <f>SUM(M173:M197)</f>
        <v>0</v>
      </c>
      <c r="N172" s="514"/>
      <c r="O172" s="514">
        <f>SUM(O173:O197)</f>
        <v>0.14000000000000001</v>
      </c>
      <c r="P172" s="514"/>
      <c r="Q172" s="514">
        <f>SUM(Q173:Q197)</f>
        <v>0</v>
      </c>
      <c r="R172" s="515"/>
      <c r="S172" s="515"/>
      <c r="T172" s="516"/>
      <c r="U172" s="517"/>
      <c r="V172" s="517">
        <f>SUM(V173:V197)</f>
        <v>9.1</v>
      </c>
      <c r="W172" s="517"/>
      <c r="X172" s="517"/>
      <c r="Y172" s="517"/>
      <c r="AG172" s="493" t="s">
        <v>1601</v>
      </c>
    </row>
    <row r="173" spans="1:60" ht="22.5" outlineLevel="1">
      <c r="A173" s="518">
        <v>46</v>
      </c>
      <c r="B173" s="519" t="s">
        <v>1794</v>
      </c>
      <c r="C173" s="520" t="s">
        <v>1795</v>
      </c>
      <c r="D173" s="521" t="s">
        <v>162</v>
      </c>
      <c r="E173" s="522">
        <v>18.3645</v>
      </c>
      <c r="F173" s="523"/>
      <c r="G173" s="524">
        <f>ROUND(E173*F173,2)</f>
        <v>0</v>
      </c>
      <c r="H173" s="523"/>
      <c r="I173" s="524">
        <f>ROUND(E173*H173,2)</f>
        <v>0</v>
      </c>
      <c r="J173" s="523"/>
      <c r="K173" s="524">
        <f>ROUND(E173*J173,2)</f>
        <v>0</v>
      </c>
      <c r="L173" s="524">
        <v>21</v>
      </c>
      <c r="M173" s="524">
        <f>G173*(1+L173/100)</f>
        <v>0</v>
      </c>
      <c r="N173" s="522">
        <v>1.6000000000000001E-4</v>
      </c>
      <c r="O173" s="522">
        <f>ROUND(E173*N173,2)</f>
        <v>0</v>
      </c>
      <c r="P173" s="522">
        <v>0</v>
      </c>
      <c r="Q173" s="522">
        <f>ROUND(E173*P173,2)</f>
        <v>0</v>
      </c>
      <c r="R173" s="524" t="s">
        <v>1796</v>
      </c>
      <c r="S173" s="524" t="s">
        <v>1605</v>
      </c>
      <c r="T173" s="525" t="s">
        <v>1605</v>
      </c>
      <c r="U173" s="526">
        <v>0.14000000000000001</v>
      </c>
      <c r="V173" s="526">
        <f>ROUND(E173*U173,2)</f>
        <v>2.57</v>
      </c>
      <c r="W173" s="526"/>
      <c r="X173" s="526" t="s">
        <v>1606</v>
      </c>
      <c r="Y173" s="526" t="s">
        <v>2857</v>
      </c>
      <c r="Z173" s="527"/>
      <c r="AA173" s="527"/>
      <c r="AB173" s="527"/>
      <c r="AC173" s="527"/>
      <c r="AD173" s="527"/>
      <c r="AE173" s="527"/>
      <c r="AF173" s="527"/>
      <c r="AG173" s="527" t="s">
        <v>1607</v>
      </c>
      <c r="AH173" s="527"/>
      <c r="AI173" s="527"/>
      <c r="AJ173" s="527"/>
      <c r="AK173" s="527"/>
      <c r="AL173" s="527"/>
      <c r="AM173" s="527"/>
      <c r="AN173" s="527"/>
      <c r="AO173" s="527"/>
      <c r="AP173" s="527"/>
      <c r="AQ173" s="527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527"/>
      <c r="BG173" s="527"/>
      <c r="BH173" s="527"/>
    </row>
    <row r="174" spans="1:60" outlineLevel="2">
      <c r="A174" s="528"/>
      <c r="B174" s="529"/>
      <c r="C174" s="530" t="s">
        <v>1797</v>
      </c>
      <c r="D174" s="531"/>
      <c r="E174" s="532">
        <v>8.3160000000000007</v>
      </c>
      <c r="F174" s="526"/>
      <c r="G174" s="526"/>
      <c r="H174" s="526"/>
      <c r="I174" s="526"/>
      <c r="J174" s="526"/>
      <c r="K174" s="526"/>
      <c r="L174" s="526"/>
      <c r="M174" s="526"/>
      <c r="N174" s="533"/>
      <c r="O174" s="533"/>
      <c r="P174" s="533"/>
      <c r="Q174" s="533"/>
      <c r="R174" s="526"/>
      <c r="S174" s="526"/>
      <c r="T174" s="526"/>
      <c r="U174" s="526"/>
      <c r="V174" s="526"/>
      <c r="W174" s="526"/>
      <c r="X174" s="526"/>
      <c r="Y174" s="526"/>
      <c r="Z174" s="527"/>
      <c r="AA174" s="527"/>
      <c r="AB174" s="527"/>
      <c r="AC174" s="527"/>
      <c r="AD174" s="527"/>
      <c r="AE174" s="527"/>
      <c r="AF174" s="527"/>
      <c r="AG174" s="527" t="s">
        <v>814</v>
      </c>
      <c r="AH174" s="527">
        <v>0</v>
      </c>
      <c r="AI174" s="527"/>
      <c r="AJ174" s="527"/>
      <c r="AK174" s="527"/>
      <c r="AL174" s="527"/>
      <c r="AM174" s="527"/>
      <c r="AN174" s="527"/>
      <c r="AO174" s="527"/>
      <c r="AP174" s="527"/>
      <c r="AQ174" s="527"/>
      <c r="AR174" s="527"/>
      <c r="AS174" s="527"/>
      <c r="AT174" s="527"/>
      <c r="AU174" s="527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527"/>
      <c r="BG174" s="527"/>
      <c r="BH174" s="527"/>
    </row>
    <row r="175" spans="1:60" outlineLevel="3">
      <c r="A175" s="528"/>
      <c r="B175" s="529"/>
      <c r="C175" s="530" t="s">
        <v>1798</v>
      </c>
      <c r="D175" s="531"/>
      <c r="E175" s="532">
        <v>10.048500000000001</v>
      </c>
      <c r="F175" s="526"/>
      <c r="G175" s="526"/>
      <c r="H175" s="526"/>
      <c r="I175" s="526"/>
      <c r="J175" s="526"/>
      <c r="K175" s="526"/>
      <c r="L175" s="526"/>
      <c r="M175" s="526"/>
      <c r="N175" s="533"/>
      <c r="O175" s="533"/>
      <c r="P175" s="533"/>
      <c r="Q175" s="533"/>
      <c r="R175" s="526"/>
      <c r="S175" s="526"/>
      <c r="T175" s="526"/>
      <c r="U175" s="526"/>
      <c r="V175" s="526"/>
      <c r="W175" s="526"/>
      <c r="X175" s="526"/>
      <c r="Y175" s="526"/>
      <c r="Z175" s="527"/>
      <c r="AA175" s="527"/>
      <c r="AB175" s="527"/>
      <c r="AC175" s="527"/>
      <c r="AD175" s="527"/>
      <c r="AE175" s="527"/>
      <c r="AF175" s="527"/>
      <c r="AG175" s="527" t="s">
        <v>814</v>
      </c>
      <c r="AH175" s="527">
        <v>0</v>
      </c>
      <c r="AI175" s="527"/>
      <c r="AJ175" s="527"/>
      <c r="AK175" s="527"/>
      <c r="AL175" s="527"/>
      <c r="AM175" s="527"/>
      <c r="AN175" s="527"/>
      <c r="AO175" s="527"/>
      <c r="AP175" s="527"/>
      <c r="AQ175" s="527"/>
      <c r="AR175" s="527"/>
      <c r="AS175" s="527"/>
      <c r="AT175" s="527"/>
      <c r="AU175" s="527"/>
      <c r="AV175" s="527"/>
      <c r="AW175" s="527"/>
      <c r="AX175" s="527"/>
      <c r="AY175" s="527"/>
      <c r="AZ175" s="527"/>
      <c r="BA175" s="527"/>
      <c r="BB175" s="527"/>
      <c r="BC175" s="527"/>
      <c r="BD175" s="527"/>
      <c r="BE175" s="527"/>
      <c r="BF175" s="527"/>
      <c r="BG175" s="527"/>
      <c r="BH175" s="527"/>
    </row>
    <row r="176" spans="1:60" outlineLevel="1">
      <c r="A176" s="518">
        <v>47</v>
      </c>
      <c r="B176" s="519" t="s">
        <v>1799</v>
      </c>
      <c r="C176" s="520" t="s">
        <v>1800</v>
      </c>
      <c r="D176" s="521" t="s">
        <v>162</v>
      </c>
      <c r="E176" s="522">
        <v>28.5</v>
      </c>
      <c r="F176" s="523"/>
      <c r="G176" s="524">
        <f>ROUND(E176*F176,2)</f>
        <v>0</v>
      </c>
      <c r="H176" s="523"/>
      <c r="I176" s="524">
        <f>ROUND(E176*H176,2)</f>
        <v>0</v>
      </c>
      <c r="J176" s="523"/>
      <c r="K176" s="524">
        <f>ROUND(E176*J176,2)</f>
        <v>0</v>
      </c>
      <c r="L176" s="524">
        <v>21</v>
      </c>
      <c r="M176" s="524">
        <f>G176*(1+L176/100)</f>
        <v>0</v>
      </c>
      <c r="N176" s="522">
        <v>0</v>
      </c>
      <c r="O176" s="522">
        <f>ROUND(E176*N176,2)</f>
        <v>0</v>
      </c>
      <c r="P176" s="522">
        <v>0</v>
      </c>
      <c r="Q176" s="522">
        <f>ROUND(E176*P176,2)</f>
        <v>0</v>
      </c>
      <c r="R176" s="524" t="s">
        <v>1796</v>
      </c>
      <c r="S176" s="524" t="s">
        <v>1605</v>
      </c>
      <c r="T176" s="525" t="s">
        <v>1605</v>
      </c>
      <c r="U176" s="526">
        <v>0.08</v>
      </c>
      <c r="V176" s="526">
        <f>ROUND(E176*U176,2)</f>
        <v>2.2799999999999998</v>
      </c>
      <c r="W176" s="526"/>
      <c r="X176" s="526" t="s">
        <v>1606</v>
      </c>
      <c r="Y176" s="526" t="s">
        <v>2857</v>
      </c>
      <c r="Z176" s="527"/>
      <c r="AA176" s="527"/>
      <c r="AB176" s="527"/>
      <c r="AC176" s="527"/>
      <c r="AD176" s="527"/>
      <c r="AE176" s="527"/>
      <c r="AF176" s="527"/>
      <c r="AG176" s="527" t="s">
        <v>1607</v>
      </c>
      <c r="AH176" s="527"/>
      <c r="AI176" s="527"/>
      <c r="AJ176" s="527"/>
      <c r="AK176" s="527"/>
      <c r="AL176" s="527"/>
      <c r="AM176" s="527"/>
      <c r="AN176" s="527"/>
      <c r="AO176" s="527"/>
      <c r="AP176" s="527"/>
      <c r="AQ176" s="527"/>
      <c r="AR176" s="527"/>
      <c r="AS176" s="527"/>
      <c r="AT176" s="527"/>
      <c r="AU176" s="527"/>
      <c r="AV176" s="527"/>
      <c r="AW176" s="527"/>
      <c r="AX176" s="527"/>
      <c r="AY176" s="527"/>
      <c r="AZ176" s="527"/>
      <c r="BA176" s="527"/>
      <c r="BB176" s="527"/>
      <c r="BC176" s="527"/>
      <c r="BD176" s="527"/>
      <c r="BE176" s="527"/>
      <c r="BF176" s="527"/>
      <c r="BG176" s="527"/>
      <c r="BH176" s="527"/>
    </row>
    <row r="177" spans="1:60" outlineLevel="2">
      <c r="A177" s="528"/>
      <c r="B177" s="529"/>
      <c r="C177" s="530" t="s">
        <v>1694</v>
      </c>
      <c r="D177" s="531"/>
      <c r="E177" s="532">
        <v>19.2</v>
      </c>
      <c r="F177" s="526"/>
      <c r="G177" s="526"/>
      <c r="H177" s="526"/>
      <c r="I177" s="526"/>
      <c r="J177" s="526"/>
      <c r="K177" s="526"/>
      <c r="L177" s="526"/>
      <c r="M177" s="526"/>
      <c r="N177" s="533"/>
      <c r="O177" s="533"/>
      <c r="P177" s="533"/>
      <c r="Q177" s="533"/>
      <c r="R177" s="526"/>
      <c r="S177" s="526"/>
      <c r="T177" s="526"/>
      <c r="U177" s="526"/>
      <c r="V177" s="526"/>
      <c r="W177" s="526"/>
      <c r="X177" s="526"/>
      <c r="Y177" s="526"/>
      <c r="Z177" s="527"/>
      <c r="AA177" s="527"/>
      <c r="AB177" s="527"/>
      <c r="AC177" s="527"/>
      <c r="AD177" s="527"/>
      <c r="AE177" s="527"/>
      <c r="AF177" s="527"/>
      <c r="AG177" s="527" t="s">
        <v>814</v>
      </c>
      <c r="AH177" s="527">
        <v>0</v>
      </c>
      <c r="AI177" s="527"/>
      <c r="AJ177" s="527"/>
      <c r="AK177" s="527"/>
      <c r="AL177" s="527"/>
      <c r="AM177" s="527"/>
      <c r="AN177" s="527"/>
      <c r="AO177" s="527"/>
      <c r="AP177" s="527"/>
      <c r="AQ177" s="527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527"/>
      <c r="BG177" s="527"/>
      <c r="BH177" s="527"/>
    </row>
    <row r="178" spans="1:60" outlineLevel="3">
      <c r="A178" s="528"/>
      <c r="B178" s="529"/>
      <c r="C178" s="530" t="s">
        <v>1695</v>
      </c>
      <c r="D178" s="531"/>
      <c r="E178" s="532">
        <v>3.4</v>
      </c>
      <c r="F178" s="526"/>
      <c r="G178" s="526"/>
      <c r="H178" s="526"/>
      <c r="I178" s="526"/>
      <c r="J178" s="526"/>
      <c r="K178" s="526"/>
      <c r="L178" s="526"/>
      <c r="M178" s="526"/>
      <c r="N178" s="533"/>
      <c r="O178" s="533"/>
      <c r="P178" s="533"/>
      <c r="Q178" s="533"/>
      <c r="R178" s="526"/>
      <c r="S178" s="526"/>
      <c r="T178" s="526"/>
      <c r="U178" s="526"/>
      <c r="V178" s="526"/>
      <c r="W178" s="526"/>
      <c r="X178" s="526"/>
      <c r="Y178" s="526"/>
      <c r="Z178" s="527"/>
      <c r="AA178" s="527"/>
      <c r="AB178" s="527"/>
      <c r="AC178" s="527"/>
      <c r="AD178" s="527"/>
      <c r="AE178" s="527"/>
      <c r="AF178" s="527"/>
      <c r="AG178" s="527" t="s">
        <v>814</v>
      </c>
      <c r="AH178" s="527">
        <v>0</v>
      </c>
      <c r="AI178" s="527"/>
      <c r="AJ178" s="527"/>
      <c r="AK178" s="527"/>
      <c r="AL178" s="527"/>
      <c r="AM178" s="527"/>
      <c r="AN178" s="527"/>
      <c r="AO178" s="527"/>
      <c r="AP178" s="527"/>
      <c r="AQ178" s="527"/>
      <c r="AR178" s="527"/>
      <c r="AS178" s="527"/>
      <c r="AT178" s="527"/>
      <c r="AU178" s="527"/>
      <c r="AV178" s="527"/>
      <c r="AW178" s="527"/>
      <c r="AX178" s="527"/>
      <c r="AY178" s="527"/>
      <c r="AZ178" s="527"/>
      <c r="BA178" s="527"/>
      <c r="BB178" s="527"/>
      <c r="BC178" s="527"/>
      <c r="BD178" s="527"/>
      <c r="BE178" s="527"/>
      <c r="BF178" s="527"/>
      <c r="BG178" s="527"/>
      <c r="BH178" s="527"/>
    </row>
    <row r="179" spans="1:60" outlineLevel="3">
      <c r="A179" s="528"/>
      <c r="B179" s="529"/>
      <c r="C179" s="530" t="s">
        <v>1696</v>
      </c>
      <c r="D179" s="531"/>
      <c r="E179" s="532">
        <v>5.9</v>
      </c>
      <c r="F179" s="526"/>
      <c r="G179" s="526"/>
      <c r="H179" s="526"/>
      <c r="I179" s="526"/>
      <c r="J179" s="526"/>
      <c r="K179" s="526"/>
      <c r="L179" s="526"/>
      <c r="M179" s="526"/>
      <c r="N179" s="533"/>
      <c r="O179" s="533"/>
      <c r="P179" s="533"/>
      <c r="Q179" s="533"/>
      <c r="R179" s="526"/>
      <c r="S179" s="526"/>
      <c r="T179" s="526"/>
      <c r="U179" s="526"/>
      <c r="V179" s="526"/>
      <c r="W179" s="526"/>
      <c r="X179" s="526"/>
      <c r="Y179" s="526"/>
      <c r="Z179" s="527"/>
      <c r="AA179" s="527"/>
      <c r="AB179" s="527"/>
      <c r="AC179" s="527"/>
      <c r="AD179" s="527"/>
      <c r="AE179" s="527"/>
      <c r="AF179" s="527"/>
      <c r="AG179" s="527" t="s">
        <v>814</v>
      </c>
      <c r="AH179" s="527">
        <v>0</v>
      </c>
      <c r="AI179" s="527"/>
      <c r="AJ179" s="527"/>
      <c r="AK179" s="527"/>
      <c r="AL179" s="527"/>
      <c r="AM179" s="527"/>
      <c r="AN179" s="527"/>
      <c r="AO179" s="527"/>
      <c r="AP179" s="527"/>
      <c r="AQ179" s="527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527"/>
      <c r="BG179" s="527"/>
      <c r="BH179" s="527"/>
    </row>
    <row r="180" spans="1:60" ht="22.5" outlineLevel="1">
      <c r="A180" s="518">
        <v>48</v>
      </c>
      <c r="B180" s="519" t="s">
        <v>1801</v>
      </c>
      <c r="C180" s="520" t="s">
        <v>1802</v>
      </c>
      <c r="D180" s="521" t="s">
        <v>162</v>
      </c>
      <c r="E180" s="522">
        <v>31.35</v>
      </c>
      <c r="F180" s="523"/>
      <c r="G180" s="524">
        <f>ROUND(E180*F180,2)</f>
        <v>0</v>
      </c>
      <c r="H180" s="523"/>
      <c r="I180" s="524">
        <f>ROUND(E180*H180,2)</f>
        <v>0</v>
      </c>
      <c r="J180" s="523"/>
      <c r="K180" s="524">
        <f>ROUND(E180*J180,2)</f>
        <v>0</v>
      </c>
      <c r="L180" s="524">
        <v>21</v>
      </c>
      <c r="M180" s="524">
        <f>G180*(1+L180/100)</f>
        <v>0</v>
      </c>
      <c r="N180" s="522">
        <v>1.0000000000000001E-5</v>
      </c>
      <c r="O180" s="522">
        <f>ROUND(E180*N180,2)</f>
        <v>0</v>
      </c>
      <c r="P180" s="522">
        <v>0</v>
      </c>
      <c r="Q180" s="522">
        <f>ROUND(E180*P180,2)</f>
        <v>0</v>
      </c>
      <c r="R180" s="524" t="s">
        <v>1796</v>
      </c>
      <c r="S180" s="524" t="s">
        <v>1605</v>
      </c>
      <c r="T180" s="525" t="s">
        <v>1605</v>
      </c>
      <c r="U180" s="526">
        <v>7.0000000000000007E-2</v>
      </c>
      <c r="V180" s="526">
        <f>ROUND(E180*U180,2)</f>
        <v>2.19</v>
      </c>
      <c r="W180" s="526"/>
      <c r="X180" s="526" t="s">
        <v>1606</v>
      </c>
      <c r="Y180" s="526" t="s">
        <v>2857</v>
      </c>
      <c r="Z180" s="527"/>
      <c r="AA180" s="527"/>
      <c r="AB180" s="527"/>
      <c r="AC180" s="527"/>
      <c r="AD180" s="527"/>
      <c r="AE180" s="527"/>
      <c r="AF180" s="527"/>
      <c r="AG180" s="527" t="s">
        <v>1607</v>
      </c>
      <c r="AH180" s="527"/>
      <c r="AI180" s="527"/>
      <c r="AJ180" s="527"/>
      <c r="AK180" s="527"/>
      <c r="AL180" s="527"/>
      <c r="AM180" s="527"/>
      <c r="AN180" s="527"/>
      <c r="AO180" s="527"/>
      <c r="AP180" s="527"/>
      <c r="AQ180" s="527"/>
      <c r="AR180" s="527"/>
      <c r="AS180" s="527"/>
      <c r="AT180" s="527"/>
      <c r="AU180" s="527"/>
      <c r="AV180" s="527"/>
      <c r="AW180" s="527"/>
      <c r="AX180" s="527"/>
      <c r="AY180" s="527"/>
      <c r="AZ180" s="527"/>
      <c r="BA180" s="527"/>
      <c r="BB180" s="527"/>
      <c r="BC180" s="527"/>
      <c r="BD180" s="527"/>
      <c r="BE180" s="527"/>
      <c r="BF180" s="527"/>
      <c r="BG180" s="527"/>
      <c r="BH180" s="527"/>
    </row>
    <row r="181" spans="1:60" outlineLevel="2">
      <c r="A181" s="528"/>
      <c r="B181" s="529"/>
      <c r="C181" s="530" t="s">
        <v>1803</v>
      </c>
      <c r="D181" s="531"/>
      <c r="E181" s="532">
        <v>21.12</v>
      </c>
      <c r="F181" s="526"/>
      <c r="G181" s="526"/>
      <c r="H181" s="526"/>
      <c r="I181" s="526"/>
      <c r="J181" s="526"/>
      <c r="K181" s="526"/>
      <c r="L181" s="526"/>
      <c r="M181" s="526"/>
      <c r="N181" s="533"/>
      <c r="O181" s="533"/>
      <c r="P181" s="533"/>
      <c r="Q181" s="533"/>
      <c r="R181" s="526"/>
      <c r="S181" s="526"/>
      <c r="T181" s="526"/>
      <c r="U181" s="526"/>
      <c r="V181" s="526"/>
      <c r="W181" s="526"/>
      <c r="X181" s="526"/>
      <c r="Y181" s="526"/>
      <c r="Z181" s="527"/>
      <c r="AA181" s="527"/>
      <c r="AB181" s="527"/>
      <c r="AC181" s="527"/>
      <c r="AD181" s="527"/>
      <c r="AE181" s="527"/>
      <c r="AF181" s="527"/>
      <c r="AG181" s="527" t="s">
        <v>814</v>
      </c>
      <c r="AH181" s="527">
        <v>0</v>
      </c>
      <c r="AI181" s="527"/>
      <c r="AJ181" s="527"/>
      <c r="AK181" s="527"/>
      <c r="AL181" s="527"/>
      <c r="AM181" s="527"/>
      <c r="AN181" s="527"/>
      <c r="AO181" s="527"/>
      <c r="AP181" s="527"/>
      <c r="AQ181" s="527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527"/>
      <c r="BG181" s="527"/>
      <c r="BH181" s="527"/>
    </row>
    <row r="182" spans="1:60" outlineLevel="3">
      <c r="A182" s="528"/>
      <c r="B182" s="529"/>
      <c r="C182" s="530" t="s">
        <v>1804</v>
      </c>
      <c r="D182" s="531"/>
      <c r="E182" s="532">
        <v>3.74</v>
      </c>
      <c r="F182" s="526"/>
      <c r="G182" s="526"/>
      <c r="H182" s="526"/>
      <c r="I182" s="526"/>
      <c r="J182" s="526"/>
      <c r="K182" s="526"/>
      <c r="L182" s="526"/>
      <c r="M182" s="526"/>
      <c r="N182" s="533"/>
      <c r="O182" s="533"/>
      <c r="P182" s="533"/>
      <c r="Q182" s="533"/>
      <c r="R182" s="526"/>
      <c r="S182" s="526"/>
      <c r="T182" s="526"/>
      <c r="U182" s="526"/>
      <c r="V182" s="526"/>
      <c r="W182" s="526"/>
      <c r="X182" s="526"/>
      <c r="Y182" s="526"/>
      <c r="Z182" s="527"/>
      <c r="AA182" s="527"/>
      <c r="AB182" s="527"/>
      <c r="AC182" s="527"/>
      <c r="AD182" s="527"/>
      <c r="AE182" s="527"/>
      <c r="AF182" s="527"/>
      <c r="AG182" s="527" t="s">
        <v>814</v>
      </c>
      <c r="AH182" s="527">
        <v>0</v>
      </c>
      <c r="AI182" s="527"/>
      <c r="AJ182" s="527"/>
      <c r="AK182" s="527"/>
      <c r="AL182" s="527"/>
      <c r="AM182" s="527"/>
      <c r="AN182" s="527"/>
      <c r="AO182" s="527"/>
      <c r="AP182" s="527"/>
      <c r="AQ182" s="527"/>
      <c r="AR182" s="527"/>
      <c r="AS182" s="527"/>
      <c r="AT182" s="527"/>
      <c r="AU182" s="527"/>
      <c r="AV182" s="527"/>
      <c r="AW182" s="527"/>
      <c r="AX182" s="527"/>
      <c r="AY182" s="527"/>
      <c r="AZ182" s="527"/>
      <c r="BA182" s="527"/>
      <c r="BB182" s="527"/>
      <c r="BC182" s="527"/>
      <c r="BD182" s="527"/>
      <c r="BE182" s="527"/>
      <c r="BF182" s="527"/>
      <c r="BG182" s="527"/>
      <c r="BH182" s="527"/>
    </row>
    <row r="183" spans="1:60" outlineLevel="3">
      <c r="A183" s="528"/>
      <c r="B183" s="529"/>
      <c r="C183" s="530" t="s">
        <v>1805</v>
      </c>
      <c r="D183" s="531"/>
      <c r="E183" s="532">
        <v>6.49</v>
      </c>
      <c r="F183" s="526"/>
      <c r="G183" s="526"/>
      <c r="H183" s="526"/>
      <c r="I183" s="526"/>
      <c r="J183" s="526"/>
      <c r="K183" s="526"/>
      <c r="L183" s="526"/>
      <c r="M183" s="526"/>
      <c r="N183" s="533"/>
      <c r="O183" s="533"/>
      <c r="P183" s="533"/>
      <c r="Q183" s="533"/>
      <c r="R183" s="526"/>
      <c r="S183" s="526"/>
      <c r="T183" s="526"/>
      <c r="U183" s="526"/>
      <c r="V183" s="526"/>
      <c r="W183" s="526"/>
      <c r="X183" s="526"/>
      <c r="Y183" s="526"/>
      <c r="Z183" s="527"/>
      <c r="AA183" s="527"/>
      <c r="AB183" s="527"/>
      <c r="AC183" s="527"/>
      <c r="AD183" s="527"/>
      <c r="AE183" s="527"/>
      <c r="AF183" s="527"/>
      <c r="AG183" s="527" t="s">
        <v>814</v>
      </c>
      <c r="AH183" s="527">
        <v>0</v>
      </c>
      <c r="AI183" s="527"/>
      <c r="AJ183" s="527"/>
      <c r="AK183" s="527"/>
      <c r="AL183" s="527"/>
      <c r="AM183" s="527"/>
      <c r="AN183" s="527"/>
      <c r="AO183" s="527"/>
      <c r="AP183" s="527"/>
      <c r="AQ183" s="527"/>
      <c r="AR183" s="527"/>
      <c r="AS183" s="527"/>
      <c r="AT183" s="527"/>
      <c r="AU183" s="527"/>
      <c r="AV183" s="527"/>
      <c r="AW183" s="527"/>
      <c r="AX183" s="527"/>
      <c r="AY183" s="527"/>
      <c r="AZ183" s="527"/>
      <c r="BA183" s="527"/>
      <c r="BB183" s="527"/>
      <c r="BC183" s="527"/>
      <c r="BD183" s="527"/>
      <c r="BE183" s="527"/>
      <c r="BF183" s="527"/>
      <c r="BG183" s="527"/>
      <c r="BH183" s="527"/>
    </row>
    <row r="184" spans="1:60" ht="22.5" outlineLevel="1">
      <c r="A184" s="518">
        <v>49</v>
      </c>
      <c r="B184" s="519" t="s">
        <v>1806</v>
      </c>
      <c r="C184" s="520" t="s">
        <v>1807</v>
      </c>
      <c r="D184" s="521" t="s">
        <v>180</v>
      </c>
      <c r="E184" s="522">
        <v>41.15</v>
      </c>
      <c r="F184" s="523"/>
      <c r="G184" s="524">
        <f>ROUND(E184*F184,2)</f>
        <v>0</v>
      </c>
      <c r="H184" s="523"/>
      <c r="I184" s="524">
        <f>ROUND(E184*H184,2)</f>
        <v>0</v>
      </c>
      <c r="J184" s="523"/>
      <c r="K184" s="524">
        <f>ROUND(E184*J184,2)</f>
        <v>0</v>
      </c>
      <c r="L184" s="524">
        <v>21</v>
      </c>
      <c r="M184" s="524">
        <f>G184*(1+L184/100)</f>
        <v>0</v>
      </c>
      <c r="N184" s="522">
        <v>0</v>
      </c>
      <c r="O184" s="522">
        <f>ROUND(E184*N184,2)</f>
        <v>0</v>
      </c>
      <c r="P184" s="522">
        <v>0</v>
      </c>
      <c r="Q184" s="522">
        <f>ROUND(E184*P184,2)</f>
        <v>0</v>
      </c>
      <c r="R184" s="524" t="s">
        <v>1796</v>
      </c>
      <c r="S184" s="524" t="s">
        <v>1605</v>
      </c>
      <c r="T184" s="525" t="s">
        <v>1605</v>
      </c>
      <c r="U184" s="526">
        <v>0.05</v>
      </c>
      <c r="V184" s="526">
        <f>ROUND(E184*U184,2)</f>
        <v>2.06</v>
      </c>
      <c r="W184" s="526"/>
      <c r="X184" s="526" t="s">
        <v>1606</v>
      </c>
      <c r="Y184" s="526" t="s">
        <v>2857</v>
      </c>
      <c r="Z184" s="527"/>
      <c r="AA184" s="527"/>
      <c r="AB184" s="527"/>
      <c r="AC184" s="527"/>
      <c r="AD184" s="527"/>
      <c r="AE184" s="527"/>
      <c r="AF184" s="527"/>
      <c r="AG184" s="527" t="s">
        <v>1607</v>
      </c>
      <c r="AH184" s="527"/>
      <c r="AI184" s="527"/>
      <c r="AJ184" s="527"/>
      <c r="AK184" s="527"/>
      <c r="AL184" s="527"/>
      <c r="AM184" s="527"/>
      <c r="AN184" s="527"/>
      <c r="AO184" s="527"/>
      <c r="AP184" s="527"/>
      <c r="AQ184" s="527"/>
      <c r="AR184" s="527"/>
      <c r="AS184" s="527"/>
      <c r="AT184" s="527"/>
      <c r="AU184" s="527"/>
      <c r="AV184" s="527"/>
      <c r="AW184" s="527"/>
      <c r="AX184" s="527"/>
      <c r="AY184" s="527"/>
      <c r="AZ184" s="527"/>
      <c r="BA184" s="527"/>
      <c r="BB184" s="527"/>
      <c r="BC184" s="527"/>
      <c r="BD184" s="527"/>
      <c r="BE184" s="527"/>
      <c r="BF184" s="527"/>
      <c r="BG184" s="527"/>
      <c r="BH184" s="527"/>
    </row>
    <row r="185" spans="1:60" outlineLevel="2">
      <c r="A185" s="528"/>
      <c r="B185" s="529"/>
      <c r="C185" s="530" t="s">
        <v>1808</v>
      </c>
      <c r="D185" s="531"/>
      <c r="E185" s="532">
        <v>22.25</v>
      </c>
      <c r="F185" s="526"/>
      <c r="G185" s="526"/>
      <c r="H185" s="526"/>
      <c r="I185" s="526"/>
      <c r="J185" s="526"/>
      <c r="K185" s="526"/>
      <c r="L185" s="526"/>
      <c r="M185" s="526"/>
      <c r="N185" s="533"/>
      <c r="O185" s="533"/>
      <c r="P185" s="533"/>
      <c r="Q185" s="533"/>
      <c r="R185" s="526"/>
      <c r="S185" s="526"/>
      <c r="T185" s="526"/>
      <c r="U185" s="526"/>
      <c r="V185" s="526"/>
      <c r="W185" s="526"/>
      <c r="X185" s="526"/>
      <c r="Y185" s="526"/>
      <c r="Z185" s="527"/>
      <c r="AA185" s="527"/>
      <c r="AB185" s="527"/>
      <c r="AC185" s="527"/>
      <c r="AD185" s="527"/>
      <c r="AE185" s="527"/>
      <c r="AF185" s="527"/>
      <c r="AG185" s="527" t="s">
        <v>814</v>
      </c>
      <c r="AH185" s="527">
        <v>0</v>
      </c>
      <c r="AI185" s="527"/>
      <c r="AJ185" s="527"/>
      <c r="AK185" s="527"/>
      <c r="AL185" s="527"/>
      <c r="AM185" s="527"/>
      <c r="AN185" s="527"/>
      <c r="AO185" s="527"/>
      <c r="AP185" s="527"/>
      <c r="AQ185" s="527"/>
      <c r="AR185" s="527"/>
      <c r="AS185" s="527"/>
      <c r="AT185" s="527"/>
      <c r="AU185" s="527"/>
      <c r="AV185" s="527"/>
      <c r="AW185" s="527"/>
      <c r="AX185" s="527"/>
      <c r="AY185" s="527"/>
      <c r="AZ185" s="527"/>
      <c r="BA185" s="527"/>
      <c r="BB185" s="527"/>
      <c r="BC185" s="527"/>
      <c r="BD185" s="527"/>
      <c r="BE185" s="527"/>
      <c r="BF185" s="527"/>
      <c r="BG185" s="527"/>
      <c r="BH185" s="527"/>
    </row>
    <row r="186" spans="1:60" outlineLevel="3">
      <c r="A186" s="528"/>
      <c r="B186" s="529"/>
      <c r="C186" s="530" t="s">
        <v>1787</v>
      </c>
      <c r="D186" s="531"/>
      <c r="E186" s="532">
        <v>8.1999999999999993</v>
      </c>
      <c r="F186" s="526"/>
      <c r="G186" s="526"/>
      <c r="H186" s="526"/>
      <c r="I186" s="526"/>
      <c r="J186" s="526"/>
      <c r="K186" s="526"/>
      <c r="L186" s="526"/>
      <c r="M186" s="526"/>
      <c r="N186" s="533"/>
      <c r="O186" s="533"/>
      <c r="P186" s="533"/>
      <c r="Q186" s="533"/>
      <c r="R186" s="526"/>
      <c r="S186" s="526"/>
      <c r="T186" s="526"/>
      <c r="U186" s="526"/>
      <c r="V186" s="526"/>
      <c r="W186" s="526"/>
      <c r="X186" s="526"/>
      <c r="Y186" s="526"/>
      <c r="Z186" s="527"/>
      <c r="AA186" s="527"/>
      <c r="AB186" s="527"/>
      <c r="AC186" s="527"/>
      <c r="AD186" s="527"/>
      <c r="AE186" s="527"/>
      <c r="AF186" s="527"/>
      <c r="AG186" s="527" t="s">
        <v>814</v>
      </c>
      <c r="AH186" s="527">
        <v>0</v>
      </c>
      <c r="AI186" s="527"/>
      <c r="AJ186" s="527"/>
      <c r="AK186" s="527"/>
      <c r="AL186" s="527"/>
      <c r="AM186" s="527"/>
      <c r="AN186" s="527"/>
      <c r="AO186" s="527"/>
      <c r="AP186" s="527"/>
      <c r="AQ186" s="527"/>
      <c r="AR186" s="527"/>
      <c r="AS186" s="527"/>
      <c r="AT186" s="527"/>
      <c r="AU186" s="527"/>
      <c r="AV186" s="527"/>
      <c r="AW186" s="527"/>
      <c r="AX186" s="527"/>
      <c r="AY186" s="527"/>
      <c r="AZ186" s="527"/>
      <c r="BA186" s="527"/>
      <c r="BB186" s="527"/>
      <c r="BC186" s="527"/>
      <c r="BD186" s="527"/>
      <c r="BE186" s="527"/>
      <c r="BF186" s="527"/>
      <c r="BG186" s="527"/>
      <c r="BH186" s="527"/>
    </row>
    <row r="187" spans="1:60" outlineLevel="3">
      <c r="A187" s="528"/>
      <c r="B187" s="529"/>
      <c r="C187" s="530" t="s">
        <v>1788</v>
      </c>
      <c r="D187" s="531"/>
      <c r="E187" s="532">
        <v>10.7</v>
      </c>
      <c r="F187" s="526"/>
      <c r="G187" s="526"/>
      <c r="H187" s="526"/>
      <c r="I187" s="526"/>
      <c r="J187" s="526"/>
      <c r="K187" s="526"/>
      <c r="L187" s="526"/>
      <c r="M187" s="526"/>
      <c r="N187" s="533"/>
      <c r="O187" s="533"/>
      <c r="P187" s="533"/>
      <c r="Q187" s="533"/>
      <c r="R187" s="526"/>
      <c r="S187" s="526"/>
      <c r="T187" s="526"/>
      <c r="U187" s="526"/>
      <c r="V187" s="526"/>
      <c r="W187" s="526"/>
      <c r="X187" s="526"/>
      <c r="Y187" s="526"/>
      <c r="Z187" s="527"/>
      <c r="AA187" s="527"/>
      <c r="AB187" s="527"/>
      <c r="AC187" s="527"/>
      <c r="AD187" s="527"/>
      <c r="AE187" s="527"/>
      <c r="AF187" s="527"/>
      <c r="AG187" s="527" t="s">
        <v>814</v>
      </c>
      <c r="AH187" s="527">
        <v>0</v>
      </c>
      <c r="AI187" s="527"/>
      <c r="AJ187" s="527"/>
      <c r="AK187" s="527"/>
      <c r="AL187" s="527"/>
      <c r="AM187" s="527"/>
      <c r="AN187" s="527"/>
      <c r="AO187" s="527"/>
      <c r="AP187" s="527"/>
      <c r="AQ187" s="527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527"/>
      <c r="BG187" s="527"/>
      <c r="BH187" s="527"/>
    </row>
    <row r="188" spans="1:60" ht="22.5" outlineLevel="1">
      <c r="A188" s="518">
        <v>50</v>
      </c>
      <c r="B188" s="519" t="s">
        <v>1809</v>
      </c>
      <c r="C188" s="520" t="s">
        <v>1810</v>
      </c>
      <c r="D188" s="521" t="s">
        <v>162</v>
      </c>
      <c r="E188" s="522">
        <v>28.5</v>
      </c>
      <c r="F188" s="523"/>
      <c r="G188" s="524">
        <f>ROUND(E188*F188,2)</f>
        <v>0</v>
      </c>
      <c r="H188" s="523"/>
      <c r="I188" s="524">
        <f>ROUND(E188*H188,2)</f>
        <v>0</v>
      </c>
      <c r="J188" s="523"/>
      <c r="K188" s="524">
        <f>ROUND(E188*J188,2)</f>
        <v>0</v>
      </c>
      <c r="L188" s="524">
        <v>21</v>
      </c>
      <c r="M188" s="524">
        <f>G188*(1+L188/100)</f>
        <v>0</v>
      </c>
      <c r="N188" s="522">
        <v>3.15E-3</v>
      </c>
      <c r="O188" s="522">
        <f>ROUND(E188*N188,2)</f>
        <v>0.09</v>
      </c>
      <c r="P188" s="522">
        <v>0</v>
      </c>
      <c r="Q188" s="522">
        <f>ROUND(E188*P188,2)</f>
        <v>0</v>
      </c>
      <c r="R188" s="524" t="s">
        <v>1796</v>
      </c>
      <c r="S188" s="524" t="s">
        <v>1605</v>
      </c>
      <c r="T188" s="525" t="s">
        <v>1605</v>
      </c>
      <c r="U188" s="526">
        <v>0</v>
      </c>
      <c r="V188" s="526">
        <f>ROUND(E188*U188,2)</f>
        <v>0</v>
      </c>
      <c r="W188" s="526"/>
      <c r="X188" s="526" t="s">
        <v>1606</v>
      </c>
      <c r="Y188" s="526" t="s">
        <v>2857</v>
      </c>
      <c r="Z188" s="527"/>
      <c r="AA188" s="527"/>
      <c r="AB188" s="527"/>
      <c r="AC188" s="527"/>
      <c r="AD188" s="527"/>
      <c r="AE188" s="527"/>
      <c r="AF188" s="527"/>
      <c r="AG188" s="527" t="s">
        <v>1777</v>
      </c>
      <c r="AH188" s="527"/>
      <c r="AI188" s="527"/>
      <c r="AJ188" s="527"/>
      <c r="AK188" s="527"/>
      <c r="AL188" s="527"/>
      <c r="AM188" s="527"/>
      <c r="AN188" s="527"/>
      <c r="AO188" s="527"/>
      <c r="AP188" s="527"/>
      <c r="AQ188" s="527"/>
      <c r="AR188" s="527"/>
      <c r="AS188" s="527"/>
      <c r="AT188" s="527"/>
      <c r="AU188" s="527"/>
      <c r="AV188" s="527"/>
      <c r="AW188" s="527"/>
      <c r="AX188" s="527"/>
      <c r="AY188" s="527"/>
      <c r="AZ188" s="527"/>
      <c r="BA188" s="527"/>
      <c r="BB188" s="527"/>
      <c r="BC188" s="527"/>
      <c r="BD188" s="527"/>
      <c r="BE188" s="527"/>
      <c r="BF188" s="527"/>
      <c r="BG188" s="527"/>
      <c r="BH188" s="527"/>
    </row>
    <row r="189" spans="1:60" outlineLevel="2">
      <c r="A189" s="528"/>
      <c r="B189" s="529"/>
      <c r="C189" s="530" t="s">
        <v>1694</v>
      </c>
      <c r="D189" s="531"/>
      <c r="E189" s="532">
        <v>19.2</v>
      </c>
      <c r="F189" s="526"/>
      <c r="G189" s="526"/>
      <c r="H189" s="526"/>
      <c r="I189" s="526"/>
      <c r="J189" s="526"/>
      <c r="K189" s="526"/>
      <c r="L189" s="526"/>
      <c r="M189" s="526"/>
      <c r="N189" s="533"/>
      <c r="O189" s="533"/>
      <c r="P189" s="533"/>
      <c r="Q189" s="533"/>
      <c r="R189" s="526"/>
      <c r="S189" s="526"/>
      <c r="T189" s="526"/>
      <c r="U189" s="526"/>
      <c r="V189" s="526"/>
      <c r="W189" s="526"/>
      <c r="X189" s="526"/>
      <c r="Y189" s="526"/>
      <c r="Z189" s="527"/>
      <c r="AA189" s="527"/>
      <c r="AB189" s="527"/>
      <c r="AC189" s="527"/>
      <c r="AD189" s="527"/>
      <c r="AE189" s="527"/>
      <c r="AF189" s="527"/>
      <c r="AG189" s="527" t="s">
        <v>814</v>
      </c>
      <c r="AH189" s="527">
        <v>0</v>
      </c>
      <c r="AI189" s="527"/>
      <c r="AJ189" s="527"/>
      <c r="AK189" s="527"/>
      <c r="AL189" s="527"/>
      <c r="AM189" s="527"/>
      <c r="AN189" s="527"/>
      <c r="AO189" s="527"/>
      <c r="AP189" s="527"/>
      <c r="AQ189" s="527"/>
      <c r="AR189" s="527"/>
      <c r="AS189" s="527"/>
      <c r="AT189" s="527"/>
      <c r="AU189" s="527"/>
      <c r="AV189" s="527"/>
      <c r="AW189" s="527"/>
      <c r="AX189" s="527"/>
      <c r="AY189" s="527"/>
      <c r="AZ189" s="527"/>
      <c r="BA189" s="527"/>
      <c r="BB189" s="527"/>
      <c r="BC189" s="527"/>
      <c r="BD189" s="527"/>
      <c r="BE189" s="527"/>
      <c r="BF189" s="527"/>
      <c r="BG189" s="527"/>
      <c r="BH189" s="527"/>
    </row>
    <row r="190" spans="1:60" outlineLevel="3">
      <c r="A190" s="528"/>
      <c r="B190" s="529"/>
      <c r="C190" s="530" t="s">
        <v>1695</v>
      </c>
      <c r="D190" s="531"/>
      <c r="E190" s="532">
        <v>3.4</v>
      </c>
      <c r="F190" s="526"/>
      <c r="G190" s="526"/>
      <c r="H190" s="526"/>
      <c r="I190" s="526"/>
      <c r="J190" s="526"/>
      <c r="K190" s="526"/>
      <c r="L190" s="526"/>
      <c r="M190" s="526"/>
      <c r="N190" s="533"/>
      <c r="O190" s="533"/>
      <c r="P190" s="533"/>
      <c r="Q190" s="533"/>
      <c r="R190" s="526"/>
      <c r="S190" s="526"/>
      <c r="T190" s="526"/>
      <c r="U190" s="526"/>
      <c r="V190" s="526"/>
      <c r="W190" s="526"/>
      <c r="X190" s="526"/>
      <c r="Y190" s="526"/>
      <c r="Z190" s="527"/>
      <c r="AA190" s="527"/>
      <c r="AB190" s="527"/>
      <c r="AC190" s="527"/>
      <c r="AD190" s="527"/>
      <c r="AE190" s="527"/>
      <c r="AF190" s="527"/>
      <c r="AG190" s="527" t="s">
        <v>814</v>
      </c>
      <c r="AH190" s="527">
        <v>0</v>
      </c>
      <c r="AI190" s="527"/>
      <c r="AJ190" s="527"/>
      <c r="AK190" s="527"/>
      <c r="AL190" s="527"/>
      <c r="AM190" s="527"/>
      <c r="AN190" s="527"/>
      <c r="AO190" s="527"/>
      <c r="AP190" s="527"/>
      <c r="AQ190" s="527"/>
      <c r="AR190" s="527"/>
      <c r="AS190" s="527"/>
      <c r="AT190" s="527"/>
      <c r="AU190" s="527"/>
      <c r="AV190" s="527"/>
      <c r="AW190" s="527"/>
      <c r="AX190" s="527"/>
      <c r="AY190" s="527"/>
      <c r="AZ190" s="527"/>
      <c r="BA190" s="527"/>
      <c r="BB190" s="527"/>
      <c r="BC190" s="527"/>
      <c r="BD190" s="527"/>
      <c r="BE190" s="527"/>
      <c r="BF190" s="527"/>
      <c r="BG190" s="527"/>
      <c r="BH190" s="527"/>
    </row>
    <row r="191" spans="1:60" outlineLevel="3">
      <c r="A191" s="528"/>
      <c r="B191" s="529"/>
      <c r="C191" s="530" t="s">
        <v>1696</v>
      </c>
      <c r="D191" s="531"/>
      <c r="E191" s="532">
        <v>5.9</v>
      </c>
      <c r="F191" s="526"/>
      <c r="G191" s="526"/>
      <c r="H191" s="526"/>
      <c r="I191" s="526"/>
      <c r="J191" s="526"/>
      <c r="K191" s="526"/>
      <c r="L191" s="526"/>
      <c r="M191" s="526"/>
      <c r="N191" s="533"/>
      <c r="O191" s="533"/>
      <c r="P191" s="533"/>
      <c r="Q191" s="533"/>
      <c r="R191" s="526"/>
      <c r="S191" s="526"/>
      <c r="T191" s="526"/>
      <c r="U191" s="526"/>
      <c r="V191" s="526"/>
      <c r="W191" s="526"/>
      <c r="X191" s="526"/>
      <c r="Y191" s="526"/>
      <c r="Z191" s="527"/>
      <c r="AA191" s="527"/>
      <c r="AB191" s="527"/>
      <c r="AC191" s="527"/>
      <c r="AD191" s="527"/>
      <c r="AE191" s="527"/>
      <c r="AF191" s="527"/>
      <c r="AG191" s="527" t="s">
        <v>814</v>
      </c>
      <c r="AH191" s="527">
        <v>0</v>
      </c>
      <c r="AI191" s="527"/>
      <c r="AJ191" s="527"/>
      <c r="AK191" s="527"/>
      <c r="AL191" s="527"/>
      <c r="AM191" s="527"/>
      <c r="AN191" s="527"/>
      <c r="AO191" s="527"/>
      <c r="AP191" s="527"/>
      <c r="AQ191" s="527"/>
      <c r="AR191" s="527"/>
      <c r="AS191" s="527"/>
      <c r="AT191" s="527"/>
      <c r="AU191" s="527"/>
      <c r="AV191" s="527"/>
      <c r="AW191" s="527"/>
      <c r="AX191" s="527"/>
      <c r="AY191" s="527"/>
      <c r="AZ191" s="527"/>
      <c r="BA191" s="527"/>
      <c r="BB191" s="527"/>
      <c r="BC191" s="527"/>
      <c r="BD191" s="527"/>
      <c r="BE191" s="527"/>
      <c r="BF191" s="527"/>
      <c r="BG191" s="527"/>
      <c r="BH191" s="527"/>
    </row>
    <row r="192" spans="1:60" ht="22.5" outlineLevel="1">
      <c r="A192" s="518">
        <v>51</v>
      </c>
      <c r="B192" s="519" t="s">
        <v>1811</v>
      </c>
      <c r="C192" s="520" t="s">
        <v>1812</v>
      </c>
      <c r="D192" s="521" t="s">
        <v>832</v>
      </c>
      <c r="E192" s="522">
        <v>1.4962500000000001</v>
      </c>
      <c r="F192" s="523"/>
      <c r="G192" s="524">
        <f>ROUND(E192*F192,2)</f>
        <v>0</v>
      </c>
      <c r="H192" s="523"/>
      <c r="I192" s="524">
        <f>ROUND(E192*H192,2)</f>
        <v>0</v>
      </c>
      <c r="J192" s="523"/>
      <c r="K192" s="524">
        <f>ROUND(E192*J192,2)</f>
        <v>0</v>
      </c>
      <c r="L192" s="524">
        <v>21</v>
      </c>
      <c r="M192" s="524">
        <f>G192*(1+L192/100)</f>
        <v>0</v>
      </c>
      <c r="N192" s="522">
        <v>3.5000000000000003E-2</v>
      </c>
      <c r="O192" s="522">
        <f>ROUND(E192*N192,2)</f>
        <v>0.05</v>
      </c>
      <c r="P192" s="522">
        <v>0</v>
      </c>
      <c r="Q192" s="522">
        <f>ROUND(E192*P192,2)</f>
        <v>0</v>
      </c>
      <c r="R192" s="524" t="s">
        <v>1813</v>
      </c>
      <c r="S192" s="524" t="s">
        <v>1605</v>
      </c>
      <c r="T192" s="525" t="s">
        <v>1605</v>
      </c>
      <c r="U192" s="526">
        <v>0</v>
      </c>
      <c r="V192" s="526">
        <f>ROUND(E192*U192,2)</f>
        <v>0</v>
      </c>
      <c r="W192" s="526"/>
      <c r="X192" s="526" t="s">
        <v>1814</v>
      </c>
      <c r="Y192" s="526" t="s">
        <v>2857</v>
      </c>
      <c r="Z192" s="527"/>
      <c r="AA192" s="527"/>
      <c r="AB192" s="527"/>
      <c r="AC192" s="527"/>
      <c r="AD192" s="527"/>
      <c r="AE192" s="527"/>
      <c r="AF192" s="527"/>
      <c r="AG192" s="527" t="s">
        <v>1815</v>
      </c>
      <c r="AH192" s="527"/>
      <c r="AI192" s="527"/>
      <c r="AJ192" s="527"/>
      <c r="AK192" s="527"/>
      <c r="AL192" s="527"/>
      <c r="AM192" s="527"/>
      <c r="AN192" s="527"/>
      <c r="AO192" s="527"/>
      <c r="AP192" s="527"/>
      <c r="AQ192" s="527"/>
      <c r="AR192" s="527"/>
      <c r="AS192" s="527"/>
      <c r="AT192" s="527"/>
      <c r="AU192" s="527"/>
      <c r="AV192" s="527"/>
      <c r="AW192" s="527"/>
      <c r="AX192" s="527"/>
      <c r="AY192" s="527"/>
      <c r="AZ192" s="527"/>
      <c r="BA192" s="527"/>
      <c r="BB192" s="527"/>
      <c r="BC192" s="527"/>
      <c r="BD192" s="527"/>
      <c r="BE192" s="527"/>
      <c r="BF192" s="527"/>
      <c r="BG192" s="527"/>
      <c r="BH192" s="527"/>
    </row>
    <row r="193" spans="1:60" outlineLevel="2">
      <c r="A193" s="528"/>
      <c r="B193" s="529"/>
      <c r="C193" s="530" t="s">
        <v>1816</v>
      </c>
      <c r="D193" s="531"/>
      <c r="E193" s="532">
        <v>1.008</v>
      </c>
      <c r="F193" s="526"/>
      <c r="G193" s="526"/>
      <c r="H193" s="526"/>
      <c r="I193" s="526"/>
      <c r="J193" s="526"/>
      <c r="K193" s="526"/>
      <c r="L193" s="526"/>
      <c r="M193" s="526"/>
      <c r="N193" s="533"/>
      <c r="O193" s="533"/>
      <c r="P193" s="533"/>
      <c r="Q193" s="533"/>
      <c r="R193" s="526"/>
      <c r="S193" s="526"/>
      <c r="T193" s="526"/>
      <c r="U193" s="526"/>
      <c r="V193" s="526"/>
      <c r="W193" s="526"/>
      <c r="X193" s="526"/>
      <c r="Y193" s="526"/>
      <c r="Z193" s="527"/>
      <c r="AA193" s="527"/>
      <c r="AB193" s="527"/>
      <c r="AC193" s="527"/>
      <c r="AD193" s="527"/>
      <c r="AE193" s="527"/>
      <c r="AF193" s="527"/>
      <c r="AG193" s="527" t="s">
        <v>814</v>
      </c>
      <c r="AH193" s="527">
        <v>0</v>
      </c>
      <c r="AI193" s="527"/>
      <c r="AJ193" s="527"/>
      <c r="AK193" s="527"/>
      <c r="AL193" s="527"/>
      <c r="AM193" s="527"/>
      <c r="AN193" s="527"/>
      <c r="AO193" s="527"/>
      <c r="AP193" s="527"/>
      <c r="AQ193" s="527"/>
      <c r="AR193" s="527"/>
      <c r="AS193" s="527"/>
      <c r="AT193" s="527"/>
      <c r="AU193" s="527"/>
      <c r="AV193" s="527"/>
      <c r="AW193" s="527"/>
      <c r="AX193" s="527"/>
      <c r="AY193" s="527"/>
      <c r="AZ193" s="527"/>
      <c r="BA193" s="527"/>
      <c r="BB193" s="527"/>
      <c r="BC193" s="527"/>
      <c r="BD193" s="527"/>
      <c r="BE193" s="527"/>
      <c r="BF193" s="527"/>
      <c r="BG193" s="527"/>
      <c r="BH193" s="527"/>
    </row>
    <row r="194" spans="1:60" outlineLevel="3">
      <c r="A194" s="528"/>
      <c r="B194" s="529"/>
      <c r="C194" s="530" t="s">
        <v>1817</v>
      </c>
      <c r="D194" s="531"/>
      <c r="E194" s="532">
        <v>0.17849999999999999</v>
      </c>
      <c r="F194" s="526"/>
      <c r="G194" s="526"/>
      <c r="H194" s="526"/>
      <c r="I194" s="526"/>
      <c r="J194" s="526"/>
      <c r="K194" s="526"/>
      <c r="L194" s="526"/>
      <c r="M194" s="526"/>
      <c r="N194" s="533"/>
      <c r="O194" s="533"/>
      <c r="P194" s="533"/>
      <c r="Q194" s="533"/>
      <c r="R194" s="526"/>
      <c r="S194" s="526"/>
      <c r="T194" s="526"/>
      <c r="U194" s="526"/>
      <c r="V194" s="526"/>
      <c r="W194" s="526"/>
      <c r="X194" s="526"/>
      <c r="Y194" s="526"/>
      <c r="Z194" s="527"/>
      <c r="AA194" s="527"/>
      <c r="AB194" s="527"/>
      <c r="AC194" s="527"/>
      <c r="AD194" s="527"/>
      <c r="AE194" s="527"/>
      <c r="AF194" s="527"/>
      <c r="AG194" s="527" t="s">
        <v>814</v>
      </c>
      <c r="AH194" s="527">
        <v>0</v>
      </c>
      <c r="AI194" s="527"/>
      <c r="AJ194" s="527"/>
      <c r="AK194" s="527"/>
      <c r="AL194" s="527"/>
      <c r="AM194" s="527"/>
      <c r="AN194" s="527"/>
      <c r="AO194" s="527"/>
      <c r="AP194" s="527"/>
      <c r="AQ194" s="527"/>
      <c r="AR194" s="527"/>
      <c r="AS194" s="527"/>
      <c r="AT194" s="527"/>
      <c r="AU194" s="527"/>
      <c r="AV194" s="527"/>
      <c r="AW194" s="527"/>
      <c r="AX194" s="527"/>
      <c r="AY194" s="527"/>
      <c r="AZ194" s="527"/>
      <c r="BA194" s="527"/>
      <c r="BB194" s="527"/>
      <c r="BC194" s="527"/>
      <c r="BD194" s="527"/>
      <c r="BE194" s="527"/>
      <c r="BF194" s="527"/>
      <c r="BG194" s="527"/>
      <c r="BH194" s="527"/>
    </row>
    <row r="195" spans="1:60" outlineLevel="3">
      <c r="A195" s="528"/>
      <c r="B195" s="529"/>
      <c r="C195" s="530" t="s">
        <v>1818</v>
      </c>
      <c r="D195" s="531"/>
      <c r="E195" s="532">
        <v>0.30975000000000003</v>
      </c>
      <c r="F195" s="526"/>
      <c r="G195" s="526"/>
      <c r="H195" s="526"/>
      <c r="I195" s="526"/>
      <c r="J195" s="526"/>
      <c r="K195" s="526"/>
      <c r="L195" s="526"/>
      <c r="M195" s="526"/>
      <c r="N195" s="533"/>
      <c r="O195" s="533"/>
      <c r="P195" s="533"/>
      <c r="Q195" s="533"/>
      <c r="R195" s="526"/>
      <c r="S195" s="526"/>
      <c r="T195" s="526"/>
      <c r="U195" s="526"/>
      <c r="V195" s="526"/>
      <c r="W195" s="526"/>
      <c r="X195" s="526"/>
      <c r="Y195" s="526"/>
      <c r="Z195" s="527"/>
      <c r="AA195" s="527"/>
      <c r="AB195" s="527"/>
      <c r="AC195" s="527"/>
      <c r="AD195" s="527"/>
      <c r="AE195" s="527"/>
      <c r="AF195" s="527"/>
      <c r="AG195" s="527" t="s">
        <v>814</v>
      </c>
      <c r="AH195" s="527">
        <v>0</v>
      </c>
      <c r="AI195" s="527"/>
      <c r="AJ195" s="527"/>
      <c r="AK195" s="527"/>
      <c r="AL195" s="527"/>
      <c r="AM195" s="527"/>
      <c r="AN195" s="527"/>
      <c r="AO195" s="527"/>
      <c r="AP195" s="527"/>
      <c r="AQ195" s="527"/>
      <c r="AR195" s="527"/>
      <c r="AS195" s="527"/>
      <c r="AT195" s="527"/>
      <c r="AU195" s="527"/>
      <c r="AV195" s="527"/>
      <c r="AW195" s="527"/>
      <c r="AX195" s="527"/>
      <c r="AY195" s="527"/>
      <c r="AZ195" s="527"/>
      <c r="BA195" s="527"/>
      <c r="BB195" s="527"/>
      <c r="BC195" s="527"/>
      <c r="BD195" s="527"/>
      <c r="BE195" s="527"/>
      <c r="BF195" s="527"/>
      <c r="BG195" s="527"/>
      <c r="BH195" s="527"/>
    </row>
    <row r="196" spans="1:60" outlineLevel="1">
      <c r="A196" s="528">
        <v>52</v>
      </c>
      <c r="B196" s="529" t="s">
        <v>1819</v>
      </c>
      <c r="C196" s="543" t="s">
        <v>1820</v>
      </c>
      <c r="D196" s="544" t="s">
        <v>255</v>
      </c>
      <c r="E196" s="545"/>
      <c r="F196" s="546"/>
      <c r="G196" s="526">
        <f>ROUND(E196*F196,2)</f>
        <v>0</v>
      </c>
      <c r="H196" s="546"/>
      <c r="I196" s="526">
        <f>ROUND(E196*H196,2)</f>
        <v>0</v>
      </c>
      <c r="J196" s="546"/>
      <c r="K196" s="526">
        <f>ROUND(E196*J196,2)</f>
        <v>0</v>
      </c>
      <c r="L196" s="526">
        <v>21</v>
      </c>
      <c r="M196" s="526">
        <f>G196*(1+L196/100)</f>
        <v>0</v>
      </c>
      <c r="N196" s="533">
        <v>0</v>
      </c>
      <c r="O196" s="533">
        <f>ROUND(E196*N196,2)</f>
        <v>0</v>
      </c>
      <c r="P196" s="533">
        <v>0</v>
      </c>
      <c r="Q196" s="533">
        <f>ROUND(E196*P196,2)</f>
        <v>0</v>
      </c>
      <c r="R196" s="526" t="s">
        <v>1796</v>
      </c>
      <c r="S196" s="526" t="s">
        <v>1605</v>
      </c>
      <c r="T196" s="526" t="s">
        <v>1605</v>
      </c>
      <c r="U196" s="526">
        <v>0</v>
      </c>
      <c r="V196" s="526">
        <f>ROUND(E196*U196,2)</f>
        <v>0</v>
      </c>
      <c r="W196" s="526"/>
      <c r="X196" s="526" t="s">
        <v>1243</v>
      </c>
      <c r="Y196" s="526" t="s">
        <v>2857</v>
      </c>
      <c r="Z196" s="527"/>
      <c r="AA196" s="527"/>
      <c r="AB196" s="527"/>
      <c r="AC196" s="527"/>
      <c r="AD196" s="527"/>
      <c r="AE196" s="527"/>
      <c r="AF196" s="527"/>
      <c r="AG196" s="527" t="s">
        <v>1769</v>
      </c>
      <c r="AH196" s="527"/>
      <c r="AI196" s="527"/>
      <c r="AJ196" s="527"/>
      <c r="AK196" s="527"/>
      <c r="AL196" s="527"/>
      <c r="AM196" s="527"/>
      <c r="AN196" s="527"/>
      <c r="AO196" s="527"/>
      <c r="AP196" s="527"/>
      <c r="AQ196" s="527"/>
      <c r="AR196" s="527"/>
      <c r="AS196" s="527"/>
      <c r="AT196" s="527"/>
      <c r="AU196" s="527"/>
      <c r="AV196" s="527"/>
      <c r="AW196" s="527"/>
      <c r="AX196" s="527"/>
      <c r="AY196" s="527"/>
      <c r="AZ196" s="527"/>
      <c r="BA196" s="527"/>
      <c r="BB196" s="527"/>
      <c r="BC196" s="527"/>
      <c r="BD196" s="527"/>
      <c r="BE196" s="527"/>
      <c r="BF196" s="527"/>
      <c r="BG196" s="527"/>
      <c r="BH196" s="527"/>
    </row>
    <row r="197" spans="1:60" outlineLevel="2">
      <c r="A197" s="528"/>
      <c r="B197" s="529"/>
      <c r="C197" s="980" t="s">
        <v>1821</v>
      </c>
      <c r="D197" s="981"/>
      <c r="E197" s="981"/>
      <c r="F197" s="981"/>
      <c r="G197" s="981"/>
      <c r="H197" s="526"/>
      <c r="I197" s="526"/>
      <c r="J197" s="526"/>
      <c r="K197" s="526"/>
      <c r="L197" s="526"/>
      <c r="M197" s="526"/>
      <c r="N197" s="533"/>
      <c r="O197" s="533"/>
      <c r="P197" s="533"/>
      <c r="Q197" s="533"/>
      <c r="R197" s="526"/>
      <c r="S197" s="526"/>
      <c r="T197" s="526"/>
      <c r="U197" s="526"/>
      <c r="V197" s="526"/>
      <c r="W197" s="526"/>
      <c r="X197" s="526"/>
      <c r="Y197" s="526"/>
      <c r="Z197" s="527"/>
      <c r="AA197" s="527"/>
      <c r="AB197" s="527"/>
      <c r="AC197" s="527"/>
      <c r="AD197" s="527"/>
      <c r="AE197" s="527"/>
      <c r="AF197" s="527"/>
      <c r="AG197" s="527" t="s">
        <v>1621</v>
      </c>
      <c r="AH197" s="527"/>
      <c r="AI197" s="527"/>
      <c r="AJ197" s="527"/>
      <c r="AK197" s="527"/>
      <c r="AL197" s="527"/>
      <c r="AM197" s="527"/>
      <c r="AN197" s="527"/>
      <c r="AO197" s="527"/>
      <c r="AP197" s="527"/>
      <c r="AQ197" s="527"/>
      <c r="AR197" s="527"/>
      <c r="AS197" s="527"/>
      <c r="AT197" s="527"/>
      <c r="AU197" s="527"/>
      <c r="AV197" s="527"/>
      <c r="AW197" s="527"/>
      <c r="AX197" s="527"/>
      <c r="AY197" s="527"/>
      <c r="AZ197" s="527"/>
      <c r="BA197" s="527"/>
      <c r="BB197" s="527"/>
      <c r="BC197" s="527"/>
      <c r="BD197" s="527"/>
      <c r="BE197" s="527"/>
      <c r="BF197" s="527"/>
      <c r="BG197" s="527"/>
      <c r="BH197" s="527"/>
    </row>
    <row r="198" spans="1:60">
      <c r="A198" s="510" t="s">
        <v>1600</v>
      </c>
      <c r="B198" s="511" t="s">
        <v>1822</v>
      </c>
      <c r="C198" s="512" t="s">
        <v>1823</v>
      </c>
      <c r="D198" s="513"/>
      <c r="E198" s="514"/>
      <c r="F198" s="515"/>
      <c r="G198" s="515">
        <f>SUMIF(AG199:AG211,"&lt;&gt;NOR",G199:G211)</f>
        <v>0</v>
      </c>
      <c r="H198" s="515"/>
      <c r="I198" s="515">
        <f>SUM(I199:I211)</f>
        <v>0</v>
      </c>
      <c r="J198" s="515"/>
      <c r="K198" s="515">
        <f>SUM(K199:K211)</f>
        <v>0</v>
      </c>
      <c r="L198" s="515"/>
      <c r="M198" s="515">
        <f>SUM(M199:M211)</f>
        <v>0</v>
      </c>
      <c r="N198" s="514"/>
      <c r="O198" s="514">
        <f>SUM(O199:O211)</f>
        <v>0.38</v>
      </c>
      <c r="P198" s="514"/>
      <c r="Q198" s="514">
        <f>SUM(Q199:Q211)</f>
        <v>0.37</v>
      </c>
      <c r="R198" s="515"/>
      <c r="S198" s="515"/>
      <c r="T198" s="516"/>
      <c r="U198" s="517"/>
      <c r="V198" s="517">
        <f>SUM(V199:V211)</f>
        <v>14.34</v>
      </c>
      <c r="W198" s="517"/>
      <c r="X198" s="517"/>
      <c r="Y198" s="517"/>
      <c r="AG198" s="493" t="s">
        <v>1601</v>
      </c>
    </row>
    <row r="199" spans="1:60" ht="22.5" outlineLevel="1">
      <c r="A199" s="518">
        <v>53</v>
      </c>
      <c r="B199" s="519" t="s">
        <v>1824</v>
      </c>
      <c r="C199" s="520" t="s">
        <v>1825</v>
      </c>
      <c r="D199" s="521" t="s">
        <v>180</v>
      </c>
      <c r="E199" s="522">
        <v>49.35</v>
      </c>
      <c r="F199" s="523"/>
      <c r="G199" s="524">
        <f>ROUND(E199*F199,2)</f>
        <v>0</v>
      </c>
      <c r="H199" s="523"/>
      <c r="I199" s="524">
        <f>ROUND(E199*H199,2)</f>
        <v>0</v>
      </c>
      <c r="J199" s="523"/>
      <c r="K199" s="524">
        <f>ROUND(E199*J199,2)</f>
        <v>0</v>
      </c>
      <c r="L199" s="524">
        <v>21</v>
      </c>
      <c r="M199" s="524">
        <f>G199*(1+L199/100)</f>
        <v>0</v>
      </c>
      <c r="N199" s="522">
        <v>7.4599999999999996E-3</v>
      </c>
      <c r="O199" s="522">
        <f>ROUND(E199*N199,2)</f>
        <v>0.37</v>
      </c>
      <c r="P199" s="522">
        <v>0</v>
      </c>
      <c r="Q199" s="522">
        <f>ROUND(E199*P199,2)</f>
        <v>0</v>
      </c>
      <c r="R199" s="524" t="s">
        <v>1826</v>
      </c>
      <c r="S199" s="524" t="s">
        <v>1605</v>
      </c>
      <c r="T199" s="525" t="s">
        <v>1605</v>
      </c>
      <c r="U199" s="526">
        <v>0.252</v>
      </c>
      <c r="V199" s="526">
        <f>ROUND(E199*U199,2)</f>
        <v>12.44</v>
      </c>
      <c r="W199" s="526"/>
      <c r="X199" s="526" t="s">
        <v>1606</v>
      </c>
      <c r="Y199" s="526" t="s">
        <v>2857</v>
      </c>
      <c r="Z199" s="527"/>
      <c r="AA199" s="527"/>
      <c r="AB199" s="527"/>
      <c r="AC199" s="527"/>
      <c r="AD199" s="527"/>
      <c r="AE199" s="527"/>
      <c r="AF199" s="527"/>
      <c r="AG199" s="527" t="s">
        <v>1607</v>
      </c>
      <c r="AH199" s="527"/>
      <c r="AI199" s="527"/>
      <c r="AJ199" s="527"/>
      <c r="AK199" s="527"/>
      <c r="AL199" s="527"/>
      <c r="AM199" s="527"/>
      <c r="AN199" s="527"/>
      <c r="AO199" s="527"/>
      <c r="AP199" s="527"/>
      <c r="AQ199" s="527"/>
      <c r="AR199" s="527"/>
      <c r="AS199" s="527"/>
      <c r="AT199" s="527"/>
      <c r="AU199" s="527"/>
      <c r="AV199" s="527"/>
      <c r="AW199" s="527"/>
      <c r="AX199" s="527"/>
      <c r="AY199" s="527"/>
      <c r="AZ199" s="527"/>
      <c r="BA199" s="527"/>
      <c r="BB199" s="527"/>
      <c r="BC199" s="527"/>
      <c r="BD199" s="527"/>
      <c r="BE199" s="527"/>
      <c r="BF199" s="527"/>
      <c r="BG199" s="527"/>
      <c r="BH199" s="527"/>
    </row>
    <row r="200" spans="1:60" outlineLevel="2">
      <c r="A200" s="528"/>
      <c r="B200" s="529"/>
      <c r="C200" s="530" t="s">
        <v>1827</v>
      </c>
      <c r="D200" s="531"/>
      <c r="E200" s="532">
        <v>18.600000000000001</v>
      </c>
      <c r="F200" s="526"/>
      <c r="G200" s="526"/>
      <c r="H200" s="526"/>
      <c r="I200" s="526"/>
      <c r="J200" s="526"/>
      <c r="K200" s="526"/>
      <c r="L200" s="526"/>
      <c r="M200" s="526"/>
      <c r="N200" s="533"/>
      <c r="O200" s="533"/>
      <c r="P200" s="533"/>
      <c r="Q200" s="533"/>
      <c r="R200" s="526"/>
      <c r="S200" s="526"/>
      <c r="T200" s="526"/>
      <c r="U200" s="526"/>
      <c r="V200" s="526"/>
      <c r="W200" s="526"/>
      <c r="X200" s="526"/>
      <c r="Y200" s="526"/>
      <c r="Z200" s="527"/>
      <c r="AA200" s="527"/>
      <c r="AB200" s="527"/>
      <c r="AC200" s="527"/>
      <c r="AD200" s="527"/>
      <c r="AE200" s="527"/>
      <c r="AF200" s="527"/>
      <c r="AG200" s="527" t="s">
        <v>814</v>
      </c>
      <c r="AH200" s="527">
        <v>0</v>
      </c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</row>
    <row r="201" spans="1:60" outlineLevel="3">
      <c r="A201" s="528"/>
      <c r="B201" s="529"/>
      <c r="C201" s="530" t="s">
        <v>1828</v>
      </c>
      <c r="D201" s="531"/>
      <c r="E201" s="532">
        <v>30.75</v>
      </c>
      <c r="F201" s="526"/>
      <c r="G201" s="526"/>
      <c r="H201" s="526"/>
      <c r="I201" s="526"/>
      <c r="J201" s="526"/>
      <c r="K201" s="526"/>
      <c r="L201" s="526"/>
      <c r="M201" s="526"/>
      <c r="N201" s="533"/>
      <c r="O201" s="533"/>
      <c r="P201" s="533"/>
      <c r="Q201" s="533"/>
      <c r="R201" s="526"/>
      <c r="S201" s="526"/>
      <c r="T201" s="526"/>
      <c r="U201" s="526"/>
      <c r="V201" s="526"/>
      <c r="W201" s="526"/>
      <c r="X201" s="526"/>
      <c r="Y201" s="526"/>
      <c r="Z201" s="527"/>
      <c r="AA201" s="527"/>
      <c r="AB201" s="527"/>
      <c r="AC201" s="527"/>
      <c r="AD201" s="527"/>
      <c r="AE201" s="527"/>
      <c r="AF201" s="527"/>
      <c r="AG201" s="527" t="s">
        <v>814</v>
      </c>
      <c r="AH201" s="527">
        <v>0</v>
      </c>
      <c r="AI201" s="527"/>
      <c r="AJ201" s="527"/>
      <c r="AK201" s="527"/>
      <c r="AL201" s="527"/>
      <c r="AM201" s="527"/>
      <c r="AN201" s="527"/>
      <c r="AO201" s="527"/>
      <c r="AP201" s="527"/>
      <c r="AQ201" s="527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527"/>
      <c r="BG201" s="527"/>
      <c r="BH201" s="527"/>
    </row>
    <row r="202" spans="1:60" outlineLevel="1">
      <c r="A202" s="518">
        <v>54</v>
      </c>
      <c r="B202" s="519" t="s">
        <v>1829</v>
      </c>
      <c r="C202" s="520" t="s">
        <v>1830</v>
      </c>
      <c r="D202" s="521" t="s">
        <v>162</v>
      </c>
      <c r="E202" s="522">
        <v>16.695</v>
      </c>
      <c r="F202" s="523"/>
      <c r="G202" s="524">
        <f>ROUND(E202*F202,2)</f>
        <v>0</v>
      </c>
      <c r="H202" s="523"/>
      <c r="I202" s="524">
        <f>ROUND(E202*H202,2)</f>
        <v>0</v>
      </c>
      <c r="J202" s="523"/>
      <c r="K202" s="524">
        <f>ROUND(E202*J202,2)</f>
        <v>0</v>
      </c>
      <c r="L202" s="524">
        <v>21</v>
      </c>
      <c r="M202" s="524">
        <f>G202*(1+L202/100)</f>
        <v>0</v>
      </c>
      <c r="N202" s="522">
        <v>1.6000000000000001E-4</v>
      </c>
      <c r="O202" s="522">
        <f>ROUND(E202*N202,2)</f>
        <v>0</v>
      </c>
      <c r="P202" s="522">
        <v>2.1999999999999999E-2</v>
      </c>
      <c r="Q202" s="522">
        <f>ROUND(E202*P202,2)</f>
        <v>0.37</v>
      </c>
      <c r="R202" s="524" t="s">
        <v>1826</v>
      </c>
      <c r="S202" s="524" t="s">
        <v>1605</v>
      </c>
      <c r="T202" s="525" t="s">
        <v>1605</v>
      </c>
      <c r="U202" s="526">
        <v>0.114</v>
      </c>
      <c r="V202" s="526">
        <f>ROUND(E202*U202,2)</f>
        <v>1.9</v>
      </c>
      <c r="W202" s="526"/>
      <c r="X202" s="526" t="s">
        <v>1606</v>
      </c>
      <c r="Y202" s="526" t="s">
        <v>2857</v>
      </c>
      <c r="Z202" s="527"/>
      <c r="AA202" s="527"/>
      <c r="AB202" s="527"/>
      <c r="AC202" s="527"/>
      <c r="AD202" s="527"/>
      <c r="AE202" s="527"/>
      <c r="AF202" s="527"/>
      <c r="AG202" s="527" t="s">
        <v>1607</v>
      </c>
      <c r="AH202" s="527"/>
      <c r="AI202" s="527"/>
      <c r="AJ202" s="527"/>
      <c r="AK202" s="527"/>
      <c r="AL202" s="527"/>
      <c r="AM202" s="527"/>
      <c r="AN202" s="527"/>
      <c r="AO202" s="527"/>
      <c r="AP202" s="527"/>
      <c r="AQ202" s="527"/>
      <c r="AR202" s="527"/>
      <c r="AS202" s="527"/>
      <c r="AT202" s="527"/>
      <c r="AU202" s="527"/>
      <c r="AV202" s="527"/>
      <c r="AW202" s="527"/>
      <c r="AX202" s="527"/>
      <c r="AY202" s="527"/>
      <c r="AZ202" s="527"/>
      <c r="BA202" s="527"/>
      <c r="BB202" s="527"/>
      <c r="BC202" s="527"/>
      <c r="BD202" s="527"/>
      <c r="BE202" s="527"/>
      <c r="BF202" s="527"/>
      <c r="BG202" s="527"/>
      <c r="BH202" s="527"/>
    </row>
    <row r="203" spans="1:60" outlineLevel="2">
      <c r="A203" s="528"/>
      <c r="B203" s="529"/>
      <c r="C203" s="530" t="s">
        <v>1831</v>
      </c>
      <c r="D203" s="531"/>
      <c r="E203" s="532">
        <v>7.56</v>
      </c>
      <c r="F203" s="526"/>
      <c r="G203" s="526"/>
      <c r="H203" s="526"/>
      <c r="I203" s="526"/>
      <c r="J203" s="526"/>
      <c r="K203" s="526"/>
      <c r="L203" s="526"/>
      <c r="M203" s="526"/>
      <c r="N203" s="533"/>
      <c r="O203" s="533"/>
      <c r="P203" s="533"/>
      <c r="Q203" s="533"/>
      <c r="R203" s="526"/>
      <c r="S203" s="526"/>
      <c r="T203" s="526"/>
      <c r="U203" s="526"/>
      <c r="V203" s="526"/>
      <c r="W203" s="526"/>
      <c r="X203" s="526"/>
      <c r="Y203" s="526"/>
      <c r="Z203" s="527"/>
      <c r="AA203" s="527"/>
      <c r="AB203" s="527"/>
      <c r="AC203" s="527"/>
      <c r="AD203" s="527"/>
      <c r="AE203" s="527"/>
      <c r="AF203" s="527"/>
      <c r="AG203" s="527" t="s">
        <v>814</v>
      </c>
      <c r="AH203" s="527">
        <v>0</v>
      </c>
      <c r="AI203" s="527"/>
      <c r="AJ203" s="527"/>
      <c r="AK203" s="527"/>
      <c r="AL203" s="527"/>
      <c r="AM203" s="527"/>
      <c r="AN203" s="527"/>
      <c r="AO203" s="527"/>
      <c r="AP203" s="527"/>
      <c r="AQ203" s="527"/>
      <c r="AR203" s="527"/>
      <c r="AS203" s="527"/>
      <c r="AT203" s="527"/>
      <c r="AU203" s="527"/>
      <c r="AV203" s="527"/>
      <c r="AW203" s="527"/>
      <c r="AX203" s="527"/>
      <c r="AY203" s="527"/>
      <c r="AZ203" s="527"/>
      <c r="BA203" s="527"/>
      <c r="BB203" s="527"/>
      <c r="BC203" s="527"/>
      <c r="BD203" s="527"/>
      <c r="BE203" s="527"/>
      <c r="BF203" s="527"/>
      <c r="BG203" s="527"/>
      <c r="BH203" s="527"/>
    </row>
    <row r="204" spans="1:60" outlineLevel="3">
      <c r="A204" s="528"/>
      <c r="B204" s="529"/>
      <c r="C204" s="530" t="s">
        <v>1832</v>
      </c>
      <c r="D204" s="531"/>
      <c r="E204" s="532">
        <v>9.1349999999999998</v>
      </c>
      <c r="F204" s="526"/>
      <c r="G204" s="526"/>
      <c r="H204" s="526"/>
      <c r="I204" s="526"/>
      <c r="J204" s="526"/>
      <c r="K204" s="526"/>
      <c r="L204" s="526"/>
      <c r="M204" s="526"/>
      <c r="N204" s="533"/>
      <c r="O204" s="533"/>
      <c r="P204" s="533"/>
      <c r="Q204" s="533"/>
      <c r="R204" s="526"/>
      <c r="S204" s="526"/>
      <c r="T204" s="526"/>
      <c r="U204" s="526"/>
      <c r="V204" s="526"/>
      <c r="W204" s="526"/>
      <c r="X204" s="526"/>
      <c r="Y204" s="526"/>
      <c r="Z204" s="527"/>
      <c r="AA204" s="527"/>
      <c r="AB204" s="527"/>
      <c r="AC204" s="527"/>
      <c r="AD204" s="527"/>
      <c r="AE204" s="527"/>
      <c r="AF204" s="527"/>
      <c r="AG204" s="527" t="s">
        <v>814</v>
      </c>
      <c r="AH204" s="527">
        <v>0</v>
      </c>
      <c r="AI204" s="527"/>
      <c r="AJ204" s="527"/>
      <c r="AK204" s="527"/>
      <c r="AL204" s="527"/>
      <c r="AM204" s="527"/>
      <c r="AN204" s="527"/>
      <c r="AO204" s="527"/>
      <c r="AP204" s="527"/>
      <c r="AQ204" s="527"/>
      <c r="AR204" s="527"/>
      <c r="AS204" s="527"/>
      <c r="AT204" s="527"/>
      <c r="AU204" s="527"/>
      <c r="AV204" s="527"/>
      <c r="AW204" s="527"/>
      <c r="AX204" s="527"/>
      <c r="AY204" s="527"/>
      <c r="AZ204" s="527"/>
      <c r="BA204" s="527"/>
      <c r="BB204" s="527"/>
      <c r="BC204" s="527"/>
      <c r="BD204" s="527"/>
      <c r="BE204" s="527"/>
      <c r="BF204" s="527"/>
      <c r="BG204" s="527"/>
      <c r="BH204" s="527"/>
    </row>
    <row r="205" spans="1:60" outlineLevel="1">
      <c r="A205" s="518">
        <v>55</v>
      </c>
      <c r="B205" s="519" t="s">
        <v>1833</v>
      </c>
      <c r="C205" s="520" t="s">
        <v>1834</v>
      </c>
      <c r="D205" s="521" t="s">
        <v>832</v>
      </c>
      <c r="E205" s="522">
        <v>0.71064000000000005</v>
      </c>
      <c r="F205" s="523"/>
      <c r="G205" s="524">
        <f>ROUND(E205*F205,2)</f>
        <v>0</v>
      </c>
      <c r="H205" s="523"/>
      <c r="I205" s="524">
        <f>ROUND(E205*H205,2)</f>
        <v>0</v>
      </c>
      <c r="J205" s="523"/>
      <c r="K205" s="524">
        <f>ROUND(E205*J205,2)</f>
        <v>0</v>
      </c>
      <c r="L205" s="524">
        <v>21</v>
      </c>
      <c r="M205" s="524">
        <f>G205*(1+L205/100)</f>
        <v>0</v>
      </c>
      <c r="N205" s="522">
        <v>1.549E-2</v>
      </c>
      <c r="O205" s="522">
        <f>ROUND(E205*N205,2)</f>
        <v>0.01</v>
      </c>
      <c r="P205" s="522">
        <v>0</v>
      </c>
      <c r="Q205" s="522">
        <f>ROUND(E205*P205,2)</f>
        <v>0</v>
      </c>
      <c r="R205" s="524" t="s">
        <v>1826</v>
      </c>
      <c r="S205" s="524" t="s">
        <v>1605</v>
      </c>
      <c r="T205" s="525" t="s">
        <v>1605</v>
      </c>
      <c r="U205" s="526">
        <v>0</v>
      </c>
      <c r="V205" s="526">
        <f>ROUND(E205*U205,2)</f>
        <v>0</v>
      </c>
      <c r="W205" s="526"/>
      <c r="X205" s="526" t="s">
        <v>1606</v>
      </c>
      <c r="Y205" s="526" t="s">
        <v>2857</v>
      </c>
      <c r="Z205" s="527"/>
      <c r="AA205" s="527"/>
      <c r="AB205" s="527"/>
      <c r="AC205" s="527"/>
      <c r="AD205" s="527"/>
      <c r="AE205" s="527"/>
      <c r="AF205" s="527"/>
      <c r="AG205" s="527" t="s">
        <v>1607</v>
      </c>
      <c r="AH205" s="527"/>
      <c r="AI205" s="527"/>
      <c r="AJ205" s="527"/>
      <c r="AK205" s="527"/>
      <c r="AL205" s="527"/>
      <c r="AM205" s="527"/>
      <c r="AN205" s="527"/>
      <c r="AO205" s="527"/>
      <c r="AP205" s="527"/>
      <c r="AQ205" s="527"/>
      <c r="AR205" s="527"/>
      <c r="AS205" s="527"/>
      <c r="AT205" s="527"/>
      <c r="AU205" s="527"/>
      <c r="AV205" s="527"/>
      <c r="AW205" s="527"/>
      <c r="AX205" s="527"/>
      <c r="AY205" s="527"/>
      <c r="AZ205" s="527"/>
      <c r="BA205" s="527"/>
      <c r="BB205" s="527"/>
      <c r="BC205" s="527"/>
      <c r="BD205" s="527"/>
      <c r="BE205" s="527"/>
      <c r="BF205" s="527"/>
      <c r="BG205" s="527"/>
      <c r="BH205" s="527"/>
    </row>
    <row r="206" spans="1:60" outlineLevel="2">
      <c r="A206" s="528"/>
      <c r="B206" s="529"/>
      <c r="C206" s="530" t="s">
        <v>1835</v>
      </c>
      <c r="D206" s="531"/>
      <c r="E206" s="532">
        <v>0.26784000000000002</v>
      </c>
      <c r="F206" s="526"/>
      <c r="G206" s="526"/>
      <c r="H206" s="526"/>
      <c r="I206" s="526"/>
      <c r="J206" s="526"/>
      <c r="K206" s="526"/>
      <c r="L206" s="526"/>
      <c r="M206" s="526"/>
      <c r="N206" s="533"/>
      <c r="O206" s="533"/>
      <c r="P206" s="533"/>
      <c r="Q206" s="533"/>
      <c r="R206" s="526"/>
      <c r="S206" s="526"/>
      <c r="T206" s="526"/>
      <c r="U206" s="526"/>
      <c r="V206" s="526"/>
      <c r="W206" s="526"/>
      <c r="X206" s="526"/>
      <c r="Y206" s="526"/>
      <c r="Z206" s="527"/>
      <c r="AA206" s="527"/>
      <c r="AB206" s="527"/>
      <c r="AC206" s="527"/>
      <c r="AD206" s="527"/>
      <c r="AE206" s="527"/>
      <c r="AF206" s="527"/>
      <c r="AG206" s="527" t="s">
        <v>814</v>
      </c>
      <c r="AH206" s="527">
        <v>0</v>
      </c>
      <c r="AI206" s="527"/>
      <c r="AJ206" s="527"/>
      <c r="AK206" s="527"/>
      <c r="AL206" s="527"/>
      <c r="AM206" s="527"/>
      <c r="AN206" s="527"/>
      <c r="AO206" s="527"/>
      <c r="AP206" s="527"/>
      <c r="AQ206" s="527"/>
      <c r="AR206" s="527"/>
      <c r="AS206" s="527"/>
      <c r="AT206" s="527"/>
      <c r="AU206" s="527"/>
      <c r="AV206" s="527"/>
      <c r="AW206" s="527"/>
      <c r="AX206" s="527"/>
      <c r="AY206" s="527"/>
      <c r="AZ206" s="527"/>
      <c r="BA206" s="527"/>
      <c r="BB206" s="527"/>
      <c r="BC206" s="527"/>
      <c r="BD206" s="527"/>
      <c r="BE206" s="527"/>
      <c r="BF206" s="527"/>
      <c r="BG206" s="527"/>
      <c r="BH206" s="527"/>
    </row>
    <row r="207" spans="1:60" outlineLevel="3">
      <c r="A207" s="528"/>
      <c r="B207" s="529"/>
      <c r="C207" s="530" t="s">
        <v>1836</v>
      </c>
      <c r="D207" s="531"/>
      <c r="E207" s="532">
        <v>0.44280000000000003</v>
      </c>
      <c r="F207" s="526"/>
      <c r="G207" s="526"/>
      <c r="H207" s="526"/>
      <c r="I207" s="526"/>
      <c r="J207" s="526"/>
      <c r="K207" s="526"/>
      <c r="L207" s="526"/>
      <c r="M207" s="526"/>
      <c r="N207" s="533"/>
      <c r="O207" s="533"/>
      <c r="P207" s="533"/>
      <c r="Q207" s="533"/>
      <c r="R207" s="526"/>
      <c r="S207" s="526"/>
      <c r="T207" s="526"/>
      <c r="U207" s="526"/>
      <c r="V207" s="526"/>
      <c r="W207" s="526"/>
      <c r="X207" s="526"/>
      <c r="Y207" s="526"/>
      <c r="Z207" s="527"/>
      <c r="AA207" s="527"/>
      <c r="AB207" s="527"/>
      <c r="AC207" s="527"/>
      <c r="AD207" s="527"/>
      <c r="AE207" s="527"/>
      <c r="AF207" s="527"/>
      <c r="AG207" s="527" t="s">
        <v>814</v>
      </c>
      <c r="AH207" s="527">
        <v>0</v>
      </c>
      <c r="AI207" s="527"/>
      <c r="AJ207" s="527"/>
      <c r="AK207" s="527"/>
      <c r="AL207" s="527"/>
      <c r="AM207" s="527"/>
      <c r="AN207" s="527"/>
      <c r="AO207" s="527"/>
      <c r="AP207" s="527"/>
      <c r="AQ207" s="527"/>
      <c r="AR207" s="527"/>
      <c r="AS207" s="527"/>
      <c r="AT207" s="527"/>
      <c r="AU207" s="527"/>
      <c r="AV207" s="527"/>
      <c r="AW207" s="527"/>
      <c r="AX207" s="527"/>
      <c r="AY207" s="527"/>
      <c r="AZ207" s="527"/>
      <c r="BA207" s="527"/>
      <c r="BB207" s="527"/>
      <c r="BC207" s="527"/>
      <c r="BD207" s="527"/>
      <c r="BE207" s="527"/>
      <c r="BF207" s="527"/>
      <c r="BG207" s="527"/>
      <c r="BH207" s="527"/>
    </row>
    <row r="208" spans="1:60" ht="22.5" outlineLevel="1">
      <c r="A208" s="518">
        <v>56</v>
      </c>
      <c r="B208" s="519" t="s">
        <v>2861</v>
      </c>
      <c r="C208" s="520" t="s">
        <v>2862</v>
      </c>
      <c r="D208" s="521" t="s">
        <v>832</v>
      </c>
      <c r="E208" s="522">
        <v>0.71064000000000005</v>
      </c>
      <c r="F208" s="523"/>
      <c r="G208" s="524">
        <f>ROUND(E208*F208,2)</f>
        <v>0</v>
      </c>
      <c r="H208" s="523"/>
      <c r="I208" s="524">
        <f>ROUND(E208*H208,2)</f>
        <v>0</v>
      </c>
      <c r="J208" s="523"/>
      <c r="K208" s="524">
        <f>ROUND(E208*J208,2)</f>
        <v>0</v>
      </c>
      <c r="L208" s="524">
        <v>21</v>
      </c>
      <c r="M208" s="524">
        <f>G208*(1+L208/100)</f>
        <v>0</v>
      </c>
      <c r="N208" s="522">
        <v>6.0000000000000002E-5</v>
      </c>
      <c r="O208" s="522">
        <f>ROUND(E208*N208,2)</f>
        <v>0</v>
      </c>
      <c r="P208" s="522">
        <v>0</v>
      </c>
      <c r="Q208" s="522">
        <f>ROUND(E208*P208,2)</f>
        <v>0</v>
      </c>
      <c r="R208" s="524"/>
      <c r="S208" s="524" t="s">
        <v>1707</v>
      </c>
      <c r="T208" s="525" t="s">
        <v>1708</v>
      </c>
      <c r="U208" s="526">
        <v>0</v>
      </c>
      <c r="V208" s="526">
        <f>ROUND(E208*U208,2)</f>
        <v>0</v>
      </c>
      <c r="W208" s="526"/>
      <c r="X208" s="526" t="s">
        <v>1606</v>
      </c>
      <c r="Y208" s="526" t="s">
        <v>2857</v>
      </c>
      <c r="Z208" s="527"/>
      <c r="AA208" s="527"/>
      <c r="AB208" s="527"/>
      <c r="AC208" s="527"/>
      <c r="AD208" s="527"/>
      <c r="AE208" s="527"/>
      <c r="AF208" s="527"/>
      <c r="AG208" s="527" t="s">
        <v>1607</v>
      </c>
      <c r="AH208" s="527"/>
      <c r="AI208" s="527"/>
      <c r="AJ208" s="527"/>
      <c r="AK208" s="527"/>
      <c r="AL208" s="527"/>
      <c r="AM208" s="527"/>
      <c r="AN208" s="527"/>
      <c r="AO208" s="527"/>
      <c r="AP208" s="527"/>
      <c r="AQ208" s="527"/>
      <c r="AR208" s="527"/>
      <c r="AS208" s="527"/>
      <c r="AT208" s="527"/>
      <c r="AU208" s="527"/>
      <c r="AV208" s="527"/>
      <c r="AW208" s="527"/>
      <c r="AX208" s="527"/>
      <c r="AY208" s="527"/>
      <c r="AZ208" s="527"/>
      <c r="BA208" s="527"/>
      <c r="BB208" s="527"/>
      <c r="BC208" s="527"/>
      <c r="BD208" s="527"/>
      <c r="BE208" s="527"/>
      <c r="BF208" s="527"/>
      <c r="BG208" s="527"/>
      <c r="BH208" s="527"/>
    </row>
    <row r="209" spans="1:60" outlineLevel="2">
      <c r="A209" s="528"/>
      <c r="B209" s="529"/>
      <c r="C209" s="530" t="s">
        <v>1837</v>
      </c>
      <c r="D209" s="531"/>
      <c r="E209" s="532">
        <v>0.71064000000000005</v>
      </c>
      <c r="F209" s="526"/>
      <c r="G209" s="526"/>
      <c r="H209" s="526"/>
      <c r="I209" s="526"/>
      <c r="J209" s="526"/>
      <c r="K209" s="526"/>
      <c r="L209" s="526"/>
      <c r="M209" s="526"/>
      <c r="N209" s="533"/>
      <c r="O209" s="533"/>
      <c r="P209" s="533"/>
      <c r="Q209" s="533"/>
      <c r="R209" s="526"/>
      <c r="S209" s="526"/>
      <c r="T209" s="526"/>
      <c r="U209" s="526"/>
      <c r="V209" s="526"/>
      <c r="W209" s="526"/>
      <c r="X209" s="526"/>
      <c r="Y209" s="526"/>
      <c r="Z209" s="527"/>
      <c r="AA209" s="527"/>
      <c r="AB209" s="527"/>
      <c r="AC209" s="527"/>
      <c r="AD209" s="527"/>
      <c r="AE209" s="527"/>
      <c r="AF209" s="527"/>
      <c r="AG209" s="527" t="s">
        <v>814</v>
      </c>
      <c r="AH209" s="527">
        <v>5</v>
      </c>
      <c r="AI209" s="527"/>
      <c r="AJ209" s="527"/>
      <c r="AK209" s="527"/>
      <c r="AL209" s="527"/>
      <c r="AM209" s="527"/>
      <c r="AN209" s="527"/>
      <c r="AO209" s="527"/>
      <c r="AP209" s="527"/>
      <c r="AQ209" s="527"/>
      <c r="AR209" s="527"/>
      <c r="AS209" s="527"/>
      <c r="AT209" s="527"/>
      <c r="AU209" s="527"/>
      <c r="AV209" s="527"/>
      <c r="AW209" s="527"/>
      <c r="AX209" s="527"/>
      <c r="AY209" s="527"/>
      <c r="AZ209" s="527"/>
      <c r="BA209" s="527"/>
      <c r="BB209" s="527"/>
      <c r="BC209" s="527"/>
      <c r="BD209" s="527"/>
      <c r="BE209" s="527"/>
      <c r="BF209" s="527"/>
      <c r="BG209" s="527"/>
      <c r="BH209" s="527"/>
    </row>
    <row r="210" spans="1:60" outlineLevel="1">
      <c r="A210" s="528">
        <v>57</v>
      </c>
      <c r="B210" s="529" t="s">
        <v>1838</v>
      </c>
      <c r="C210" s="543" t="s">
        <v>1839</v>
      </c>
      <c r="D210" s="544" t="s">
        <v>255</v>
      </c>
      <c r="E210" s="545"/>
      <c r="F210" s="546"/>
      <c r="G210" s="526">
        <f>ROUND(E210*F210,2)</f>
        <v>0</v>
      </c>
      <c r="H210" s="546"/>
      <c r="I210" s="526">
        <f>ROUND(E210*H210,2)</f>
        <v>0</v>
      </c>
      <c r="J210" s="546"/>
      <c r="K210" s="526">
        <f>ROUND(E210*J210,2)</f>
        <v>0</v>
      </c>
      <c r="L210" s="526">
        <v>21</v>
      </c>
      <c r="M210" s="526">
        <f>G210*(1+L210/100)</f>
        <v>0</v>
      </c>
      <c r="N210" s="533">
        <v>0</v>
      </c>
      <c r="O210" s="533">
        <f>ROUND(E210*N210,2)</f>
        <v>0</v>
      </c>
      <c r="P210" s="533">
        <v>0</v>
      </c>
      <c r="Q210" s="533">
        <f>ROUND(E210*P210,2)</f>
        <v>0</v>
      </c>
      <c r="R210" s="526" t="s">
        <v>1826</v>
      </c>
      <c r="S210" s="526" t="s">
        <v>1605</v>
      </c>
      <c r="T210" s="526" t="s">
        <v>1605</v>
      </c>
      <c r="U210" s="526">
        <v>0</v>
      </c>
      <c r="V210" s="526">
        <f>ROUND(E210*U210,2)</f>
        <v>0</v>
      </c>
      <c r="W210" s="526"/>
      <c r="X210" s="526" t="s">
        <v>1243</v>
      </c>
      <c r="Y210" s="526" t="s">
        <v>2857</v>
      </c>
      <c r="Z210" s="527"/>
      <c r="AA210" s="527"/>
      <c r="AB210" s="527"/>
      <c r="AC210" s="527"/>
      <c r="AD210" s="527"/>
      <c r="AE210" s="527"/>
      <c r="AF210" s="527"/>
      <c r="AG210" s="527" t="s">
        <v>1769</v>
      </c>
      <c r="AH210" s="527"/>
      <c r="AI210" s="527"/>
      <c r="AJ210" s="527"/>
      <c r="AK210" s="527"/>
      <c r="AL210" s="527"/>
      <c r="AM210" s="527"/>
      <c r="AN210" s="527"/>
      <c r="AO210" s="527"/>
      <c r="AP210" s="527"/>
      <c r="AQ210" s="527"/>
      <c r="AR210" s="527"/>
      <c r="AS210" s="527"/>
      <c r="AT210" s="527"/>
      <c r="AU210" s="527"/>
      <c r="AV210" s="527"/>
      <c r="AW210" s="527"/>
      <c r="AX210" s="527"/>
      <c r="AY210" s="527"/>
      <c r="AZ210" s="527"/>
      <c r="BA210" s="527"/>
      <c r="BB210" s="527"/>
      <c r="BC210" s="527"/>
      <c r="BD210" s="527"/>
      <c r="BE210" s="527"/>
      <c r="BF210" s="527"/>
      <c r="BG210" s="527"/>
      <c r="BH210" s="527"/>
    </row>
    <row r="211" spans="1:60" outlineLevel="2">
      <c r="A211" s="528"/>
      <c r="B211" s="529"/>
      <c r="C211" s="980" t="s">
        <v>1821</v>
      </c>
      <c r="D211" s="981"/>
      <c r="E211" s="981"/>
      <c r="F211" s="981"/>
      <c r="G211" s="981"/>
      <c r="H211" s="526"/>
      <c r="I211" s="526"/>
      <c r="J211" s="526"/>
      <c r="K211" s="526"/>
      <c r="L211" s="526"/>
      <c r="M211" s="526"/>
      <c r="N211" s="533"/>
      <c r="O211" s="533"/>
      <c r="P211" s="533"/>
      <c r="Q211" s="533"/>
      <c r="R211" s="526"/>
      <c r="S211" s="526"/>
      <c r="T211" s="526"/>
      <c r="U211" s="526"/>
      <c r="V211" s="526"/>
      <c r="W211" s="526"/>
      <c r="X211" s="526"/>
      <c r="Y211" s="526"/>
      <c r="Z211" s="527"/>
      <c r="AA211" s="527"/>
      <c r="AB211" s="527"/>
      <c r="AC211" s="527"/>
      <c r="AD211" s="527"/>
      <c r="AE211" s="527"/>
      <c r="AF211" s="527"/>
      <c r="AG211" s="527" t="s">
        <v>1621</v>
      </c>
      <c r="AH211" s="527"/>
      <c r="AI211" s="527"/>
      <c r="AJ211" s="527"/>
      <c r="AK211" s="527"/>
      <c r="AL211" s="527"/>
      <c r="AM211" s="527"/>
      <c r="AN211" s="527"/>
      <c r="AO211" s="527"/>
      <c r="AP211" s="527"/>
      <c r="AQ211" s="527"/>
      <c r="AR211" s="527"/>
      <c r="AS211" s="527"/>
      <c r="AT211" s="527"/>
      <c r="AU211" s="527"/>
      <c r="AV211" s="527"/>
      <c r="AW211" s="527"/>
      <c r="AX211" s="527"/>
      <c r="AY211" s="527"/>
      <c r="AZ211" s="527"/>
      <c r="BA211" s="527"/>
      <c r="BB211" s="527"/>
      <c r="BC211" s="527"/>
      <c r="BD211" s="527"/>
      <c r="BE211" s="527"/>
      <c r="BF211" s="527"/>
      <c r="BG211" s="527"/>
      <c r="BH211" s="527"/>
    </row>
    <row r="212" spans="1:60">
      <c r="A212" s="510" t="s">
        <v>1600</v>
      </c>
      <c r="B212" s="511" t="s">
        <v>1840</v>
      </c>
      <c r="C212" s="512" t="s">
        <v>1841</v>
      </c>
      <c r="D212" s="513"/>
      <c r="E212" s="514"/>
      <c r="F212" s="515"/>
      <c r="G212" s="515">
        <f>SUMIF(AG213:AG239,"&lt;&gt;NOR",G213:G239)</f>
        <v>0</v>
      </c>
      <c r="H212" s="515"/>
      <c r="I212" s="515">
        <f>SUM(I213:I239)</f>
        <v>0</v>
      </c>
      <c r="J212" s="515"/>
      <c r="K212" s="515">
        <f>SUM(K213:K239)</f>
        <v>0</v>
      </c>
      <c r="L212" s="515"/>
      <c r="M212" s="515">
        <f>SUM(M213:M239)</f>
        <v>0</v>
      </c>
      <c r="N212" s="514"/>
      <c r="O212" s="514">
        <f>SUM(O213:O239)</f>
        <v>0.17</v>
      </c>
      <c r="P212" s="514"/>
      <c r="Q212" s="514">
        <f>SUM(Q213:Q239)</f>
        <v>0.41</v>
      </c>
      <c r="R212" s="515"/>
      <c r="S212" s="515"/>
      <c r="T212" s="516"/>
      <c r="U212" s="517"/>
      <c r="V212" s="517">
        <f>SUM(V213:V239)</f>
        <v>19.260000000000002</v>
      </c>
      <c r="W212" s="517"/>
      <c r="X212" s="517"/>
      <c r="Y212" s="517"/>
      <c r="AG212" s="493" t="s">
        <v>1601</v>
      </c>
    </row>
    <row r="213" spans="1:60" ht="22.5" outlineLevel="1">
      <c r="A213" s="518">
        <v>58</v>
      </c>
      <c r="B213" s="519" t="s">
        <v>1842</v>
      </c>
      <c r="C213" s="520" t="s">
        <v>1843</v>
      </c>
      <c r="D213" s="521" t="s">
        <v>162</v>
      </c>
      <c r="E213" s="522">
        <v>16.695</v>
      </c>
      <c r="F213" s="523"/>
      <c r="G213" s="524">
        <f>ROUND(E213*F213,2)</f>
        <v>0</v>
      </c>
      <c r="H213" s="523"/>
      <c r="I213" s="524">
        <f>ROUND(E213*H213,2)</f>
        <v>0</v>
      </c>
      <c r="J213" s="523"/>
      <c r="K213" s="524">
        <f>ROUND(E213*J213,2)</f>
        <v>0</v>
      </c>
      <c r="L213" s="524">
        <v>21</v>
      </c>
      <c r="M213" s="524">
        <f>G213*(1+L213/100)</f>
        <v>0</v>
      </c>
      <c r="N213" s="522">
        <v>1.7000000000000001E-4</v>
      </c>
      <c r="O213" s="522">
        <f>ROUND(E213*N213,2)</f>
        <v>0</v>
      </c>
      <c r="P213" s="522">
        <v>0</v>
      </c>
      <c r="Q213" s="522">
        <f>ROUND(E213*P213,2)</f>
        <v>0</v>
      </c>
      <c r="R213" s="524" t="s">
        <v>1844</v>
      </c>
      <c r="S213" s="524" t="s">
        <v>1605</v>
      </c>
      <c r="T213" s="525" t="s">
        <v>1605</v>
      </c>
      <c r="U213" s="526">
        <v>0.57299999999999995</v>
      </c>
      <c r="V213" s="526">
        <f>ROUND(E213*U213,2)</f>
        <v>9.57</v>
      </c>
      <c r="W213" s="526"/>
      <c r="X213" s="526" t="s">
        <v>1606</v>
      </c>
      <c r="Y213" s="526" t="s">
        <v>2857</v>
      </c>
      <c r="Z213" s="527"/>
      <c r="AA213" s="527"/>
      <c r="AB213" s="527"/>
      <c r="AC213" s="527"/>
      <c r="AD213" s="527"/>
      <c r="AE213" s="527"/>
      <c r="AF213" s="527"/>
      <c r="AG213" s="527" t="s">
        <v>1607</v>
      </c>
      <c r="AH213" s="527"/>
      <c r="AI213" s="527"/>
      <c r="AJ213" s="527"/>
      <c r="AK213" s="527"/>
      <c r="AL213" s="527"/>
      <c r="AM213" s="527"/>
      <c r="AN213" s="527"/>
      <c r="AO213" s="527"/>
      <c r="AP213" s="527"/>
      <c r="AQ213" s="527"/>
      <c r="AR213" s="527"/>
      <c r="AS213" s="527"/>
      <c r="AT213" s="527"/>
      <c r="AU213" s="527"/>
      <c r="AV213" s="527"/>
      <c r="AW213" s="527"/>
      <c r="AX213" s="527"/>
      <c r="AY213" s="527"/>
      <c r="AZ213" s="527"/>
      <c r="BA213" s="527"/>
      <c r="BB213" s="527"/>
      <c r="BC213" s="527"/>
      <c r="BD213" s="527"/>
      <c r="BE213" s="527"/>
      <c r="BF213" s="527"/>
      <c r="BG213" s="527"/>
      <c r="BH213" s="527"/>
    </row>
    <row r="214" spans="1:60" outlineLevel="2">
      <c r="A214" s="528"/>
      <c r="B214" s="529"/>
      <c r="C214" s="974" t="s">
        <v>1845</v>
      </c>
      <c r="D214" s="975"/>
      <c r="E214" s="975"/>
      <c r="F214" s="975"/>
      <c r="G214" s="975"/>
      <c r="H214" s="526"/>
      <c r="I214" s="526"/>
      <c r="J214" s="526"/>
      <c r="K214" s="526"/>
      <c r="L214" s="526"/>
      <c r="M214" s="526"/>
      <c r="N214" s="533"/>
      <c r="O214" s="533"/>
      <c r="P214" s="533"/>
      <c r="Q214" s="533"/>
      <c r="R214" s="526"/>
      <c r="S214" s="526"/>
      <c r="T214" s="526"/>
      <c r="U214" s="526"/>
      <c r="V214" s="526"/>
      <c r="W214" s="526"/>
      <c r="X214" s="526"/>
      <c r="Y214" s="526"/>
      <c r="Z214" s="527"/>
      <c r="AA214" s="527"/>
      <c r="AB214" s="527"/>
      <c r="AC214" s="527"/>
      <c r="AD214" s="527"/>
      <c r="AE214" s="527"/>
      <c r="AF214" s="527"/>
      <c r="AG214" s="527" t="s">
        <v>1632</v>
      </c>
      <c r="AH214" s="527"/>
      <c r="AI214" s="527"/>
      <c r="AJ214" s="527"/>
      <c r="AK214" s="527"/>
      <c r="AL214" s="527"/>
      <c r="AM214" s="527"/>
      <c r="AN214" s="527"/>
      <c r="AO214" s="527"/>
      <c r="AP214" s="527"/>
      <c r="AQ214" s="527"/>
      <c r="AR214" s="527"/>
      <c r="AS214" s="527"/>
      <c r="AT214" s="527"/>
      <c r="AU214" s="527"/>
      <c r="AV214" s="527"/>
      <c r="AW214" s="527"/>
      <c r="AX214" s="527"/>
      <c r="AY214" s="527"/>
      <c r="AZ214" s="527"/>
      <c r="BA214" s="527"/>
      <c r="BB214" s="527"/>
      <c r="BC214" s="527"/>
      <c r="BD214" s="527"/>
      <c r="BE214" s="527"/>
      <c r="BF214" s="527"/>
      <c r="BG214" s="527"/>
      <c r="BH214" s="527"/>
    </row>
    <row r="215" spans="1:60" outlineLevel="2">
      <c r="A215" s="528"/>
      <c r="B215" s="529"/>
      <c r="C215" s="530" t="s">
        <v>1831</v>
      </c>
      <c r="D215" s="531"/>
      <c r="E215" s="532">
        <v>7.56</v>
      </c>
      <c r="F215" s="526"/>
      <c r="G215" s="526"/>
      <c r="H215" s="526"/>
      <c r="I215" s="526"/>
      <c r="J215" s="526"/>
      <c r="K215" s="526"/>
      <c r="L215" s="526"/>
      <c r="M215" s="526"/>
      <c r="N215" s="533"/>
      <c r="O215" s="533"/>
      <c r="P215" s="533"/>
      <c r="Q215" s="533"/>
      <c r="R215" s="526"/>
      <c r="S215" s="526"/>
      <c r="T215" s="526"/>
      <c r="U215" s="526"/>
      <c r="V215" s="526"/>
      <c r="W215" s="526"/>
      <c r="X215" s="526"/>
      <c r="Y215" s="526"/>
      <c r="Z215" s="527"/>
      <c r="AA215" s="527"/>
      <c r="AB215" s="527"/>
      <c r="AC215" s="527"/>
      <c r="AD215" s="527"/>
      <c r="AE215" s="527"/>
      <c r="AF215" s="527"/>
      <c r="AG215" s="527" t="s">
        <v>814</v>
      </c>
      <c r="AH215" s="527">
        <v>0</v>
      </c>
      <c r="AI215" s="527"/>
      <c r="AJ215" s="527"/>
      <c r="AK215" s="527"/>
      <c r="AL215" s="527"/>
      <c r="AM215" s="527"/>
      <c r="AN215" s="527"/>
      <c r="AO215" s="527"/>
      <c r="AP215" s="527"/>
      <c r="AQ215" s="527"/>
      <c r="AR215" s="527"/>
      <c r="AS215" s="527"/>
      <c r="AT215" s="527"/>
      <c r="AU215" s="527"/>
      <c r="AV215" s="527"/>
      <c r="AW215" s="527"/>
      <c r="AX215" s="527"/>
      <c r="AY215" s="527"/>
      <c r="AZ215" s="527"/>
      <c r="BA215" s="527"/>
      <c r="BB215" s="527"/>
      <c r="BC215" s="527"/>
      <c r="BD215" s="527"/>
      <c r="BE215" s="527"/>
      <c r="BF215" s="527"/>
      <c r="BG215" s="527"/>
      <c r="BH215" s="527"/>
    </row>
    <row r="216" spans="1:60" outlineLevel="3">
      <c r="A216" s="528"/>
      <c r="B216" s="529"/>
      <c r="C216" s="530" t="s">
        <v>1832</v>
      </c>
      <c r="D216" s="531"/>
      <c r="E216" s="532">
        <v>9.1349999999999998</v>
      </c>
      <c r="F216" s="526"/>
      <c r="G216" s="526"/>
      <c r="H216" s="526"/>
      <c r="I216" s="526"/>
      <c r="J216" s="526"/>
      <c r="K216" s="526"/>
      <c r="L216" s="526"/>
      <c r="M216" s="526"/>
      <c r="N216" s="533"/>
      <c r="O216" s="533"/>
      <c r="P216" s="533"/>
      <c r="Q216" s="533"/>
      <c r="R216" s="526"/>
      <c r="S216" s="526"/>
      <c r="T216" s="526"/>
      <c r="U216" s="526"/>
      <c r="V216" s="526"/>
      <c r="W216" s="526"/>
      <c r="X216" s="526"/>
      <c r="Y216" s="526"/>
      <c r="Z216" s="527"/>
      <c r="AA216" s="527"/>
      <c r="AB216" s="527"/>
      <c r="AC216" s="527"/>
      <c r="AD216" s="527"/>
      <c r="AE216" s="527"/>
      <c r="AF216" s="527"/>
      <c r="AG216" s="527" t="s">
        <v>814</v>
      </c>
      <c r="AH216" s="527">
        <v>0</v>
      </c>
      <c r="AI216" s="527"/>
      <c r="AJ216" s="527"/>
      <c r="AK216" s="527"/>
      <c r="AL216" s="527"/>
      <c r="AM216" s="527"/>
      <c r="AN216" s="527"/>
      <c r="AO216" s="527"/>
      <c r="AP216" s="527"/>
      <c r="AQ216" s="527"/>
      <c r="AR216" s="527"/>
      <c r="AS216" s="527"/>
      <c r="AT216" s="527"/>
      <c r="AU216" s="527"/>
      <c r="AV216" s="527"/>
      <c r="AW216" s="527"/>
      <c r="AX216" s="527"/>
      <c r="AY216" s="527"/>
      <c r="AZ216" s="527"/>
      <c r="BA216" s="527"/>
      <c r="BB216" s="527"/>
      <c r="BC216" s="527"/>
      <c r="BD216" s="527"/>
      <c r="BE216" s="527"/>
      <c r="BF216" s="527"/>
      <c r="BG216" s="527"/>
      <c r="BH216" s="527"/>
    </row>
    <row r="217" spans="1:60" outlineLevel="1">
      <c r="A217" s="518">
        <v>59</v>
      </c>
      <c r="B217" s="519" t="s">
        <v>1846</v>
      </c>
      <c r="C217" s="520" t="s">
        <v>1847</v>
      </c>
      <c r="D217" s="521" t="s">
        <v>162</v>
      </c>
      <c r="E217" s="522">
        <v>16.695</v>
      </c>
      <c r="F217" s="523"/>
      <c r="G217" s="524">
        <f>ROUND(E217*F217,2)</f>
        <v>0</v>
      </c>
      <c r="H217" s="523"/>
      <c r="I217" s="524">
        <f>ROUND(E217*H217,2)</f>
        <v>0</v>
      </c>
      <c r="J217" s="523"/>
      <c r="K217" s="524">
        <f>ROUND(E217*J217,2)</f>
        <v>0</v>
      </c>
      <c r="L217" s="524">
        <v>21</v>
      </c>
      <c r="M217" s="524">
        <f>G217*(1+L217/100)</f>
        <v>0</v>
      </c>
      <c r="N217" s="522">
        <v>0</v>
      </c>
      <c r="O217" s="522">
        <f>ROUND(E217*N217,2)</f>
        <v>0</v>
      </c>
      <c r="P217" s="522">
        <v>2.4649999999999998E-2</v>
      </c>
      <c r="Q217" s="522">
        <f>ROUND(E217*P217,2)</f>
        <v>0.41</v>
      </c>
      <c r="R217" s="524" t="s">
        <v>1844</v>
      </c>
      <c r="S217" s="524" t="s">
        <v>1605</v>
      </c>
      <c r="T217" s="525" t="s">
        <v>1605</v>
      </c>
      <c r="U217" s="526">
        <v>0.25</v>
      </c>
      <c r="V217" s="526">
        <f>ROUND(E217*U217,2)</f>
        <v>4.17</v>
      </c>
      <c r="W217" s="526"/>
      <c r="X217" s="526" t="s">
        <v>1606</v>
      </c>
      <c r="Y217" s="526" t="s">
        <v>2857</v>
      </c>
      <c r="Z217" s="527"/>
      <c r="AA217" s="527"/>
      <c r="AB217" s="527"/>
      <c r="AC217" s="527"/>
      <c r="AD217" s="527"/>
      <c r="AE217" s="527"/>
      <c r="AF217" s="527"/>
      <c r="AG217" s="527" t="s">
        <v>1607</v>
      </c>
      <c r="AH217" s="527"/>
      <c r="AI217" s="527"/>
      <c r="AJ217" s="527"/>
      <c r="AK217" s="527"/>
      <c r="AL217" s="527"/>
      <c r="AM217" s="527"/>
      <c r="AN217" s="527"/>
      <c r="AO217" s="527"/>
      <c r="AP217" s="527"/>
      <c r="AQ217" s="527"/>
      <c r="AR217" s="527"/>
      <c r="AS217" s="527"/>
      <c r="AT217" s="527"/>
      <c r="AU217" s="527"/>
      <c r="AV217" s="527"/>
      <c r="AW217" s="527"/>
      <c r="AX217" s="527"/>
      <c r="AY217" s="527"/>
      <c r="AZ217" s="527"/>
      <c r="BA217" s="527"/>
      <c r="BB217" s="527"/>
      <c r="BC217" s="527"/>
      <c r="BD217" s="527"/>
      <c r="BE217" s="527"/>
      <c r="BF217" s="527"/>
      <c r="BG217" s="527"/>
      <c r="BH217" s="527"/>
    </row>
    <row r="218" spans="1:60" outlineLevel="2">
      <c r="A218" s="528"/>
      <c r="B218" s="529"/>
      <c r="C218" s="530" t="s">
        <v>1831</v>
      </c>
      <c r="D218" s="531"/>
      <c r="E218" s="532">
        <v>7.56</v>
      </c>
      <c r="F218" s="526"/>
      <c r="G218" s="526"/>
      <c r="H218" s="526"/>
      <c r="I218" s="526"/>
      <c r="J218" s="526"/>
      <c r="K218" s="526"/>
      <c r="L218" s="526"/>
      <c r="M218" s="526"/>
      <c r="N218" s="533"/>
      <c r="O218" s="533"/>
      <c r="P218" s="533"/>
      <c r="Q218" s="533"/>
      <c r="R218" s="526"/>
      <c r="S218" s="526"/>
      <c r="T218" s="526"/>
      <c r="U218" s="526"/>
      <c r="V218" s="526"/>
      <c r="W218" s="526"/>
      <c r="X218" s="526"/>
      <c r="Y218" s="526"/>
      <c r="Z218" s="527"/>
      <c r="AA218" s="527"/>
      <c r="AB218" s="527"/>
      <c r="AC218" s="527"/>
      <c r="AD218" s="527"/>
      <c r="AE218" s="527"/>
      <c r="AF218" s="527"/>
      <c r="AG218" s="527" t="s">
        <v>814</v>
      </c>
      <c r="AH218" s="527">
        <v>0</v>
      </c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</row>
    <row r="219" spans="1:60" outlineLevel="3">
      <c r="A219" s="528"/>
      <c r="B219" s="529"/>
      <c r="C219" s="530" t="s">
        <v>1832</v>
      </c>
      <c r="D219" s="531"/>
      <c r="E219" s="532">
        <v>9.1349999999999998</v>
      </c>
      <c r="F219" s="526"/>
      <c r="G219" s="526"/>
      <c r="H219" s="526"/>
      <c r="I219" s="526"/>
      <c r="J219" s="526"/>
      <c r="K219" s="526"/>
      <c r="L219" s="526"/>
      <c r="M219" s="526"/>
      <c r="N219" s="533"/>
      <c r="O219" s="533"/>
      <c r="P219" s="533"/>
      <c r="Q219" s="533"/>
      <c r="R219" s="526"/>
      <c r="S219" s="526"/>
      <c r="T219" s="526"/>
      <c r="U219" s="526"/>
      <c r="V219" s="526"/>
      <c r="W219" s="526"/>
      <c r="X219" s="526"/>
      <c r="Y219" s="526"/>
      <c r="Z219" s="527"/>
      <c r="AA219" s="527"/>
      <c r="AB219" s="527"/>
      <c r="AC219" s="527"/>
      <c r="AD219" s="527"/>
      <c r="AE219" s="527"/>
      <c r="AF219" s="527"/>
      <c r="AG219" s="527" t="s">
        <v>814</v>
      </c>
      <c r="AH219" s="527">
        <v>0</v>
      </c>
      <c r="AI219" s="527"/>
      <c r="AJ219" s="527"/>
      <c r="AK219" s="527"/>
      <c r="AL219" s="527"/>
      <c r="AM219" s="527"/>
      <c r="AN219" s="527"/>
      <c r="AO219" s="527"/>
      <c r="AP219" s="527"/>
      <c r="AQ219" s="527"/>
      <c r="AR219" s="527"/>
      <c r="AS219" s="527"/>
      <c r="AT219" s="527"/>
      <c r="AU219" s="527"/>
      <c r="AV219" s="527"/>
      <c r="AW219" s="527"/>
      <c r="AX219" s="527"/>
      <c r="AY219" s="527"/>
      <c r="AZ219" s="527"/>
      <c r="BA219" s="527"/>
      <c r="BB219" s="527"/>
      <c r="BC219" s="527"/>
      <c r="BD219" s="527"/>
      <c r="BE219" s="527"/>
      <c r="BF219" s="527"/>
      <c r="BG219" s="527"/>
      <c r="BH219" s="527"/>
    </row>
    <row r="220" spans="1:60" ht="22.5" outlineLevel="1">
      <c r="A220" s="518">
        <v>60</v>
      </c>
      <c r="B220" s="519" t="s">
        <v>1848</v>
      </c>
      <c r="C220" s="520" t="s">
        <v>1849</v>
      </c>
      <c r="D220" s="521" t="s">
        <v>189</v>
      </c>
      <c r="E220" s="522">
        <v>1</v>
      </c>
      <c r="F220" s="523"/>
      <c r="G220" s="524">
        <f>ROUND(E220*F220,2)</f>
        <v>0</v>
      </c>
      <c r="H220" s="523"/>
      <c r="I220" s="524">
        <f>ROUND(E220*H220,2)</f>
        <v>0</v>
      </c>
      <c r="J220" s="523"/>
      <c r="K220" s="524">
        <f>ROUND(E220*J220,2)</f>
        <v>0</v>
      </c>
      <c r="L220" s="524">
        <v>21</v>
      </c>
      <c r="M220" s="524">
        <f>G220*(1+L220/100)</f>
        <v>0</v>
      </c>
      <c r="N220" s="522">
        <v>0</v>
      </c>
      <c r="O220" s="522">
        <f>ROUND(E220*N220,2)</f>
        <v>0</v>
      </c>
      <c r="P220" s="522">
        <v>0</v>
      </c>
      <c r="Q220" s="522">
        <f>ROUND(E220*P220,2)</f>
        <v>0</v>
      </c>
      <c r="R220" s="524" t="s">
        <v>1844</v>
      </c>
      <c r="S220" s="524" t="s">
        <v>1605</v>
      </c>
      <c r="T220" s="525" t="s">
        <v>1605</v>
      </c>
      <c r="U220" s="526">
        <v>1.45</v>
      </c>
      <c r="V220" s="526">
        <f>ROUND(E220*U220,2)</f>
        <v>1.45</v>
      </c>
      <c r="W220" s="526"/>
      <c r="X220" s="526" t="s">
        <v>1606</v>
      </c>
      <c r="Y220" s="526" t="s">
        <v>2857</v>
      </c>
      <c r="Z220" s="527"/>
      <c r="AA220" s="527"/>
      <c r="AB220" s="527"/>
      <c r="AC220" s="527"/>
      <c r="AD220" s="527"/>
      <c r="AE220" s="527"/>
      <c r="AF220" s="527"/>
      <c r="AG220" s="527" t="s">
        <v>1777</v>
      </c>
      <c r="AH220" s="527"/>
      <c r="AI220" s="527"/>
      <c r="AJ220" s="527"/>
      <c r="AK220" s="527"/>
      <c r="AL220" s="527"/>
      <c r="AM220" s="527"/>
      <c r="AN220" s="527"/>
      <c r="AO220" s="527"/>
      <c r="AP220" s="527"/>
      <c r="AQ220" s="527"/>
      <c r="AR220" s="527"/>
      <c r="AS220" s="527"/>
      <c r="AT220" s="527"/>
      <c r="AU220" s="527"/>
      <c r="AV220" s="527"/>
      <c r="AW220" s="527"/>
      <c r="AX220" s="527"/>
      <c r="AY220" s="527"/>
      <c r="AZ220" s="527"/>
      <c r="BA220" s="527"/>
      <c r="BB220" s="527"/>
      <c r="BC220" s="527"/>
      <c r="BD220" s="527"/>
      <c r="BE220" s="527"/>
      <c r="BF220" s="527"/>
      <c r="BG220" s="527"/>
      <c r="BH220" s="527"/>
    </row>
    <row r="221" spans="1:60" outlineLevel="2">
      <c r="A221" s="528"/>
      <c r="B221" s="529"/>
      <c r="C221" s="530" t="s">
        <v>1713</v>
      </c>
      <c r="D221" s="531"/>
      <c r="E221" s="532">
        <v>1</v>
      </c>
      <c r="F221" s="526"/>
      <c r="G221" s="526"/>
      <c r="H221" s="526"/>
      <c r="I221" s="526"/>
      <c r="J221" s="526"/>
      <c r="K221" s="526"/>
      <c r="L221" s="526"/>
      <c r="M221" s="526"/>
      <c r="N221" s="533"/>
      <c r="O221" s="533"/>
      <c r="P221" s="533"/>
      <c r="Q221" s="533"/>
      <c r="R221" s="526"/>
      <c r="S221" s="526"/>
      <c r="T221" s="526"/>
      <c r="U221" s="526"/>
      <c r="V221" s="526"/>
      <c r="W221" s="526"/>
      <c r="X221" s="526"/>
      <c r="Y221" s="526"/>
      <c r="Z221" s="527"/>
      <c r="AA221" s="527"/>
      <c r="AB221" s="527"/>
      <c r="AC221" s="527"/>
      <c r="AD221" s="527"/>
      <c r="AE221" s="527"/>
      <c r="AF221" s="527"/>
      <c r="AG221" s="527" t="s">
        <v>814</v>
      </c>
      <c r="AH221" s="527">
        <v>0</v>
      </c>
      <c r="AI221" s="527"/>
      <c r="AJ221" s="527"/>
      <c r="AK221" s="527"/>
      <c r="AL221" s="527"/>
      <c r="AM221" s="527"/>
      <c r="AN221" s="527"/>
      <c r="AO221" s="527"/>
      <c r="AP221" s="527"/>
      <c r="AQ221" s="527"/>
      <c r="AR221" s="527"/>
      <c r="AS221" s="527"/>
      <c r="AT221" s="527"/>
      <c r="AU221" s="527"/>
      <c r="AV221" s="527"/>
      <c r="AW221" s="527"/>
      <c r="AX221" s="527"/>
      <c r="AY221" s="527"/>
      <c r="AZ221" s="527"/>
      <c r="BA221" s="527"/>
      <c r="BB221" s="527"/>
      <c r="BC221" s="527"/>
      <c r="BD221" s="527"/>
      <c r="BE221" s="527"/>
      <c r="BF221" s="527"/>
      <c r="BG221" s="527"/>
      <c r="BH221" s="527"/>
    </row>
    <row r="222" spans="1:60" ht="22.5" outlineLevel="1">
      <c r="A222" s="518">
        <v>61</v>
      </c>
      <c r="B222" s="519" t="s">
        <v>1850</v>
      </c>
      <c r="C222" s="520" t="s">
        <v>1851</v>
      </c>
      <c r="D222" s="521" t="s">
        <v>189</v>
      </c>
      <c r="E222" s="522">
        <v>1</v>
      </c>
      <c r="F222" s="523"/>
      <c r="G222" s="524">
        <f>ROUND(E222*F222,2)</f>
        <v>0</v>
      </c>
      <c r="H222" s="523"/>
      <c r="I222" s="524">
        <f>ROUND(E222*H222,2)</f>
        <v>0</v>
      </c>
      <c r="J222" s="523"/>
      <c r="K222" s="524">
        <f>ROUND(E222*J222,2)</f>
        <v>0</v>
      </c>
      <c r="L222" s="524">
        <v>21</v>
      </c>
      <c r="M222" s="524">
        <f>G222*(1+L222/100)</f>
        <v>0</v>
      </c>
      <c r="N222" s="522">
        <v>0</v>
      </c>
      <c r="O222" s="522">
        <f>ROUND(E222*N222,2)</f>
        <v>0</v>
      </c>
      <c r="P222" s="522">
        <v>0</v>
      </c>
      <c r="Q222" s="522">
        <f>ROUND(E222*P222,2)</f>
        <v>0</v>
      </c>
      <c r="R222" s="524" t="s">
        <v>1844</v>
      </c>
      <c r="S222" s="524" t="s">
        <v>1605</v>
      </c>
      <c r="T222" s="525" t="s">
        <v>1605</v>
      </c>
      <c r="U222" s="526">
        <v>2.52</v>
      </c>
      <c r="V222" s="526">
        <f>ROUND(E222*U222,2)</f>
        <v>2.52</v>
      </c>
      <c r="W222" s="526"/>
      <c r="X222" s="526" t="s">
        <v>1606</v>
      </c>
      <c r="Y222" s="526" t="s">
        <v>2857</v>
      </c>
      <c r="Z222" s="527"/>
      <c r="AA222" s="527"/>
      <c r="AB222" s="527"/>
      <c r="AC222" s="527"/>
      <c r="AD222" s="527"/>
      <c r="AE222" s="527"/>
      <c r="AF222" s="527"/>
      <c r="AG222" s="527" t="s">
        <v>1607</v>
      </c>
      <c r="AH222" s="527"/>
      <c r="AI222" s="527"/>
      <c r="AJ222" s="527"/>
      <c r="AK222" s="527"/>
      <c r="AL222" s="527"/>
      <c r="AM222" s="527"/>
      <c r="AN222" s="527"/>
      <c r="AO222" s="527"/>
      <c r="AP222" s="527"/>
      <c r="AQ222" s="527"/>
      <c r="AR222" s="527"/>
      <c r="AS222" s="527"/>
      <c r="AT222" s="527"/>
      <c r="AU222" s="527"/>
      <c r="AV222" s="527"/>
      <c r="AW222" s="527"/>
      <c r="AX222" s="527"/>
      <c r="AY222" s="527"/>
      <c r="AZ222" s="527"/>
      <c r="BA222" s="527"/>
      <c r="BB222" s="527"/>
      <c r="BC222" s="527"/>
      <c r="BD222" s="527"/>
      <c r="BE222" s="527"/>
      <c r="BF222" s="527"/>
      <c r="BG222" s="527"/>
      <c r="BH222" s="527"/>
    </row>
    <row r="223" spans="1:60" outlineLevel="2">
      <c r="A223" s="528"/>
      <c r="B223" s="529"/>
      <c r="C223" s="974" t="s">
        <v>1852</v>
      </c>
      <c r="D223" s="975"/>
      <c r="E223" s="975"/>
      <c r="F223" s="975"/>
      <c r="G223" s="975"/>
      <c r="H223" s="526"/>
      <c r="I223" s="526"/>
      <c r="J223" s="526"/>
      <c r="K223" s="526"/>
      <c r="L223" s="526"/>
      <c r="M223" s="526"/>
      <c r="N223" s="533"/>
      <c r="O223" s="533"/>
      <c r="P223" s="533"/>
      <c r="Q223" s="533"/>
      <c r="R223" s="526"/>
      <c r="S223" s="526"/>
      <c r="T223" s="526"/>
      <c r="U223" s="526"/>
      <c r="V223" s="526"/>
      <c r="W223" s="526"/>
      <c r="X223" s="526"/>
      <c r="Y223" s="526"/>
      <c r="Z223" s="527"/>
      <c r="AA223" s="527"/>
      <c r="AB223" s="527"/>
      <c r="AC223" s="527"/>
      <c r="AD223" s="527"/>
      <c r="AE223" s="527"/>
      <c r="AF223" s="527"/>
      <c r="AG223" s="527" t="s">
        <v>1632</v>
      </c>
      <c r="AH223" s="527"/>
      <c r="AI223" s="527"/>
      <c r="AJ223" s="527"/>
      <c r="AK223" s="527"/>
      <c r="AL223" s="527"/>
      <c r="AM223" s="527"/>
      <c r="AN223" s="527"/>
      <c r="AO223" s="527"/>
      <c r="AP223" s="527"/>
      <c r="AQ223" s="527"/>
      <c r="AR223" s="527"/>
      <c r="AS223" s="527"/>
      <c r="AT223" s="527"/>
      <c r="AU223" s="527"/>
      <c r="AV223" s="527"/>
      <c r="AW223" s="527"/>
      <c r="AX223" s="527"/>
      <c r="AY223" s="527"/>
      <c r="AZ223" s="527"/>
      <c r="BA223" s="527"/>
      <c r="BB223" s="527"/>
      <c r="BC223" s="527"/>
      <c r="BD223" s="527"/>
      <c r="BE223" s="527"/>
      <c r="BF223" s="527"/>
      <c r="BG223" s="527"/>
      <c r="BH223" s="527"/>
    </row>
    <row r="224" spans="1:60" outlineLevel="2">
      <c r="A224" s="528"/>
      <c r="B224" s="529"/>
      <c r="C224" s="530" t="s">
        <v>1716</v>
      </c>
      <c r="D224" s="531"/>
      <c r="E224" s="532">
        <v>1</v>
      </c>
      <c r="F224" s="526"/>
      <c r="G224" s="526"/>
      <c r="H224" s="526"/>
      <c r="I224" s="526"/>
      <c r="J224" s="526"/>
      <c r="K224" s="526"/>
      <c r="L224" s="526"/>
      <c r="M224" s="526"/>
      <c r="N224" s="533"/>
      <c r="O224" s="533"/>
      <c r="P224" s="533"/>
      <c r="Q224" s="533"/>
      <c r="R224" s="526"/>
      <c r="S224" s="526"/>
      <c r="T224" s="526"/>
      <c r="U224" s="526"/>
      <c r="V224" s="526"/>
      <c r="W224" s="526"/>
      <c r="X224" s="526"/>
      <c r="Y224" s="526"/>
      <c r="Z224" s="527"/>
      <c r="AA224" s="527"/>
      <c r="AB224" s="527"/>
      <c r="AC224" s="527"/>
      <c r="AD224" s="527"/>
      <c r="AE224" s="527"/>
      <c r="AF224" s="527"/>
      <c r="AG224" s="527" t="s">
        <v>814</v>
      </c>
      <c r="AH224" s="527">
        <v>0</v>
      </c>
      <c r="AI224" s="527"/>
      <c r="AJ224" s="527"/>
      <c r="AK224" s="527"/>
      <c r="AL224" s="527"/>
      <c r="AM224" s="527"/>
      <c r="AN224" s="527"/>
      <c r="AO224" s="527"/>
      <c r="AP224" s="527"/>
      <c r="AQ224" s="527"/>
      <c r="AR224" s="527"/>
      <c r="AS224" s="527"/>
      <c r="AT224" s="527"/>
      <c r="AU224" s="527"/>
      <c r="AV224" s="527"/>
      <c r="AW224" s="527"/>
      <c r="AX224" s="527"/>
      <c r="AY224" s="527"/>
      <c r="AZ224" s="527"/>
      <c r="BA224" s="527"/>
      <c r="BB224" s="527"/>
      <c r="BC224" s="527"/>
      <c r="BD224" s="527"/>
      <c r="BE224" s="527"/>
      <c r="BF224" s="527"/>
      <c r="BG224" s="527"/>
      <c r="BH224" s="527"/>
    </row>
    <row r="225" spans="1:60" outlineLevel="1">
      <c r="A225" s="518">
        <v>62</v>
      </c>
      <c r="B225" s="519" t="s">
        <v>1853</v>
      </c>
      <c r="C225" s="520" t="s">
        <v>1854</v>
      </c>
      <c r="D225" s="521" t="s">
        <v>189</v>
      </c>
      <c r="E225" s="522">
        <v>2</v>
      </c>
      <c r="F225" s="523"/>
      <c r="G225" s="524">
        <f>ROUND(E225*F225,2)</f>
        <v>0</v>
      </c>
      <c r="H225" s="523"/>
      <c r="I225" s="524">
        <f>ROUND(E225*H225,2)</f>
        <v>0</v>
      </c>
      <c r="J225" s="523"/>
      <c r="K225" s="524">
        <f>ROUND(E225*J225,2)</f>
        <v>0</v>
      </c>
      <c r="L225" s="524">
        <v>21</v>
      </c>
      <c r="M225" s="524">
        <f>G225*(1+L225/100)</f>
        <v>0</v>
      </c>
      <c r="N225" s="522">
        <v>0</v>
      </c>
      <c r="O225" s="522">
        <f>ROUND(E225*N225,2)</f>
        <v>0</v>
      </c>
      <c r="P225" s="522">
        <v>0</v>
      </c>
      <c r="Q225" s="522">
        <f>ROUND(E225*P225,2)</f>
        <v>0</v>
      </c>
      <c r="R225" s="524" t="s">
        <v>1844</v>
      </c>
      <c r="S225" s="524" t="s">
        <v>1605</v>
      </c>
      <c r="T225" s="525" t="s">
        <v>1605</v>
      </c>
      <c r="U225" s="526">
        <v>0.77500000000000002</v>
      </c>
      <c r="V225" s="526">
        <f>ROUND(E225*U225,2)</f>
        <v>1.55</v>
      </c>
      <c r="W225" s="526"/>
      <c r="X225" s="526" t="s">
        <v>1606</v>
      </c>
      <c r="Y225" s="526" t="s">
        <v>2857</v>
      </c>
      <c r="Z225" s="527"/>
      <c r="AA225" s="527"/>
      <c r="AB225" s="527"/>
      <c r="AC225" s="527"/>
      <c r="AD225" s="527"/>
      <c r="AE225" s="527"/>
      <c r="AF225" s="527"/>
      <c r="AG225" s="527" t="s">
        <v>1777</v>
      </c>
      <c r="AH225" s="527"/>
      <c r="AI225" s="527"/>
      <c r="AJ225" s="527"/>
      <c r="AK225" s="527"/>
      <c r="AL225" s="527"/>
      <c r="AM225" s="527"/>
      <c r="AN225" s="527"/>
      <c r="AO225" s="527"/>
      <c r="AP225" s="527"/>
      <c r="AQ225" s="527"/>
      <c r="AR225" s="527"/>
      <c r="AS225" s="527"/>
      <c r="AT225" s="527"/>
      <c r="AU225" s="527"/>
      <c r="AV225" s="527"/>
      <c r="AW225" s="527"/>
      <c r="AX225" s="527"/>
      <c r="AY225" s="527"/>
      <c r="AZ225" s="527"/>
      <c r="BA225" s="527"/>
      <c r="BB225" s="527"/>
      <c r="BC225" s="527"/>
      <c r="BD225" s="527"/>
      <c r="BE225" s="527"/>
      <c r="BF225" s="527"/>
      <c r="BG225" s="527"/>
      <c r="BH225" s="527"/>
    </row>
    <row r="226" spans="1:60" outlineLevel="2">
      <c r="A226" s="528"/>
      <c r="B226" s="529"/>
      <c r="C226" s="530" t="s">
        <v>1713</v>
      </c>
      <c r="D226" s="531"/>
      <c r="E226" s="532">
        <v>1</v>
      </c>
      <c r="F226" s="526"/>
      <c r="G226" s="526"/>
      <c r="H226" s="526"/>
      <c r="I226" s="526"/>
      <c r="J226" s="526"/>
      <c r="K226" s="526"/>
      <c r="L226" s="526"/>
      <c r="M226" s="526"/>
      <c r="N226" s="533"/>
      <c r="O226" s="533"/>
      <c r="P226" s="533"/>
      <c r="Q226" s="533"/>
      <c r="R226" s="526"/>
      <c r="S226" s="526"/>
      <c r="T226" s="526"/>
      <c r="U226" s="526"/>
      <c r="V226" s="526"/>
      <c r="W226" s="526"/>
      <c r="X226" s="526"/>
      <c r="Y226" s="526"/>
      <c r="Z226" s="527"/>
      <c r="AA226" s="527"/>
      <c r="AB226" s="527"/>
      <c r="AC226" s="527"/>
      <c r="AD226" s="527"/>
      <c r="AE226" s="527"/>
      <c r="AF226" s="527"/>
      <c r="AG226" s="527" t="s">
        <v>814</v>
      </c>
      <c r="AH226" s="527">
        <v>0</v>
      </c>
      <c r="AI226" s="527"/>
      <c r="AJ226" s="527"/>
      <c r="AK226" s="527"/>
      <c r="AL226" s="527"/>
      <c r="AM226" s="527"/>
      <c r="AN226" s="527"/>
      <c r="AO226" s="527"/>
      <c r="AP226" s="527"/>
      <c r="AQ226" s="527"/>
      <c r="AR226" s="527"/>
      <c r="AS226" s="527"/>
      <c r="AT226" s="527"/>
      <c r="AU226" s="527"/>
      <c r="AV226" s="527"/>
      <c r="AW226" s="527"/>
      <c r="AX226" s="527"/>
      <c r="AY226" s="527"/>
      <c r="AZ226" s="527"/>
      <c r="BA226" s="527"/>
      <c r="BB226" s="527"/>
      <c r="BC226" s="527"/>
      <c r="BD226" s="527"/>
      <c r="BE226" s="527"/>
      <c r="BF226" s="527"/>
      <c r="BG226" s="527"/>
      <c r="BH226" s="527"/>
    </row>
    <row r="227" spans="1:60" outlineLevel="3">
      <c r="A227" s="528"/>
      <c r="B227" s="529"/>
      <c r="C227" s="530" t="s">
        <v>1716</v>
      </c>
      <c r="D227" s="531"/>
      <c r="E227" s="532">
        <v>1</v>
      </c>
      <c r="F227" s="526"/>
      <c r="G227" s="526"/>
      <c r="H227" s="526"/>
      <c r="I227" s="526"/>
      <c r="J227" s="526"/>
      <c r="K227" s="526"/>
      <c r="L227" s="526"/>
      <c r="M227" s="526"/>
      <c r="N227" s="533"/>
      <c r="O227" s="533"/>
      <c r="P227" s="533"/>
      <c r="Q227" s="533"/>
      <c r="R227" s="526"/>
      <c r="S227" s="526"/>
      <c r="T227" s="526"/>
      <c r="U227" s="526"/>
      <c r="V227" s="526"/>
      <c r="W227" s="526"/>
      <c r="X227" s="526"/>
      <c r="Y227" s="526"/>
      <c r="Z227" s="527"/>
      <c r="AA227" s="527"/>
      <c r="AB227" s="527"/>
      <c r="AC227" s="527"/>
      <c r="AD227" s="527"/>
      <c r="AE227" s="527"/>
      <c r="AF227" s="527"/>
      <c r="AG227" s="527" t="s">
        <v>814</v>
      </c>
      <c r="AH227" s="527">
        <v>0</v>
      </c>
      <c r="AI227" s="527"/>
      <c r="AJ227" s="527"/>
      <c r="AK227" s="527"/>
      <c r="AL227" s="527"/>
      <c r="AM227" s="527"/>
      <c r="AN227" s="527"/>
      <c r="AO227" s="527"/>
      <c r="AP227" s="527"/>
      <c r="AQ227" s="527"/>
      <c r="AR227" s="527"/>
      <c r="AS227" s="527"/>
      <c r="AT227" s="527"/>
      <c r="AU227" s="527"/>
      <c r="AV227" s="527"/>
      <c r="AW227" s="527"/>
      <c r="AX227" s="527"/>
      <c r="AY227" s="527"/>
      <c r="AZ227" s="527"/>
      <c r="BA227" s="527"/>
      <c r="BB227" s="527"/>
      <c r="BC227" s="527"/>
      <c r="BD227" s="527"/>
      <c r="BE227" s="527"/>
      <c r="BF227" s="527"/>
      <c r="BG227" s="527"/>
      <c r="BH227" s="527"/>
    </row>
    <row r="228" spans="1:60" outlineLevel="1">
      <c r="A228" s="518">
        <v>63</v>
      </c>
      <c r="B228" s="519" t="s">
        <v>1855</v>
      </c>
      <c r="C228" s="520" t="s">
        <v>1856</v>
      </c>
      <c r="D228" s="521" t="s">
        <v>189</v>
      </c>
      <c r="E228" s="522">
        <v>1</v>
      </c>
      <c r="F228" s="523"/>
      <c r="G228" s="524">
        <f>ROUND(E228*F228,2)</f>
        <v>0</v>
      </c>
      <c r="H228" s="523"/>
      <c r="I228" s="524">
        <f>ROUND(E228*H228,2)</f>
        <v>0</v>
      </c>
      <c r="J228" s="523"/>
      <c r="K228" s="524">
        <f>ROUND(E228*J228,2)</f>
        <v>0</v>
      </c>
      <c r="L228" s="524">
        <v>21</v>
      </c>
      <c r="M228" s="524">
        <f>G228*(1+L228/100)</f>
        <v>0</v>
      </c>
      <c r="N228" s="522">
        <v>0</v>
      </c>
      <c r="O228" s="522">
        <f>ROUND(E228*N228,2)</f>
        <v>0</v>
      </c>
      <c r="P228" s="522">
        <v>0</v>
      </c>
      <c r="Q228" s="522">
        <f>ROUND(E228*P228,2)</f>
        <v>0</v>
      </c>
      <c r="R228" s="524"/>
      <c r="S228" s="524" t="s">
        <v>1707</v>
      </c>
      <c r="T228" s="525" t="s">
        <v>1708</v>
      </c>
      <c r="U228" s="526">
        <v>0</v>
      </c>
      <c r="V228" s="526">
        <f>ROUND(E228*U228,2)</f>
        <v>0</v>
      </c>
      <c r="W228" s="526"/>
      <c r="X228" s="526" t="s">
        <v>1606</v>
      </c>
      <c r="Y228" s="526" t="s">
        <v>2857</v>
      </c>
      <c r="Z228" s="527"/>
      <c r="AA228" s="527"/>
      <c r="AB228" s="527"/>
      <c r="AC228" s="527"/>
      <c r="AD228" s="527"/>
      <c r="AE228" s="527"/>
      <c r="AF228" s="527"/>
      <c r="AG228" s="527" t="s">
        <v>1607</v>
      </c>
      <c r="AH228" s="527"/>
      <c r="AI228" s="527"/>
      <c r="AJ228" s="527"/>
      <c r="AK228" s="527"/>
      <c r="AL228" s="527"/>
      <c r="AM228" s="527"/>
      <c r="AN228" s="527"/>
      <c r="AO228" s="527"/>
      <c r="AP228" s="527"/>
      <c r="AQ228" s="527"/>
      <c r="AR228" s="527"/>
      <c r="AS228" s="527"/>
      <c r="AT228" s="527"/>
      <c r="AU228" s="527"/>
      <c r="AV228" s="527"/>
      <c r="AW228" s="527"/>
      <c r="AX228" s="527"/>
      <c r="AY228" s="527"/>
      <c r="AZ228" s="527"/>
      <c r="BA228" s="527"/>
      <c r="BB228" s="527"/>
      <c r="BC228" s="527"/>
      <c r="BD228" s="527"/>
      <c r="BE228" s="527"/>
      <c r="BF228" s="527"/>
      <c r="BG228" s="527"/>
      <c r="BH228" s="527"/>
    </row>
    <row r="229" spans="1:60" outlineLevel="2">
      <c r="A229" s="528"/>
      <c r="B229" s="529"/>
      <c r="C229" s="530" t="s">
        <v>1713</v>
      </c>
      <c r="D229" s="531"/>
      <c r="E229" s="532">
        <v>1</v>
      </c>
      <c r="F229" s="526"/>
      <c r="G229" s="526"/>
      <c r="H229" s="526"/>
      <c r="I229" s="526"/>
      <c r="J229" s="526"/>
      <c r="K229" s="526"/>
      <c r="L229" s="526"/>
      <c r="M229" s="526"/>
      <c r="N229" s="533"/>
      <c r="O229" s="533"/>
      <c r="P229" s="533"/>
      <c r="Q229" s="533"/>
      <c r="R229" s="526"/>
      <c r="S229" s="526"/>
      <c r="T229" s="526"/>
      <c r="U229" s="526"/>
      <c r="V229" s="526"/>
      <c r="W229" s="526"/>
      <c r="X229" s="526"/>
      <c r="Y229" s="526"/>
      <c r="Z229" s="527"/>
      <c r="AA229" s="527"/>
      <c r="AB229" s="527"/>
      <c r="AC229" s="527"/>
      <c r="AD229" s="527"/>
      <c r="AE229" s="527"/>
      <c r="AF229" s="527"/>
      <c r="AG229" s="527" t="s">
        <v>814</v>
      </c>
      <c r="AH229" s="527">
        <v>0</v>
      </c>
      <c r="AI229" s="527"/>
      <c r="AJ229" s="527"/>
      <c r="AK229" s="527"/>
      <c r="AL229" s="527"/>
      <c r="AM229" s="527"/>
      <c r="AN229" s="527"/>
      <c r="AO229" s="527"/>
      <c r="AP229" s="527"/>
      <c r="AQ229" s="527"/>
      <c r="AR229" s="527"/>
      <c r="AS229" s="527"/>
      <c r="AT229" s="527"/>
      <c r="AU229" s="527"/>
      <c r="AV229" s="527"/>
      <c r="AW229" s="527"/>
      <c r="AX229" s="527"/>
      <c r="AY229" s="527"/>
      <c r="AZ229" s="527"/>
      <c r="BA229" s="527"/>
      <c r="BB229" s="527"/>
      <c r="BC229" s="527"/>
      <c r="BD229" s="527"/>
      <c r="BE229" s="527"/>
      <c r="BF229" s="527"/>
      <c r="BG229" s="527"/>
      <c r="BH229" s="527"/>
    </row>
    <row r="230" spans="1:60" outlineLevel="1">
      <c r="A230" s="518">
        <v>64</v>
      </c>
      <c r="B230" s="519" t="s">
        <v>1857</v>
      </c>
      <c r="C230" s="520" t="s">
        <v>1858</v>
      </c>
      <c r="D230" s="521" t="s">
        <v>189</v>
      </c>
      <c r="E230" s="522">
        <v>1</v>
      </c>
      <c r="F230" s="523"/>
      <c r="G230" s="524">
        <f>ROUND(E230*F230,2)</f>
        <v>0</v>
      </c>
      <c r="H230" s="523"/>
      <c r="I230" s="524">
        <f>ROUND(E230*H230,2)</f>
        <v>0</v>
      </c>
      <c r="J230" s="523"/>
      <c r="K230" s="524">
        <f>ROUND(E230*J230,2)</f>
        <v>0</v>
      </c>
      <c r="L230" s="524">
        <v>21</v>
      </c>
      <c r="M230" s="524">
        <f>G230*(1+L230/100)</f>
        <v>0</v>
      </c>
      <c r="N230" s="522">
        <v>0</v>
      </c>
      <c r="O230" s="522">
        <f>ROUND(E230*N230,2)</f>
        <v>0</v>
      </c>
      <c r="P230" s="522">
        <v>0</v>
      </c>
      <c r="Q230" s="522">
        <f>ROUND(E230*P230,2)</f>
        <v>0</v>
      </c>
      <c r="R230" s="524"/>
      <c r="S230" s="524" t="s">
        <v>1707</v>
      </c>
      <c r="T230" s="525" t="s">
        <v>1708</v>
      </c>
      <c r="U230" s="526">
        <v>0</v>
      </c>
      <c r="V230" s="526">
        <f>ROUND(E230*U230,2)</f>
        <v>0</v>
      </c>
      <c r="W230" s="526"/>
      <c r="X230" s="526" t="s">
        <v>1606</v>
      </c>
      <c r="Y230" s="526" t="s">
        <v>2857</v>
      </c>
      <c r="Z230" s="527"/>
      <c r="AA230" s="527"/>
      <c r="AB230" s="527"/>
      <c r="AC230" s="527"/>
      <c r="AD230" s="527"/>
      <c r="AE230" s="527"/>
      <c r="AF230" s="527"/>
      <c r="AG230" s="527" t="s">
        <v>1607</v>
      </c>
      <c r="AH230" s="527"/>
      <c r="AI230" s="527"/>
      <c r="AJ230" s="527"/>
      <c r="AK230" s="527"/>
      <c r="AL230" s="527"/>
      <c r="AM230" s="527"/>
      <c r="AN230" s="527"/>
      <c r="AO230" s="527"/>
      <c r="AP230" s="527"/>
      <c r="AQ230" s="527"/>
      <c r="AR230" s="527"/>
      <c r="AS230" s="527"/>
      <c r="AT230" s="527"/>
      <c r="AU230" s="527"/>
      <c r="AV230" s="527"/>
      <c r="AW230" s="527"/>
      <c r="AX230" s="527"/>
      <c r="AY230" s="527"/>
      <c r="AZ230" s="527"/>
      <c r="BA230" s="527"/>
      <c r="BB230" s="527"/>
      <c r="BC230" s="527"/>
      <c r="BD230" s="527"/>
      <c r="BE230" s="527"/>
      <c r="BF230" s="527"/>
      <c r="BG230" s="527"/>
      <c r="BH230" s="527"/>
    </row>
    <row r="231" spans="1:60" outlineLevel="2">
      <c r="A231" s="528"/>
      <c r="B231" s="529"/>
      <c r="C231" s="530" t="s">
        <v>1713</v>
      </c>
      <c r="D231" s="531"/>
      <c r="E231" s="532">
        <v>1</v>
      </c>
      <c r="F231" s="526"/>
      <c r="G231" s="526"/>
      <c r="H231" s="526"/>
      <c r="I231" s="526"/>
      <c r="J231" s="526"/>
      <c r="K231" s="526"/>
      <c r="L231" s="526"/>
      <c r="M231" s="526"/>
      <c r="N231" s="533"/>
      <c r="O231" s="533"/>
      <c r="P231" s="533"/>
      <c r="Q231" s="533"/>
      <c r="R231" s="526"/>
      <c r="S231" s="526"/>
      <c r="T231" s="526"/>
      <c r="U231" s="526"/>
      <c r="V231" s="526"/>
      <c r="W231" s="526"/>
      <c r="X231" s="526"/>
      <c r="Y231" s="526"/>
      <c r="Z231" s="527"/>
      <c r="AA231" s="527"/>
      <c r="AB231" s="527"/>
      <c r="AC231" s="527"/>
      <c r="AD231" s="527"/>
      <c r="AE231" s="527"/>
      <c r="AF231" s="527"/>
      <c r="AG231" s="527" t="s">
        <v>814</v>
      </c>
      <c r="AH231" s="527">
        <v>0</v>
      </c>
      <c r="AI231" s="527"/>
      <c r="AJ231" s="527"/>
      <c r="AK231" s="527"/>
      <c r="AL231" s="527"/>
      <c r="AM231" s="527"/>
      <c r="AN231" s="527"/>
      <c r="AO231" s="527"/>
      <c r="AP231" s="527"/>
      <c r="AQ231" s="527"/>
      <c r="AR231" s="527"/>
      <c r="AS231" s="527"/>
      <c r="AT231" s="527"/>
      <c r="AU231" s="527"/>
      <c r="AV231" s="527"/>
      <c r="AW231" s="527"/>
      <c r="AX231" s="527"/>
      <c r="AY231" s="527"/>
      <c r="AZ231" s="527"/>
      <c r="BA231" s="527"/>
      <c r="BB231" s="527"/>
      <c r="BC231" s="527"/>
      <c r="BD231" s="527"/>
      <c r="BE231" s="527"/>
      <c r="BF231" s="527"/>
      <c r="BG231" s="527"/>
      <c r="BH231" s="527"/>
    </row>
    <row r="232" spans="1:60" ht="22.5" outlineLevel="1">
      <c r="A232" s="518">
        <v>65</v>
      </c>
      <c r="B232" s="519" t="s">
        <v>1859</v>
      </c>
      <c r="C232" s="520" t="s">
        <v>1860</v>
      </c>
      <c r="D232" s="521" t="s">
        <v>189</v>
      </c>
      <c r="E232" s="522">
        <v>1</v>
      </c>
      <c r="F232" s="523"/>
      <c r="G232" s="524">
        <f>ROUND(E232*F232,2)</f>
        <v>0</v>
      </c>
      <c r="H232" s="523"/>
      <c r="I232" s="524">
        <f>ROUND(E232*H232,2)</f>
        <v>0</v>
      </c>
      <c r="J232" s="523"/>
      <c r="K232" s="524">
        <f>ROUND(E232*J232,2)</f>
        <v>0</v>
      </c>
      <c r="L232" s="524">
        <v>21</v>
      </c>
      <c r="M232" s="524">
        <f>G232*(1+L232/100)</f>
        <v>0</v>
      </c>
      <c r="N232" s="522">
        <v>0</v>
      </c>
      <c r="O232" s="522">
        <f>ROUND(E232*N232,2)</f>
        <v>0</v>
      </c>
      <c r="P232" s="522">
        <v>0</v>
      </c>
      <c r="Q232" s="522">
        <f>ROUND(E232*P232,2)</f>
        <v>0</v>
      </c>
      <c r="R232" s="524"/>
      <c r="S232" s="524" t="s">
        <v>1707</v>
      </c>
      <c r="T232" s="525" t="s">
        <v>1708</v>
      </c>
      <c r="U232" s="526">
        <v>0</v>
      </c>
      <c r="V232" s="526">
        <f>ROUND(E232*U232,2)</f>
        <v>0</v>
      </c>
      <c r="W232" s="526"/>
      <c r="X232" s="526" t="s">
        <v>1606</v>
      </c>
      <c r="Y232" s="526" t="s">
        <v>2857</v>
      </c>
      <c r="Z232" s="527"/>
      <c r="AA232" s="527"/>
      <c r="AB232" s="527"/>
      <c r="AC232" s="527"/>
      <c r="AD232" s="527"/>
      <c r="AE232" s="527"/>
      <c r="AF232" s="527"/>
      <c r="AG232" s="527" t="s">
        <v>1607</v>
      </c>
      <c r="AH232" s="527"/>
      <c r="AI232" s="527"/>
      <c r="AJ232" s="527"/>
      <c r="AK232" s="527"/>
      <c r="AL232" s="527"/>
      <c r="AM232" s="527"/>
      <c r="AN232" s="527"/>
      <c r="AO232" s="527"/>
      <c r="AP232" s="527"/>
      <c r="AQ232" s="527"/>
      <c r="AR232" s="527"/>
      <c r="AS232" s="527"/>
      <c r="AT232" s="527"/>
      <c r="AU232" s="527"/>
      <c r="AV232" s="527"/>
      <c r="AW232" s="527"/>
      <c r="AX232" s="527"/>
      <c r="AY232" s="527"/>
      <c r="AZ232" s="527"/>
      <c r="BA232" s="527"/>
      <c r="BB232" s="527"/>
      <c r="BC232" s="527"/>
      <c r="BD232" s="527"/>
      <c r="BE232" s="527"/>
      <c r="BF232" s="527"/>
      <c r="BG232" s="527"/>
      <c r="BH232" s="527"/>
    </row>
    <row r="233" spans="1:60" outlineLevel="2">
      <c r="A233" s="528"/>
      <c r="B233" s="529"/>
      <c r="C233" s="530" t="s">
        <v>1713</v>
      </c>
      <c r="D233" s="531"/>
      <c r="E233" s="532">
        <v>1</v>
      </c>
      <c r="F233" s="526"/>
      <c r="G233" s="526"/>
      <c r="H233" s="526"/>
      <c r="I233" s="526"/>
      <c r="J233" s="526"/>
      <c r="K233" s="526"/>
      <c r="L233" s="526"/>
      <c r="M233" s="526"/>
      <c r="N233" s="533"/>
      <c r="O233" s="533"/>
      <c r="P233" s="533"/>
      <c r="Q233" s="533"/>
      <c r="R233" s="526"/>
      <c r="S233" s="526"/>
      <c r="T233" s="526"/>
      <c r="U233" s="526"/>
      <c r="V233" s="526"/>
      <c r="W233" s="526"/>
      <c r="X233" s="526"/>
      <c r="Y233" s="526"/>
      <c r="Z233" s="527"/>
      <c r="AA233" s="527"/>
      <c r="AB233" s="527"/>
      <c r="AC233" s="527"/>
      <c r="AD233" s="527"/>
      <c r="AE233" s="527"/>
      <c r="AF233" s="527"/>
      <c r="AG233" s="527" t="s">
        <v>814</v>
      </c>
      <c r="AH233" s="527">
        <v>0</v>
      </c>
      <c r="AI233" s="527"/>
      <c r="AJ233" s="527"/>
      <c r="AK233" s="527"/>
      <c r="AL233" s="527"/>
      <c r="AM233" s="527"/>
      <c r="AN233" s="527"/>
      <c r="AO233" s="527"/>
      <c r="AP233" s="527"/>
      <c r="AQ233" s="527"/>
      <c r="AR233" s="527"/>
      <c r="AS233" s="527"/>
      <c r="AT233" s="527"/>
      <c r="AU233" s="527"/>
      <c r="AV233" s="527"/>
      <c r="AW233" s="527"/>
      <c r="AX233" s="527"/>
      <c r="AY233" s="527"/>
      <c r="AZ233" s="527"/>
      <c r="BA233" s="527"/>
      <c r="BB233" s="527"/>
      <c r="BC233" s="527"/>
      <c r="BD233" s="527"/>
      <c r="BE233" s="527"/>
      <c r="BF233" s="527"/>
      <c r="BG233" s="527"/>
      <c r="BH233" s="527"/>
    </row>
    <row r="234" spans="1:60" ht="22.5" outlineLevel="1">
      <c r="A234" s="518">
        <v>66</v>
      </c>
      <c r="B234" s="519" t="s">
        <v>1861</v>
      </c>
      <c r="C234" s="520" t="s">
        <v>1862</v>
      </c>
      <c r="D234" s="521" t="s">
        <v>189</v>
      </c>
      <c r="E234" s="522">
        <v>1</v>
      </c>
      <c r="F234" s="523"/>
      <c r="G234" s="524">
        <f>ROUND(E234*F234,2)</f>
        <v>0</v>
      </c>
      <c r="H234" s="523"/>
      <c r="I234" s="524">
        <f>ROUND(E234*H234,2)</f>
        <v>0</v>
      </c>
      <c r="J234" s="523"/>
      <c r="K234" s="524">
        <f>ROUND(E234*J234,2)</f>
        <v>0</v>
      </c>
      <c r="L234" s="524">
        <v>21</v>
      </c>
      <c r="M234" s="524">
        <f>G234*(1+L234/100)</f>
        <v>0</v>
      </c>
      <c r="N234" s="522">
        <v>0</v>
      </c>
      <c r="O234" s="522">
        <f>ROUND(E234*N234,2)</f>
        <v>0</v>
      </c>
      <c r="P234" s="522">
        <v>0</v>
      </c>
      <c r="Q234" s="522">
        <f>ROUND(E234*P234,2)</f>
        <v>0</v>
      </c>
      <c r="R234" s="524"/>
      <c r="S234" s="524" t="s">
        <v>1707</v>
      </c>
      <c r="T234" s="525" t="s">
        <v>1708</v>
      </c>
      <c r="U234" s="526">
        <v>0</v>
      </c>
      <c r="V234" s="526">
        <f>ROUND(E234*U234,2)</f>
        <v>0</v>
      </c>
      <c r="W234" s="526"/>
      <c r="X234" s="526" t="s">
        <v>1606</v>
      </c>
      <c r="Y234" s="526" t="s">
        <v>2857</v>
      </c>
      <c r="Z234" s="527"/>
      <c r="AA234" s="527"/>
      <c r="AB234" s="527"/>
      <c r="AC234" s="527"/>
      <c r="AD234" s="527"/>
      <c r="AE234" s="527"/>
      <c r="AF234" s="527"/>
      <c r="AG234" s="527" t="s">
        <v>1607</v>
      </c>
      <c r="AH234" s="527"/>
      <c r="AI234" s="527"/>
      <c r="AJ234" s="527"/>
      <c r="AK234" s="527"/>
      <c r="AL234" s="527"/>
      <c r="AM234" s="527"/>
      <c r="AN234" s="527"/>
      <c r="AO234" s="527"/>
      <c r="AP234" s="527"/>
      <c r="AQ234" s="527"/>
      <c r="AR234" s="527"/>
      <c r="AS234" s="527"/>
      <c r="AT234" s="527"/>
      <c r="AU234" s="527"/>
      <c r="AV234" s="527"/>
      <c r="AW234" s="527"/>
      <c r="AX234" s="527"/>
      <c r="AY234" s="527"/>
      <c r="AZ234" s="527"/>
      <c r="BA234" s="527"/>
      <c r="BB234" s="527"/>
      <c r="BC234" s="527"/>
      <c r="BD234" s="527"/>
      <c r="BE234" s="527"/>
      <c r="BF234" s="527"/>
      <c r="BG234" s="527"/>
      <c r="BH234" s="527"/>
    </row>
    <row r="235" spans="1:60" outlineLevel="2">
      <c r="A235" s="528"/>
      <c r="B235" s="529"/>
      <c r="C235" s="530" t="s">
        <v>1716</v>
      </c>
      <c r="D235" s="531"/>
      <c r="E235" s="532">
        <v>1</v>
      </c>
      <c r="F235" s="526"/>
      <c r="G235" s="526"/>
      <c r="H235" s="526"/>
      <c r="I235" s="526"/>
      <c r="J235" s="526"/>
      <c r="K235" s="526"/>
      <c r="L235" s="526"/>
      <c r="M235" s="526"/>
      <c r="N235" s="533"/>
      <c r="O235" s="533"/>
      <c r="P235" s="533"/>
      <c r="Q235" s="533"/>
      <c r="R235" s="526"/>
      <c r="S235" s="526"/>
      <c r="T235" s="526"/>
      <c r="U235" s="526"/>
      <c r="V235" s="526"/>
      <c r="W235" s="526"/>
      <c r="X235" s="526"/>
      <c r="Y235" s="526"/>
      <c r="Z235" s="527"/>
      <c r="AA235" s="527"/>
      <c r="AB235" s="527"/>
      <c r="AC235" s="527"/>
      <c r="AD235" s="527"/>
      <c r="AE235" s="527"/>
      <c r="AF235" s="527"/>
      <c r="AG235" s="527" t="s">
        <v>814</v>
      </c>
      <c r="AH235" s="527">
        <v>0</v>
      </c>
      <c r="AI235" s="527"/>
      <c r="AJ235" s="527"/>
      <c r="AK235" s="527"/>
      <c r="AL235" s="527"/>
      <c r="AM235" s="527"/>
      <c r="AN235" s="527"/>
      <c r="AO235" s="527"/>
      <c r="AP235" s="527"/>
      <c r="AQ235" s="527"/>
      <c r="AR235" s="527"/>
      <c r="AS235" s="527"/>
      <c r="AT235" s="527"/>
      <c r="AU235" s="527"/>
      <c r="AV235" s="527"/>
      <c r="AW235" s="527"/>
      <c r="AX235" s="527"/>
      <c r="AY235" s="527"/>
      <c r="AZ235" s="527"/>
      <c r="BA235" s="527"/>
      <c r="BB235" s="527"/>
      <c r="BC235" s="527"/>
      <c r="BD235" s="527"/>
      <c r="BE235" s="527"/>
      <c r="BF235" s="527"/>
      <c r="BG235" s="527"/>
      <c r="BH235" s="527"/>
    </row>
    <row r="236" spans="1:60" ht="22.5" outlineLevel="1">
      <c r="A236" s="518">
        <v>67</v>
      </c>
      <c r="B236" s="519" t="s">
        <v>1863</v>
      </c>
      <c r="C236" s="520" t="s">
        <v>1864</v>
      </c>
      <c r="D236" s="521" t="s">
        <v>162</v>
      </c>
      <c r="E236" s="522">
        <v>17.52975</v>
      </c>
      <c r="F236" s="523"/>
      <c r="G236" s="524">
        <f>ROUND(E236*F236,2)</f>
        <v>0</v>
      </c>
      <c r="H236" s="523"/>
      <c r="I236" s="524">
        <f>ROUND(E236*H236,2)</f>
        <v>0</v>
      </c>
      <c r="J236" s="523"/>
      <c r="K236" s="524">
        <f>ROUND(E236*J236,2)</f>
        <v>0</v>
      </c>
      <c r="L236" s="524">
        <v>21</v>
      </c>
      <c r="M236" s="524">
        <f>G236*(1+L236/100)</f>
        <v>0</v>
      </c>
      <c r="N236" s="522">
        <v>9.9000000000000008E-3</v>
      </c>
      <c r="O236" s="522">
        <f>ROUND(E236*N236,2)</f>
        <v>0.17</v>
      </c>
      <c r="P236" s="522">
        <v>0</v>
      </c>
      <c r="Q236" s="522">
        <f>ROUND(E236*P236,2)</f>
        <v>0</v>
      </c>
      <c r="R236" s="524" t="s">
        <v>1813</v>
      </c>
      <c r="S236" s="524" t="s">
        <v>1605</v>
      </c>
      <c r="T236" s="525" t="s">
        <v>1605</v>
      </c>
      <c r="U236" s="526">
        <v>0</v>
      </c>
      <c r="V236" s="526">
        <f>ROUND(E236*U236,2)</f>
        <v>0</v>
      </c>
      <c r="W236" s="526"/>
      <c r="X236" s="526" t="s">
        <v>1814</v>
      </c>
      <c r="Y236" s="526" t="s">
        <v>2857</v>
      </c>
      <c r="Z236" s="527"/>
      <c r="AA236" s="527"/>
      <c r="AB236" s="527"/>
      <c r="AC236" s="527"/>
      <c r="AD236" s="527"/>
      <c r="AE236" s="527"/>
      <c r="AF236" s="527"/>
      <c r="AG236" s="527" t="s">
        <v>1815</v>
      </c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7"/>
      <c r="AY236" s="527"/>
      <c r="AZ236" s="527"/>
      <c r="BA236" s="527"/>
      <c r="BB236" s="527"/>
      <c r="BC236" s="527"/>
      <c r="BD236" s="527"/>
      <c r="BE236" s="527"/>
      <c r="BF236" s="527"/>
      <c r="BG236" s="527"/>
      <c r="BH236" s="527"/>
    </row>
    <row r="237" spans="1:60" outlineLevel="2">
      <c r="A237" s="528"/>
      <c r="B237" s="529"/>
      <c r="C237" s="530" t="s">
        <v>1865</v>
      </c>
      <c r="D237" s="531"/>
      <c r="E237" s="532">
        <v>17.52975</v>
      </c>
      <c r="F237" s="526"/>
      <c r="G237" s="526"/>
      <c r="H237" s="526"/>
      <c r="I237" s="526"/>
      <c r="J237" s="526"/>
      <c r="K237" s="526"/>
      <c r="L237" s="526"/>
      <c r="M237" s="526"/>
      <c r="N237" s="533"/>
      <c r="O237" s="533"/>
      <c r="P237" s="533"/>
      <c r="Q237" s="533"/>
      <c r="R237" s="526"/>
      <c r="S237" s="526"/>
      <c r="T237" s="526"/>
      <c r="U237" s="526"/>
      <c r="V237" s="526"/>
      <c r="W237" s="526"/>
      <c r="X237" s="526"/>
      <c r="Y237" s="526"/>
      <c r="Z237" s="527"/>
      <c r="AA237" s="527"/>
      <c r="AB237" s="527"/>
      <c r="AC237" s="527"/>
      <c r="AD237" s="527"/>
      <c r="AE237" s="527"/>
      <c r="AF237" s="527"/>
      <c r="AG237" s="527" t="s">
        <v>814</v>
      </c>
      <c r="AH237" s="527">
        <v>5</v>
      </c>
      <c r="AI237" s="527"/>
      <c r="AJ237" s="527"/>
      <c r="AK237" s="527"/>
      <c r="AL237" s="527"/>
      <c r="AM237" s="527"/>
      <c r="AN237" s="527"/>
      <c r="AO237" s="527"/>
      <c r="AP237" s="527"/>
      <c r="AQ237" s="527"/>
      <c r="AR237" s="527"/>
      <c r="AS237" s="527"/>
      <c r="AT237" s="527"/>
      <c r="AU237" s="527"/>
      <c r="AV237" s="527"/>
      <c r="AW237" s="527"/>
      <c r="AX237" s="527"/>
      <c r="AY237" s="527"/>
      <c r="AZ237" s="527"/>
      <c r="BA237" s="527"/>
      <c r="BB237" s="527"/>
      <c r="BC237" s="527"/>
      <c r="BD237" s="527"/>
      <c r="BE237" s="527"/>
      <c r="BF237" s="527"/>
      <c r="BG237" s="527"/>
      <c r="BH237" s="527"/>
    </row>
    <row r="238" spans="1:60" outlineLevel="1">
      <c r="A238" s="528">
        <v>68</v>
      </c>
      <c r="B238" s="529" t="s">
        <v>1866</v>
      </c>
      <c r="C238" s="543" t="s">
        <v>1867</v>
      </c>
      <c r="D238" s="544" t="s">
        <v>255</v>
      </c>
      <c r="E238" s="545"/>
      <c r="F238" s="546"/>
      <c r="G238" s="526">
        <f>ROUND(E238*F238,2)</f>
        <v>0</v>
      </c>
      <c r="H238" s="546"/>
      <c r="I238" s="526">
        <f>ROUND(E238*H238,2)</f>
        <v>0</v>
      </c>
      <c r="J238" s="546"/>
      <c r="K238" s="526">
        <f>ROUND(E238*J238,2)</f>
        <v>0</v>
      </c>
      <c r="L238" s="526">
        <v>21</v>
      </c>
      <c r="M238" s="526">
        <f>G238*(1+L238/100)</f>
        <v>0</v>
      </c>
      <c r="N238" s="533">
        <v>0</v>
      </c>
      <c r="O238" s="533">
        <f>ROUND(E238*N238,2)</f>
        <v>0</v>
      </c>
      <c r="P238" s="533">
        <v>0</v>
      </c>
      <c r="Q238" s="533">
        <f>ROUND(E238*P238,2)</f>
        <v>0</v>
      </c>
      <c r="R238" s="526" t="s">
        <v>1844</v>
      </c>
      <c r="S238" s="526" t="s">
        <v>1605</v>
      </c>
      <c r="T238" s="526" t="s">
        <v>1605</v>
      </c>
      <c r="U238" s="526">
        <v>0</v>
      </c>
      <c r="V238" s="526">
        <f>ROUND(E238*U238,2)</f>
        <v>0</v>
      </c>
      <c r="W238" s="526"/>
      <c r="X238" s="526" t="s">
        <v>1243</v>
      </c>
      <c r="Y238" s="526" t="s">
        <v>2857</v>
      </c>
      <c r="Z238" s="527"/>
      <c r="AA238" s="527"/>
      <c r="AB238" s="527"/>
      <c r="AC238" s="527"/>
      <c r="AD238" s="527"/>
      <c r="AE238" s="527"/>
      <c r="AF238" s="527"/>
      <c r="AG238" s="527" t="s">
        <v>1769</v>
      </c>
      <c r="AH238" s="527"/>
      <c r="AI238" s="527"/>
      <c r="AJ238" s="527"/>
      <c r="AK238" s="527"/>
      <c r="AL238" s="527"/>
      <c r="AM238" s="527"/>
      <c r="AN238" s="527"/>
      <c r="AO238" s="527"/>
      <c r="AP238" s="527"/>
      <c r="AQ238" s="527"/>
      <c r="AR238" s="527"/>
      <c r="AS238" s="527"/>
      <c r="AT238" s="527"/>
      <c r="AU238" s="527"/>
      <c r="AV238" s="527"/>
      <c r="AW238" s="527"/>
      <c r="AX238" s="527"/>
      <c r="AY238" s="527"/>
      <c r="AZ238" s="527"/>
      <c r="BA238" s="527"/>
      <c r="BB238" s="527"/>
      <c r="BC238" s="527"/>
      <c r="BD238" s="527"/>
      <c r="BE238" s="527"/>
      <c r="BF238" s="527"/>
      <c r="BG238" s="527"/>
      <c r="BH238" s="527"/>
    </row>
    <row r="239" spans="1:60" outlineLevel="2">
      <c r="A239" s="528"/>
      <c r="B239" s="529"/>
      <c r="C239" s="980" t="s">
        <v>1821</v>
      </c>
      <c r="D239" s="981"/>
      <c r="E239" s="981"/>
      <c r="F239" s="981"/>
      <c r="G239" s="981"/>
      <c r="H239" s="526"/>
      <c r="I239" s="526"/>
      <c r="J239" s="526"/>
      <c r="K239" s="526"/>
      <c r="L239" s="526"/>
      <c r="M239" s="526"/>
      <c r="N239" s="533"/>
      <c r="O239" s="533"/>
      <c r="P239" s="533"/>
      <c r="Q239" s="533"/>
      <c r="R239" s="526"/>
      <c r="S239" s="526"/>
      <c r="T239" s="526"/>
      <c r="U239" s="526"/>
      <c r="V239" s="526"/>
      <c r="W239" s="526"/>
      <c r="X239" s="526"/>
      <c r="Y239" s="526"/>
      <c r="Z239" s="527"/>
      <c r="AA239" s="527"/>
      <c r="AB239" s="527"/>
      <c r="AC239" s="527"/>
      <c r="AD239" s="527"/>
      <c r="AE239" s="527"/>
      <c r="AF239" s="527"/>
      <c r="AG239" s="527" t="s">
        <v>1621</v>
      </c>
      <c r="AH239" s="527"/>
      <c r="AI239" s="527"/>
      <c r="AJ239" s="527"/>
      <c r="AK239" s="527"/>
      <c r="AL239" s="527"/>
      <c r="AM239" s="527"/>
      <c r="AN239" s="527"/>
      <c r="AO239" s="527"/>
      <c r="AP239" s="527"/>
      <c r="AQ239" s="527"/>
      <c r="AR239" s="527"/>
      <c r="AS239" s="527"/>
      <c r="AT239" s="527"/>
      <c r="AU239" s="527"/>
      <c r="AV239" s="527"/>
      <c r="AW239" s="527"/>
      <c r="AX239" s="527"/>
      <c r="AY239" s="527"/>
      <c r="AZ239" s="527"/>
      <c r="BA239" s="527"/>
      <c r="BB239" s="527"/>
      <c r="BC239" s="527"/>
      <c r="BD239" s="527"/>
      <c r="BE239" s="527"/>
      <c r="BF239" s="527"/>
      <c r="BG239" s="527"/>
      <c r="BH239" s="527"/>
    </row>
    <row r="240" spans="1:60">
      <c r="A240" s="510" t="s">
        <v>1600</v>
      </c>
      <c r="B240" s="511" t="s">
        <v>1868</v>
      </c>
      <c r="C240" s="512" t="s">
        <v>1869</v>
      </c>
      <c r="D240" s="513"/>
      <c r="E240" s="514"/>
      <c r="F240" s="515"/>
      <c r="G240" s="515">
        <f>SUMIF(AG241:AG245,"&lt;&gt;NOR",G241:G245)</f>
        <v>0</v>
      </c>
      <c r="H240" s="515"/>
      <c r="I240" s="515">
        <f>SUM(I241:I245)</f>
        <v>0</v>
      </c>
      <c r="J240" s="515"/>
      <c r="K240" s="515">
        <f>SUM(K241:K245)</f>
        <v>0</v>
      </c>
      <c r="L240" s="515"/>
      <c r="M240" s="515">
        <f>SUM(M241:M245)</f>
        <v>0</v>
      </c>
      <c r="N240" s="514"/>
      <c r="O240" s="514">
        <f>SUM(O241:O245)</f>
        <v>0</v>
      </c>
      <c r="P240" s="514"/>
      <c r="Q240" s="514">
        <f>SUM(Q241:Q245)</f>
        <v>0</v>
      </c>
      <c r="R240" s="515"/>
      <c r="S240" s="515"/>
      <c r="T240" s="516"/>
      <c r="U240" s="517"/>
      <c r="V240" s="517">
        <f>SUM(V241:V245)</f>
        <v>0</v>
      </c>
      <c r="W240" s="517"/>
      <c r="X240" s="517"/>
      <c r="Y240" s="517"/>
      <c r="AG240" s="493" t="s">
        <v>1601</v>
      </c>
    </row>
    <row r="241" spans="1:60" ht="22.5" outlineLevel="1">
      <c r="A241" s="535">
        <v>69</v>
      </c>
      <c r="B241" s="536" t="s">
        <v>1870</v>
      </c>
      <c r="C241" s="537" t="s">
        <v>1871</v>
      </c>
      <c r="D241" s="538" t="s">
        <v>189</v>
      </c>
      <c r="E241" s="539">
        <v>1</v>
      </c>
      <c r="F241" s="540"/>
      <c r="G241" s="541">
        <f>ROUND(E241*F241,2)</f>
        <v>0</v>
      </c>
      <c r="H241" s="540"/>
      <c r="I241" s="541">
        <f>ROUND(E241*H241,2)</f>
        <v>0</v>
      </c>
      <c r="J241" s="540"/>
      <c r="K241" s="541">
        <f>ROUND(E241*J241,2)</f>
        <v>0</v>
      </c>
      <c r="L241" s="541">
        <v>21</v>
      </c>
      <c r="M241" s="541">
        <f>G241*(1+L241/100)</f>
        <v>0</v>
      </c>
      <c r="N241" s="539">
        <v>0</v>
      </c>
      <c r="O241" s="539">
        <f>ROUND(E241*N241,2)</f>
        <v>0</v>
      </c>
      <c r="P241" s="539">
        <v>0</v>
      </c>
      <c r="Q241" s="539">
        <f>ROUND(E241*P241,2)</f>
        <v>0</v>
      </c>
      <c r="R241" s="541"/>
      <c r="S241" s="541" t="s">
        <v>1707</v>
      </c>
      <c r="T241" s="542" t="s">
        <v>1708</v>
      </c>
      <c r="U241" s="526">
        <v>0</v>
      </c>
      <c r="V241" s="526">
        <f>ROUND(E241*U241,2)</f>
        <v>0</v>
      </c>
      <c r="W241" s="526"/>
      <c r="X241" s="526" t="s">
        <v>1606</v>
      </c>
      <c r="Y241" s="526" t="s">
        <v>2857</v>
      </c>
      <c r="Z241" s="527"/>
      <c r="AA241" s="527"/>
      <c r="AB241" s="527"/>
      <c r="AC241" s="527"/>
      <c r="AD241" s="527"/>
      <c r="AE241" s="527"/>
      <c r="AF241" s="527"/>
      <c r="AG241" s="527" t="s">
        <v>1607</v>
      </c>
      <c r="AH241" s="527"/>
      <c r="AI241" s="527"/>
      <c r="AJ241" s="527"/>
      <c r="AK241" s="527"/>
      <c r="AL241" s="527"/>
      <c r="AM241" s="527"/>
      <c r="AN241" s="527"/>
      <c r="AO241" s="527"/>
      <c r="AP241" s="527"/>
      <c r="AQ241" s="527"/>
      <c r="AR241" s="527"/>
      <c r="AS241" s="527"/>
      <c r="AT241" s="527"/>
      <c r="AU241" s="527"/>
      <c r="AV241" s="527"/>
      <c r="AW241" s="527"/>
      <c r="AX241" s="527"/>
      <c r="AY241" s="527"/>
      <c r="AZ241" s="527"/>
      <c r="BA241" s="527"/>
      <c r="BB241" s="527"/>
      <c r="BC241" s="527"/>
      <c r="BD241" s="527"/>
      <c r="BE241" s="527"/>
      <c r="BF241" s="527"/>
      <c r="BG241" s="527"/>
      <c r="BH241" s="527"/>
    </row>
    <row r="242" spans="1:60" outlineLevel="1">
      <c r="A242" s="518">
        <v>70</v>
      </c>
      <c r="B242" s="519" t="s">
        <v>1872</v>
      </c>
      <c r="C242" s="520" t="s">
        <v>1873</v>
      </c>
      <c r="D242" s="521" t="s">
        <v>180</v>
      </c>
      <c r="E242" s="522">
        <v>10.5</v>
      </c>
      <c r="F242" s="523"/>
      <c r="G242" s="524">
        <f>ROUND(E242*F242,2)</f>
        <v>0</v>
      </c>
      <c r="H242" s="523"/>
      <c r="I242" s="524">
        <f>ROUND(E242*H242,2)</f>
        <v>0</v>
      </c>
      <c r="J242" s="523"/>
      <c r="K242" s="524">
        <f>ROUND(E242*J242,2)</f>
        <v>0</v>
      </c>
      <c r="L242" s="524">
        <v>21</v>
      </c>
      <c r="M242" s="524">
        <f>G242*(1+L242/100)</f>
        <v>0</v>
      </c>
      <c r="N242" s="522">
        <v>0</v>
      </c>
      <c r="O242" s="522">
        <f>ROUND(E242*N242,2)</f>
        <v>0</v>
      </c>
      <c r="P242" s="522">
        <v>0</v>
      </c>
      <c r="Q242" s="522">
        <f>ROUND(E242*P242,2)</f>
        <v>0</v>
      </c>
      <c r="R242" s="524"/>
      <c r="S242" s="524" t="s">
        <v>1707</v>
      </c>
      <c r="T242" s="525" t="s">
        <v>1708</v>
      </c>
      <c r="U242" s="526">
        <v>0</v>
      </c>
      <c r="V242" s="526">
        <f>ROUND(E242*U242,2)</f>
        <v>0</v>
      </c>
      <c r="W242" s="526"/>
      <c r="X242" s="526" t="s">
        <v>1606</v>
      </c>
      <c r="Y242" s="526" t="s">
        <v>2857</v>
      </c>
      <c r="Z242" s="527"/>
      <c r="AA242" s="527"/>
      <c r="AB242" s="527"/>
      <c r="AC242" s="527"/>
      <c r="AD242" s="527"/>
      <c r="AE242" s="527"/>
      <c r="AF242" s="527"/>
      <c r="AG242" s="527" t="s">
        <v>1607</v>
      </c>
      <c r="AH242" s="527"/>
      <c r="AI242" s="527"/>
      <c r="AJ242" s="527"/>
      <c r="AK242" s="527"/>
      <c r="AL242" s="527"/>
      <c r="AM242" s="527"/>
      <c r="AN242" s="527"/>
      <c r="AO242" s="527"/>
      <c r="AP242" s="527"/>
      <c r="AQ242" s="527"/>
      <c r="AR242" s="527"/>
      <c r="AS242" s="527"/>
      <c r="AT242" s="527"/>
      <c r="AU242" s="527"/>
      <c r="AV242" s="527"/>
      <c r="AW242" s="527"/>
      <c r="AX242" s="527"/>
      <c r="AY242" s="527"/>
      <c r="AZ242" s="527"/>
      <c r="BA242" s="527"/>
      <c r="BB242" s="527"/>
      <c r="BC242" s="527"/>
      <c r="BD242" s="527"/>
      <c r="BE242" s="527"/>
      <c r="BF242" s="527"/>
      <c r="BG242" s="527"/>
      <c r="BH242" s="527"/>
    </row>
    <row r="243" spans="1:60" outlineLevel="2">
      <c r="A243" s="528"/>
      <c r="B243" s="529"/>
      <c r="C243" s="530" t="s">
        <v>1874</v>
      </c>
      <c r="D243" s="531"/>
      <c r="E243" s="532">
        <v>10.5</v>
      </c>
      <c r="F243" s="526"/>
      <c r="G243" s="526"/>
      <c r="H243" s="526"/>
      <c r="I243" s="526"/>
      <c r="J243" s="526"/>
      <c r="K243" s="526"/>
      <c r="L243" s="526"/>
      <c r="M243" s="526"/>
      <c r="N243" s="533"/>
      <c r="O243" s="533"/>
      <c r="P243" s="533"/>
      <c r="Q243" s="533"/>
      <c r="R243" s="526"/>
      <c r="S243" s="526"/>
      <c r="T243" s="526"/>
      <c r="U243" s="526"/>
      <c r="V243" s="526"/>
      <c r="W243" s="526"/>
      <c r="X243" s="526"/>
      <c r="Y243" s="526"/>
      <c r="Z243" s="527"/>
      <c r="AA243" s="527"/>
      <c r="AB243" s="527"/>
      <c r="AC243" s="527"/>
      <c r="AD243" s="527"/>
      <c r="AE243" s="527"/>
      <c r="AF243" s="527"/>
      <c r="AG243" s="527" t="s">
        <v>814</v>
      </c>
      <c r="AH243" s="527">
        <v>0</v>
      </c>
      <c r="AI243" s="527"/>
      <c r="AJ243" s="527"/>
      <c r="AK243" s="527"/>
      <c r="AL243" s="527"/>
      <c r="AM243" s="527"/>
      <c r="AN243" s="527"/>
      <c r="AO243" s="527"/>
      <c r="AP243" s="527"/>
      <c r="AQ243" s="527"/>
      <c r="AR243" s="527"/>
      <c r="AS243" s="527"/>
      <c r="AT243" s="527"/>
      <c r="AU243" s="527"/>
      <c r="AV243" s="527"/>
      <c r="AW243" s="527"/>
      <c r="AX243" s="527"/>
      <c r="AY243" s="527"/>
      <c r="AZ243" s="527"/>
      <c r="BA243" s="527"/>
      <c r="BB243" s="527"/>
      <c r="BC243" s="527"/>
      <c r="BD243" s="527"/>
      <c r="BE243" s="527"/>
      <c r="BF243" s="527"/>
      <c r="BG243" s="527"/>
      <c r="BH243" s="527"/>
    </row>
    <row r="244" spans="1:60" outlineLevel="1">
      <c r="A244" s="528">
        <v>71</v>
      </c>
      <c r="B244" s="529" t="s">
        <v>1875</v>
      </c>
      <c r="C244" s="543" t="s">
        <v>1876</v>
      </c>
      <c r="D244" s="544" t="s">
        <v>255</v>
      </c>
      <c r="E244" s="545"/>
      <c r="F244" s="546"/>
      <c r="G244" s="526">
        <f>ROUND(E244*F244,2)</f>
        <v>0</v>
      </c>
      <c r="H244" s="546"/>
      <c r="I244" s="526">
        <f>ROUND(E244*H244,2)</f>
        <v>0</v>
      </c>
      <c r="J244" s="546"/>
      <c r="K244" s="526">
        <f>ROUND(E244*J244,2)</f>
        <v>0</v>
      </c>
      <c r="L244" s="526">
        <v>21</v>
      </c>
      <c r="M244" s="526">
        <f>G244*(1+L244/100)</f>
        <v>0</v>
      </c>
      <c r="N244" s="533">
        <v>0</v>
      </c>
      <c r="O244" s="533">
        <f>ROUND(E244*N244,2)</f>
        <v>0</v>
      </c>
      <c r="P244" s="533">
        <v>0</v>
      </c>
      <c r="Q244" s="533">
        <f>ROUND(E244*P244,2)</f>
        <v>0</v>
      </c>
      <c r="R244" s="526" t="s">
        <v>1877</v>
      </c>
      <c r="S244" s="526" t="s">
        <v>1605</v>
      </c>
      <c r="T244" s="526" t="s">
        <v>1605</v>
      </c>
      <c r="U244" s="526">
        <v>0</v>
      </c>
      <c r="V244" s="526">
        <f>ROUND(E244*U244,2)</f>
        <v>0</v>
      </c>
      <c r="W244" s="526"/>
      <c r="X244" s="526" t="s">
        <v>1243</v>
      </c>
      <c r="Y244" s="526" t="s">
        <v>2857</v>
      </c>
      <c r="Z244" s="527"/>
      <c r="AA244" s="527"/>
      <c r="AB244" s="527"/>
      <c r="AC244" s="527"/>
      <c r="AD244" s="527"/>
      <c r="AE244" s="527"/>
      <c r="AF244" s="527"/>
      <c r="AG244" s="527" t="s">
        <v>1769</v>
      </c>
      <c r="AH244" s="527"/>
      <c r="AI244" s="527"/>
      <c r="AJ244" s="527"/>
      <c r="AK244" s="527"/>
      <c r="AL244" s="527"/>
      <c r="AM244" s="527"/>
      <c r="AN244" s="527"/>
      <c r="AO244" s="527"/>
      <c r="AP244" s="527"/>
      <c r="AQ244" s="527"/>
      <c r="AR244" s="527"/>
      <c r="AS244" s="527"/>
      <c r="AT244" s="527"/>
      <c r="AU244" s="527"/>
      <c r="AV244" s="527"/>
      <c r="AW244" s="527"/>
      <c r="AX244" s="527"/>
      <c r="AY244" s="527"/>
      <c r="AZ244" s="527"/>
      <c r="BA244" s="527"/>
      <c r="BB244" s="527"/>
      <c r="BC244" s="527"/>
      <c r="BD244" s="527"/>
      <c r="BE244" s="527"/>
      <c r="BF244" s="527"/>
      <c r="BG244" s="527"/>
      <c r="BH244" s="527"/>
    </row>
    <row r="245" spans="1:60" outlineLevel="2">
      <c r="A245" s="528"/>
      <c r="B245" s="529"/>
      <c r="C245" s="980" t="s">
        <v>1821</v>
      </c>
      <c r="D245" s="981"/>
      <c r="E245" s="981"/>
      <c r="F245" s="981"/>
      <c r="G245" s="981"/>
      <c r="H245" s="526"/>
      <c r="I245" s="526"/>
      <c r="J245" s="526"/>
      <c r="K245" s="526"/>
      <c r="L245" s="526"/>
      <c r="M245" s="526"/>
      <c r="N245" s="533"/>
      <c r="O245" s="533"/>
      <c r="P245" s="533"/>
      <c r="Q245" s="533"/>
      <c r="R245" s="526"/>
      <c r="S245" s="526"/>
      <c r="T245" s="526"/>
      <c r="U245" s="526"/>
      <c r="V245" s="526"/>
      <c r="W245" s="526"/>
      <c r="X245" s="526"/>
      <c r="Y245" s="526"/>
      <c r="Z245" s="527"/>
      <c r="AA245" s="527"/>
      <c r="AB245" s="527"/>
      <c r="AC245" s="527"/>
      <c r="AD245" s="527"/>
      <c r="AE245" s="527"/>
      <c r="AF245" s="527"/>
      <c r="AG245" s="527" t="s">
        <v>1621</v>
      </c>
      <c r="AH245" s="527"/>
      <c r="AI245" s="527"/>
      <c r="AJ245" s="527"/>
      <c r="AK245" s="527"/>
      <c r="AL245" s="527"/>
      <c r="AM245" s="527"/>
      <c r="AN245" s="527"/>
      <c r="AO245" s="527"/>
      <c r="AP245" s="527"/>
      <c r="AQ245" s="527"/>
      <c r="AR245" s="527"/>
      <c r="AS245" s="527"/>
      <c r="AT245" s="527"/>
      <c r="AU245" s="527"/>
      <c r="AV245" s="527"/>
      <c r="AW245" s="527"/>
      <c r="AX245" s="527"/>
      <c r="AY245" s="527"/>
      <c r="AZ245" s="527"/>
      <c r="BA245" s="527"/>
      <c r="BB245" s="527"/>
      <c r="BC245" s="527"/>
      <c r="BD245" s="527"/>
      <c r="BE245" s="527"/>
      <c r="BF245" s="527"/>
      <c r="BG245" s="527"/>
      <c r="BH245" s="527"/>
    </row>
    <row r="246" spans="1:60">
      <c r="A246" s="510" t="s">
        <v>1600</v>
      </c>
      <c r="B246" s="511" t="s">
        <v>1878</v>
      </c>
      <c r="C246" s="512" t="s">
        <v>1879</v>
      </c>
      <c r="D246" s="513"/>
      <c r="E246" s="514"/>
      <c r="F246" s="515"/>
      <c r="G246" s="515">
        <f>SUMIF(AG247:AG253,"&lt;&gt;NOR",G247:G253)</f>
        <v>0</v>
      </c>
      <c r="H246" s="515"/>
      <c r="I246" s="515">
        <f>SUM(I247:I253)</f>
        <v>0</v>
      </c>
      <c r="J246" s="515"/>
      <c r="K246" s="515">
        <f>SUM(K247:K253)</f>
        <v>0</v>
      </c>
      <c r="L246" s="515"/>
      <c r="M246" s="515">
        <f>SUM(M247:M253)</f>
        <v>0</v>
      </c>
      <c r="N246" s="514"/>
      <c r="O246" s="514">
        <f>SUM(O247:O253)</f>
        <v>0</v>
      </c>
      <c r="P246" s="514"/>
      <c r="Q246" s="514">
        <f>SUM(Q247:Q253)</f>
        <v>0</v>
      </c>
      <c r="R246" s="515"/>
      <c r="S246" s="515"/>
      <c r="T246" s="516"/>
      <c r="U246" s="517"/>
      <c r="V246" s="517">
        <f>SUM(V247:V253)</f>
        <v>0.56000000000000005</v>
      </c>
      <c r="W246" s="517"/>
      <c r="X246" s="517"/>
      <c r="Y246" s="517"/>
      <c r="AG246" s="493" t="s">
        <v>1601</v>
      </c>
    </row>
    <row r="247" spans="1:60" ht="33.75" outlineLevel="1">
      <c r="A247" s="518">
        <v>72</v>
      </c>
      <c r="B247" s="519" t="s">
        <v>1880</v>
      </c>
      <c r="C247" s="520" t="s">
        <v>1881</v>
      </c>
      <c r="D247" s="521" t="s">
        <v>180</v>
      </c>
      <c r="E247" s="522">
        <v>1.6</v>
      </c>
      <c r="F247" s="523"/>
      <c r="G247" s="524">
        <f>ROUND(E247*F247,2)</f>
        <v>0</v>
      </c>
      <c r="H247" s="523"/>
      <c r="I247" s="524">
        <f>ROUND(E247*H247,2)</f>
        <v>0</v>
      </c>
      <c r="J247" s="523"/>
      <c r="K247" s="524">
        <f>ROUND(E247*J247,2)</f>
        <v>0</v>
      </c>
      <c r="L247" s="524">
        <v>21</v>
      </c>
      <c r="M247" s="524">
        <f>G247*(1+L247/100)</f>
        <v>0</v>
      </c>
      <c r="N247" s="522">
        <v>4.6000000000000001E-4</v>
      </c>
      <c r="O247" s="522">
        <f>ROUND(E247*N247,2)</f>
        <v>0</v>
      </c>
      <c r="P247" s="522">
        <v>0</v>
      </c>
      <c r="Q247" s="522">
        <f>ROUND(E247*P247,2)</f>
        <v>0</v>
      </c>
      <c r="R247" s="524" t="s">
        <v>1704</v>
      </c>
      <c r="S247" s="524" t="s">
        <v>1605</v>
      </c>
      <c r="T247" s="525" t="s">
        <v>1605</v>
      </c>
      <c r="U247" s="526">
        <v>0.20805000000000001</v>
      </c>
      <c r="V247" s="526">
        <f>ROUND(E247*U247,2)</f>
        <v>0.33</v>
      </c>
      <c r="W247" s="526"/>
      <c r="X247" s="526" t="s">
        <v>1606</v>
      </c>
      <c r="Y247" s="526" t="s">
        <v>2857</v>
      </c>
      <c r="Z247" s="527"/>
      <c r="AA247" s="527"/>
      <c r="AB247" s="527"/>
      <c r="AC247" s="527"/>
      <c r="AD247" s="527"/>
      <c r="AE247" s="527"/>
      <c r="AF247" s="527"/>
      <c r="AG247" s="527" t="s">
        <v>1607</v>
      </c>
      <c r="AH247" s="527"/>
      <c r="AI247" s="527"/>
      <c r="AJ247" s="527"/>
      <c r="AK247" s="527"/>
      <c r="AL247" s="527"/>
      <c r="AM247" s="527"/>
      <c r="AN247" s="527"/>
      <c r="AO247" s="527"/>
      <c r="AP247" s="527"/>
      <c r="AQ247" s="527"/>
      <c r="AR247" s="527"/>
      <c r="AS247" s="527"/>
      <c r="AT247" s="527"/>
      <c r="AU247" s="527"/>
      <c r="AV247" s="527"/>
      <c r="AW247" s="527"/>
      <c r="AX247" s="527"/>
      <c r="AY247" s="527"/>
      <c r="AZ247" s="527"/>
      <c r="BA247" s="527"/>
      <c r="BB247" s="527"/>
      <c r="BC247" s="527"/>
      <c r="BD247" s="527"/>
      <c r="BE247" s="527"/>
      <c r="BF247" s="527"/>
      <c r="BG247" s="527"/>
      <c r="BH247" s="527"/>
    </row>
    <row r="248" spans="1:60" outlineLevel="2">
      <c r="A248" s="528"/>
      <c r="B248" s="529"/>
      <c r="C248" s="974" t="s">
        <v>1882</v>
      </c>
      <c r="D248" s="975"/>
      <c r="E248" s="975"/>
      <c r="F248" s="975"/>
      <c r="G248" s="975"/>
      <c r="H248" s="526"/>
      <c r="I248" s="526"/>
      <c r="J248" s="526"/>
      <c r="K248" s="526"/>
      <c r="L248" s="526"/>
      <c r="M248" s="526"/>
      <c r="N248" s="533"/>
      <c r="O248" s="533"/>
      <c r="P248" s="533"/>
      <c r="Q248" s="533"/>
      <c r="R248" s="526"/>
      <c r="S248" s="526"/>
      <c r="T248" s="526"/>
      <c r="U248" s="526"/>
      <c r="V248" s="526"/>
      <c r="W248" s="526"/>
      <c r="X248" s="526"/>
      <c r="Y248" s="526"/>
      <c r="Z248" s="527"/>
      <c r="AA248" s="527"/>
      <c r="AB248" s="527"/>
      <c r="AC248" s="527"/>
      <c r="AD248" s="527"/>
      <c r="AE248" s="527"/>
      <c r="AF248" s="527"/>
      <c r="AG248" s="527" t="s">
        <v>1632</v>
      </c>
      <c r="AH248" s="527"/>
      <c r="AI248" s="527"/>
      <c r="AJ248" s="527"/>
      <c r="AK248" s="527"/>
      <c r="AL248" s="527"/>
      <c r="AM248" s="527"/>
      <c r="AN248" s="527"/>
      <c r="AO248" s="527"/>
      <c r="AP248" s="527"/>
      <c r="AQ248" s="527"/>
      <c r="AR248" s="527"/>
      <c r="AS248" s="527"/>
      <c r="AT248" s="527"/>
      <c r="AU248" s="527"/>
      <c r="AV248" s="527"/>
      <c r="AW248" s="527"/>
      <c r="AX248" s="527"/>
      <c r="AY248" s="527"/>
      <c r="AZ248" s="527"/>
      <c r="BA248" s="527"/>
      <c r="BB248" s="527"/>
      <c r="BC248" s="527"/>
      <c r="BD248" s="527"/>
      <c r="BE248" s="527"/>
      <c r="BF248" s="527"/>
      <c r="BG248" s="527"/>
      <c r="BH248" s="527"/>
    </row>
    <row r="249" spans="1:60" outlineLevel="2">
      <c r="A249" s="528"/>
      <c r="B249" s="529"/>
      <c r="C249" s="530" t="s">
        <v>1883</v>
      </c>
      <c r="D249" s="531"/>
      <c r="E249" s="532">
        <v>1.6</v>
      </c>
      <c r="F249" s="526"/>
      <c r="G249" s="526"/>
      <c r="H249" s="526"/>
      <c r="I249" s="526"/>
      <c r="J249" s="526"/>
      <c r="K249" s="526"/>
      <c r="L249" s="526"/>
      <c r="M249" s="526"/>
      <c r="N249" s="533"/>
      <c r="O249" s="533"/>
      <c r="P249" s="533"/>
      <c r="Q249" s="533"/>
      <c r="R249" s="526"/>
      <c r="S249" s="526"/>
      <c r="T249" s="526"/>
      <c r="U249" s="526"/>
      <c r="V249" s="526"/>
      <c r="W249" s="526"/>
      <c r="X249" s="526"/>
      <c r="Y249" s="526"/>
      <c r="Z249" s="527"/>
      <c r="AA249" s="527"/>
      <c r="AB249" s="527"/>
      <c r="AC249" s="527"/>
      <c r="AD249" s="527"/>
      <c r="AE249" s="527"/>
      <c r="AF249" s="527"/>
      <c r="AG249" s="527" t="s">
        <v>814</v>
      </c>
      <c r="AH249" s="527">
        <v>0</v>
      </c>
      <c r="AI249" s="527"/>
      <c r="AJ249" s="527"/>
      <c r="AK249" s="527"/>
      <c r="AL249" s="527"/>
      <c r="AM249" s="527"/>
      <c r="AN249" s="527"/>
      <c r="AO249" s="527"/>
      <c r="AP249" s="527"/>
      <c r="AQ249" s="527"/>
      <c r="AR249" s="527"/>
      <c r="AS249" s="527"/>
      <c r="AT249" s="527"/>
      <c r="AU249" s="527"/>
      <c r="AV249" s="527"/>
      <c r="AW249" s="527"/>
      <c r="AX249" s="527"/>
      <c r="AY249" s="527"/>
      <c r="AZ249" s="527"/>
      <c r="BA249" s="527"/>
      <c r="BB249" s="527"/>
      <c r="BC249" s="527"/>
      <c r="BD249" s="527"/>
      <c r="BE249" s="527"/>
      <c r="BF249" s="527"/>
      <c r="BG249" s="527"/>
      <c r="BH249" s="527"/>
    </row>
    <row r="250" spans="1:60" ht="33.75" outlineLevel="1">
      <c r="A250" s="518">
        <v>73</v>
      </c>
      <c r="B250" s="519" t="s">
        <v>1884</v>
      </c>
      <c r="C250" s="520" t="s">
        <v>1885</v>
      </c>
      <c r="D250" s="521" t="s">
        <v>180</v>
      </c>
      <c r="E250" s="522">
        <v>1.1000000000000001</v>
      </c>
      <c r="F250" s="523"/>
      <c r="G250" s="524">
        <f>ROUND(E250*F250,2)</f>
        <v>0</v>
      </c>
      <c r="H250" s="523"/>
      <c r="I250" s="524">
        <f>ROUND(E250*H250,2)</f>
        <v>0</v>
      </c>
      <c r="J250" s="523"/>
      <c r="K250" s="524">
        <f>ROUND(E250*J250,2)</f>
        <v>0</v>
      </c>
      <c r="L250" s="524">
        <v>21</v>
      </c>
      <c r="M250" s="524">
        <f>G250*(1+L250/100)</f>
        <v>0</v>
      </c>
      <c r="N250" s="522">
        <v>2.3000000000000001E-4</v>
      </c>
      <c r="O250" s="522">
        <f>ROUND(E250*N250,2)</f>
        <v>0</v>
      </c>
      <c r="P250" s="522">
        <v>0</v>
      </c>
      <c r="Q250" s="522">
        <f>ROUND(E250*P250,2)</f>
        <v>0</v>
      </c>
      <c r="R250" s="524" t="s">
        <v>1704</v>
      </c>
      <c r="S250" s="524" t="s">
        <v>1605</v>
      </c>
      <c r="T250" s="525" t="s">
        <v>1605</v>
      </c>
      <c r="U250" s="526">
        <v>0.20805000000000001</v>
      </c>
      <c r="V250" s="526">
        <f>ROUND(E250*U250,2)</f>
        <v>0.23</v>
      </c>
      <c r="W250" s="526"/>
      <c r="X250" s="526" t="s">
        <v>1606</v>
      </c>
      <c r="Y250" s="526" t="s">
        <v>2857</v>
      </c>
      <c r="Z250" s="527"/>
      <c r="AA250" s="527"/>
      <c r="AB250" s="527"/>
      <c r="AC250" s="527"/>
      <c r="AD250" s="527"/>
      <c r="AE250" s="527"/>
      <c r="AF250" s="527"/>
      <c r="AG250" s="527" t="s">
        <v>1607</v>
      </c>
      <c r="AH250" s="527"/>
      <c r="AI250" s="527"/>
      <c r="AJ250" s="527"/>
      <c r="AK250" s="527"/>
      <c r="AL250" s="527"/>
      <c r="AM250" s="527"/>
      <c r="AN250" s="527"/>
      <c r="AO250" s="527"/>
      <c r="AP250" s="527"/>
      <c r="AQ250" s="527"/>
      <c r="AR250" s="527"/>
      <c r="AS250" s="527"/>
      <c r="AT250" s="527"/>
      <c r="AU250" s="527"/>
      <c r="AV250" s="527"/>
      <c r="AW250" s="527"/>
      <c r="AX250" s="527"/>
      <c r="AY250" s="527"/>
      <c r="AZ250" s="527"/>
      <c r="BA250" s="527"/>
      <c r="BB250" s="527"/>
      <c r="BC250" s="527"/>
      <c r="BD250" s="527"/>
      <c r="BE250" s="527"/>
      <c r="BF250" s="527"/>
      <c r="BG250" s="527"/>
      <c r="BH250" s="527"/>
    </row>
    <row r="251" spans="1:60" outlineLevel="2">
      <c r="A251" s="528"/>
      <c r="B251" s="529"/>
      <c r="C251" s="530" t="s">
        <v>1886</v>
      </c>
      <c r="D251" s="531"/>
      <c r="E251" s="532">
        <v>1.1000000000000001</v>
      </c>
      <c r="F251" s="526"/>
      <c r="G251" s="526"/>
      <c r="H251" s="526"/>
      <c r="I251" s="526"/>
      <c r="J251" s="526"/>
      <c r="K251" s="526"/>
      <c r="L251" s="526"/>
      <c r="M251" s="526"/>
      <c r="N251" s="533"/>
      <c r="O251" s="533"/>
      <c r="P251" s="533"/>
      <c r="Q251" s="533"/>
      <c r="R251" s="526"/>
      <c r="S251" s="526"/>
      <c r="T251" s="526"/>
      <c r="U251" s="526"/>
      <c r="V251" s="526"/>
      <c r="W251" s="526"/>
      <c r="X251" s="526"/>
      <c r="Y251" s="526"/>
      <c r="Z251" s="527"/>
      <c r="AA251" s="527"/>
      <c r="AB251" s="527"/>
      <c r="AC251" s="527"/>
      <c r="AD251" s="527"/>
      <c r="AE251" s="527"/>
      <c r="AF251" s="527"/>
      <c r="AG251" s="527" t="s">
        <v>814</v>
      </c>
      <c r="AH251" s="527">
        <v>0</v>
      </c>
      <c r="AI251" s="527"/>
      <c r="AJ251" s="527"/>
      <c r="AK251" s="527"/>
      <c r="AL251" s="527"/>
      <c r="AM251" s="527"/>
      <c r="AN251" s="527"/>
      <c r="AO251" s="527"/>
      <c r="AP251" s="527"/>
      <c r="AQ251" s="527"/>
      <c r="AR251" s="527"/>
      <c r="AS251" s="527"/>
      <c r="AT251" s="527"/>
      <c r="AU251" s="527"/>
      <c r="AV251" s="527"/>
      <c r="AW251" s="527"/>
      <c r="AX251" s="527"/>
      <c r="AY251" s="527"/>
      <c r="AZ251" s="527"/>
      <c r="BA251" s="527"/>
      <c r="BB251" s="527"/>
      <c r="BC251" s="527"/>
      <c r="BD251" s="527"/>
      <c r="BE251" s="527"/>
      <c r="BF251" s="527"/>
      <c r="BG251" s="527"/>
      <c r="BH251" s="527"/>
    </row>
    <row r="252" spans="1:60" outlineLevel="1">
      <c r="A252" s="528">
        <v>74</v>
      </c>
      <c r="B252" s="529" t="s">
        <v>1887</v>
      </c>
      <c r="C252" s="543" t="s">
        <v>1888</v>
      </c>
      <c r="D252" s="544" t="s">
        <v>255</v>
      </c>
      <c r="E252" s="545"/>
      <c r="F252" s="546"/>
      <c r="G252" s="526">
        <f>ROUND(E252*F252,2)</f>
        <v>0</v>
      </c>
      <c r="H252" s="546"/>
      <c r="I252" s="526">
        <f>ROUND(E252*H252,2)</f>
        <v>0</v>
      </c>
      <c r="J252" s="546"/>
      <c r="K252" s="526">
        <f>ROUND(E252*J252,2)</f>
        <v>0</v>
      </c>
      <c r="L252" s="526">
        <v>21</v>
      </c>
      <c r="M252" s="526">
        <f>G252*(1+L252/100)</f>
        <v>0</v>
      </c>
      <c r="N252" s="533">
        <v>0</v>
      </c>
      <c r="O252" s="533">
        <f>ROUND(E252*N252,2)</f>
        <v>0</v>
      </c>
      <c r="P252" s="533">
        <v>0</v>
      </c>
      <c r="Q252" s="533">
        <f>ROUND(E252*P252,2)</f>
        <v>0</v>
      </c>
      <c r="R252" s="526" t="s">
        <v>1704</v>
      </c>
      <c r="S252" s="526" t="s">
        <v>1605</v>
      </c>
      <c r="T252" s="526" t="s">
        <v>1605</v>
      </c>
      <c r="U252" s="526">
        <v>0</v>
      </c>
      <c r="V252" s="526">
        <f>ROUND(E252*U252,2)</f>
        <v>0</v>
      </c>
      <c r="W252" s="526"/>
      <c r="X252" s="526" t="s">
        <v>1243</v>
      </c>
      <c r="Y252" s="526" t="s">
        <v>2857</v>
      </c>
      <c r="Z252" s="527"/>
      <c r="AA252" s="527"/>
      <c r="AB252" s="527"/>
      <c r="AC252" s="527"/>
      <c r="AD252" s="527"/>
      <c r="AE252" s="527"/>
      <c r="AF252" s="527"/>
      <c r="AG252" s="527" t="s">
        <v>1769</v>
      </c>
      <c r="AH252" s="527"/>
      <c r="AI252" s="527"/>
      <c r="AJ252" s="527"/>
      <c r="AK252" s="527"/>
      <c r="AL252" s="527"/>
      <c r="AM252" s="527"/>
      <c r="AN252" s="527"/>
      <c r="AO252" s="527"/>
      <c r="AP252" s="527"/>
      <c r="AQ252" s="527"/>
      <c r="AR252" s="527"/>
      <c r="AS252" s="527"/>
      <c r="AT252" s="527"/>
      <c r="AU252" s="527"/>
      <c r="AV252" s="527"/>
      <c r="AW252" s="527"/>
      <c r="AX252" s="527"/>
      <c r="AY252" s="527"/>
      <c r="AZ252" s="527"/>
      <c r="BA252" s="527"/>
      <c r="BB252" s="527"/>
      <c r="BC252" s="527"/>
      <c r="BD252" s="527"/>
      <c r="BE252" s="527"/>
      <c r="BF252" s="527"/>
      <c r="BG252" s="527"/>
      <c r="BH252" s="527"/>
    </row>
    <row r="253" spans="1:60" outlineLevel="2">
      <c r="A253" s="528"/>
      <c r="B253" s="529"/>
      <c r="C253" s="980" t="s">
        <v>1821</v>
      </c>
      <c r="D253" s="981"/>
      <c r="E253" s="981"/>
      <c r="F253" s="981"/>
      <c r="G253" s="981"/>
      <c r="H253" s="526"/>
      <c r="I253" s="526"/>
      <c r="J253" s="526"/>
      <c r="K253" s="526"/>
      <c r="L253" s="526"/>
      <c r="M253" s="526"/>
      <c r="N253" s="533"/>
      <c r="O253" s="533"/>
      <c r="P253" s="533"/>
      <c r="Q253" s="533"/>
      <c r="R253" s="526"/>
      <c r="S253" s="526"/>
      <c r="T253" s="526"/>
      <c r="U253" s="526"/>
      <c r="V253" s="526"/>
      <c r="W253" s="526"/>
      <c r="X253" s="526"/>
      <c r="Y253" s="526"/>
      <c r="Z253" s="527"/>
      <c r="AA253" s="527"/>
      <c r="AB253" s="527"/>
      <c r="AC253" s="527"/>
      <c r="AD253" s="527"/>
      <c r="AE253" s="527"/>
      <c r="AF253" s="527"/>
      <c r="AG253" s="527" t="s">
        <v>1621</v>
      </c>
      <c r="AH253" s="527"/>
      <c r="AI253" s="527"/>
      <c r="AJ253" s="527"/>
      <c r="AK253" s="527"/>
      <c r="AL253" s="527"/>
      <c r="AM253" s="527"/>
      <c r="AN253" s="527"/>
      <c r="AO253" s="527"/>
      <c r="AP253" s="527"/>
      <c r="AQ253" s="527"/>
      <c r="AR253" s="527"/>
      <c r="AS253" s="527"/>
      <c r="AT253" s="527"/>
      <c r="AU253" s="527"/>
      <c r="AV253" s="527"/>
      <c r="AW253" s="527"/>
      <c r="AX253" s="527"/>
      <c r="AY253" s="527"/>
      <c r="AZ253" s="527"/>
      <c r="BA253" s="527"/>
      <c r="BB253" s="527"/>
      <c r="BC253" s="527"/>
      <c r="BD253" s="527"/>
      <c r="BE253" s="527"/>
      <c r="BF253" s="527"/>
      <c r="BG253" s="527"/>
      <c r="BH253" s="527"/>
    </row>
    <row r="254" spans="1:60">
      <c r="A254" s="510" t="s">
        <v>1600</v>
      </c>
      <c r="B254" s="511" t="s">
        <v>1889</v>
      </c>
      <c r="C254" s="512" t="s">
        <v>1890</v>
      </c>
      <c r="D254" s="513"/>
      <c r="E254" s="514"/>
      <c r="F254" s="515"/>
      <c r="G254" s="515">
        <f>SUMIF(AG255:AG275,"&lt;&gt;NOR",G255:G275)</f>
        <v>0</v>
      </c>
      <c r="H254" s="515"/>
      <c r="I254" s="515">
        <f>SUM(I255:I275)</f>
        <v>0</v>
      </c>
      <c r="J254" s="515"/>
      <c r="K254" s="515">
        <f>SUM(K255:K275)</f>
        <v>0</v>
      </c>
      <c r="L254" s="515"/>
      <c r="M254" s="515">
        <f>SUM(M255:M275)</f>
        <v>0</v>
      </c>
      <c r="N254" s="514"/>
      <c r="O254" s="514">
        <f>SUM(O255:O275)</f>
        <v>0.60000000000000009</v>
      </c>
      <c r="P254" s="514"/>
      <c r="Q254" s="514">
        <f>SUM(Q255:Q275)</f>
        <v>0</v>
      </c>
      <c r="R254" s="515"/>
      <c r="S254" s="515"/>
      <c r="T254" s="516"/>
      <c r="U254" s="517"/>
      <c r="V254" s="517">
        <f>SUM(V255:V275)</f>
        <v>50.5</v>
      </c>
      <c r="W254" s="517"/>
      <c r="X254" s="517"/>
      <c r="Y254" s="517"/>
      <c r="AG254" s="493" t="s">
        <v>1601</v>
      </c>
    </row>
    <row r="255" spans="1:60" outlineLevel="1">
      <c r="A255" s="518">
        <v>75</v>
      </c>
      <c r="B255" s="519" t="s">
        <v>1891</v>
      </c>
      <c r="C255" s="520" t="s">
        <v>1892</v>
      </c>
      <c r="D255" s="521" t="s">
        <v>162</v>
      </c>
      <c r="E255" s="522">
        <v>32.865000000000002</v>
      </c>
      <c r="F255" s="523"/>
      <c r="G255" s="524">
        <f>ROUND(E255*F255,2)</f>
        <v>0</v>
      </c>
      <c r="H255" s="523"/>
      <c r="I255" s="524">
        <f>ROUND(E255*H255,2)</f>
        <v>0</v>
      </c>
      <c r="J255" s="523"/>
      <c r="K255" s="524">
        <f>ROUND(E255*J255,2)</f>
        <v>0</v>
      </c>
      <c r="L255" s="524">
        <v>21</v>
      </c>
      <c r="M255" s="524">
        <f>G255*(1+L255/100)</f>
        <v>0</v>
      </c>
      <c r="N255" s="522">
        <v>0</v>
      </c>
      <c r="O255" s="522">
        <f>ROUND(E255*N255,2)</f>
        <v>0</v>
      </c>
      <c r="P255" s="522">
        <v>0</v>
      </c>
      <c r="Q255" s="522">
        <f>ROUND(E255*P255,2)</f>
        <v>0</v>
      </c>
      <c r="R255" s="524" t="s">
        <v>1893</v>
      </c>
      <c r="S255" s="524" t="s">
        <v>1605</v>
      </c>
      <c r="T255" s="525" t="s">
        <v>1605</v>
      </c>
      <c r="U255" s="526">
        <v>1.6E-2</v>
      </c>
      <c r="V255" s="526">
        <f>ROUND(E255*U255,2)</f>
        <v>0.53</v>
      </c>
      <c r="W255" s="526"/>
      <c r="X255" s="526" t="s">
        <v>1606</v>
      </c>
      <c r="Y255" s="526" t="s">
        <v>2857</v>
      </c>
      <c r="Z255" s="527"/>
      <c r="AA255" s="527"/>
      <c r="AB255" s="527"/>
      <c r="AC255" s="527"/>
      <c r="AD255" s="527"/>
      <c r="AE255" s="527"/>
      <c r="AF255" s="527"/>
      <c r="AG255" s="527" t="s">
        <v>1607</v>
      </c>
      <c r="AH255" s="527"/>
      <c r="AI255" s="527"/>
      <c r="AJ255" s="527"/>
      <c r="AK255" s="527"/>
      <c r="AL255" s="527"/>
      <c r="AM255" s="527"/>
      <c r="AN255" s="527"/>
      <c r="AO255" s="527"/>
      <c r="AP255" s="527"/>
      <c r="AQ255" s="527"/>
      <c r="AR255" s="527"/>
      <c r="AS255" s="527"/>
      <c r="AT255" s="527"/>
      <c r="AU255" s="527"/>
      <c r="AV255" s="527"/>
      <c r="AW255" s="527"/>
      <c r="AX255" s="527"/>
      <c r="AY255" s="527"/>
      <c r="AZ255" s="527"/>
      <c r="BA255" s="527"/>
      <c r="BB255" s="527"/>
      <c r="BC255" s="527"/>
      <c r="BD255" s="527"/>
      <c r="BE255" s="527"/>
      <c r="BF255" s="527"/>
      <c r="BG255" s="527"/>
      <c r="BH255" s="527"/>
    </row>
    <row r="256" spans="1:60" outlineLevel="2">
      <c r="A256" s="528"/>
      <c r="B256" s="529"/>
      <c r="C256" s="530" t="s">
        <v>1894</v>
      </c>
      <c r="D256" s="531"/>
      <c r="E256" s="532">
        <v>32.865000000000002</v>
      </c>
      <c r="F256" s="526"/>
      <c r="G256" s="526"/>
      <c r="H256" s="526"/>
      <c r="I256" s="526"/>
      <c r="J256" s="526"/>
      <c r="K256" s="526"/>
      <c r="L256" s="526"/>
      <c r="M256" s="526"/>
      <c r="N256" s="533"/>
      <c r="O256" s="533"/>
      <c r="P256" s="533"/>
      <c r="Q256" s="533"/>
      <c r="R256" s="526"/>
      <c r="S256" s="526"/>
      <c r="T256" s="526"/>
      <c r="U256" s="526"/>
      <c r="V256" s="526"/>
      <c r="W256" s="526"/>
      <c r="X256" s="526"/>
      <c r="Y256" s="526"/>
      <c r="Z256" s="527"/>
      <c r="AA256" s="527"/>
      <c r="AB256" s="527"/>
      <c r="AC256" s="527"/>
      <c r="AD256" s="527"/>
      <c r="AE256" s="527"/>
      <c r="AF256" s="527"/>
      <c r="AG256" s="527" t="s">
        <v>814</v>
      </c>
      <c r="AH256" s="527">
        <v>5</v>
      </c>
      <c r="AI256" s="527"/>
      <c r="AJ256" s="527"/>
      <c r="AK256" s="527"/>
      <c r="AL256" s="527"/>
      <c r="AM256" s="527"/>
      <c r="AN256" s="527"/>
      <c r="AO256" s="527"/>
      <c r="AP256" s="527"/>
      <c r="AQ256" s="527"/>
      <c r="AR256" s="527"/>
      <c r="AS256" s="527"/>
      <c r="AT256" s="527"/>
      <c r="AU256" s="527"/>
      <c r="AV256" s="527"/>
      <c r="AW256" s="527"/>
      <c r="AX256" s="527"/>
      <c r="AY256" s="527"/>
      <c r="AZ256" s="527"/>
      <c r="BA256" s="527"/>
      <c r="BB256" s="527"/>
      <c r="BC256" s="527"/>
      <c r="BD256" s="527"/>
      <c r="BE256" s="527"/>
      <c r="BF256" s="527"/>
      <c r="BG256" s="527"/>
      <c r="BH256" s="527"/>
    </row>
    <row r="257" spans="1:60" ht="22.5" outlineLevel="1">
      <c r="A257" s="518">
        <v>76</v>
      </c>
      <c r="B257" s="519" t="s">
        <v>1895</v>
      </c>
      <c r="C257" s="520" t="s">
        <v>1896</v>
      </c>
      <c r="D257" s="521" t="s">
        <v>180</v>
      </c>
      <c r="E257" s="522">
        <v>29.1</v>
      </c>
      <c r="F257" s="523"/>
      <c r="G257" s="524">
        <f>ROUND(E257*F257,2)</f>
        <v>0</v>
      </c>
      <c r="H257" s="523"/>
      <c r="I257" s="524">
        <f>ROUND(E257*H257,2)</f>
        <v>0</v>
      </c>
      <c r="J257" s="523"/>
      <c r="K257" s="524">
        <f>ROUND(E257*J257,2)</f>
        <v>0</v>
      </c>
      <c r="L257" s="524">
        <v>21</v>
      </c>
      <c r="M257" s="524">
        <f>G257*(1+L257/100)</f>
        <v>0</v>
      </c>
      <c r="N257" s="522">
        <v>4.2000000000000002E-4</v>
      </c>
      <c r="O257" s="522">
        <f>ROUND(E257*N257,2)</f>
        <v>0.01</v>
      </c>
      <c r="P257" s="522">
        <v>0</v>
      </c>
      <c r="Q257" s="522">
        <f>ROUND(E257*P257,2)</f>
        <v>0</v>
      </c>
      <c r="R257" s="524" t="s">
        <v>1704</v>
      </c>
      <c r="S257" s="524" t="s">
        <v>1605</v>
      </c>
      <c r="T257" s="525" t="s">
        <v>1605</v>
      </c>
      <c r="U257" s="526">
        <v>0.12</v>
      </c>
      <c r="V257" s="526">
        <f>ROUND(E257*U257,2)</f>
        <v>3.49</v>
      </c>
      <c r="W257" s="526"/>
      <c r="X257" s="526" t="s">
        <v>1606</v>
      </c>
      <c r="Y257" s="526" t="s">
        <v>2857</v>
      </c>
      <c r="Z257" s="527"/>
      <c r="AA257" s="527"/>
      <c r="AB257" s="527"/>
      <c r="AC257" s="527"/>
      <c r="AD257" s="527"/>
      <c r="AE257" s="527"/>
      <c r="AF257" s="527"/>
      <c r="AG257" s="527" t="s">
        <v>1607</v>
      </c>
      <c r="AH257" s="527"/>
      <c r="AI257" s="527"/>
      <c r="AJ257" s="527"/>
      <c r="AK257" s="527"/>
      <c r="AL257" s="527"/>
      <c r="AM257" s="527"/>
      <c r="AN257" s="527"/>
      <c r="AO257" s="527"/>
      <c r="AP257" s="527"/>
      <c r="AQ257" s="527"/>
      <c r="AR257" s="527"/>
      <c r="AS257" s="527"/>
      <c r="AT257" s="527"/>
      <c r="AU257" s="527"/>
      <c r="AV257" s="527"/>
      <c r="AW257" s="527"/>
      <c r="AX257" s="527"/>
      <c r="AY257" s="527"/>
      <c r="AZ257" s="527"/>
      <c r="BA257" s="527"/>
      <c r="BB257" s="527"/>
      <c r="BC257" s="527"/>
      <c r="BD257" s="527"/>
      <c r="BE257" s="527"/>
      <c r="BF257" s="527"/>
      <c r="BG257" s="527"/>
      <c r="BH257" s="527"/>
    </row>
    <row r="258" spans="1:60" outlineLevel="2">
      <c r="A258" s="528"/>
      <c r="B258" s="529"/>
      <c r="C258" s="530" t="s">
        <v>2863</v>
      </c>
      <c r="D258" s="531"/>
      <c r="E258" s="532"/>
      <c r="F258" s="526"/>
      <c r="G258" s="526"/>
      <c r="H258" s="526"/>
      <c r="I258" s="526"/>
      <c r="J258" s="526"/>
      <c r="K258" s="526"/>
      <c r="L258" s="526"/>
      <c r="M258" s="526"/>
      <c r="N258" s="533"/>
      <c r="O258" s="533"/>
      <c r="P258" s="533"/>
      <c r="Q258" s="533"/>
      <c r="R258" s="526"/>
      <c r="S258" s="526"/>
      <c r="T258" s="526"/>
      <c r="U258" s="526"/>
      <c r="V258" s="526"/>
      <c r="W258" s="526"/>
      <c r="X258" s="526"/>
      <c r="Y258" s="526"/>
      <c r="Z258" s="527"/>
      <c r="AA258" s="527"/>
      <c r="AB258" s="527"/>
      <c r="AC258" s="527"/>
      <c r="AD258" s="527"/>
      <c r="AE258" s="527"/>
      <c r="AF258" s="527"/>
      <c r="AG258" s="527" t="s">
        <v>814</v>
      </c>
      <c r="AH258" s="527">
        <v>0</v>
      </c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7"/>
      <c r="AY258" s="527"/>
      <c r="AZ258" s="527"/>
      <c r="BA258" s="527"/>
      <c r="BB258" s="527"/>
      <c r="BC258" s="527"/>
      <c r="BD258" s="527"/>
      <c r="BE258" s="527"/>
      <c r="BF258" s="527"/>
      <c r="BG258" s="527"/>
      <c r="BH258" s="527"/>
    </row>
    <row r="259" spans="1:60" outlineLevel="3">
      <c r="A259" s="528"/>
      <c r="B259" s="529"/>
      <c r="C259" s="530" t="s">
        <v>1615</v>
      </c>
      <c r="D259" s="531"/>
      <c r="E259" s="532">
        <v>16</v>
      </c>
      <c r="F259" s="526"/>
      <c r="G259" s="526"/>
      <c r="H259" s="526"/>
      <c r="I259" s="526"/>
      <c r="J259" s="526"/>
      <c r="K259" s="526"/>
      <c r="L259" s="526"/>
      <c r="M259" s="526"/>
      <c r="N259" s="533"/>
      <c r="O259" s="533"/>
      <c r="P259" s="533"/>
      <c r="Q259" s="533"/>
      <c r="R259" s="526"/>
      <c r="S259" s="526"/>
      <c r="T259" s="526"/>
      <c r="U259" s="526"/>
      <c r="V259" s="526"/>
      <c r="W259" s="526"/>
      <c r="X259" s="526"/>
      <c r="Y259" s="526"/>
      <c r="Z259" s="527"/>
      <c r="AA259" s="527"/>
      <c r="AB259" s="527"/>
      <c r="AC259" s="527"/>
      <c r="AD259" s="527"/>
      <c r="AE259" s="527"/>
      <c r="AF259" s="527"/>
      <c r="AG259" s="527" t="s">
        <v>814</v>
      </c>
      <c r="AH259" s="527">
        <v>0</v>
      </c>
      <c r="AI259" s="527"/>
      <c r="AJ259" s="527"/>
      <c r="AK259" s="527"/>
      <c r="AL259" s="527"/>
      <c r="AM259" s="527"/>
      <c r="AN259" s="527"/>
      <c r="AO259" s="527"/>
      <c r="AP259" s="527"/>
      <c r="AQ259" s="527"/>
      <c r="AR259" s="527"/>
      <c r="AS259" s="527"/>
      <c r="AT259" s="527"/>
      <c r="AU259" s="527"/>
      <c r="AV259" s="527"/>
      <c r="AW259" s="527"/>
      <c r="AX259" s="527"/>
      <c r="AY259" s="527"/>
      <c r="AZ259" s="527"/>
      <c r="BA259" s="527"/>
      <c r="BB259" s="527"/>
      <c r="BC259" s="527"/>
      <c r="BD259" s="527"/>
      <c r="BE259" s="527"/>
      <c r="BF259" s="527"/>
      <c r="BG259" s="527"/>
      <c r="BH259" s="527"/>
    </row>
    <row r="260" spans="1:60" outlineLevel="3">
      <c r="A260" s="528"/>
      <c r="B260" s="529"/>
      <c r="C260" s="530" t="s">
        <v>1787</v>
      </c>
      <c r="D260" s="531"/>
      <c r="E260" s="532">
        <v>8.1999999999999993</v>
      </c>
      <c r="F260" s="526"/>
      <c r="G260" s="526"/>
      <c r="H260" s="526"/>
      <c r="I260" s="526"/>
      <c r="J260" s="526"/>
      <c r="K260" s="526"/>
      <c r="L260" s="526"/>
      <c r="M260" s="526"/>
      <c r="N260" s="533"/>
      <c r="O260" s="533"/>
      <c r="P260" s="533"/>
      <c r="Q260" s="533"/>
      <c r="R260" s="526"/>
      <c r="S260" s="526"/>
      <c r="T260" s="526"/>
      <c r="U260" s="526"/>
      <c r="V260" s="526"/>
      <c r="W260" s="526"/>
      <c r="X260" s="526"/>
      <c r="Y260" s="526"/>
      <c r="Z260" s="527"/>
      <c r="AA260" s="527"/>
      <c r="AB260" s="527"/>
      <c r="AC260" s="527"/>
      <c r="AD260" s="527"/>
      <c r="AE260" s="527"/>
      <c r="AF260" s="527"/>
      <c r="AG260" s="527" t="s">
        <v>814</v>
      </c>
      <c r="AH260" s="527">
        <v>0</v>
      </c>
      <c r="AI260" s="527"/>
      <c r="AJ260" s="527"/>
      <c r="AK260" s="527"/>
      <c r="AL260" s="527"/>
      <c r="AM260" s="527"/>
      <c r="AN260" s="527"/>
      <c r="AO260" s="527"/>
      <c r="AP260" s="527"/>
      <c r="AQ260" s="527"/>
      <c r="AR260" s="527"/>
      <c r="AS260" s="527"/>
      <c r="AT260" s="527"/>
      <c r="AU260" s="527"/>
      <c r="AV260" s="527"/>
      <c r="AW260" s="527"/>
      <c r="AX260" s="527"/>
      <c r="AY260" s="527"/>
      <c r="AZ260" s="527"/>
      <c r="BA260" s="527"/>
      <c r="BB260" s="527"/>
      <c r="BC260" s="527"/>
      <c r="BD260" s="527"/>
      <c r="BE260" s="527"/>
      <c r="BF260" s="527"/>
      <c r="BG260" s="527"/>
      <c r="BH260" s="527"/>
    </row>
    <row r="261" spans="1:60" outlineLevel="3">
      <c r="A261" s="528"/>
      <c r="B261" s="529"/>
      <c r="C261" s="530" t="s">
        <v>1617</v>
      </c>
      <c r="D261" s="531"/>
      <c r="E261" s="532">
        <v>4.9000000000000004</v>
      </c>
      <c r="F261" s="526"/>
      <c r="G261" s="526"/>
      <c r="H261" s="526"/>
      <c r="I261" s="526"/>
      <c r="J261" s="526"/>
      <c r="K261" s="526"/>
      <c r="L261" s="526"/>
      <c r="M261" s="526"/>
      <c r="N261" s="533"/>
      <c r="O261" s="533"/>
      <c r="P261" s="533"/>
      <c r="Q261" s="533"/>
      <c r="R261" s="526"/>
      <c r="S261" s="526"/>
      <c r="T261" s="526"/>
      <c r="U261" s="526"/>
      <c r="V261" s="526"/>
      <c r="W261" s="526"/>
      <c r="X261" s="526"/>
      <c r="Y261" s="526"/>
      <c r="Z261" s="527"/>
      <c r="AA261" s="527"/>
      <c r="AB261" s="527"/>
      <c r="AC261" s="527"/>
      <c r="AD261" s="527"/>
      <c r="AE261" s="527"/>
      <c r="AF261" s="527"/>
      <c r="AG261" s="527" t="s">
        <v>814</v>
      </c>
      <c r="AH261" s="527">
        <v>0</v>
      </c>
      <c r="AI261" s="527"/>
      <c r="AJ261" s="527"/>
      <c r="AK261" s="527"/>
      <c r="AL261" s="527"/>
      <c r="AM261" s="527"/>
      <c r="AN261" s="527"/>
      <c r="AO261" s="527"/>
      <c r="AP261" s="527"/>
      <c r="AQ261" s="527"/>
      <c r="AR261" s="527"/>
      <c r="AS261" s="527"/>
      <c r="AT261" s="527"/>
      <c r="AU261" s="527"/>
      <c r="AV261" s="527"/>
      <c r="AW261" s="527"/>
      <c r="AX261" s="527"/>
      <c r="AY261" s="527"/>
      <c r="AZ261" s="527"/>
      <c r="BA261" s="527"/>
      <c r="BB261" s="527"/>
      <c r="BC261" s="527"/>
      <c r="BD261" s="527"/>
      <c r="BE261" s="527"/>
      <c r="BF261" s="527"/>
      <c r="BG261" s="527"/>
      <c r="BH261" s="527"/>
    </row>
    <row r="262" spans="1:60" ht="22.5" outlineLevel="1">
      <c r="A262" s="518">
        <v>77</v>
      </c>
      <c r="B262" s="519" t="s">
        <v>1897</v>
      </c>
      <c r="C262" s="520" t="s">
        <v>1898</v>
      </c>
      <c r="D262" s="521" t="s">
        <v>162</v>
      </c>
      <c r="E262" s="522">
        <v>32.865000000000002</v>
      </c>
      <c r="F262" s="523"/>
      <c r="G262" s="524">
        <f>ROUND(E262*F262,2)</f>
        <v>0</v>
      </c>
      <c r="H262" s="523"/>
      <c r="I262" s="524">
        <f>ROUND(E262*H262,2)</f>
        <v>0</v>
      </c>
      <c r="J262" s="523"/>
      <c r="K262" s="524">
        <f>ROUND(E262*J262,2)</f>
        <v>0</v>
      </c>
      <c r="L262" s="524">
        <v>21</v>
      </c>
      <c r="M262" s="524">
        <f>G262*(1+L262/100)</f>
        <v>0</v>
      </c>
      <c r="N262" s="522">
        <v>9.5600000000000008E-3</v>
      </c>
      <c r="O262" s="522">
        <f>ROUND(E262*N262,2)</f>
        <v>0.31</v>
      </c>
      <c r="P262" s="522">
        <v>0</v>
      </c>
      <c r="Q262" s="522">
        <f>ROUND(E262*P262,2)</f>
        <v>0</v>
      </c>
      <c r="R262" s="524"/>
      <c r="S262" s="524" t="s">
        <v>1707</v>
      </c>
      <c r="T262" s="525" t="s">
        <v>1708</v>
      </c>
      <c r="U262" s="526">
        <v>0.75</v>
      </c>
      <c r="V262" s="526">
        <f>ROUND(E262*U262,2)</f>
        <v>24.65</v>
      </c>
      <c r="W262" s="526"/>
      <c r="X262" s="526" t="s">
        <v>1606</v>
      </c>
      <c r="Y262" s="526" t="s">
        <v>2857</v>
      </c>
      <c r="Z262" s="527"/>
      <c r="AA262" s="527"/>
      <c r="AB262" s="527"/>
      <c r="AC262" s="527"/>
      <c r="AD262" s="527"/>
      <c r="AE262" s="527"/>
      <c r="AF262" s="527"/>
      <c r="AG262" s="527" t="s">
        <v>1607</v>
      </c>
      <c r="AH262" s="527"/>
      <c r="AI262" s="527"/>
      <c r="AJ262" s="527"/>
      <c r="AK262" s="527"/>
      <c r="AL262" s="527"/>
      <c r="AM262" s="527"/>
      <c r="AN262" s="527"/>
      <c r="AO262" s="527"/>
      <c r="AP262" s="527"/>
      <c r="AQ262" s="527"/>
      <c r="AR262" s="527"/>
      <c r="AS262" s="527"/>
      <c r="AT262" s="527"/>
      <c r="AU262" s="527"/>
      <c r="AV262" s="527"/>
      <c r="AW262" s="527"/>
      <c r="AX262" s="527"/>
      <c r="AY262" s="527"/>
      <c r="AZ262" s="527"/>
      <c r="BA262" s="527"/>
      <c r="BB262" s="527"/>
      <c r="BC262" s="527"/>
      <c r="BD262" s="527"/>
      <c r="BE262" s="527"/>
      <c r="BF262" s="527"/>
      <c r="BG262" s="527"/>
      <c r="BH262" s="527"/>
    </row>
    <row r="263" spans="1:60" outlineLevel="2">
      <c r="A263" s="528"/>
      <c r="B263" s="529"/>
      <c r="C263" s="974" t="s">
        <v>2864</v>
      </c>
      <c r="D263" s="975"/>
      <c r="E263" s="975"/>
      <c r="F263" s="975"/>
      <c r="G263" s="975"/>
      <c r="H263" s="526"/>
      <c r="I263" s="526"/>
      <c r="J263" s="526"/>
      <c r="K263" s="526"/>
      <c r="L263" s="526"/>
      <c r="M263" s="526"/>
      <c r="N263" s="533"/>
      <c r="O263" s="533"/>
      <c r="P263" s="533"/>
      <c r="Q263" s="533"/>
      <c r="R263" s="526"/>
      <c r="S263" s="526"/>
      <c r="T263" s="526"/>
      <c r="U263" s="526"/>
      <c r="V263" s="526"/>
      <c r="W263" s="526"/>
      <c r="X263" s="526"/>
      <c r="Y263" s="526"/>
      <c r="Z263" s="527"/>
      <c r="AA263" s="527"/>
      <c r="AB263" s="527"/>
      <c r="AC263" s="527"/>
      <c r="AD263" s="527"/>
      <c r="AE263" s="527"/>
      <c r="AF263" s="527"/>
      <c r="AG263" s="527" t="s">
        <v>1632</v>
      </c>
      <c r="AH263" s="527"/>
      <c r="AI263" s="527"/>
      <c r="AJ263" s="527"/>
      <c r="AK263" s="527"/>
      <c r="AL263" s="527"/>
      <c r="AM263" s="527"/>
      <c r="AN263" s="527"/>
      <c r="AO263" s="527"/>
      <c r="AP263" s="527"/>
      <c r="AQ263" s="527"/>
      <c r="AR263" s="527"/>
      <c r="AS263" s="527"/>
      <c r="AT263" s="527"/>
      <c r="AU263" s="527"/>
      <c r="AV263" s="527"/>
      <c r="AW263" s="527"/>
      <c r="AX263" s="527"/>
      <c r="AY263" s="527"/>
      <c r="AZ263" s="527"/>
      <c r="BA263" s="527"/>
      <c r="BB263" s="527"/>
      <c r="BC263" s="527"/>
      <c r="BD263" s="527"/>
      <c r="BE263" s="527"/>
      <c r="BF263" s="527"/>
      <c r="BG263" s="527"/>
      <c r="BH263" s="527"/>
    </row>
    <row r="264" spans="1:60" outlineLevel="2">
      <c r="A264" s="528"/>
      <c r="B264" s="529"/>
      <c r="C264" s="530" t="s">
        <v>1900</v>
      </c>
      <c r="D264" s="531"/>
      <c r="E264" s="532">
        <v>21.6</v>
      </c>
      <c r="F264" s="526"/>
      <c r="G264" s="526"/>
      <c r="H264" s="526"/>
      <c r="I264" s="526"/>
      <c r="J264" s="526"/>
      <c r="K264" s="526"/>
      <c r="L264" s="526"/>
      <c r="M264" s="526"/>
      <c r="N264" s="533"/>
      <c r="O264" s="533"/>
      <c r="P264" s="533"/>
      <c r="Q264" s="533"/>
      <c r="R264" s="526"/>
      <c r="S264" s="526"/>
      <c r="T264" s="526"/>
      <c r="U264" s="526"/>
      <c r="V264" s="526"/>
      <c r="W264" s="526"/>
      <c r="X264" s="526"/>
      <c r="Y264" s="526"/>
      <c r="Z264" s="527"/>
      <c r="AA264" s="527"/>
      <c r="AB264" s="527"/>
      <c r="AC264" s="527"/>
      <c r="AD264" s="527"/>
      <c r="AE264" s="527"/>
      <c r="AF264" s="527"/>
      <c r="AG264" s="527" t="s">
        <v>814</v>
      </c>
      <c r="AH264" s="527">
        <v>0</v>
      </c>
      <c r="AI264" s="527"/>
      <c r="AJ264" s="527"/>
      <c r="AK264" s="527"/>
      <c r="AL264" s="527"/>
      <c r="AM264" s="527"/>
      <c r="AN264" s="527"/>
      <c r="AO264" s="527"/>
      <c r="AP264" s="527"/>
      <c r="AQ264" s="527"/>
      <c r="AR264" s="527"/>
      <c r="AS264" s="527"/>
      <c r="AT264" s="527"/>
      <c r="AU264" s="527"/>
      <c r="AV264" s="527"/>
      <c r="AW264" s="527"/>
      <c r="AX264" s="527"/>
      <c r="AY264" s="527"/>
      <c r="AZ264" s="527"/>
      <c r="BA264" s="527"/>
      <c r="BB264" s="527"/>
      <c r="BC264" s="527"/>
      <c r="BD264" s="527"/>
      <c r="BE264" s="527"/>
      <c r="BF264" s="527"/>
      <c r="BG264" s="527"/>
      <c r="BH264" s="527"/>
    </row>
    <row r="265" spans="1:60" outlineLevel="3">
      <c r="A265" s="528"/>
      <c r="B265" s="529"/>
      <c r="C265" s="530" t="s">
        <v>1901</v>
      </c>
      <c r="D265" s="531"/>
      <c r="E265" s="532">
        <v>4.63</v>
      </c>
      <c r="F265" s="526"/>
      <c r="G265" s="526"/>
      <c r="H265" s="526"/>
      <c r="I265" s="526"/>
      <c r="J265" s="526"/>
      <c r="K265" s="526"/>
      <c r="L265" s="526"/>
      <c r="M265" s="526"/>
      <c r="N265" s="533"/>
      <c r="O265" s="533"/>
      <c r="P265" s="533"/>
      <c r="Q265" s="533"/>
      <c r="R265" s="526"/>
      <c r="S265" s="526"/>
      <c r="T265" s="526"/>
      <c r="U265" s="526"/>
      <c r="V265" s="526"/>
      <c r="W265" s="526"/>
      <c r="X265" s="526"/>
      <c r="Y265" s="526"/>
      <c r="Z265" s="527"/>
      <c r="AA265" s="527"/>
      <c r="AB265" s="527"/>
      <c r="AC265" s="527"/>
      <c r="AD265" s="527"/>
      <c r="AE265" s="527"/>
      <c r="AF265" s="527"/>
      <c r="AG265" s="527" t="s">
        <v>814</v>
      </c>
      <c r="AH265" s="527">
        <v>0</v>
      </c>
      <c r="AI265" s="527"/>
      <c r="AJ265" s="527"/>
      <c r="AK265" s="527"/>
      <c r="AL265" s="527"/>
      <c r="AM265" s="527"/>
      <c r="AN265" s="527"/>
      <c r="AO265" s="527"/>
      <c r="AP265" s="527"/>
      <c r="AQ265" s="527"/>
      <c r="AR265" s="527"/>
      <c r="AS265" s="527"/>
      <c r="AT265" s="527"/>
      <c r="AU265" s="527"/>
      <c r="AV265" s="527"/>
      <c r="AW265" s="527"/>
      <c r="AX265" s="527"/>
      <c r="AY265" s="527"/>
      <c r="AZ265" s="527"/>
      <c r="BA265" s="527"/>
      <c r="BB265" s="527"/>
      <c r="BC265" s="527"/>
      <c r="BD265" s="527"/>
      <c r="BE265" s="527"/>
      <c r="BF265" s="527"/>
      <c r="BG265" s="527"/>
      <c r="BH265" s="527"/>
    </row>
    <row r="266" spans="1:60" outlineLevel="3">
      <c r="A266" s="528"/>
      <c r="B266" s="529"/>
      <c r="C266" s="530" t="s">
        <v>1902</v>
      </c>
      <c r="D266" s="531"/>
      <c r="E266" s="532">
        <v>6.6349999999999998</v>
      </c>
      <c r="F266" s="526"/>
      <c r="G266" s="526"/>
      <c r="H266" s="526"/>
      <c r="I266" s="526"/>
      <c r="J266" s="526"/>
      <c r="K266" s="526"/>
      <c r="L266" s="526"/>
      <c r="M266" s="526"/>
      <c r="N266" s="533"/>
      <c r="O266" s="533"/>
      <c r="P266" s="533"/>
      <c r="Q266" s="533"/>
      <c r="R266" s="526"/>
      <c r="S266" s="526"/>
      <c r="T266" s="526"/>
      <c r="U266" s="526"/>
      <c r="V266" s="526"/>
      <c r="W266" s="526"/>
      <c r="X266" s="526"/>
      <c r="Y266" s="526"/>
      <c r="Z266" s="527"/>
      <c r="AA266" s="527"/>
      <c r="AB266" s="527"/>
      <c r="AC266" s="527"/>
      <c r="AD266" s="527"/>
      <c r="AE266" s="527"/>
      <c r="AF266" s="527"/>
      <c r="AG266" s="527" t="s">
        <v>814</v>
      </c>
      <c r="AH266" s="527">
        <v>0</v>
      </c>
      <c r="AI266" s="527"/>
      <c r="AJ266" s="527"/>
      <c r="AK266" s="527"/>
      <c r="AL266" s="527"/>
      <c r="AM266" s="527"/>
      <c r="AN266" s="527"/>
      <c r="AO266" s="527"/>
      <c r="AP266" s="527"/>
      <c r="AQ266" s="527"/>
      <c r="AR266" s="527"/>
      <c r="AS266" s="527"/>
      <c r="AT266" s="527"/>
      <c r="AU266" s="527"/>
      <c r="AV266" s="527"/>
      <c r="AW266" s="527"/>
      <c r="AX266" s="527"/>
      <c r="AY266" s="527"/>
      <c r="AZ266" s="527"/>
      <c r="BA266" s="527"/>
      <c r="BB266" s="527"/>
      <c r="BC266" s="527"/>
      <c r="BD266" s="527"/>
      <c r="BE266" s="527"/>
      <c r="BF266" s="527"/>
      <c r="BG266" s="527"/>
      <c r="BH266" s="527"/>
    </row>
    <row r="267" spans="1:60" ht="22.5" outlineLevel="1">
      <c r="A267" s="518">
        <v>78</v>
      </c>
      <c r="B267" s="519" t="s">
        <v>1903</v>
      </c>
      <c r="C267" s="520" t="s">
        <v>1904</v>
      </c>
      <c r="D267" s="521" t="s">
        <v>180</v>
      </c>
      <c r="E267" s="522">
        <v>29.1</v>
      </c>
      <c r="F267" s="523"/>
      <c r="G267" s="524">
        <f>ROUND(E267*F267,2)</f>
        <v>0</v>
      </c>
      <c r="H267" s="523"/>
      <c r="I267" s="524">
        <f>ROUND(E267*H267,2)</f>
        <v>0</v>
      </c>
      <c r="J267" s="523"/>
      <c r="K267" s="524">
        <f>ROUND(E267*J267,2)</f>
        <v>0</v>
      </c>
      <c r="L267" s="524">
        <v>21</v>
      </c>
      <c r="M267" s="524">
        <f>G267*(1+L267/100)</f>
        <v>0</v>
      </c>
      <c r="N267" s="522">
        <v>9.5600000000000008E-3</v>
      </c>
      <c r="O267" s="522">
        <f>ROUND(E267*N267,2)</f>
        <v>0.28000000000000003</v>
      </c>
      <c r="P267" s="522">
        <v>0</v>
      </c>
      <c r="Q267" s="522">
        <f>ROUND(E267*P267,2)</f>
        <v>0</v>
      </c>
      <c r="R267" s="524"/>
      <c r="S267" s="524" t="s">
        <v>1707</v>
      </c>
      <c r="T267" s="525" t="s">
        <v>1708</v>
      </c>
      <c r="U267" s="526">
        <v>0.75</v>
      </c>
      <c r="V267" s="526">
        <f>ROUND(E267*U267,2)</f>
        <v>21.83</v>
      </c>
      <c r="W267" s="526"/>
      <c r="X267" s="526" t="s">
        <v>1606</v>
      </c>
      <c r="Y267" s="526" t="s">
        <v>2857</v>
      </c>
      <c r="Z267" s="527"/>
      <c r="AA267" s="527"/>
      <c r="AB267" s="527"/>
      <c r="AC267" s="527"/>
      <c r="AD267" s="527"/>
      <c r="AE267" s="527"/>
      <c r="AF267" s="527"/>
      <c r="AG267" s="527" t="s">
        <v>1607</v>
      </c>
      <c r="AH267" s="527"/>
      <c r="AI267" s="527"/>
      <c r="AJ267" s="527"/>
      <c r="AK267" s="527"/>
      <c r="AL267" s="527"/>
      <c r="AM267" s="527"/>
      <c r="AN267" s="527"/>
      <c r="AO267" s="527"/>
      <c r="AP267" s="527"/>
      <c r="AQ267" s="527"/>
      <c r="AR267" s="527"/>
      <c r="AS267" s="527"/>
      <c r="AT267" s="527"/>
      <c r="AU267" s="527"/>
      <c r="AV267" s="527"/>
      <c r="AW267" s="527"/>
      <c r="AX267" s="527"/>
      <c r="AY267" s="527"/>
      <c r="AZ267" s="527"/>
      <c r="BA267" s="527"/>
      <c r="BB267" s="527"/>
      <c r="BC267" s="527"/>
      <c r="BD267" s="527"/>
      <c r="BE267" s="527"/>
      <c r="BF267" s="527"/>
      <c r="BG267" s="527"/>
      <c r="BH267" s="527"/>
    </row>
    <row r="268" spans="1:60" outlineLevel="2">
      <c r="A268" s="528"/>
      <c r="B268" s="529"/>
      <c r="C268" s="974" t="s">
        <v>1899</v>
      </c>
      <c r="D268" s="975"/>
      <c r="E268" s="975"/>
      <c r="F268" s="975"/>
      <c r="G268" s="975"/>
      <c r="H268" s="526"/>
      <c r="I268" s="526"/>
      <c r="J268" s="526"/>
      <c r="K268" s="526"/>
      <c r="L268" s="526"/>
      <c r="M268" s="526"/>
      <c r="N268" s="533"/>
      <c r="O268" s="533"/>
      <c r="P268" s="533"/>
      <c r="Q268" s="533"/>
      <c r="R268" s="526"/>
      <c r="S268" s="526"/>
      <c r="T268" s="526"/>
      <c r="U268" s="526"/>
      <c r="V268" s="526"/>
      <c r="W268" s="526"/>
      <c r="X268" s="526"/>
      <c r="Y268" s="526"/>
      <c r="Z268" s="527"/>
      <c r="AA268" s="527"/>
      <c r="AB268" s="527"/>
      <c r="AC268" s="527"/>
      <c r="AD268" s="527"/>
      <c r="AE268" s="527"/>
      <c r="AF268" s="527"/>
      <c r="AG268" s="527" t="s">
        <v>1632</v>
      </c>
      <c r="AH268" s="527"/>
      <c r="AI268" s="527"/>
      <c r="AJ268" s="527"/>
      <c r="AK268" s="527"/>
      <c r="AL268" s="527"/>
      <c r="AM268" s="527"/>
      <c r="AN268" s="527"/>
      <c r="AO268" s="527"/>
      <c r="AP268" s="527"/>
      <c r="AQ268" s="527"/>
      <c r="AR268" s="527"/>
      <c r="AS268" s="527"/>
      <c r="AT268" s="527"/>
      <c r="AU268" s="527"/>
      <c r="AV268" s="527"/>
      <c r="AW268" s="527"/>
      <c r="AX268" s="527"/>
      <c r="AY268" s="527"/>
      <c r="AZ268" s="527"/>
      <c r="BA268" s="527"/>
      <c r="BB268" s="527"/>
      <c r="BC268" s="527"/>
      <c r="BD268" s="527"/>
      <c r="BE268" s="527"/>
      <c r="BF268" s="527"/>
      <c r="BG268" s="527"/>
      <c r="BH268" s="527"/>
    </row>
    <row r="269" spans="1:60" outlineLevel="2">
      <c r="A269" s="528"/>
      <c r="B269" s="529"/>
      <c r="C269" s="530" t="s">
        <v>1615</v>
      </c>
      <c r="D269" s="531"/>
      <c r="E269" s="532">
        <v>16</v>
      </c>
      <c r="F269" s="526"/>
      <c r="G269" s="526"/>
      <c r="H269" s="526"/>
      <c r="I269" s="526"/>
      <c r="J269" s="526"/>
      <c r="K269" s="526"/>
      <c r="L269" s="526"/>
      <c r="M269" s="526"/>
      <c r="N269" s="533"/>
      <c r="O269" s="533"/>
      <c r="P269" s="533"/>
      <c r="Q269" s="533"/>
      <c r="R269" s="526"/>
      <c r="S269" s="526"/>
      <c r="T269" s="526"/>
      <c r="U269" s="526"/>
      <c r="V269" s="526"/>
      <c r="W269" s="526"/>
      <c r="X269" s="526"/>
      <c r="Y269" s="526"/>
      <c r="Z269" s="527"/>
      <c r="AA269" s="527"/>
      <c r="AB269" s="527"/>
      <c r="AC269" s="527"/>
      <c r="AD269" s="527"/>
      <c r="AE269" s="527"/>
      <c r="AF269" s="527"/>
      <c r="AG269" s="527" t="s">
        <v>814</v>
      </c>
      <c r="AH269" s="527">
        <v>0</v>
      </c>
      <c r="AI269" s="527"/>
      <c r="AJ269" s="527"/>
      <c r="AK269" s="527"/>
      <c r="AL269" s="527"/>
      <c r="AM269" s="527"/>
      <c r="AN269" s="527"/>
      <c r="AO269" s="527"/>
      <c r="AP269" s="527"/>
      <c r="AQ269" s="527"/>
      <c r="AR269" s="527"/>
      <c r="AS269" s="527"/>
      <c r="AT269" s="527"/>
      <c r="AU269" s="527"/>
      <c r="AV269" s="527"/>
      <c r="AW269" s="527"/>
      <c r="AX269" s="527"/>
      <c r="AY269" s="527"/>
      <c r="AZ269" s="527"/>
      <c r="BA269" s="527"/>
      <c r="BB269" s="527"/>
      <c r="BC269" s="527"/>
      <c r="BD269" s="527"/>
      <c r="BE269" s="527"/>
      <c r="BF269" s="527"/>
      <c r="BG269" s="527"/>
      <c r="BH269" s="527"/>
    </row>
    <row r="270" spans="1:60" outlineLevel="3">
      <c r="A270" s="528"/>
      <c r="B270" s="529"/>
      <c r="C270" s="530" t="s">
        <v>1787</v>
      </c>
      <c r="D270" s="531"/>
      <c r="E270" s="532">
        <v>8.1999999999999993</v>
      </c>
      <c r="F270" s="526"/>
      <c r="G270" s="526"/>
      <c r="H270" s="526"/>
      <c r="I270" s="526"/>
      <c r="J270" s="526"/>
      <c r="K270" s="526"/>
      <c r="L270" s="526"/>
      <c r="M270" s="526"/>
      <c r="N270" s="533"/>
      <c r="O270" s="533"/>
      <c r="P270" s="533"/>
      <c r="Q270" s="533"/>
      <c r="R270" s="526"/>
      <c r="S270" s="526"/>
      <c r="T270" s="526"/>
      <c r="U270" s="526"/>
      <c r="V270" s="526"/>
      <c r="W270" s="526"/>
      <c r="X270" s="526"/>
      <c r="Y270" s="526"/>
      <c r="Z270" s="527"/>
      <c r="AA270" s="527"/>
      <c r="AB270" s="527"/>
      <c r="AC270" s="527"/>
      <c r="AD270" s="527"/>
      <c r="AE270" s="527"/>
      <c r="AF270" s="527"/>
      <c r="AG270" s="527" t="s">
        <v>814</v>
      </c>
      <c r="AH270" s="527">
        <v>0</v>
      </c>
      <c r="AI270" s="527"/>
      <c r="AJ270" s="527"/>
      <c r="AK270" s="527"/>
      <c r="AL270" s="527"/>
      <c r="AM270" s="527"/>
      <c r="AN270" s="527"/>
      <c r="AO270" s="527"/>
      <c r="AP270" s="527"/>
      <c r="AQ270" s="527"/>
      <c r="AR270" s="527"/>
      <c r="AS270" s="527"/>
      <c r="AT270" s="527"/>
      <c r="AU270" s="527"/>
      <c r="AV270" s="527"/>
      <c r="AW270" s="527"/>
      <c r="AX270" s="527"/>
      <c r="AY270" s="527"/>
      <c r="AZ270" s="527"/>
      <c r="BA270" s="527"/>
      <c r="BB270" s="527"/>
      <c r="BC270" s="527"/>
      <c r="BD270" s="527"/>
      <c r="BE270" s="527"/>
      <c r="BF270" s="527"/>
      <c r="BG270" s="527"/>
      <c r="BH270" s="527"/>
    </row>
    <row r="271" spans="1:60" outlineLevel="3">
      <c r="A271" s="528"/>
      <c r="B271" s="529"/>
      <c r="C271" s="530" t="s">
        <v>1617</v>
      </c>
      <c r="D271" s="531"/>
      <c r="E271" s="532">
        <v>4.9000000000000004</v>
      </c>
      <c r="F271" s="526"/>
      <c r="G271" s="526"/>
      <c r="H271" s="526"/>
      <c r="I271" s="526"/>
      <c r="J271" s="526"/>
      <c r="K271" s="526"/>
      <c r="L271" s="526"/>
      <c r="M271" s="526"/>
      <c r="N271" s="533"/>
      <c r="O271" s="533"/>
      <c r="P271" s="533"/>
      <c r="Q271" s="533"/>
      <c r="R271" s="526"/>
      <c r="S271" s="526"/>
      <c r="T271" s="526"/>
      <c r="U271" s="526"/>
      <c r="V271" s="526"/>
      <c r="W271" s="526"/>
      <c r="X271" s="526"/>
      <c r="Y271" s="526"/>
      <c r="Z271" s="527"/>
      <c r="AA271" s="527"/>
      <c r="AB271" s="527"/>
      <c r="AC271" s="527"/>
      <c r="AD271" s="527"/>
      <c r="AE271" s="527"/>
      <c r="AF271" s="527"/>
      <c r="AG271" s="527" t="s">
        <v>814</v>
      </c>
      <c r="AH271" s="527">
        <v>0</v>
      </c>
      <c r="AI271" s="527"/>
      <c r="AJ271" s="527"/>
      <c r="AK271" s="527"/>
      <c r="AL271" s="527"/>
      <c r="AM271" s="527"/>
      <c r="AN271" s="527"/>
      <c r="AO271" s="527"/>
      <c r="AP271" s="527"/>
      <c r="AQ271" s="527"/>
      <c r="AR271" s="527"/>
      <c r="AS271" s="527"/>
      <c r="AT271" s="527"/>
      <c r="AU271" s="527"/>
      <c r="AV271" s="527"/>
      <c r="AW271" s="527"/>
      <c r="AX271" s="527"/>
      <c r="AY271" s="527"/>
      <c r="AZ271" s="527"/>
      <c r="BA271" s="527"/>
      <c r="BB271" s="527"/>
      <c r="BC271" s="527"/>
      <c r="BD271" s="527"/>
      <c r="BE271" s="527"/>
      <c r="BF271" s="527"/>
      <c r="BG271" s="527"/>
      <c r="BH271" s="527"/>
    </row>
    <row r="272" spans="1:60" outlineLevel="1">
      <c r="A272" s="518">
        <v>79</v>
      </c>
      <c r="B272" s="519" t="s">
        <v>1905</v>
      </c>
      <c r="C272" s="520" t="s">
        <v>1906</v>
      </c>
      <c r="D272" s="521" t="s">
        <v>180</v>
      </c>
      <c r="E272" s="522">
        <v>9.6999999999999993</v>
      </c>
      <c r="F272" s="523"/>
      <c r="G272" s="524">
        <f>ROUND(E272*F272,2)</f>
        <v>0</v>
      </c>
      <c r="H272" s="523"/>
      <c r="I272" s="524">
        <f>ROUND(E272*H272,2)</f>
        <v>0</v>
      </c>
      <c r="J272" s="523"/>
      <c r="K272" s="524">
        <f>ROUND(E272*J272,2)</f>
        <v>0</v>
      </c>
      <c r="L272" s="524">
        <v>21</v>
      </c>
      <c r="M272" s="524">
        <f>G272*(1+L272/100)</f>
        <v>0</v>
      </c>
      <c r="N272" s="522">
        <v>0</v>
      </c>
      <c r="O272" s="522">
        <f>ROUND(E272*N272,2)</f>
        <v>0</v>
      </c>
      <c r="P272" s="522">
        <v>0</v>
      </c>
      <c r="Q272" s="522">
        <f>ROUND(E272*P272,2)</f>
        <v>0</v>
      </c>
      <c r="R272" s="524"/>
      <c r="S272" s="524" t="s">
        <v>1707</v>
      </c>
      <c r="T272" s="525" t="s">
        <v>1708</v>
      </c>
      <c r="U272" s="526">
        <v>0</v>
      </c>
      <c r="V272" s="526">
        <f>ROUND(E272*U272,2)</f>
        <v>0</v>
      </c>
      <c r="W272" s="526"/>
      <c r="X272" s="526" t="s">
        <v>1606</v>
      </c>
      <c r="Y272" s="526" t="s">
        <v>2857</v>
      </c>
      <c r="Z272" s="527"/>
      <c r="AA272" s="527"/>
      <c r="AB272" s="527"/>
      <c r="AC272" s="527"/>
      <c r="AD272" s="527"/>
      <c r="AE272" s="527"/>
      <c r="AF272" s="527"/>
      <c r="AG272" s="527" t="s">
        <v>1607</v>
      </c>
      <c r="AH272" s="527"/>
      <c r="AI272" s="527"/>
      <c r="AJ272" s="527"/>
      <c r="AK272" s="527"/>
      <c r="AL272" s="527"/>
      <c r="AM272" s="527"/>
      <c r="AN272" s="527"/>
      <c r="AO272" s="527"/>
      <c r="AP272" s="527"/>
      <c r="AQ272" s="527"/>
      <c r="AR272" s="527"/>
      <c r="AS272" s="527"/>
      <c r="AT272" s="527"/>
      <c r="AU272" s="527"/>
      <c r="AV272" s="527"/>
      <c r="AW272" s="527"/>
      <c r="AX272" s="527"/>
      <c r="AY272" s="527"/>
      <c r="AZ272" s="527"/>
      <c r="BA272" s="527"/>
      <c r="BB272" s="527"/>
      <c r="BC272" s="527"/>
      <c r="BD272" s="527"/>
      <c r="BE272" s="527"/>
      <c r="BF272" s="527"/>
      <c r="BG272" s="527"/>
      <c r="BH272" s="527"/>
    </row>
    <row r="273" spans="1:60" outlineLevel="2">
      <c r="A273" s="528"/>
      <c r="B273" s="529"/>
      <c r="C273" s="530" t="s">
        <v>1907</v>
      </c>
      <c r="D273" s="531"/>
      <c r="E273" s="532">
        <v>9.6999999999999993</v>
      </c>
      <c r="F273" s="526"/>
      <c r="G273" s="526"/>
      <c r="H273" s="526"/>
      <c r="I273" s="526"/>
      <c r="J273" s="526"/>
      <c r="K273" s="526"/>
      <c r="L273" s="526"/>
      <c r="M273" s="526"/>
      <c r="N273" s="533"/>
      <c r="O273" s="533"/>
      <c r="P273" s="533"/>
      <c r="Q273" s="533"/>
      <c r="R273" s="526"/>
      <c r="S273" s="526"/>
      <c r="T273" s="526"/>
      <c r="U273" s="526"/>
      <c r="V273" s="526"/>
      <c r="W273" s="526"/>
      <c r="X273" s="526"/>
      <c r="Y273" s="526"/>
      <c r="Z273" s="527"/>
      <c r="AA273" s="527"/>
      <c r="AB273" s="527"/>
      <c r="AC273" s="527"/>
      <c r="AD273" s="527"/>
      <c r="AE273" s="527"/>
      <c r="AF273" s="527"/>
      <c r="AG273" s="527" t="s">
        <v>814</v>
      </c>
      <c r="AH273" s="527">
        <v>0</v>
      </c>
      <c r="AI273" s="527"/>
      <c r="AJ273" s="527"/>
      <c r="AK273" s="527"/>
      <c r="AL273" s="527"/>
      <c r="AM273" s="527"/>
      <c r="AN273" s="527"/>
      <c r="AO273" s="527"/>
      <c r="AP273" s="527"/>
      <c r="AQ273" s="527"/>
      <c r="AR273" s="527"/>
      <c r="AS273" s="527"/>
      <c r="AT273" s="527"/>
      <c r="AU273" s="527"/>
      <c r="AV273" s="527"/>
      <c r="AW273" s="527"/>
      <c r="AX273" s="527"/>
      <c r="AY273" s="527"/>
      <c r="AZ273" s="527"/>
      <c r="BA273" s="527"/>
      <c r="BB273" s="527"/>
      <c r="BC273" s="527"/>
      <c r="BD273" s="527"/>
      <c r="BE273" s="527"/>
      <c r="BF273" s="527"/>
      <c r="BG273" s="527"/>
      <c r="BH273" s="527"/>
    </row>
    <row r="274" spans="1:60" outlineLevel="1">
      <c r="A274" s="528">
        <v>80</v>
      </c>
      <c r="B274" s="529" t="s">
        <v>1908</v>
      </c>
      <c r="C274" s="543" t="s">
        <v>1909</v>
      </c>
      <c r="D274" s="544" t="s">
        <v>255</v>
      </c>
      <c r="E274" s="545"/>
      <c r="F274" s="546"/>
      <c r="G274" s="526">
        <f>ROUND(E274*F274,2)</f>
        <v>0</v>
      </c>
      <c r="H274" s="546"/>
      <c r="I274" s="526">
        <f>ROUND(E274*H274,2)</f>
        <v>0</v>
      </c>
      <c r="J274" s="546"/>
      <c r="K274" s="526">
        <f>ROUND(E274*J274,2)</f>
        <v>0</v>
      </c>
      <c r="L274" s="526">
        <v>21</v>
      </c>
      <c r="M274" s="526">
        <f>G274*(1+L274/100)</f>
        <v>0</v>
      </c>
      <c r="N274" s="533">
        <v>0</v>
      </c>
      <c r="O274" s="533">
        <f>ROUND(E274*N274,2)</f>
        <v>0</v>
      </c>
      <c r="P274" s="533">
        <v>0</v>
      </c>
      <c r="Q274" s="533">
        <f>ROUND(E274*P274,2)</f>
        <v>0</v>
      </c>
      <c r="R274" s="526" t="s">
        <v>1893</v>
      </c>
      <c r="S274" s="526" t="s">
        <v>1605</v>
      </c>
      <c r="T274" s="526" t="s">
        <v>1605</v>
      </c>
      <c r="U274" s="526">
        <v>0</v>
      </c>
      <c r="V274" s="526">
        <f>ROUND(E274*U274,2)</f>
        <v>0</v>
      </c>
      <c r="W274" s="526"/>
      <c r="X274" s="526" t="s">
        <v>1243</v>
      </c>
      <c r="Y274" s="526" t="s">
        <v>2857</v>
      </c>
      <c r="Z274" s="527"/>
      <c r="AA274" s="527"/>
      <c r="AB274" s="527"/>
      <c r="AC274" s="527"/>
      <c r="AD274" s="527"/>
      <c r="AE274" s="527"/>
      <c r="AF274" s="527"/>
      <c r="AG274" s="527" t="s">
        <v>1769</v>
      </c>
      <c r="AH274" s="527"/>
      <c r="AI274" s="527"/>
      <c r="AJ274" s="527"/>
      <c r="AK274" s="527"/>
      <c r="AL274" s="527"/>
      <c r="AM274" s="527"/>
      <c r="AN274" s="527"/>
      <c r="AO274" s="527"/>
      <c r="AP274" s="527"/>
      <c r="AQ274" s="527"/>
      <c r="AR274" s="527"/>
      <c r="AS274" s="527"/>
      <c r="AT274" s="527"/>
      <c r="AU274" s="527"/>
      <c r="AV274" s="527"/>
      <c r="AW274" s="527"/>
      <c r="AX274" s="527"/>
      <c r="AY274" s="527"/>
      <c r="AZ274" s="527"/>
      <c r="BA274" s="527"/>
      <c r="BB274" s="527"/>
      <c r="BC274" s="527"/>
      <c r="BD274" s="527"/>
      <c r="BE274" s="527"/>
      <c r="BF274" s="527"/>
      <c r="BG274" s="527"/>
      <c r="BH274" s="527"/>
    </row>
    <row r="275" spans="1:60" outlineLevel="2">
      <c r="A275" s="528"/>
      <c r="B275" s="529"/>
      <c r="C275" s="980" t="s">
        <v>1821</v>
      </c>
      <c r="D275" s="981"/>
      <c r="E275" s="981"/>
      <c r="F275" s="981"/>
      <c r="G275" s="981"/>
      <c r="H275" s="526"/>
      <c r="I275" s="526"/>
      <c r="J275" s="526"/>
      <c r="K275" s="526"/>
      <c r="L275" s="526"/>
      <c r="M275" s="526"/>
      <c r="N275" s="533"/>
      <c r="O275" s="533"/>
      <c r="P275" s="533"/>
      <c r="Q275" s="533"/>
      <c r="R275" s="526"/>
      <c r="S275" s="526"/>
      <c r="T275" s="526"/>
      <c r="U275" s="526"/>
      <c r="V275" s="526"/>
      <c r="W275" s="526"/>
      <c r="X275" s="526"/>
      <c r="Y275" s="526"/>
      <c r="Z275" s="527"/>
      <c r="AA275" s="527"/>
      <c r="AB275" s="527"/>
      <c r="AC275" s="527"/>
      <c r="AD275" s="527"/>
      <c r="AE275" s="527"/>
      <c r="AF275" s="527"/>
      <c r="AG275" s="527" t="s">
        <v>1621</v>
      </c>
      <c r="AH275" s="527"/>
      <c r="AI275" s="527"/>
      <c r="AJ275" s="527"/>
      <c r="AK275" s="527"/>
      <c r="AL275" s="527"/>
      <c r="AM275" s="527"/>
      <c r="AN275" s="527"/>
      <c r="AO275" s="527"/>
      <c r="AP275" s="527"/>
      <c r="AQ275" s="527"/>
      <c r="AR275" s="527"/>
      <c r="AS275" s="527"/>
      <c r="AT275" s="527"/>
      <c r="AU275" s="527"/>
      <c r="AV275" s="527"/>
      <c r="AW275" s="527"/>
      <c r="AX275" s="527"/>
      <c r="AY275" s="527"/>
      <c r="AZ275" s="527"/>
      <c r="BA275" s="527"/>
      <c r="BB275" s="527"/>
      <c r="BC275" s="527"/>
      <c r="BD275" s="527"/>
      <c r="BE275" s="527"/>
      <c r="BF275" s="527"/>
      <c r="BG275" s="527"/>
      <c r="BH275" s="527"/>
    </row>
    <row r="276" spans="1:60">
      <c r="A276" s="510" t="s">
        <v>1600</v>
      </c>
      <c r="B276" s="511" t="s">
        <v>1910</v>
      </c>
      <c r="C276" s="512" t="s">
        <v>1911</v>
      </c>
      <c r="D276" s="513"/>
      <c r="E276" s="514"/>
      <c r="F276" s="515"/>
      <c r="G276" s="515">
        <f>SUMIF(AG277:AG292,"&lt;&gt;NOR",G277:G292)</f>
        <v>0</v>
      </c>
      <c r="H276" s="515"/>
      <c r="I276" s="515">
        <f>SUM(I277:I292)</f>
        <v>0</v>
      </c>
      <c r="J276" s="515"/>
      <c r="K276" s="515">
        <f>SUM(K277:K292)</f>
        <v>0</v>
      </c>
      <c r="L276" s="515"/>
      <c r="M276" s="515">
        <f>SUM(M277:M292)</f>
        <v>0</v>
      </c>
      <c r="N276" s="514"/>
      <c r="O276" s="514">
        <f>SUM(O277:O292)</f>
        <v>1.4</v>
      </c>
      <c r="P276" s="514"/>
      <c r="Q276" s="514">
        <f>SUM(Q277:Q292)</f>
        <v>0</v>
      </c>
      <c r="R276" s="515"/>
      <c r="S276" s="515"/>
      <c r="T276" s="516"/>
      <c r="U276" s="517"/>
      <c r="V276" s="517">
        <f>SUM(V277:V292)</f>
        <v>93.55</v>
      </c>
      <c r="W276" s="517"/>
      <c r="X276" s="517"/>
      <c r="Y276" s="517"/>
      <c r="AG276" s="493" t="s">
        <v>1601</v>
      </c>
    </row>
    <row r="277" spans="1:60" outlineLevel="1">
      <c r="A277" s="518">
        <v>81</v>
      </c>
      <c r="B277" s="519" t="s">
        <v>2865</v>
      </c>
      <c r="C277" s="520" t="s">
        <v>2866</v>
      </c>
      <c r="D277" s="521" t="s">
        <v>162</v>
      </c>
      <c r="E277" s="522">
        <v>76.387500000000003</v>
      </c>
      <c r="F277" s="523"/>
      <c r="G277" s="524">
        <f>ROUND(E277*F277,2)</f>
        <v>0</v>
      </c>
      <c r="H277" s="523"/>
      <c r="I277" s="524">
        <f>ROUND(E277*H277,2)</f>
        <v>0</v>
      </c>
      <c r="J277" s="523"/>
      <c r="K277" s="524">
        <f>ROUND(E277*J277,2)</f>
        <v>0</v>
      </c>
      <c r="L277" s="524">
        <v>21</v>
      </c>
      <c r="M277" s="524">
        <f>G277*(1+L277/100)</f>
        <v>0</v>
      </c>
      <c r="N277" s="522">
        <v>1.6000000000000001E-4</v>
      </c>
      <c r="O277" s="522">
        <f>ROUND(E277*N277,2)</f>
        <v>0.01</v>
      </c>
      <c r="P277" s="522">
        <v>0</v>
      </c>
      <c r="Q277" s="522">
        <f>ROUND(E277*P277,2)</f>
        <v>0</v>
      </c>
      <c r="R277" s="524" t="s">
        <v>1704</v>
      </c>
      <c r="S277" s="524" t="s">
        <v>1605</v>
      </c>
      <c r="T277" s="525" t="s">
        <v>1605</v>
      </c>
      <c r="U277" s="526">
        <v>0.05</v>
      </c>
      <c r="V277" s="526">
        <f>ROUND(E277*U277,2)</f>
        <v>3.82</v>
      </c>
      <c r="W277" s="526"/>
      <c r="X277" s="526" t="s">
        <v>1606</v>
      </c>
      <c r="Y277" s="526" t="s">
        <v>2857</v>
      </c>
      <c r="Z277" s="527"/>
      <c r="AA277" s="527"/>
      <c r="AB277" s="527"/>
      <c r="AC277" s="527"/>
      <c r="AD277" s="527"/>
      <c r="AE277" s="527"/>
      <c r="AF277" s="527"/>
      <c r="AG277" s="527" t="s">
        <v>1697</v>
      </c>
      <c r="AH277" s="527"/>
      <c r="AI277" s="527"/>
      <c r="AJ277" s="527"/>
      <c r="AK277" s="527"/>
      <c r="AL277" s="527"/>
      <c r="AM277" s="527"/>
      <c r="AN277" s="527"/>
      <c r="AO277" s="527"/>
      <c r="AP277" s="527"/>
      <c r="AQ277" s="527"/>
      <c r="AR277" s="527"/>
      <c r="AS277" s="527"/>
      <c r="AT277" s="527"/>
      <c r="AU277" s="527"/>
      <c r="AV277" s="527"/>
      <c r="AW277" s="527"/>
      <c r="AX277" s="527"/>
      <c r="AY277" s="527"/>
      <c r="AZ277" s="527"/>
      <c r="BA277" s="527"/>
      <c r="BB277" s="527"/>
      <c r="BC277" s="527"/>
      <c r="BD277" s="527"/>
      <c r="BE277" s="527"/>
      <c r="BF277" s="527"/>
      <c r="BG277" s="527"/>
      <c r="BH277" s="527"/>
    </row>
    <row r="278" spans="1:60" outlineLevel="2">
      <c r="A278" s="528"/>
      <c r="B278" s="529"/>
      <c r="C278" s="974" t="s">
        <v>2867</v>
      </c>
      <c r="D278" s="975"/>
      <c r="E278" s="975"/>
      <c r="F278" s="975"/>
      <c r="G278" s="975"/>
      <c r="H278" s="526"/>
      <c r="I278" s="526"/>
      <c r="J278" s="526"/>
      <c r="K278" s="526"/>
      <c r="L278" s="526"/>
      <c r="M278" s="526"/>
      <c r="N278" s="533"/>
      <c r="O278" s="533"/>
      <c r="P278" s="533"/>
      <c r="Q278" s="533"/>
      <c r="R278" s="526"/>
      <c r="S278" s="526"/>
      <c r="T278" s="526"/>
      <c r="U278" s="526"/>
      <c r="V278" s="526"/>
      <c r="W278" s="526"/>
      <c r="X278" s="526"/>
      <c r="Y278" s="526"/>
      <c r="Z278" s="527"/>
      <c r="AA278" s="527"/>
      <c r="AB278" s="527"/>
      <c r="AC278" s="527"/>
      <c r="AD278" s="527"/>
      <c r="AE278" s="527"/>
      <c r="AF278" s="527"/>
      <c r="AG278" s="527" t="s">
        <v>1632</v>
      </c>
      <c r="AH278" s="527"/>
      <c r="AI278" s="527"/>
      <c r="AJ278" s="527"/>
      <c r="AK278" s="527"/>
      <c r="AL278" s="527"/>
      <c r="AM278" s="527"/>
      <c r="AN278" s="527"/>
      <c r="AO278" s="527"/>
      <c r="AP278" s="527"/>
      <c r="AQ278" s="527"/>
      <c r="AR278" s="527"/>
      <c r="AS278" s="527"/>
      <c r="AT278" s="527"/>
      <c r="AU278" s="527"/>
      <c r="AV278" s="527"/>
      <c r="AW278" s="527"/>
      <c r="AX278" s="527"/>
      <c r="AY278" s="527"/>
      <c r="AZ278" s="527"/>
      <c r="BA278" s="527"/>
      <c r="BB278" s="527"/>
      <c r="BC278" s="527"/>
      <c r="BD278" s="527"/>
      <c r="BE278" s="527"/>
      <c r="BF278" s="527"/>
      <c r="BG278" s="527"/>
      <c r="BH278" s="527"/>
    </row>
    <row r="279" spans="1:60" outlineLevel="2">
      <c r="A279" s="528"/>
      <c r="B279" s="529"/>
      <c r="C279" s="530" t="s">
        <v>1912</v>
      </c>
      <c r="D279" s="531"/>
      <c r="E279" s="532">
        <v>76.387500000000003</v>
      </c>
      <c r="F279" s="526"/>
      <c r="G279" s="526"/>
      <c r="H279" s="526"/>
      <c r="I279" s="526"/>
      <c r="J279" s="526"/>
      <c r="K279" s="526"/>
      <c r="L279" s="526"/>
      <c r="M279" s="526"/>
      <c r="N279" s="533"/>
      <c r="O279" s="533"/>
      <c r="P279" s="533"/>
      <c r="Q279" s="533"/>
      <c r="R279" s="526"/>
      <c r="S279" s="526"/>
      <c r="T279" s="526"/>
      <c r="U279" s="526"/>
      <c r="V279" s="526"/>
      <c r="W279" s="526"/>
      <c r="X279" s="526"/>
      <c r="Y279" s="526"/>
      <c r="Z279" s="527"/>
      <c r="AA279" s="527"/>
      <c r="AB279" s="527"/>
      <c r="AC279" s="527"/>
      <c r="AD279" s="527"/>
      <c r="AE279" s="527"/>
      <c r="AF279" s="527"/>
      <c r="AG279" s="527" t="s">
        <v>814</v>
      </c>
      <c r="AH279" s="527">
        <v>5</v>
      </c>
      <c r="AI279" s="527"/>
      <c r="AJ279" s="527"/>
      <c r="AK279" s="527"/>
      <c r="AL279" s="527"/>
      <c r="AM279" s="527"/>
      <c r="AN279" s="527"/>
      <c r="AO279" s="527"/>
      <c r="AP279" s="527"/>
      <c r="AQ279" s="527"/>
      <c r="AR279" s="527"/>
      <c r="AS279" s="527"/>
      <c r="AT279" s="527"/>
      <c r="AU279" s="527"/>
      <c r="AV279" s="527"/>
      <c r="AW279" s="527"/>
      <c r="AX279" s="527"/>
      <c r="AY279" s="527"/>
      <c r="AZ279" s="527"/>
      <c r="BA279" s="527"/>
      <c r="BB279" s="527"/>
      <c r="BC279" s="527"/>
      <c r="BD279" s="527"/>
      <c r="BE279" s="527"/>
      <c r="BF279" s="527"/>
      <c r="BG279" s="527"/>
      <c r="BH279" s="527"/>
    </row>
    <row r="280" spans="1:60" ht="22.5" outlineLevel="1">
      <c r="A280" s="518">
        <v>82</v>
      </c>
      <c r="B280" s="519" t="s">
        <v>1913</v>
      </c>
      <c r="C280" s="520" t="s">
        <v>1914</v>
      </c>
      <c r="D280" s="521" t="s">
        <v>162</v>
      </c>
      <c r="E280" s="522">
        <v>76.387500000000003</v>
      </c>
      <c r="F280" s="523"/>
      <c r="G280" s="524">
        <f>ROUND(E280*F280,2)</f>
        <v>0</v>
      </c>
      <c r="H280" s="523"/>
      <c r="I280" s="524">
        <f>ROUND(E280*H280,2)</f>
        <v>0</v>
      </c>
      <c r="J280" s="523"/>
      <c r="K280" s="524">
        <f>ROUND(E280*J280,2)</f>
        <v>0</v>
      </c>
      <c r="L280" s="524">
        <v>21</v>
      </c>
      <c r="M280" s="524">
        <f>G280*(1+L280/100)</f>
        <v>0</v>
      </c>
      <c r="N280" s="522">
        <v>5.0299999999999997E-3</v>
      </c>
      <c r="O280" s="522">
        <f>ROUND(E280*N280,2)</f>
        <v>0.38</v>
      </c>
      <c r="P280" s="522">
        <v>0</v>
      </c>
      <c r="Q280" s="522">
        <f>ROUND(E280*P280,2)</f>
        <v>0</v>
      </c>
      <c r="R280" s="524" t="s">
        <v>1704</v>
      </c>
      <c r="S280" s="524" t="s">
        <v>1605</v>
      </c>
      <c r="T280" s="525" t="s">
        <v>1605</v>
      </c>
      <c r="U280" s="526">
        <v>1.0746</v>
      </c>
      <c r="V280" s="526">
        <f>ROUND(E280*U280,2)</f>
        <v>82.09</v>
      </c>
      <c r="W280" s="526"/>
      <c r="X280" s="526" t="s">
        <v>1606</v>
      </c>
      <c r="Y280" s="526" t="s">
        <v>2857</v>
      </c>
      <c r="Z280" s="527"/>
      <c r="AA280" s="527"/>
      <c r="AB280" s="527"/>
      <c r="AC280" s="527"/>
      <c r="AD280" s="527"/>
      <c r="AE280" s="527"/>
      <c r="AF280" s="527"/>
      <c r="AG280" s="527" t="s">
        <v>1777</v>
      </c>
      <c r="AH280" s="527"/>
      <c r="AI280" s="527"/>
      <c r="AJ280" s="527"/>
      <c r="AK280" s="527"/>
      <c r="AL280" s="527"/>
      <c r="AM280" s="527"/>
      <c r="AN280" s="527"/>
      <c r="AO280" s="527"/>
      <c r="AP280" s="527"/>
      <c r="AQ280" s="527"/>
      <c r="AR280" s="527"/>
      <c r="AS280" s="527"/>
      <c r="AT280" s="527"/>
      <c r="AU280" s="527"/>
      <c r="AV280" s="527"/>
      <c r="AW280" s="527"/>
      <c r="AX280" s="527"/>
      <c r="AY280" s="527"/>
      <c r="AZ280" s="527"/>
      <c r="BA280" s="527"/>
      <c r="BB280" s="527"/>
      <c r="BC280" s="527"/>
      <c r="BD280" s="527"/>
      <c r="BE280" s="527"/>
      <c r="BF280" s="527"/>
      <c r="BG280" s="527"/>
      <c r="BH280" s="527"/>
    </row>
    <row r="281" spans="1:60" outlineLevel="2">
      <c r="A281" s="528"/>
      <c r="B281" s="529"/>
      <c r="C281" s="530" t="s">
        <v>1915</v>
      </c>
      <c r="D281" s="531"/>
      <c r="E281" s="532">
        <v>46.912500000000001</v>
      </c>
      <c r="F281" s="526"/>
      <c r="G281" s="526"/>
      <c r="H281" s="526"/>
      <c r="I281" s="526"/>
      <c r="J281" s="526"/>
      <c r="K281" s="526"/>
      <c r="L281" s="526"/>
      <c r="M281" s="526"/>
      <c r="N281" s="533"/>
      <c r="O281" s="533"/>
      <c r="P281" s="533"/>
      <c r="Q281" s="533"/>
      <c r="R281" s="526"/>
      <c r="S281" s="526"/>
      <c r="T281" s="526"/>
      <c r="U281" s="526"/>
      <c r="V281" s="526"/>
      <c r="W281" s="526"/>
      <c r="X281" s="526"/>
      <c r="Y281" s="526"/>
      <c r="Z281" s="527"/>
      <c r="AA281" s="527"/>
      <c r="AB281" s="527"/>
      <c r="AC281" s="527"/>
      <c r="AD281" s="527"/>
      <c r="AE281" s="527"/>
      <c r="AF281" s="527"/>
      <c r="AG281" s="527" t="s">
        <v>814</v>
      </c>
      <c r="AH281" s="527">
        <v>0</v>
      </c>
      <c r="AI281" s="527"/>
      <c r="AJ281" s="527"/>
      <c r="AK281" s="527"/>
      <c r="AL281" s="527"/>
      <c r="AM281" s="527"/>
      <c r="AN281" s="527"/>
      <c r="AO281" s="527"/>
      <c r="AP281" s="527"/>
      <c r="AQ281" s="527"/>
      <c r="AR281" s="527"/>
      <c r="AS281" s="527"/>
      <c r="AT281" s="527"/>
      <c r="AU281" s="527"/>
      <c r="AV281" s="527"/>
      <c r="AW281" s="527"/>
      <c r="AX281" s="527"/>
      <c r="AY281" s="527"/>
      <c r="AZ281" s="527"/>
      <c r="BA281" s="527"/>
      <c r="BB281" s="527"/>
      <c r="BC281" s="527"/>
      <c r="BD281" s="527"/>
      <c r="BE281" s="527"/>
      <c r="BF281" s="527"/>
      <c r="BG281" s="527"/>
      <c r="BH281" s="527"/>
    </row>
    <row r="282" spans="1:60" outlineLevel="3">
      <c r="A282" s="528"/>
      <c r="B282" s="529"/>
      <c r="C282" s="530" t="s">
        <v>1916</v>
      </c>
      <c r="D282" s="531"/>
      <c r="E282" s="532">
        <v>18.45</v>
      </c>
      <c r="F282" s="526"/>
      <c r="G282" s="526"/>
      <c r="H282" s="526"/>
      <c r="I282" s="526"/>
      <c r="J282" s="526"/>
      <c r="K282" s="526"/>
      <c r="L282" s="526"/>
      <c r="M282" s="526"/>
      <c r="N282" s="533"/>
      <c r="O282" s="533"/>
      <c r="P282" s="533"/>
      <c r="Q282" s="533"/>
      <c r="R282" s="526"/>
      <c r="S282" s="526"/>
      <c r="T282" s="526"/>
      <c r="U282" s="526"/>
      <c r="V282" s="526"/>
      <c r="W282" s="526"/>
      <c r="X282" s="526"/>
      <c r="Y282" s="526"/>
      <c r="Z282" s="527"/>
      <c r="AA282" s="527"/>
      <c r="AB282" s="527"/>
      <c r="AC282" s="527"/>
      <c r="AD282" s="527"/>
      <c r="AE282" s="527"/>
      <c r="AF282" s="527"/>
      <c r="AG282" s="527" t="s">
        <v>814</v>
      </c>
      <c r="AH282" s="527">
        <v>0</v>
      </c>
      <c r="AI282" s="527"/>
      <c r="AJ282" s="527"/>
      <c r="AK282" s="527"/>
      <c r="AL282" s="527"/>
      <c r="AM282" s="527"/>
      <c r="AN282" s="527"/>
      <c r="AO282" s="527"/>
      <c r="AP282" s="527"/>
      <c r="AQ282" s="527"/>
      <c r="AR282" s="527"/>
      <c r="AS282" s="527"/>
      <c r="AT282" s="527"/>
      <c r="AU282" s="527"/>
      <c r="AV282" s="527"/>
      <c r="AW282" s="527"/>
      <c r="AX282" s="527"/>
      <c r="AY282" s="527"/>
      <c r="AZ282" s="527"/>
      <c r="BA282" s="527"/>
      <c r="BB282" s="527"/>
      <c r="BC282" s="527"/>
      <c r="BD282" s="527"/>
      <c r="BE282" s="527"/>
      <c r="BF282" s="527"/>
      <c r="BG282" s="527"/>
      <c r="BH282" s="527"/>
    </row>
    <row r="283" spans="1:60" outlineLevel="3">
      <c r="A283" s="528"/>
      <c r="B283" s="529"/>
      <c r="C283" s="530" t="s">
        <v>1917</v>
      </c>
      <c r="D283" s="531"/>
      <c r="E283" s="532">
        <v>11.025</v>
      </c>
      <c r="F283" s="526"/>
      <c r="G283" s="526"/>
      <c r="H283" s="526"/>
      <c r="I283" s="526"/>
      <c r="J283" s="526"/>
      <c r="K283" s="526"/>
      <c r="L283" s="526"/>
      <c r="M283" s="526"/>
      <c r="N283" s="533"/>
      <c r="O283" s="533"/>
      <c r="P283" s="533"/>
      <c r="Q283" s="533"/>
      <c r="R283" s="526"/>
      <c r="S283" s="526"/>
      <c r="T283" s="526"/>
      <c r="U283" s="526"/>
      <c r="V283" s="526"/>
      <c r="W283" s="526"/>
      <c r="X283" s="526"/>
      <c r="Y283" s="526"/>
      <c r="Z283" s="527"/>
      <c r="AA283" s="527"/>
      <c r="AB283" s="527"/>
      <c r="AC283" s="527"/>
      <c r="AD283" s="527"/>
      <c r="AE283" s="527"/>
      <c r="AF283" s="527"/>
      <c r="AG283" s="527" t="s">
        <v>814</v>
      </c>
      <c r="AH283" s="527">
        <v>0</v>
      </c>
      <c r="AI283" s="527"/>
      <c r="AJ283" s="527"/>
      <c r="AK283" s="527"/>
      <c r="AL283" s="527"/>
      <c r="AM283" s="527"/>
      <c r="AN283" s="527"/>
      <c r="AO283" s="527"/>
      <c r="AP283" s="527"/>
      <c r="AQ283" s="527"/>
      <c r="AR283" s="527"/>
      <c r="AS283" s="527"/>
      <c r="AT283" s="527"/>
      <c r="AU283" s="527"/>
      <c r="AV283" s="527"/>
      <c r="AW283" s="527"/>
      <c r="AX283" s="527"/>
      <c r="AY283" s="527"/>
      <c r="AZ283" s="527"/>
      <c r="BA283" s="527"/>
      <c r="BB283" s="527"/>
      <c r="BC283" s="527"/>
      <c r="BD283" s="527"/>
      <c r="BE283" s="527"/>
      <c r="BF283" s="527"/>
      <c r="BG283" s="527"/>
      <c r="BH283" s="527"/>
    </row>
    <row r="284" spans="1:60" ht="22.5" outlineLevel="1">
      <c r="A284" s="518">
        <v>83</v>
      </c>
      <c r="B284" s="519" t="s">
        <v>1918</v>
      </c>
      <c r="C284" s="520" t="s">
        <v>1919</v>
      </c>
      <c r="D284" s="521" t="s">
        <v>180</v>
      </c>
      <c r="E284" s="522">
        <v>63.7</v>
      </c>
      <c r="F284" s="523"/>
      <c r="G284" s="524">
        <f>ROUND(E284*F284,2)</f>
        <v>0</v>
      </c>
      <c r="H284" s="523"/>
      <c r="I284" s="524">
        <f>ROUND(E284*H284,2)</f>
        <v>0</v>
      </c>
      <c r="J284" s="523"/>
      <c r="K284" s="524">
        <f>ROUND(E284*J284,2)</f>
        <v>0</v>
      </c>
      <c r="L284" s="524">
        <v>21</v>
      </c>
      <c r="M284" s="524">
        <f>G284*(1+L284/100)</f>
        <v>0</v>
      </c>
      <c r="N284" s="522">
        <v>4.2000000000000002E-4</v>
      </c>
      <c r="O284" s="522">
        <f>ROUND(E284*N284,2)</f>
        <v>0.03</v>
      </c>
      <c r="P284" s="522">
        <v>0</v>
      </c>
      <c r="Q284" s="522">
        <f>ROUND(E284*P284,2)</f>
        <v>0</v>
      </c>
      <c r="R284" s="524" t="s">
        <v>1704</v>
      </c>
      <c r="S284" s="524" t="s">
        <v>1605</v>
      </c>
      <c r="T284" s="525" t="s">
        <v>1605</v>
      </c>
      <c r="U284" s="526">
        <v>0.12</v>
      </c>
      <c r="V284" s="526">
        <f>ROUND(E284*U284,2)</f>
        <v>7.64</v>
      </c>
      <c r="W284" s="526"/>
      <c r="X284" s="526" t="s">
        <v>1606</v>
      </c>
      <c r="Y284" s="526" t="s">
        <v>2857</v>
      </c>
      <c r="Z284" s="527"/>
      <c r="AA284" s="527"/>
      <c r="AB284" s="527"/>
      <c r="AC284" s="527"/>
      <c r="AD284" s="527"/>
      <c r="AE284" s="527"/>
      <c r="AF284" s="527"/>
      <c r="AG284" s="527" t="s">
        <v>1777</v>
      </c>
      <c r="AH284" s="527"/>
      <c r="AI284" s="527"/>
      <c r="AJ284" s="527"/>
      <c r="AK284" s="527"/>
      <c r="AL284" s="527"/>
      <c r="AM284" s="527"/>
      <c r="AN284" s="527"/>
      <c r="AO284" s="527"/>
      <c r="AP284" s="527"/>
      <c r="AQ284" s="527"/>
      <c r="AR284" s="527"/>
      <c r="AS284" s="527"/>
      <c r="AT284" s="527"/>
      <c r="AU284" s="527"/>
      <c r="AV284" s="527"/>
      <c r="AW284" s="527"/>
      <c r="AX284" s="527"/>
      <c r="AY284" s="527"/>
      <c r="AZ284" s="527"/>
      <c r="BA284" s="527"/>
      <c r="BB284" s="527"/>
      <c r="BC284" s="527"/>
      <c r="BD284" s="527"/>
      <c r="BE284" s="527"/>
      <c r="BF284" s="527"/>
      <c r="BG284" s="527"/>
      <c r="BH284" s="527"/>
    </row>
    <row r="285" spans="1:60" outlineLevel="2">
      <c r="A285" s="528"/>
      <c r="B285" s="529"/>
      <c r="C285" s="530" t="s">
        <v>1651</v>
      </c>
      <c r="D285" s="531"/>
      <c r="E285" s="532">
        <v>24.95</v>
      </c>
      <c r="F285" s="526"/>
      <c r="G285" s="526"/>
      <c r="H285" s="526"/>
      <c r="I285" s="526"/>
      <c r="J285" s="526"/>
      <c r="K285" s="526"/>
      <c r="L285" s="526"/>
      <c r="M285" s="526"/>
      <c r="N285" s="533"/>
      <c r="O285" s="533"/>
      <c r="P285" s="533"/>
      <c r="Q285" s="533"/>
      <c r="R285" s="526"/>
      <c r="S285" s="526"/>
      <c r="T285" s="526"/>
      <c r="U285" s="526"/>
      <c r="V285" s="526"/>
      <c r="W285" s="526"/>
      <c r="X285" s="526"/>
      <c r="Y285" s="526"/>
      <c r="Z285" s="527"/>
      <c r="AA285" s="527"/>
      <c r="AB285" s="527"/>
      <c r="AC285" s="527"/>
      <c r="AD285" s="527"/>
      <c r="AE285" s="527"/>
      <c r="AF285" s="527"/>
      <c r="AG285" s="527" t="s">
        <v>814</v>
      </c>
      <c r="AH285" s="527">
        <v>0</v>
      </c>
      <c r="AI285" s="527"/>
      <c r="AJ285" s="527"/>
      <c r="AK285" s="527"/>
      <c r="AL285" s="527"/>
      <c r="AM285" s="527"/>
      <c r="AN285" s="527"/>
      <c r="AO285" s="527"/>
      <c r="AP285" s="527"/>
      <c r="AQ285" s="527"/>
      <c r="AR285" s="527"/>
      <c r="AS285" s="527"/>
      <c r="AT285" s="527"/>
      <c r="AU285" s="527"/>
      <c r="AV285" s="527"/>
      <c r="AW285" s="527"/>
      <c r="AX285" s="527"/>
      <c r="AY285" s="527"/>
      <c r="AZ285" s="527"/>
      <c r="BA285" s="527"/>
      <c r="BB285" s="527"/>
      <c r="BC285" s="527"/>
      <c r="BD285" s="527"/>
      <c r="BE285" s="527"/>
      <c r="BF285" s="527"/>
      <c r="BG285" s="527"/>
      <c r="BH285" s="527"/>
    </row>
    <row r="286" spans="1:60" outlineLevel="3">
      <c r="A286" s="528"/>
      <c r="B286" s="529"/>
      <c r="C286" s="530" t="s">
        <v>1920</v>
      </c>
      <c r="D286" s="531"/>
      <c r="E286" s="532">
        <v>20.85</v>
      </c>
      <c r="F286" s="526"/>
      <c r="G286" s="526"/>
      <c r="H286" s="526"/>
      <c r="I286" s="526"/>
      <c r="J286" s="526"/>
      <c r="K286" s="526"/>
      <c r="L286" s="526"/>
      <c r="M286" s="526"/>
      <c r="N286" s="533"/>
      <c r="O286" s="533"/>
      <c r="P286" s="533"/>
      <c r="Q286" s="533"/>
      <c r="R286" s="526"/>
      <c r="S286" s="526"/>
      <c r="T286" s="526"/>
      <c r="U286" s="526"/>
      <c r="V286" s="526"/>
      <c r="W286" s="526"/>
      <c r="X286" s="526"/>
      <c r="Y286" s="526"/>
      <c r="Z286" s="527"/>
      <c r="AA286" s="527"/>
      <c r="AB286" s="527"/>
      <c r="AC286" s="527"/>
      <c r="AD286" s="527"/>
      <c r="AE286" s="527"/>
      <c r="AF286" s="527"/>
      <c r="AG286" s="527" t="s">
        <v>814</v>
      </c>
      <c r="AH286" s="527">
        <v>0</v>
      </c>
      <c r="AI286" s="527"/>
      <c r="AJ286" s="527"/>
      <c r="AK286" s="527"/>
      <c r="AL286" s="527"/>
      <c r="AM286" s="527"/>
      <c r="AN286" s="527"/>
      <c r="AO286" s="527"/>
      <c r="AP286" s="527"/>
      <c r="AQ286" s="527"/>
      <c r="AR286" s="527"/>
      <c r="AS286" s="527"/>
      <c r="AT286" s="527"/>
      <c r="AU286" s="527"/>
      <c r="AV286" s="527"/>
      <c r="AW286" s="527"/>
      <c r="AX286" s="527"/>
      <c r="AY286" s="527"/>
      <c r="AZ286" s="527"/>
      <c r="BA286" s="527"/>
      <c r="BB286" s="527"/>
      <c r="BC286" s="527"/>
      <c r="BD286" s="527"/>
      <c r="BE286" s="527"/>
      <c r="BF286" s="527"/>
      <c r="BG286" s="527"/>
      <c r="BH286" s="527"/>
    </row>
    <row r="287" spans="1:60" outlineLevel="3">
      <c r="A287" s="528"/>
      <c r="B287" s="529"/>
      <c r="C287" s="530" t="s">
        <v>1652</v>
      </c>
      <c r="D287" s="531"/>
      <c r="E287" s="532">
        <v>4.8</v>
      </c>
      <c r="F287" s="526"/>
      <c r="G287" s="526"/>
      <c r="H287" s="526"/>
      <c r="I287" s="526"/>
      <c r="J287" s="526"/>
      <c r="K287" s="526"/>
      <c r="L287" s="526"/>
      <c r="M287" s="526"/>
      <c r="N287" s="533"/>
      <c r="O287" s="533"/>
      <c r="P287" s="533"/>
      <c r="Q287" s="533"/>
      <c r="R287" s="526"/>
      <c r="S287" s="526"/>
      <c r="T287" s="526"/>
      <c r="U287" s="526"/>
      <c r="V287" s="526"/>
      <c r="W287" s="526"/>
      <c r="X287" s="526"/>
      <c r="Y287" s="526"/>
      <c r="Z287" s="527"/>
      <c r="AA287" s="527"/>
      <c r="AB287" s="527"/>
      <c r="AC287" s="527"/>
      <c r="AD287" s="527"/>
      <c r="AE287" s="527"/>
      <c r="AF287" s="527"/>
      <c r="AG287" s="527" t="s">
        <v>814</v>
      </c>
      <c r="AH287" s="527">
        <v>0</v>
      </c>
      <c r="AI287" s="527"/>
      <c r="AJ287" s="527"/>
      <c r="AK287" s="527"/>
      <c r="AL287" s="527"/>
      <c r="AM287" s="527"/>
      <c r="AN287" s="527"/>
      <c r="AO287" s="527"/>
      <c r="AP287" s="527"/>
      <c r="AQ287" s="527"/>
      <c r="AR287" s="527"/>
      <c r="AS287" s="527"/>
      <c r="AT287" s="527"/>
      <c r="AU287" s="527"/>
      <c r="AV287" s="527"/>
      <c r="AW287" s="527"/>
      <c r="AX287" s="527"/>
      <c r="AY287" s="527"/>
      <c r="AZ287" s="527"/>
      <c r="BA287" s="527"/>
      <c r="BB287" s="527"/>
      <c r="BC287" s="527"/>
      <c r="BD287" s="527"/>
      <c r="BE287" s="527"/>
      <c r="BF287" s="527"/>
      <c r="BG287" s="527"/>
      <c r="BH287" s="527"/>
    </row>
    <row r="288" spans="1:60" outlineLevel="3">
      <c r="A288" s="528"/>
      <c r="B288" s="529"/>
      <c r="C288" s="530" t="s">
        <v>1921</v>
      </c>
      <c r="D288" s="531"/>
      <c r="E288" s="532">
        <v>8.1999999999999993</v>
      </c>
      <c r="F288" s="526"/>
      <c r="G288" s="526"/>
      <c r="H288" s="526"/>
      <c r="I288" s="526"/>
      <c r="J288" s="526"/>
      <c r="K288" s="526"/>
      <c r="L288" s="526"/>
      <c r="M288" s="526"/>
      <c r="N288" s="533"/>
      <c r="O288" s="533"/>
      <c r="P288" s="533"/>
      <c r="Q288" s="533"/>
      <c r="R288" s="526"/>
      <c r="S288" s="526"/>
      <c r="T288" s="526"/>
      <c r="U288" s="526"/>
      <c r="V288" s="526"/>
      <c r="W288" s="526"/>
      <c r="X288" s="526"/>
      <c r="Y288" s="526"/>
      <c r="Z288" s="527"/>
      <c r="AA288" s="527"/>
      <c r="AB288" s="527"/>
      <c r="AC288" s="527"/>
      <c r="AD288" s="527"/>
      <c r="AE288" s="527"/>
      <c r="AF288" s="527"/>
      <c r="AG288" s="527" t="s">
        <v>814</v>
      </c>
      <c r="AH288" s="527">
        <v>0</v>
      </c>
      <c r="AI288" s="527"/>
      <c r="AJ288" s="527"/>
      <c r="AK288" s="527"/>
      <c r="AL288" s="527"/>
      <c r="AM288" s="527"/>
      <c r="AN288" s="527"/>
      <c r="AO288" s="527"/>
      <c r="AP288" s="527"/>
      <c r="AQ288" s="527"/>
      <c r="AR288" s="527"/>
      <c r="AS288" s="527"/>
      <c r="AT288" s="527"/>
      <c r="AU288" s="527"/>
      <c r="AV288" s="527"/>
      <c r="AW288" s="527"/>
      <c r="AX288" s="527"/>
      <c r="AY288" s="527"/>
      <c r="AZ288" s="527"/>
      <c r="BA288" s="527"/>
      <c r="BB288" s="527"/>
      <c r="BC288" s="527"/>
      <c r="BD288" s="527"/>
      <c r="BE288" s="527"/>
      <c r="BF288" s="527"/>
      <c r="BG288" s="527"/>
      <c r="BH288" s="527"/>
    </row>
    <row r="289" spans="1:60" outlineLevel="3">
      <c r="A289" s="528"/>
      <c r="B289" s="529"/>
      <c r="C289" s="530" t="s">
        <v>1617</v>
      </c>
      <c r="D289" s="531"/>
      <c r="E289" s="532">
        <v>4.9000000000000004</v>
      </c>
      <c r="F289" s="526"/>
      <c r="G289" s="526"/>
      <c r="H289" s="526"/>
      <c r="I289" s="526"/>
      <c r="J289" s="526"/>
      <c r="K289" s="526"/>
      <c r="L289" s="526"/>
      <c r="M289" s="526"/>
      <c r="N289" s="533"/>
      <c r="O289" s="533"/>
      <c r="P289" s="533"/>
      <c r="Q289" s="533"/>
      <c r="R289" s="526"/>
      <c r="S289" s="526"/>
      <c r="T289" s="526"/>
      <c r="U289" s="526"/>
      <c r="V289" s="526"/>
      <c r="W289" s="526"/>
      <c r="X289" s="526"/>
      <c r="Y289" s="526"/>
      <c r="Z289" s="527"/>
      <c r="AA289" s="527"/>
      <c r="AB289" s="527"/>
      <c r="AC289" s="527"/>
      <c r="AD289" s="527"/>
      <c r="AE289" s="527"/>
      <c r="AF289" s="527"/>
      <c r="AG289" s="527" t="s">
        <v>814</v>
      </c>
      <c r="AH289" s="527">
        <v>0</v>
      </c>
      <c r="AI289" s="527"/>
      <c r="AJ289" s="527"/>
      <c r="AK289" s="527"/>
      <c r="AL289" s="527"/>
      <c r="AM289" s="527"/>
      <c r="AN289" s="527"/>
      <c r="AO289" s="527"/>
      <c r="AP289" s="527"/>
      <c r="AQ289" s="527"/>
      <c r="AR289" s="527"/>
      <c r="AS289" s="527"/>
      <c r="AT289" s="527"/>
      <c r="AU289" s="527"/>
      <c r="AV289" s="527"/>
      <c r="AW289" s="527"/>
      <c r="AX289" s="527"/>
      <c r="AY289" s="527"/>
      <c r="AZ289" s="527"/>
      <c r="BA289" s="527"/>
      <c r="BB289" s="527"/>
      <c r="BC289" s="527"/>
      <c r="BD289" s="527"/>
      <c r="BE289" s="527"/>
      <c r="BF289" s="527"/>
      <c r="BG289" s="527"/>
      <c r="BH289" s="527"/>
    </row>
    <row r="290" spans="1:60" outlineLevel="1">
      <c r="A290" s="518">
        <v>84</v>
      </c>
      <c r="B290" s="519" t="s">
        <v>1922</v>
      </c>
      <c r="C290" s="520" t="s">
        <v>1923</v>
      </c>
      <c r="D290" s="521" t="s">
        <v>162</v>
      </c>
      <c r="E290" s="522">
        <v>80.206879999999998</v>
      </c>
      <c r="F290" s="523"/>
      <c r="G290" s="524">
        <f>ROUND(E290*F290,2)</f>
        <v>0</v>
      </c>
      <c r="H290" s="523"/>
      <c r="I290" s="524">
        <f>ROUND(E290*H290,2)</f>
        <v>0</v>
      </c>
      <c r="J290" s="523"/>
      <c r="K290" s="524">
        <f>ROUND(E290*J290,2)</f>
        <v>0</v>
      </c>
      <c r="L290" s="524">
        <v>21</v>
      </c>
      <c r="M290" s="524">
        <f>G290*(1+L290/100)</f>
        <v>0</v>
      </c>
      <c r="N290" s="522">
        <v>1.2200000000000001E-2</v>
      </c>
      <c r="O290" s="522">
        <f>ROUND(E290*N290,2)</f>
        <v>0.98</v>
      </c>
      <c r="P290" s="522">
        <v>0</v>
      </c>
      <c r="Q290" s="522">
        <f>ROUND(E290*P290,2)</f>
        <v>0</v>
      </c>
      <c r="R290" s="524"/>
      <c r="S290" s="524" t="s">
        <v>1707</v>
      </c>
      <c r="T290" s="525" t="s">
        <v>1708</v>
      </c>
      <c r="U290" s="526">
        <v>0</v>
      </c>
      <c r="V290" s="526">
        <f>ROUND(E290*U290,2)</f>
        <v>0</v>
      </c>
      <c r="W290" s="526"/>
      <c r="X290" s="526" t="s">
        <v>1814</v>
      </c>
      <c r="Y290" s="526" t="s">
        <v>2857</v>
      </c>
      <c r="Z290" s="527"/>
      <c r="AA290" s="527"/>
      <c r="AB290" s="527"/>
      <c r="AC290" s="527"/>
      <c r="AD290" s="527"/>
      <c r="AE290" s="527"/>
      <c r="AF290" s="527"/>
      <c r="AG290" s="527" t="s">
        <v>1924</v>
      </c>
      <c r="AH290" s="527"/>
      <c r="AI290" s="527"/>
      <c r="AJ290" s="527"/>
      <c r="AK290" s="527"/>
      <c r="AL290" s="527"/>
      <c r="AM290" s="527"/>
      <c r="AN290" s="527"/>
      <c r="AO290" s="527"/>
      <c r="AP290" s="527"/>
      <c r="AQ290" s="527"/>
      <c r="AR290" s="527"/>
      <c r="AS290" s="527"/>
      <c r="AT290" s="527"/>
      <c r="AU290" s="527"/>
      <c r="AV290" s="527"/>
      <c r="AW290" s="527"/>
      <c r="AX290" s="527"/>
      <c r="AY290" s="527"/>
      <c r="AZ290" s="527"/>
      <c r="BA290" s="527"/>
      <c r="BB290" s="527"/>
      <c r="BC290" s="527"/>
      <c r="BD290" s="527"/>
      <c r="BE290" s="527"/>
      <c r="BF290" s="527"/>
      <c r="BG290" s="527"/>
      <c r="BH290" s="527"/>
    </row>
    <row r="291" spans="1:60" outlineLevel="2">
      <c r="A291" s="528"/>
      <c r="B291" s="529"/>
      <c r="C291" s="530" t="s">
        <v>1925</v>
      </c>
      <c r="D291" s="531"/>
      <c r="E291" s="532">
        <v>80.206879999999998</v>
      </c>
      <c r="F291" s="526"/>
      <c r="G291" s="526"/>
      <c r="H291" s="526"/>
      <c r="I291" s="526"/>
      <c r="J291" s="526"/>
      <c r="K291" s="526"/>
      <c r="L291" s="526"/>
      <c r="M291" s="526"/>
      <c r="N291" s="533"/>
      <c r="O291" s="533"/>
      <c r="P291" s="533"/>
      <c r="Q291" s="533"/>
      <c r="R291" s="526"/>
      <c r="S291" s="526"/>
      <c r="T291" s="526"/>
      <c r="U291" s="526"/>
      <c r="V291" s="526"/>
      <c r="W291" s="526"/>
      <c r="X291" s="526"/>
      <c r="Y291" s="526"/>
      <c r="Z291" s="527"/>
      <c r="AA291" s="527"/>
      <c r="AB291" s="527"/>
      <c r="AC291" s="527"/>
      <c r="AD291" s="527"/>
      <c r="AE291" s="527"/>
      <c r="AF291" s="527"/>
      <c r="AG291" s="527" t="s">
        <v>814</v>
      </c>
      <c r="AH291" s="527">
        <v>5</v>
      </c>
      <c r="AI291" s="527"/>
      <c r="AJ291" s="527"/>
      <c r="AK291" s="527"/>
      <c r="AL291" s="527"/>
      <c r="AM291" s="527"/>
      <c r="AN291" s="527"/>
      <c r="AO291" s="527"/>
      <c r="AP291" s="527"/>
      <c r="AQ291" s="527"/>
      <c r="AR291" s="527"/>
      <c r="AS291" s="527"/>
      <c r="AT291" s="527"/>
      <c r="AU291" s="527"/>
      <c r="AV291" s="527"/>
      <c r="AW291" s="527"/>
      <c r="AX291" s="527"/>
      <c r="AY291" s="527"/>
      <c r="AZ291" s="527"/>
      <c r="BA291" s="527"/>
      <c r="BB291" s="527"/>
      <c r="BC291" s="527"/>
      <c r="BD291" s="527"/>
      <c r="BE291" s="527"/>
      <c r="BF291" s="527"/>
      <c r="BG291" s="527"/>
      <c r="BH291" s="527"/>
    </row>
    <row r="292" spans="1:60" outlineLevel="1">
      <c r="A292" s="528">
        <v>85</v>
      </c>
      <c r="B292" s="529" t="s">
        <v>1926</v>
      </c>
      <c r="C292" s="543" t="s">
        <v>1927</v>
      </c>
      <c r="D292" s="544" t="s">
        <v>255</v>
      </c>
      <c r="E292" s="545"/>
      <c r="F292" s="546"/>
      <c r="G292" s="526">
        <f>ROUND(E292*F292,2)</f>
        <v>0</v>
      </c>
      <c r="H292" s="546"/>
      <c r="I292" s="526">
        <f>ROUND(E292*H292,2)</f>
        <v>0</v>
      </c>
      <c r="J292" s="546"/>
      <c r="K292" s="526">
        <f>ROUND(E292*J292,2)</f>
        <v>0</v>
      </c>
      <c r="L292" s="526">
        <v>21</v>
      </c>
      <c r="M292" s="526">
        <f>G292*(1+L292/100)</f>
        <v>0</v>
      </c>
      <c r="N292" s="533">
        <v>0</v>
      </c>
      <c r="O292" s="533">
        <f>ROUND(E292*N292,2)</f>
        <v>0</v>
      </c>
      <c r="P292" s="533">
        <v>0</v>
      </c>
      <c r="Q292" s="533">
        <f>ROUND(E292*P292,2)</f>
        <v>0</v>
      </c>
      <c r="R292" s="526" t="s">
        <v>1704</v>
      </c>
      <c r="S292" s="526" t="s">
        <v>1605</v>
      </c>
      <c r="T292" s="526" t="s">
        <v>1605</v>
      </c>
      <c r="U292" s="526">
        <v>0</v>
      </c>
      <c r="V292" s="526">
        <f>ROUND(E292*U292,2)</f>
        <v>0</v>
      </c>
      <c r="W292" s="526"/>
      <c r="X292" s="526" t="s">
        <v>1243</v>
      </c>
      <c r="Y292" s="526" t="s">
        <v>2857</v>
      </c>
      <c r="Z292" s="527"/>
      <c r="AA292" s="527"/>
      <c r="AB292" s="527"/>
      <c r="AC292" s="527"/>
      <c r="AD292" s="527"/>
      <c r="AE292" s="527"/>
      <c r="AF292" s="527"/>
      <c r="AG292" s="527" t="s">
        <v>1769</v>
      </c>
      <c r="AH292" s="527"/>
      <c r="AI292" s="527"/>
      <c r="AJ292" s="527"/>
      <c r="AK292" s="527"/>
      <c r="AL292" s="527"/>
      <c r="AM292" s="527"/>
      <c r="AN292" s="527"/>
      <c r="AO292" s="527"/>
      <c r="AP292" s="527"/>
      <c r="AQ292" s="527"/>
      <c r="AR292" s="527"/>
      <c r="AS292" s="527"/>
      <c r="AT292" s="527"/>
      <c r="AU292" s="527"/>
      <c r="AV292" s="527"/>
      <c r="AW292" s="527"/>
      <c r="AX292" s="527"/>
      <c r="AY292" s="527"/>
      <c r="AZ292" s="527"/>
      <c r="BA292" s="527"/>
      <c r="BB292" s="527"/>
      <c r="BC292" s="527"/>
      <c r="BD292" s="527"/>
      <c r="BE292" s="527"/>
      <c r="BF292" s="527"/>
      <c r="BG292" s="527"/>
      <c r="BH292" s="527"/>
    </row>
    <row r="293" spans="1:60">
      <c r="A293" s="510" t="s">
        <v>1600</v>
      </c>
      <c r="B293" s="511" t="s">
        <v>517</v>
      </c>
      <c r="C293" s="512" t="s">
        <v>1928</v>
      </c>
      <c r="D293" s="513"/>
      <c r="E293" s="514"/>
      <c r="F293" s="515"/>
      <c r="G293" s="515">
        <f>SUMIF(AG294:AG296,"&lt;&gt;NOR",G294:G296)</f>
        <v>0</v>
      </c>
      <c r="H293" s="515"/>
      <c r="I293" s="515">
        <f>SUM(I294:I296)</f>
        <v>0</v>
      </c>
      <c r="J293" s="515"/>
      <c r="K293" s="515">
        <f>SUM(K294:K296)</f>
        <v>0</v>
      </c>
      <c r="L293" s="515"/>
      <c r="M293" s="515">
        <f>SUM(M294:M296)</f>
        <v>0</v>
      </c>
      <c r="N293" s="514"/>
      <c r="O293" s="514">
        <f>SUM(O294:O296)</f>
        <v>0</v>
      </c>
      <c r="P293" s="514"/>
      <c r="Q293" s="514">
        <f>SUM(Q294:Q296)</f>
        <v>0</v>
      </c>
      <c r="R293" s="515"/>
      <c r="S293" s="515"/>
      <c r="T293" s="516"/>
      <c r="U293" s="517"/>
      <c r="V293" s="517">
        <f>SUM(V294:V296)</f>
        <v>0</v>
      </c>
      <c r="W293" s="517"/>
      <c r="X293" s="517"/>
      <c r="Y293" s="517"/>
      <c r="AG293" s="493" t="s">
        <v>1601</v>
      </c>
    </row>
    <row r="294" spans="1:60" outlineLevel="1">
      <c r="A294" s="518">
        <v>86</v>
      </c>
      <c r="B294" s="519" t="s">
        <v>1929</v>
      </c>
      <c r="C294" s="520" t="s">
        <v>1930</v>
      </c>
      <c r="D294" s="521" t="s">
        <v>189</v>
      </c>
      <c r="E294" s="522">
        <v>2</v>
      </c>
      <c r="F294" s="523"/>
      <c r="G294" s="524">
        <f>ROUND(E294*F294,2)</f>
        <v>0</v>
      </c>
      <c r="H294" s="523"/>
      <c r="I294" s="524">
        <f>ROUND(E294*H294,2)</f>
        <v>0</v>
      </c>
      <c r="J294" s="523"/>
      <c r="K294" s="524">
        <f>ROUND(E294*J294,2)</f>
        <v>0</v>
      </c>
      <c r="L294" s="524">
        <v>21</v>
      </c>
      <c r="M294" s="524">
        <f>G294*(1+L294/100)</f>
        <v>0</v>
      </c>
      <c r="N294" s="522">
        <v>0</v>
      </c>
      <c r="O294" s="522">
        <f>ROUND(E294*N294,2)</f>
        <v>0</v>
      </c>
      <c r="P294" s="522">
        <v>0</v>
      </c>
      <c r="Q294" s="522">
        <f>ROUND(E294*P294,2)</f>
        <v>0</v>
      </c>
      <c r="R294" s="524"/>
      <c r="S294" s="524" t="s">
        <v>1707</v>
      </c>
      <c r="T294" s="525" t="s">
        <v>1708</v>
      </c>
      <c r="U294" s="526">
        <v>0</v>
      </c>
      <c r="V294" s="526">
        <f>ROUND(E294*U294,2)</f>
        <v>0</v>
      </c>
      <c r="W294" s="526"/>
      <c r="X294" s="526" t="s">
        <v>1606</v>
      </c>
      <c r="Y294" s="526" t="s">
        <v>2857</v>
      </c>
      <c r="Z294" s="527"/>
      <c r="AA294" s="527"/>
      <c r="AB294" s="527"/>
      <c r="AC294" s="527"/>
      <c r="AD294" s="527"/>
      <c r="AE294" s="527"/>
      <c r="AF294" s="527"/>
      <c r="AG294" s="527" t="s">
        <v>1697</v>
      </c>
      <c r="AH294" s="527"/>
      <c r="AI294" s="527"/>
      <c r="AJ294" s="527"/>
      <c r="AK294" s="527"/>
      <c r="AL294" s="527"/>
      <c r="AM294" s="527"/>
      <c r="AN294" s="527"/>
      <c r="AO294" s="527"/>
      <c r="AP294" s="527"/>
      <c r="AQ294" s="527"/>
      <c r="AR294" s="527"/>
      <c r="AS294" s="527"/>
      <c r="AT294" s="527"/>
      <c r="AU294" s="527"/>
      <c r="AV294" s="527"/>
      <c r="AW294" s="527"/>
      <c r="AX294" s="527"/>
      <c r="AY294" s="527"/>
      <c r="AZ294" s="527"/>
      <c r="BA294" s="527"/>
      <c r="BB294" s="527"/>
      <c r="BC294" s="527"/>
      <c r="BD294" s="527"/>
      <c r="BE294" s="527"/>
      <c r="BF294" s="527"/>
      <c r="BG294" s="527"/>
      <c r="BH294" s="527"/>
    </row>
    <row r="295" spans="1:60" outlineLevel="2">
      <c r="A295" s="528"/>
      <c r="B295" s="529"/>
      <c r="C295" s="530" t="s">
        <v>1713</v>
      </c>
      <c r="D295" s="531"/>
      <c r="E295" s="532">
        <v>1</v>
      </c>
      <c r="F295" s="526"/>
      <c r="G295" s="526"/>
      <c r="H295" s="526"/>
      <c r="I295" s="526"/>
      <c r="J295" s="526"/>
      <c r="K295" s="526"/>
      <c r="L295" s="526"/>
      <c r="M295" s="526"/>
      <c r="N295" s="533"/>
      <c r="O295" s="533"/>
      <c r="P295" s="533"/>
      <c r="Q295" s="533"/>
      <c r="R295" s="526"/>
      <c r="S295" s="526"/>
      <c r="T295" s="526"/>
      <c r="U295" s="526"/>
      <c r="V295" s="526"/>
      <c r="W295" s="526"/>
      <c r="X295" s="526"/>
      <c r="Y295" s="526"/>
      <c r="Z295" s="527"/>
      <c r="AA295" s="527"/>
      <c r="AB295" s="527"/>
      <c r="AC295" s="527"/>
      <c r="AD295" s="527"/>
      <c r="AE295" s="527"/>
      <c r="AF295" s="527"/>
      <c r="AG295" s="527" t="s">
        <v>814</v>
      </c>
      <c r="AH295" s="527">
        <v>0</v>
      </c>
      <c r="AI295" s="527"/>
      <c r="AJ295" s="527"/>
      <c r="AK295" s="527"/>
      <c r="AL295" s="527"/>
      <c r="AM295" s="527"/>
      <c r="AN295" s="527"/>
      <c r="AO295" s="527"/>
      <c r="AP295" s="527"/>
      <c r="AQ295" s="527"/>
      <c r="AR295" s="527"/>
      <c r="AS295" s="527"/>
      <c r="AT295" s="527"/>
      <c r="AU295" s="527"/>
      <c r="AV295" s="527"/>
      <c r="AW295" s="527"/>
      <c r="AX295" s="527"/>
      <c r="AY295" s="527"/>
      <c r="AZ295" s="527"/>
      <c r="BA295" s="527"/>
      <c r="BB295" s="527"/>
      <c r="BC295" s="527"/>
      <c r="BD295" s="527"/>
      <c r="BE295" s="527"/>
      <c r="BF295" s="527"/>
      <c r="BG295" s="527"/>
      <c r="BH295" s="527"/>
    </row>
    <row r="296" spans="1:60" outlineLevel="3">
      <c r="A296" s="528"/>
      <c r="B296" s="529"/>
      <c r="C296" s="530" t="s">
        <v>1716</v>
      </c>
      <c r="D296" s="531"/>
      <c r="E296" s="532">
        <v>1</v>
      </c>
      <c r="F296" s="526"/>
      <c r="G296" s="526"/>
      <c r="H296" s="526"/>
      <c r="I296" s="526"/>
      <c r="J296" s="526"/>
      <c r="K296" s="526"/>
      <c r="L296" s="526"/>
      <c r="M296" s="526"/>
      <c r="N296" s="533"/>
      <c r="O296" s="533"/>
      <c r="P296" s="533"/>
      <c r="Q296" s="533"/>
      <c r="R296" s="526"/>
      <c r="S296" s="526"/>
      <c r="T296" s="526"/>
      <c r="U296" s="526"/>
      <c r="V296" s="526"/>
      <c r="W296" s="526"/>
      <c r="X296" s="526"/>
      <c r="Y296" s="526"/>
      <c r="Z296" s="527"/>
      <c r="AA296" s="527"/>
      <c r="AB296" s="527"/>
      <c r="AC296" s="527"/>
      <c r="AD296" s="527"/>
      <c r="AE296" s="527"/>
      <c r="AF296" s="527"/>
      <c r="AG296" s="527" t="s">
        <v>814</v>
      </c>
      <c r="AH296" s="527">
        <v>0</v>
      </c>
      <c r="AI296" s="527"/>
      <c r="AJ296" s="527"/>
      <c r="AK296" s="527"/>
      <c r="AL296" s="527"/>
      <c r="AM296" s="527"/>
      <c r="AN296" s="527"/>
      <c r="AO296" s="527"/>
      <c r="AP296" s="527"/>
      <c r="AQ296" s="527"/>
      <c r="AR296" s="527"/>
      <c r="AS296" s="527"/>
      <c r="AT296" s="527"/>
      <c r="AU296" s="527"/>
      <c r="AV296" s="527"/>
      <c r="AW296" s="527"/>
      <c r="AX296" s="527"/>
      <c r="AY296" s="527"/>
      <c r="AZ296" s="527"/>
      <c r="BA296" s="527"/>
      <c r="BB296" s="527"/>
      <c r="BC296" s="527"/>
      <c r="BD296" s="527"/>
      <c r="BE296" s="527"/>
      <c r="BF296" s="527"/>
      <c r="BG296" s="527"/>
      <c r="BH296" s="527"/>
    </row>
    <row r="297" spans="1:60">
      <c r="A297" s="510" t="s">
        <v>1600</v>
      </c>
      <c r="B297" s="511" t="s">
        <v>1931</v>
      </c>
      <c r="C297" s="512" t="s">
        <v>1932</v>
      </c>
      <c r="D297" s="513"/>
      <c r="E297" s="514"/>
      <c r="F297" s="515"/>
      <c r="G297" s="515">
        <f>SUMIF(AG298:AG307,"&lt;&gt;NOR",G298:G307)</f>
        <v>0</v>
      </c>
      <c r="H297" s="515"/>
      <c r="I297" s="515">
        <f>SUM(I298:I307)</f>
        <v>0</v>
      </c>
      <c r="J297" s="515"/>
      <c r="K297" s="515">
        <f>SUM(K298:K307)</f>
        <v>0</v>
      </c>
      <c r="L297" s="515"/>
      <c r="M297" s="515">
        <f>SUM(M298:M307)</f>
        <v>0</v>
      </c>
      <c r="N297" s="514"/>
      <c r="O297" s="514">
        <f>SUM(O298:O307)</f>
        <v>0.02</v>
      </c>
      <c r="P297" s="514"/>
      <c r="Q297" s="514">
        <f>SUM(Q298:Q307)</f>
        <v>0</v>
      </c>
      <c r="R297" s="515"/>
      <c r="S297" s="515"/>
      <c r="T297" s="516"/>
      <c r="U297" s="517"/>
      <c r="V297" s="517">
        <f>SUM(V298:V307)</f>
        <v>15.799999999999999</v>
      </c>
      <c r="W297" s="517"/>
      <c r="X297" s="517"/>
      <c r="Y297" s="517"/>
      <c r="AG297" s="493" t="s">
        <v>1601</v>
      </c>
    </row>
    <row r="298" spans="1:60" outlineLevel="1">
      <c r="A298" s="518">
        <v>87</v>
      </c>
      <c r="B298" s="519" t="s">
        <v>1933</v>
      </c>
      <c r="C298" s="520" t="s">
        <v>1934</v>
      </c>
      <c r="D298" s="521" t="s">
        <v>162</v>
      </c>
      <c r="E298" s="522">
        <v>86.188999999999993</v>
      </c>
      <c r="F298" s="523"/>
      <c r="G298" s="524">
        <f>ROUND(E298*F298,2)</f>
        <v>0</v>
      </c>
      <c r="H298" s="523"/>
      <c r="I298" s="524">
        <f>ROUND(E298*H298,2)</f>
        <v>0</v>
      </c>
      <c r="J298" s="523"/>
      <c r="K298" s="524">
        <f>ROUND(E298*J298,2)</f>
        <v>0</v>
      </c>
      <c r="L298" s="524">
        <v>21</v>
      </c>
      <c r="M298" s="524">
        <f>G298*(1+L298/100)</f>
        <v>0</v>
      </c>
      <c r="N298" s="522">
        <v>0</v>
      </c>
      <c r="O298" s="522">
        <f>ROUND(E298*N298,2)</f>
        <v>0</v>
      </c>
      <c r="P298" s="522">
        <v>0</v>
      </c>
      <c r="Q298" s="522">
        <f>ROUND(E298*P298,2)</f>
        <v>0</v>
      </c>
      <c r="R298" s="524" t="s">
        <v>1935</v>
      </c>
      <c r="S298" s="524" t="s">
        <v>1605</v>
      </c>
      <c r="T298" s="525" t="s">
        <v>1605</v>
      </c>
      <c r="U298" s="526">
        <v>6.9709999999999994E-2</v>
      </c>
      <c r="V298" s="526">
        <f>ROUND(E298*U298,2)</f>
        <v>6.01</v>
      </c>
      <c r="W298" s="526"/>
      <c r="X298" s="526" t="s">
        <v>1606</v>
      </c>
      <c r="Y298" s="526" t="s">
        <v>2857</v>
      </c>
      <c r="Z298" s="527"/>
      <c r="AA298" s="527"/>
      <c r="AB298" s="527"/>
      <c r="AC298" s="527"/>
      <c r="AD298" s="527"/>
      <c r="AE298" s="527"/>
      <c r="AF298" s="527"/>
      <c r="AG298" s="527" t="s">
        <v>1607</v>
      </c>
      <c r="AH298" s="527"/>
      <c r="AI298" s="527"/>
      <c r="AJ298" s="527"/>
      <c r="AK298" s="527"/>
      <c r="AL298" s="527"/>
      <c r="AM298" s="527"/>
      <c r="AN298" s="527"/>
      <c r="AO298" s="527"/>
      <c r="AP298" s="527"/>
      <c r="AQ298" s="527"/>
      <c r="AR298" s="527"/>
      <c r="AS298" s="527"/>
      <c r="AT298" s="527"/>
      <c r="AU298" s="527"/>
      <c r="AV298" s="527"/>
      <c r="AW298" s="527"/>
      <c r="AX298" s="527"/>
      <c r="AY298" s="527"/>
      <c r="AZ298" s="527"/>
      <c r="BA298" s="527"/>
      <c r="BB298" s="527"/>
      <c r="BC298" s="527"/>
      <c r="BD298" s="527"/>
      <c r="BE298" s="527"/>
      <c r="BF298" s="527"/>
      <c r="BG298" s="527"/>
      <c r="BH298" s="527"/>
    </row>
    <row r="299" spans="1:60" outlineLevel="2">
      <c r="A299" s="528"/>
      <c r="B299" s="529"/>
      <c r="C299" s="530" t="s">
        <v>1936</v>
      </c>
      <c r="D299" s="531"/>
      <c r="E299" s="532">
        <v>86.188999999999993</v>
      </c>
      <c r="F299" s="526"/>
      <c r="G299" s="526"/>
      <c r="H299" s="526"/>
      <c r="I299" s="526"/>
      <c r="J299" s="526"/>
      <c r="K299" s="526"/>
      <c r="L299" s="526"/>
      <c r="M299" s="526"/>
      <c r="N299" s="533"/>
      <c r="O299" s="533"/>
      <c r="P299" s="533"/>
      <c r="Q299" s="533"/>
      <c r="R299" s="526"/>
      <c r="S299" s="526"/>
      <c r="T299" s="526"/>
      <c r="U299" s="526"/>
      <c r="V299" s="526"/>
      <c r="W299" s="526"/>
      <c r="X299" s="526"/>
      <c r="Y299" s="526"/>
      <c r="Z299" s="527"/>
      <c r="AA299" s="527"/>
      <c r="AB299" s="527"/>
      <c r="AC299" s="527"/>
      <c r="AD299" s="527"/>
      <c r="AE299" s="527"/>
      <c r="AF299" s="527"/>
      <c r="AG299" s="527" t="s">
        <v>814</v>
      </c>
      <c r="AH299" s="527">
        <v>5</v>
      </c>
      <c r="AI299" s="527"/>
      <c r="AJ299" s="527"/>
      <c r="AK299" s="527"/>
      <c r="AL299" s="527"/>
      <c r="AM299" s="527"/>
      <c r="AN299" s="527"/>
      <c r="AO299" s="527"/>
      <c r="AP299" s="527"/>
      <c r="AQ299" s="527"/>
      <c r="AR299" s="527"/>
      <c r="AS299" s="527"/>
      <c r="AT299" s="527"/>
      <c r="AU299" s="527"/>
      <c r="AV299" s="527"/>
      <c r="AW299" s="527"/>
      <c r="AX299" s="527"/>
      <c r="AY299" s="527"/>
      <c r="AZ299" s="527"/>
      <c r="BA299" s="527"/>
      <c r="BB299" s="527"/>
      <c r="BC299" s="527"/>
      <c r="BD299" s="527"/>
      <c r="BE299" s="527"/>
      <c r="BF299" s="527"/>
      <c r="BG299" s="527"/>
      <c r="BH299" s="527"/>
    </row>
    <row r="300" spans="1:60" outlineLevel="1">
      <c r="A300" s="518">
        <v>88</v>
      </c>
      <c r="B300" s="519" t="s">
        <v>1937</v>
      </c>
      <c r="C300" s="520" t="s">
        <v>1938</v>
      </c>
      <c r="D300" s="521" t="s">
        <v>162</v>
      </c>
      <c r="E300" s="522">
        <v>22.897500000000001</v>
      </c>
      <c r="F300" s="523"/>
      <c r="G300" s="524">
        <f>ROUND(E300*F300,2)</f>
        <v>0</v>
      </c>
      <c r="H300" s="523"/>
      <c r="I300" s="524">
        <f>ROUND(E300*H300,2)</f>
        <v>0</v>
      </c>
      <c r="J300" s="523"/>
      <c r="K300" s="524">
        <f>ROUND(E300*J300,2)</f>
        <v>0</v>
      </c>
      <c r="L300" s="524">
        <v>21</v>
      </c>
      <c r="M300" s="524">
        <f>G300*(1+L300/100)</f>
        <v>0</v>
      </c>
      <c r="N300" s="522">
        <v>1E-4</v>
      </c>
      <c r="O300" s="522">
        <f>ROUND(E300*N300,2)</f>
        <v>0</v>
      </c>
      <c r="P300" s="522">
        <v>0</v>
      </c>
      <c r="Q300" s="522">
        <f>ROUND(E300*P300,2)</f>
        <v>0</v>
      </c>
      <c r="R300" s="524" t="s">
        <v>1935</v>
      </c>
      <c r="S300" s="524" t="s">
        <v>1605</v>
      </c>
      <c r="T300" s="525" t="s">
        <v>1605</v>
      </c>
      <c r="U300" s="526">
        <v>3.2480000000000002E-2</v>
      </c>
      <c r="V300" s="526">
        <f>ROUND(E300*U300,2)</f>
        <v>0.74</v>
      </c>
      <c r="W300" s="526"/>
      <c r="X300" s="526" t="s">
        <v>1606</v>
      </c>
      <c r="Y300" s="526" t="s">
        <v>2857</v>
      </c>
      <c r="Z300" s="527"/>
      <c r="AA300" s="527"/>
      <c r="AB300" s="527"/>
      <c r="AC300" s="527"/>
      <c r="AD300" s="527"/>
      <c r="AE300" s="527"/>
      <c r="AF300" s="527"/>
      <c r="AG300" s="527" t="s">
        <v>1607</v>
      </c>
      <c r="AH300" s="527"/>
      <c r="AI300" s="527"/>
      <c r="AJ300" s="527"/>
      <c r="AK300" s="527"/>
      <c r="AL300" s="527"/>
      <c r="AM300" s="527"/>
      <c r="AN300" s="527"/>
      <c r="AO300" s="527"/>
      <c r="AP300" s="527"/>
      <c r="AQ300" s="527"/>
      <c r="AR300" s="527"/>
      <c r="AS300" s="527"/>
      <c r="AT300" s="527"/>
      <c r="AU300" s="527"/>
      <c r="AV300" s="527"/>
      <c r="AW300" s="527"/>
      <c r="AX300" s="527"/>
      <c r="AY300" s="527"/>
      <c r="AZ300" s="527"/>
      <c r="BA300" s="527"/>
      <c r="BB300" s="527"/>
      <c r="BC300" s="527"/>
      <c r="BD300" s="527"/>
      <c r="BE300" s="527"/>
      <c r="BF300" s="527"/>
      <c r="BG300" s="527"/>
      <c r="BH300" s="527"/>
    </row>
    <row r="301" spans="1:60" outlineLevel="2">
      <c r="A301" s="528"/>
      <c r="B301" s="529"/>
      <c r="C301" s="530" t="s">
        <v>1939</v>
      </c>
      <c r="D301" s="531"/>
      <c r="E301" s="532">
        <v>22.897500000000001</v>
      </c>
      <c r="F301" s="526"/>
      <c r="G301" s="526"/>
      <c r="H301" s="526"/>
      <c r="I301" s="526"/>
      <c r="J301" s="526"/>
      <c r="K301" s="526"/>
      <c r="L301" s="526"/>
      <c r="M301" s="526"/>
      <c r="N301" s="533"/>
      <c r="O301" s="533"/>
      <c r="P301" s="533"/>
      <c r="Q301" s="533"/>
      <c r="R301" s="526"/>
      <c r="S301" s="526"/>
      <c r="T301" s="526"/>
      <c r="U301" s="526"/>
      <c r="V301" s="526"/>
      <c r="W301" s="526"/>
      <c r="X301" s="526"/>
      <c r="Y301" s="526"/>
      <c r="Z301" s="527"/>
      <c r="AA301" s="527"/>
      <c r="AB301" s="527"/>
      <c r="AC301" s="527"/>
      <c r="AD301" s="527"/>
      <c r="AE301" s="527"/>
      <c r="AF301" s="527"/>
      <c r="AG301" s="527" t="s">
        <v>814</v>
      </c>
      <c r="AH301" s="527">
        <v>5</v>
      </c>
      <c r="AI301" s="527"/>
      <c r="AJ301" s="527"/>
      <c r="AK301" s="527"/>
      <c r="AL301" s="527"/>
      <c r="AM301" s="527"/>
      <c r="AN301" s="527"/>
      <c r="AO301" s="527"/>
      <c r="AP301" s="527"/>
      <c r="AQ301" s="527"/>
      <c r="AR301" s="527"/>
      <c r="AS301" s="527"/>
      <c r="AT301" s="527"/>
      <c r="AU301" s="527"/>
      <c r="AV301" s="527"/>
      <c r="AW301" s="527"/>
      <c r="AX301" s="527"/>
      <c r="AY301" s="527"/>
      <c r="AZ301" s="527"/>
      <c r="BA301" s="527"/>
      <c r="BB301" s="527"/>
      <c r="BC301" s="527"/>
      <c r="BD301" s="527"/>
      <c r="BE301" s="527"/>
      <c r="BF301" s="527"/>
      <c r="BG301" s="527"/>
      <c r="BH301" s="527"/>
    </row>
    <row r="302" spans="1:60" outlineLevel="1">
      <c r="A302" s="518">
        <v>89</v>
      </c>
      <c r="B302" s="519" t="s">
        <v>1940</v>
      </c>
      <c r="C302" s="520" t="s">
        <v>1941</v>
      </c>
      <c r="D302" s="521" t="s">
        <v>162</v>
      </c>
      <c r="E302" s="522">
        <v>36.601500000000001</v>
      </c>
      <c r="F302" s="523"/>
      <c r="G302" s="524">
        <f>ROUND(E302*F302,2)</f>
        <v>0</v>
      </c>
      <c r="H302" s="523"/>
      <c r="I302" s="524">
        <f>ROUND(E302*H302,2)</f>
        <v>0</v>
      </c>
      <c r="J302" s="523"/>
      <c r="K302" s="524">
        <f>ROUND(E302*J302,2)</f>
        <v>0</v>
      </c>
      <c r="L302" s="524">
        <v>21</v>
      </c>
      <c r="M302" s="524">
        <f>G302*(1+L302/100)</f>
        <v>0</v>
      </c>
      <c r="N302" s="522">
        <v>1.2999999999999999E-4</v>
      </c>
      <c r="O302" s="522">
        <f>ROUND(E302*N302,2)</f>
        <v>0</v>
      </c>
      <c r="P302" s="522">
        <v>0</v>
      </c>
      <c r="Q302" s="522">
        <f>ROUND(E302*P302,2)</f>
        <v>0</v>
      </c>
      <c r="R302" s="524" t="s">
        <v>1935</v>
      </c>
      <c r="S302" s="524" t="s">
        <v>1605</v>
      </c>
      <c r="T302" s="525" t="s">
        <v>1605</v>
      </c>
      <c r="U302" s="526">
        <v>3.2480000000000002E-2</v>
      </c>
      <c r="V302" s="526">
        <f>ROUND(E302*U302,2)</f>
        <v>1.19</v>
      </c>
      <c r="W302" s="526"/>
      <c r="X302" s="526" t="s">
        <v>1606</v>
      </c>
      <c r="Y302" s="526" t="s">
        <v>2857</v>
      </c>
      <c r="Z302" s="527"/>
      <c r="AA302" s="527"/>
      <c r="AB302" s="527"/>
      <c r="AC302" s="527"/>
      <c r="AD302" s="527"/>
      <c r="AE302" s="527"/>
      <c r="AF302" s="527"/>
      <c r="AG302" s="527" t="s">
        <v>1697</v>
      </c>
      <c r="AH302" s="527"/>
      <c r="AI302" s="527"/>
      <c r="AJ302" s="527"/>
      <c r="AK302" s="527"/>
      <c r="AL302" s="527"/>
      <c r="AM302" s="527"/>
      <c r="AN302" s="527"/>
      <c r="AO302" s="527"/>
      <c r="AP302" s="527"/>
      <c r="AQ302" s="527"/>
      <c r="AR302" s="527"/>
      <c r="AS302" s="527"/>
      <c r="AT302" s="527"/>
      <c r="AU302" s="527"/>
      <c r="AV302" s="527"/>
      <c r="AW302" s="527"/>
      <c r="AX302" s="527"/>
      <c r="AY302" s="527"/>
      <c r="AZ302" s="527"/>
      <c r="BA302" s="527"/>
      <c r="BB302" s="527"/>
      <c r="BC302" s="527"/>
      <c r="BD302" s="527"/>
      <c r="BE302" s="527"/>
      <c r="BF302" s="527"/>
      <c r="BG302" s="527"/>
      <c r="BH302" s="527"/>
    </row>
    <row r="303" spans="1:60" outlineLevel="2">
      <c r="A303" s="528"/>
      <c r="B303" s="529"/>
      <c r="C303" s="530" t="s">
        <v>1942</v>
      </c>
      <c r="D303" s="531"/>
      <c r="E303" s="532">
        <v>36.601500000000001</v>
      </c>
      <c r="F303" s="526"/>
      <c r="G303" s="526"/>
      <c r="H303" s="526"/>
      <c r="I303" s="526"/>
      <c r="J303" s="526"/>
      <c r="K303" s="526"/>
      <c r="L303" s="526"/>
      <c r="M303" s="526"/>
      <c r="N303" s="533"/>
      <c r="O303" s="533"/>
      <c r="P303" s="533"/>
      <c r="Q303" s="533"/>
      <c r="R303" s="526"/>
      <c r="S303" s="526"/>
      <c r="T303" s="526"/>
      <c r="U303" s="526"/>
      <c r="V303" s="526"/>
      <c r="W303" s="526"/>
      <c r="X303" s="526"/>
      <c r="Y303" s="526"/>
      <c r="Z303" s="527"/>
      <c r="AA303" s="527"/>
      <c r="AB303" s="527"/>
      <c r="AC303" s="527"/>
      <c r="AD303" s="527"/>
      <c r="AE303" s="527"/>
      <c r="AF303" s="527"/>
      <c r="AG303" s="527" t="s">
        <v>814</v>
      </c>
      <c r="AH303" s="527">
        <v>5</v>
      </c>
      <c r="AI303" s="527"/>
      <c r="AJ303" s="527"/>
      <c r="AK303" s="527"/>
      <c r="AL303" s="527"/>
      <c r="AM303" s="527"/>
      <c r="AN303" s="527"/>
      <c r="AO303" s="527"/>
      <c r="AP303" s="527"/>
      <c r="AQ303" s="527"/>
      <c r="AR303" s="527"/>
      <c r="AS303" s="527"/>
      <c r="AT303" s="527"/>
      <c r="AU303" s="527"/>
      <c r="AV303" s="527"/>
      <c r="AW303" s="527"/>
      <c r="AX303" s="527"/>
      <c r="AY303" s="527"/>
      <c r="AZ303" s="527"/>
      <c r="BA303" s="527"/>
      <c r="BB303" s="527"/>
      <c r="BC303" s="527"/>
      <c r="BD303" s="527"/>
      <c r="BE303" s="527"/>
      <c r="BF303" s="527"/>
      <c r="BG303" s="527"/>
      <c r="BH303" s="527"/>
    </row>
    <row r="304" spans="1:60" outlineLevel="1">
      <c r="A304" s="518">
        <v>90</v>
      </c>
      <c r="B304" s="519" t="s">
        <v>1943</v>
      </c>
      <c r="C304" s="520" t="s">
        <v>1944</v>
      </c>
      <c r="D304" s="521" t="s">
        <v>162</v>
      </c>
      <c r="E304" s="522">
        <v>22.897500000000001</v>
      </c>
      <c r="F304" s="523"/>
      <c r="G304" s="524">
        <f>ROUND(E304*F304,2)</f>
        <v>0</v>
      </c>
      <c r="H304" s="523"/>
      <c r="I304" s="524">
        <f>ROUND(E304*H304,2)</f>
        <v>0</v>
      </c>
      <c r="J304" s="523"/>
      <c r="K304" s="524">
        <f>ROUND(E304*J304,2)</f>
        <v>0</v>
      </c>
      <c r="L304" s="524">
        <v>21</v>
      </c>
      <c r="M304" s="524">
        <f>G304*(1+L304/100)</f>
        <v>0</v>
      </c>
      <c r="N304" s="522">
        <v>3.5E-4</v>
      </c>
      <c r="O304" s="522">
        <f>ROUND(E304*N304,2)</f>
        <v>0.01</v>
      </c>
      <c r="P304" s="522">
        <v>0</v>
      </c>
      <c r="Q304" s="522">
        <f>ROUND(E304*P304,2)</f>
        <v>0</v>
      </c>
      <c r="R304" s="524" t="s">
        <v>1935</v>
      </c>
      <c r="S304" s="524" t="s">
        <v>1605</v>
      </c>
      <c r="T304" s="525" t="s">
        <v>1605</v>
      </c>
      <c r="U304" s="526">
        <v>0.16897000000000001</v>
      </c>
      <c r="V304" s="526">
        <f>ROUND(E304*U304,2)</f>
        <v>3.87</v>
      </c>
      <c r="W304" s="526"/>
      <c r="X304" s="526" t="s">
        <v>1606</v>
      </c>
      <c r="Y304" s="526" t="s">
        <v>2857</v>
      </c>
      <c r="Z304" s="527"/>
      <c r="AA304" s="527"/>
      <c r="AB304" s="527"/>
      <c r="AC304" s="527"/>
      <c r="AD304" s="527"/>
      <c r="AE304" s="527"/>
      <c r="AF304" s="527"/>
      <c r="AG304" s="527" t="s">
        <v>1607</v>
      </c>
      <c r="AH304" s="527"/>
      <c r="AI304" s="527"/>
      <c r="AJ304" s="527"/>
      <c r="AK304" s="527"/>
      <c r="AL304" s="527"/>
      <c r="AM304" s="527"/>
      <c r="AN304" s="527"/>
      <c r="AO304" s="527"/>
      <c r="AP304" s="527"/>
      <c r="AQ304" s="527"/>
      <c r="AR304" s="527"/>
      <c r="AS304" s="527"/>
      <c r="AT304" s="527"/>
      <c r="AU304" s="527"/>
      <c r="AV304" s="527"/>
      <c r="AW304" s="527"/>
      <c r="AX304" s="527"/>
      <c r="AY304" s="527"/>
      <c r="AZ304" s="527"/>
      <c r="BA304" s="527"/>
      <c r="BB304" s="527"/>
      <c r="BC304" s="527"/>
      <c r="BD304" s="527"/>
      <c r="BE304" s="527"/>
      <c r="BF304" s="527"/>
      <c r="BG304" s="527"/>
      <c r="BH304" s="527"/>
    </row>
    <row r="305" spans="1:60" outlineLevel="2">
      <c r="A305" s="528"/>
      <c r="B305" s="529"/>
      <c r="C305" s="530" t="s">
        <v>1622</v>
      </c>
      <c r="D305" s="531"/>
      <c r="E305" s="532">
        <v>22.897500000000001</v>
      </c>
      <c r="F305" s="526"/>
      <c r="G305" s="526"/>
      <c r="H305" s="526"/>
      <c r="I305" s="526"/>
      <c r="J305" s="526"/>
      <c r="K305" s="526"/>
      <c r="L305" s="526"/>
      <c r="M305" s="526"/>
      <c r="N305" s="533"/>
      <c r="O305" s="533"/>
      <c r="P305" s="533"/>
      <c r="Q305" s="533"/>
      <c r="R305" s="526"/>
      <c r="S305" s="526"/>
      <c r="T305" s="526"/>
      <c r="U305" s="526"/>
      <c r="V305" s="526"/>
      <c r="W305" s="526"/>
      <c r="X305" s="526"/>
      <c r="Y305" s="526"/>
      <c r="Z305" s="527"/>
      <c r="AA305" s="527"/>
      <c r="AB305" s="527"/>
      <c r="AC305" s="527"/>
      <c r="AD305" s="527"/>
      <c r="AE305" s="527"/>
      <c r="AF305" s="527"/>
      <c r="AG305" s="527" t="s">
        <v>814</v>
      </c>
      <c r="AH305" s="527">
        <v>0</v>
      </c>
      <c r="AI305" s="527"/>
      <c r="AJ305" s="527"/>
      <c r="AK305" s="527"/>
      <c r="AL305" s="527"/>
      <c r="AM305" s="527"/>
      <c r="AN305" s="527"/>
      <c r="AO305" s="527"/>
      <c r="AP305" s="527"/>
      <c r="AQ305" s="527"/>
      <c r="AR305" s="527"/>
      <c r="AS305" s="527"/>
      <c r="AT305" s="527"/>
      <c r="AU305" s="527"/>
      <c r="AV305" s="527"/>
      <c r="AW305" s="527"/>
      <c r="AX305" s="527"/>
      <c r="AY305" s="527"/>
      <c r="AZ305" s="527"/>
      <c r="BA305" s="527"/>
      <c r="BB305" s="527"/>
      <c r="BC305" s="527"/>
      <c r="BD305" s="527"/>
      <c r="BE305" s="527"/>
      <c r="BF305" s="527"/>
      <c r="BG305" s="527"/>
      <c r="BH305" s="527"/>
    </row>
    <row r="306" spans="1:60" outlineLevel="1">
      <c r="A306" s="518">
        <v>91</v>
      </c>
      <c r="B306" s="519" t="s">
        <v>1945</v>
      </c>
      <c r="C306" s="520" t="s">
        <v>1946</v>
      </c>
      <c r="D306" s="521" t="s">
        <v>162</v>
      </c>
      <c r="E306" s="522">
        <v>36.601500000000001</v>
      </c>
      <c r="F306" s="523"/>
      <c r="G306" s="524">
        <f>ROUND(E306*F306,2)</f>
        <v>0</v>
      </c>
      <c r="H306" s="523"/>
      <c r="I306" s="524">
        <f>ROUND(E306*H306,2)</f>
        <v>0</v>
      </c>
      <c r="J306" s="523"/>
      <c r="K306" s="524">
        <f>ROUND(E306*J306,2)</f>
        <v>0</v>
      </c>
      <c r="L306" s="524">
        <v>21</v>
      </c>
      <c r="M306" s="524">
        <f>G306*(1+L306/100)</f>
        <v>0</v>
      </c>
      <c r="N306" s="522">
        <v>2.4000000000000001E-4</v>
      </c>
      <c r="O306" s="522">
        <f>ROUND(E306*N306,2)</f>
        <v>0.01</v>
      </c>
      <c r="P306" s="522">
        <v>0</v>
      </c>
      <c r="Q306" s="522">
        <f>ROUND(E306*P306,2)</f>
        <v>0</v>
      </c>
      <c r="R306" s="524" t="s">
        <v>1935</v>
      </c>
      <c r="S306" s="524" t="s">
        <v>1605</v>
      </c>
      <c r="T306" s="525" t="s">
        <v>1605</v>
      </c>
      <c r="U306" s="526">
        <v>0.10902000000000001</v>
      </c>
      <c r="V306" s="526">
        <f>ROUND(E306*U306,2)</f>
        <v>3.99</v>
      </c>
      <c r="W306" s="526"/>
      <c r="X306" s="526" t="s">
        <v>1606</v>
      </c>
      <c r="Y306" s="526" t="s">
        <v>2857</v>
      </c>
      <c r="Z306" s="527"/>
      <c r="AA306" s="527"/>
      <c r="AB306" s="527"/>
      <c r="AC306" s="527"/>
      <c r="AD306" s="527"/>
      <c r="AE306" s="527"/>
      <c r="AF306" s="527"/>
      <c r="AG306" s="527" t="s">
        <v>1777</v>
      </c>
      <c r="AH306" s="527"/>
      <c r="AI306" s="527"/>
      <c r="AJ306" s="527"/>
      <c r="AK306" s="527"/>
      <c r="AL306" s="527"/>
      <c r="AM306" s="527"/>
      <c r="AN306" s="527"/>
      <c r="AO306" s="527"/>
      <c r="AP306" s="527"/>
      <c r="AQ306" s="527"/>
      <c r="AR306" s="527"/>
      <c r="AS306" s="527"/>
      <c r="AT306" s="527"/>
      <c r="AU306" s="527"/>
      <c r="AV306" s="527"/>
      <c r="AW306" s="527"/>
      <c r="AX306" s="527"/>
      <c r="AY306" s="527"/>
      <c r="AZ306" s="527"/>
      <c r="BA306" s="527"/>
      <c r="BB306" s="527"/>
      <c r="BC306" s="527"/>
      <c r="BD306" s="527"/>
      <c r="BE306" s="527"/>
      <c r="BF306" s="527"/>
      <c r="BG306" s="527"/>
      <c r="BH306" s="527"/>
    </row>
    <row r="307" spans="1:60" outlineLevel="2">
      <c r="A307" s="528"/>
      <c r="B307" s="529"/>
      <c r="C307" s="530" t="s">
        <v>1667</v>
      </c>
      <c r="D307" s="531"/>
      <c r="E307" s="532">
        <v>36.601500000000001</v>
      </c>
      <c r="F307" s="526"/>
      <c r="G307" s="526"/>
      <c r="H307" s="526"/>
      <c r="I307" s="526"/>
      <c r="J307" s="526"/>
      <c r="K307" s="526"/>
      <c r="L307" s="526"/>
      <c r="M307" s="526"/>
      <c r="N307" s="533"/>
      <c r="O307" s="533"/>
      <c r="P307" s="533"/>
      <c r="Q307" s="533"/>
      <c r="R307" s="526"/>
      <c r="S307" s="526"/>
      <c r="T307" s="526"/>
      <c r="U307" s="526"/>
      <c r="V307" s="526"/>
      <c r="W307" s="526"/>
      <c r="X307" s="526"/>
      <c r="Y307" s="526"/>
      <c r="Z307" s="527"/>
      <c r="AA307" s="527"/>
      <c r="AB307" s="527"/>
      <c r="AC307" s="527"/>
      <c r="AD307" s="527"/>
      <c r="AE307" s="527"/>
      <c r="AF307" s="527"/>
      <c r="AG307" s="527" t="s">
        <v>814</v>
      </c>
      <c r="AH307" s="527">
        <v>5</v>
      </c>
      <c r="AI307" s="527"/>
      <c r="AJ307" s="527"/>
      <c r="AK307" s="527"/>
      <c r="AL307" s="527"/>
      <c r="AM307" s="527"/>
      <c r="AN307" s="527"/>
      <c r="AO307" s="527"/>
      <c r="AP307" s="527"/>
      <c r="AQ307" s="527"/>
      <c r="AR307" s="527"/>
      <c r="AS307" s="527"/>
      <c r="AT307" s="527"/>
      <c r="AU307" s="527"/>
      <c r="AV307" s="527"/>
      <c r="AW307" s="527"/>
      <c r="AX307" s="527"/>
      <c r="AY307" s="527"/>
      <c r="AZ307" s="527"/>
      <c r="BA307" s="527"/>
      <c r="BB307" s="527"/>
      <c r="BC307" s="527"/>
      <c r="BD307" s="527"/>
      <c r="BE307" s="527"/>
      <c r="BF307" s="527"/>
      <c r="BG307" s="527"/>
      <c r="BH307" s="527"/>
    </row>
    <row r="308" spans="1:60">
      <c r="A308" s="510" t="s">
        <v>1600</v>
      </c>
      <c r="B308" s="511" t="s">
        <v>1947</v>
      </c>
      <c r="C308" s="512" t="s">
        <v>687</v>
      </c>
      <c r="D308" s="513"/>
      <c r="E308" s="514"/>
      <c r="F308" s="515"/>
      <c r="G308" s="515">
        <f>SUMIF(AG309:AG309,"&lt;&gt;NOR",G309:G309)</f>
        <v>0</v>
      </c>
      <c r="H308" s="515"/>
      <c r="I308" s="515">
        <f>SUM(I309:I309)</f>
        <v>0</v>
      </c>
      <c r="J308" s="515"/>
      <c r="K308" s="515">
        <f>SUM(K309:K309)</f>
        <v>0</v>
      </c>
      <c r="L308" s="515"/>
      <c r="M308" s="515">
        <f>SUM(M309:M309)</f>
        <v>0</v>
      </c>
      <c r="N308" s="514"/>
      <c r="O308" s="514">
        <f>SUM(O309:O309)</f>
        <v>0</v>
      </c>
      <c r="P308" s="514"/>
      <c r="Q308" s="514">
        <f>SUM(Q309:Q309)</f>
        <v>0</v>
      </c>
      <c r="R308" s="515"/>
      <c r="S308" s="515"/>
      <c r="T308" s="516"/>
      <c r="U308" s="517"/>
      <c r="V308" s="517">
        <f>SUM(V309:V309)</f>
        <v>0</v>
      </c>
      <c r="W308" s="517"/>
      <c r="X308" s="517"/>
      <c r="Y308" s="517"/>
      <c r="AG308" s="493" t="s">
        <v>1601</v>
      </c>
    </row>
    <row r="309" spans="1:60" outlineLevel="1">
      <c r="A309" s="535">
        <v>92</v>
      </c>
      <c r="B309" s="536" t="s">
        <v>1948</v>
      </c>
      <c r="C309" s="537" t="s">
        <v>2868</v>
      </c>
      <c r="D309" s="538" t="s">
        <v>690</v>
      </c>
      <c r="E309" s="539">
        <v>40</v>
      </c>
      <c r="F309" s="540"/>
      <c r="G309" s="541">
        <f>ROUND(E309*F309,2)</f>
        <v>0</v>
      </c>
      <c r="H309" s="540"/>
      <c r="I309" s="541">
        <f>ROUND(E309*H309,2)</f>
        <v>0</v>
      </c>
      <c r="J309" s="540"/>
      <c r="K309" s="541">
        <f>ROUND(E309*J309,2)</f>
        <v>0</v>
      </c>
      <c r="L309" s="541">
        <v>21</v>
      </c>
      <c r="M309" s="541">
        <f>G309*(1+L309/100)</f>
        <v>0</v>
      </c>
      <c r="N309" s="539">
        <v>0</v>
      </c>
      <c r="O309" s="539">
        <f>ROUND(E309*N309,2)</f>
        <v>0</v>
      </c>
      <c r="P309" s="539">
        <v>0</v>
      </c>
      <c r="Q309" s="539">
        <f>ROUND(E309*P309,2)</f>
        <v>0</v>
      </c>
      <c r="R309" s="541"/>
      <c r="S309" s="541" t="s">
        <v>1707</v>
      </c>
      <c r="T309" s="542" t="s">
        <v>1708</v>
      </c>
      <c r="U309" s="526">
        <v>0</v>
      </c>
      <c r="V309" s="526">
        <f>ROUND(E309*U309,2)</f>
        <v>0</v>
      </c>
      <c r="W309" s="526"/>
      <c r="X309" s="526" t="s">
        <v>1606</v>
      </c>
      <c r="Y309" s="526" t="s">
        <v>2857</v>
      </c>
      <c r="Z309" s="527"/>
      <c r="AA309" s="527"/>
      <c r="AB309" s="527"/>
      <c r="AC309" s="527"/>
      <c r="AD309" s="527"/>
      <c r="AE309" s="527"/>
      <c r="AF309" s="527"/>
      <c r="AG309" s="527" t="s">
        <v>1697</v>
      </c>
      <c r="AH309" s="527"/>
      <c r="AI309" s="527"/>
      <c r="AJ309" s="527"/>
      <c r="AK309" s="527"/>
      <c r="AL309" s="527"/>
      <c r="AM309" s="527"/>
      <c r="AN309" s="527"/>
      <c r="AO309" s="527"/>
      <c r="AP309" s="527"/>
      <c r="AQ309" s="527"/>
      <c r="AR309" s="527"/>
      <c r="AS309" s="527"/>
      <c r="AT309" s="527"/>
      <c r="AU309" s="527"/>
      <c r="AV309" s="527"/>
      <c r="AW309" s="527"/>
      <c r="AX309" s="527"/>
      <c r="AY309" s="527"/>
      <c r="AZ309" s="527"/>
      <c r="BA309" s="527"/>
      <c r="BB309" s="527"/>
      <c r="BC309" s="527"/>
      <c r="BD309" s="527"/>
      <c r="BE309" s="527"/>
      <c r="BF309" s="527"/>
      <c r="BG309" s="527"/>
      <c r="BH309" s="527"/>
    </row>
    <row r="310" spans="1:60">
      <c r="A310" s="510" t="s">
        <v>1600</v>
      </c>
      <c r="B310" s="511" t="s">
        <v>1949</v>
      </c>
      <c r="C310" s="512" t="s">
        <v>1950</v>
      </c>
      <c r="D310" s="513"/>
      <c r="E310" s="514"/>
      <c r="F310" s="515"/>
      <c r="G310" s="515">
        <f>SUMIF(AG311:AG319,"&lt;&gt;NOR",G311:G319)</f>
        <v>0</v>
      </c>
      <c r="H310" s="515"/>
      <c r="I310" s="515">
        <f>SUM(I311:I319)</f>
        <v>0</v>
      </c>
      <c r="J310" s="515"/>
      <c r="K310" s="515">
        <f>SUM(K311:K319)</f>
        <v>0</v>
      </c>
      <c r="L310" s="515"/>
      <c r="M310" s="515">
        <f>SUM(M311:M319)</f>
        <v>0</v>
      </c>
      <c r="N310" s="514"/>
      <c r="O310" s="514">
        <f>SUM(O311:O319)</f>
        <v>0</v>
      </c>
      <c r="P310" s="514"/>
      <c r="Q310" s="514">
        <f>SUM(Q311:Q319)</f>
        <v>0</v>
      </c>
      <c r="R310" s="515"/>
      <c r="S310" s="515"/>
      <c r="T310" s="516"/>
      <c r="U310" s="517"/>
      <c r="V310" s="517">
        <f>SUM(V311:V319)</f>
        <v>27.71</v>
      </c>
      <c r="W310" s="517"/>
      <c r="X310" s="517"/>
      <c r="Y310" s="517"/>
      <c r="AG310" s="493" t="s">
        <v>1601</v>
      </c>
    </row>
    <row r="311" spans="1:60" outlineLevel="1">
      <c r="A311" s="518">
        <v>93</v>
      </c>
      <c r="B311" s="519" t="s">
        <v>1951</v>
      </c>
      <c r="C311" s="520" t="s">
        <v>1952</v>
      </c>
      <c r="D311" s="521" t="s">
        <v>898</v>
      </c>
      <c r="E311" s="522">
        <v>14.122529999999999</v>
      </c>
      <c r="F311" s="523"/>
      <c r="G311" s="524">
        <f>ROUND(E311*F311,2)</f>
        <v>0</v>
      </c>
      <c r="H311" s="523"/>
      <c r="I311" s="524">
        <f>ROUND(E311*H311,2)</f>
        <v>0</v>
      </c>
      <c r="J311" s="523"/>
      <c r="K311" s="524">
        <f>ROUND(E311*J311,2)</f>
        <v>0</v>
      </c>
      <c r="L311" s="524">
        <v>21</v>
      </c>
      <c r="M311" s="524">
        <f>G311*(1+L311/100)</f>
        <v>0</v>
      </c>
      <c r="N311" s="522">
        <v>0</v>
      </c>
      <c r="O311" s="522">
        <f>ROUND(E311*N311,2)</f>
        <v>0</v>
      </c>
      <c r="P311" s="522">
        <v>0</v>
      </c>
      <c r="Q311" s="522">
        <f>ROUND(E311*P311,2)</f>
        <v>0</v>
      </c>
      <c r="R311" s="524" t="s">
        <v>1731</v>
      </c>
      <c r="S311" s="524" t="s">
        <v>1605</v>
      </c>
      <c r="T311" s="525" t="s">
        <v>1605</v>
      </c>
      <c r="U311" s="526">
        <v>0.49</v>
      </c>
      <c r="V311" s="526">
        <f>ROUND(E311*U311,2)</f>
        <v>6.92</v>
      </c>
      <c r="W311" s="526"/>
      <c r="X311" s="526" t="s">
        <v>1953</v>
      </c>
      <c r="Y311" s="526" t="s">
        <v>2857</v>
      </c>
      <c r="Z311" s="527"/>
      <c r="AA311" s="527"/>
      <c r="AB311" s="527"/>
      <c r="AC311" s="527"/>
      <c r="AD311" s="527"/>
      <c r="AE311" s="527"/>
      <c r="AF311" s="527"/>
      <c r="AG311" s="527" t="s">
        <v>1954</v>
      </c>
      <c r="AH311" s="527"/>
      <c r="AI311" s="527"/>
      <c r="AJ311" s="527"/>
      <c r="AK311" s="527"/>
      <c r="AL311" s="527"/>
      <c r="AM311" s="527"/>
      <c r="AN311" s="527"/>
      <c r="AO311" s="527"/>
      <c r="AP311" s="527"/>
      <c r="AQ311" s="527"/>
      <c r="AR311" s="527"/>
      <c r="AS311" s="527"/>
      <c r="AT311" s="527"/>
      <c r="AU311" s="527"/>
      <c r="AV311" s="527"/>
      <c r="AW311" s="527"/>
      <c r="AX311" s="527"/>
      <c r="AY311" s="527"/>
      <c r="AZ311" s="527"/>
      <c r="BA311" s="527"/>
      <c r="BB311" s="527"/>
      <c r="BC311" s="527"/>
      <c r="BD311" s="527"/>
      <c r="BE311" s="527"/>
      <c r="BF311" s="527"/>
      <c r="BG311" s="527"/>
      <c r="BH311" s="527"/>
    </row>
    <row r="312" spans="1:60" outlineLevel="2">
      <c r="A312" s="528"/>
      <c r="B312" s="529"/>
      <c r="C312" s="974" t="s">
        <v>1955</v>
      </c>
      <c r="D312" s="975"/>
      <c r="E312" s="975"/>
      <c r="F312" s="975"/>
      <c r="G312" s="975"/>
      <c r="H312" s="526"/>
      <c r="I312" s="526"/>
      <c r="J312" s="526"/>
      <c r="K312" s="526"/>
      <c r="L312" s="526"/>
      <c r="M312" s="526"/>
      <c r="N312" s="533"/>
      <c r="O312" s="533"/>
      <c r="P312" s="533"/>
      <c r="Q312" s="533"/>
      <c r="R312" s="526"/>
      <c r="S312" s="526"/>
      <c r="T312" s="526"/>
      <c r="U312" s="526"/>
      <c r="V312" s="526"/>
      <c r="W312" s="526"/>
      <c r="X312" s="526"/>
      <c r="Y312" s="526"/>
      <c r="Z312" s="527"/>
      <c r="AA312" s="527"/>
      <c r="AB312" s="527"/>
      <c r="AC312" s="527"/>
      <c r="AD312" s="527"/>
      <c r="AE312" s="527"/>
      <c r="AF312" s="527"/>
      <c r="AG312" s="527" t="s">
        <v>1632</v>
      </c>
      <c r="AH312" s="527"/>
      <c r="AI312" s="527"/>
      <c r="AJ312" s="527"/>
      <c r="AK312" s="527"/>
      <c r="AL312" s="527"/>
      <c r="AM312" s="527"/>
      <c r="AN312" s="527"/>
      <c r="AO312" s="527"/>
      <c r="AP312" s="527"/>
      <c r="AQ312" s="527"/>
      <c r="AR312" s="527"/>
      <c r="AS312" s="527"/>
      <c r="AT312" s="527"/>
      <c r="AU312" s="527"/>
      <c r="AV312" s="527"/>
      <c r="AW312" s="527"/>
      <c r="AX312" s="527"/>
      <c r="AY312" s="527"/>
      <c r="AZ312" s="527"/>
      <c r="BA312" s="527"/>
      <c r="BB312" s="527"/>
      <c r="BC312" s="527"/>
      <c r="BD312" s="527"/>
      <c r="BE312" s="527"/>
      <c r="BF312" s="527"/>
      <c r="BG312" s="527"/>
      <c r="BH312" s="527"/>
    </row>
    <row r="313" spans="1:60" outlineLevel="1">
      <c r="A313" s="535">
        <v>94</v>
      </c>
      <c r="B313" s="536" t="s">
        <v>1956</v>
      </c>
      <c r="C313" s="537" t="s">
        <v>1957</v>
      </c>
      <c r="D313" s="538" t="s">
        <v>898</v>
      </c>
      <c r="E313" s="539">
        <v>282.45064000000002</v>
      </c>
      <c r="F313" s="540"/>
      <c r="G313" s="541">
        <f>ROUND(E313*F313,2)</f>
        <v>0</v>
      </c>
      <c r="H313" s="540"/>
      <c r="I313" s="541">
        <f>ROUND(E313*H313,2)</f>
        <v>0</v>
      </c>
      <c r="J313" s="540"/>
      <c r="K313" s="541">
        <f>ROUND(E313*J313,2)</f>
        <v>0</v>
      </c>
      <c r="L313" s="541">
        <v>21</v>
      </c>
      <c r="M313" s="541">
        <f>G313*(1+L313/100)</f>
        <v>0</v>
      </c>
      <c r="N313" s="539">
        <v>0</v>
      </c>
      <c r="O313" s="539">
        <f>ROUND(E313*N313,2)</f>
        <v>0</v>
      </c>
      <c r="P313" s="539">
        <v>0</v>
      </c>
      <c r="Q313" s="539">
        <f>ROUND(E313*P313,2)</f>
        <v>0</v>
      </c>
      <c r="R313" s="541" t="s">
        <v>1731</v>
      </c>
      <c r="S313" s="541" t="s">
        <v>1605</v>
      </c>
      <c r="T313" s="542" t="s">
        <v>1605</v>
      </c>
      <c r="U313" s="526">
        <v>0</v>
      </c>
      <c r="V313" s="526">
        <f>ROUND(E313*U313,2)</f>
        <v>0</v>
      </c>
      <c r="W313" s="526"/>
      <c r="X313" s="526" t="s">
        <v>1953</v>
      </c>
      <c r="Y313" s="526" t="s">
        <v>2857</v>
      </c>
      <c r="Z313" s="527"/>
      <c r="AA313" s="527"/>
      <c r="AB313" s="527"/>
      <c r="AC313" s="527"/>
      <c r="AD313" s="527"/>
      <c r="AE313" s="527"/>
      <c r="AF313" s="527"/>
      <c r="AG313" s="527" t="s">
        <v>1954</v>
      </c>
      <c r="AH313" s="527"/>
      <c r="AI313" s="527"/>
      <c r="AJ313" s="527"/>
      <c r="AK313" s="527"/>
      <c r="AL313" s="527"/>
      <c r="AM313" s="527"/>
      <c r="AN313" s="527"/>
      <c r="AO313" s="527"/>
      <c r="AP313" s="527"/>
      <c r="AQ313" s="527"/>
      <c r="AR313" s="527"/>
      <c r="AS313" s="527"/>
      <c r="AT313" s="527"/>
      <c r="AU313" s="527"/>
      <c r="AV313" s="527"/>
      <c r="AW313" s="527"/>
      <c r="AX313" s="527"/>
      <c r="AY313" s="527"/>
      <c r="AZ313" s="527"/>
      <c r="BA313" s="527"/>
      <c r="BB313" s="527"/>
      <c r="BC313" s="527"/>
      <c r="BD313" s="527"/>
      <c r="BE313" s="527"/>
      <c r="BF313" s="527"/>
      <c r="BG313" s="527"/>
      <c r="BH313" s="527"/>
    </row>
    <row r="314" spans="1:60" ht="22.5" outlineLevel="1">
      <c r="A314" s="535">
        <v>95</v>
      </c>
      <c r="B314" s="536" t="s">
        <v>1958</v>
      </c>
      <c r="C314" s="537" t="s">
        <v>1959</v>
      </c>
      <c r="D314" s="538" t="s">
        <v>898</v>
      </c>
      <c r="E314" s="539">
        <v>14.122529999999999</v>
      </c>
      <c r="F314" s="540"/>
      <c r="G314" s="541">
        <f>ROUND(E314*F314,2)</f>
        <v>0</v>
      </c>
      <c r="H314" s="540"/>
      <c r="I314" s="541">
        <f>ROUND(E314*H314,2)</f>
        <v>0</v>
      </c>
      <c r="J314" s="540"/>
      <c r="K314" s="541">
        <f>ROUND(E314*J314,2)</f>
        <v>0</v>
      </c>
      <c r="L314" s="541">
        <v>21</v>
      </c>
      <c r="M314" s="541">
        <f>G314*(1+L314/100)</f>
        <v>0</v>
      </c>
      <c r="N314" s="539">
        <v>0</v>
      </c>
      <c r="O314" s="539">
        <f>ROUND(E314*N314,2)</f>
        <v>0</v>
      </c>
      <c r="P314" s="539">
        <v>0</v>
      </c>
      <c r="Q314" s="539">
        <f>ROUND(E314*P314,2)</f>
        <v>0</v>
      </c>
      <c r="R314" s="541" t="s">
        <v>1731</v>
      </c>
      <c r="S314" s="541" t="s">
        <v>1605</v>
      </c>
      <c r="T314" s="542" t="s">
        <v>1605</v>
      </c>
      <c r="U314" s="526">
        <v>0</v>
      </c>
      <c r="V314" s="526">
        <f>ROUND(E314*U314,2)</f>
        <v>0</v>
      </c>
      <c r="W314" s="526"/>
      <c r="X314" s="526" t="s">
        <v>1953</v>
      </c>
      <c r="Y314" s="526" t="s">
        <v>2857</v>
      </c>
      <c r="Z314" s="527"/>
      <c r="AA314" s="527"/>
      <c r="AB314" s="527"/>
      <c r="AC314" s="527"/>
      <c r="AD314" s="527"/>
      <c r="AE314" s="527"/>
      <c r="AF314" s="527"/>
      <c r="AG314" s="527" t="s">
        <v>1954</v>
      </c>
      <c r="AH314" s="527"/>
      <c r="AI314" s="527"/>
      <c r="AJ314" s="527"/>
      <c r="AK314" s="527"/>
      <c r="AL314" s="527"/>
      <c r="AM314" s="527"/>
      <c r="AN314" s="527"/>
      <c r="AO314" s="527"/>
      <c r="AP314" s="527"/>
      <c r="AQ314" s="527"/>
      <c r="AR314" s="527"/>
      <c r="AS314" s="527"/>
      <c r="AT314" s="527"/>
      <c r="AU314" s="527"/>
      <c r="AV314" s="527"/>
      <c r="AW314" s="527"/>
      <c r="AX314" s="527"/>
      <c r="AY314" s="527"/>
      <c r="AZ314" s="527"/>
      <c r="BA314" s="527"/>
      <c r="BB314" s="527"/>
      <c r="BC314" s="527"/>
      <c r="BD314" s="527"/>
      <c r="BE314" s="527"/>
      <c r="BF314" s="527"/>
      <c r="BG314" s="527"/>
      <c r="BH314" s="527"/>
    </row>
    <row r="315" spans="1:60" ht="22.5" outlineLevel="1">
      <c r="A315" s="518">
        <v>96</v>
      </c>
      <c r="B315" s="519" t="s">
        <v>1960</v>
      </c>
      <c r="C315" s="520" t="s">
        <v>1961</v>
      </c>
      <c r="D315" s="521" t="s">
        <v>898</v>
      </c>
      <c r="E315" s="522">
        <v>14.122529999999999</v>
      </c>
      <c r="F315" s="523"/>
      <c r="G315" s="524">
        <f>ROUND(E315*F315,2)</f>
        <v>0</v>
      </c>
      <c r="H315" s="523"/>
      <c r="I315" s="524">
        <f>ROUND(E315*H315,2)</f>
        <v>0</v>
      </c>
      <c r="J315" s="523"/>
      <c r="K315" s="524">
        <f>ROUND(E315*J315,2)</f>
        <v>0</v>
      </c>
      <c r="L315" s="524">
        <v>21</v>
      </c>
      <c r="M315" s="524">
        <f>G315*(1+L315/100)</f>
        <v>0</v>
      </c>
      <c r="N315" s="522">
        <v>0</v>
      </c>
      <c r="O315" s="522">
        <f>ROUND(E315*N315,2)</f>
        <v>0</v>
      </c>
      <c r="P315" s="522">
        <v>0</v>
      </c>
      <c r="Q315" s="522">
        <f>ROUND(E315*P315,2)</f>
        <v>0</v>
      </c>
      <c r="R315" s="524" t="s">
        <v>1962</v>
      </c>
      <c r="S315" s="524" t="s">
        <v>1605</v>
      </c>
      <c r="T315" s="525" t="s">
        <v>1605</v>
      </c>
      <c r="U315" s="526">
        <v>0.752</v>
      </c>
      <c r="V315" s="526">
        <f>ROUND(E315*U315,2)</f>
        <v>10.62</v>
      </c>
      <c r="W315" s="526"/>
      <c r="X315" s="526" t="s">
        <v>1953</v>
      </c>
      <c r="Y315" s="526" t="s">
        <v>2857</v>
      </c>
      <c r="Z315" s="527"/>
      <c r="AA315" s="527"/>
      <c r="AB315" s="527"/>
      <c r="AC315" s="527"/>
      <c r="AD315" s="527"/>
      <c r="AE315" s="527"/>
      <c r="AF315" s="527"/>
      <c r="AG315" s="527" t="s">
        <v>1954</v>
      </c>
      <c r="AH315" s="527"/>
      <c r="AI315" s="527"/>
      <c r="AJ315" s="527"/>
      <c r="AK315" s="527"/>
      <c r="AL315" s="527"/>
      <c r="AM315" s="527"/>
      <c r="AN315" s="527"/>
      <c r="AO315" s="527"/>
      <c r="AP315" s="527"/>
      <c r="AQ315" s="527"/>
      <c r="AR315" s="527"/>
      <c r="AS315" s="527"/>
      <c r="AT315" s="527"/>
      <c r="AU315" s="527"/>
      <c r="AV315" s="527"/>
      <c r="AW315" s="527"/>
      <c r="AX315" s="527"/>
      <c r="AY315" s="527"/>
      <c r="AZ315" s="527"/>
      <c r="BA315" s="527"/>
      <c r="BB315" s="527"/>
      <c r="BC315" s="527"/>
      <c r="BD315" s="527"/>
      <c r="BE315" s="527"/>
      <c r="BF315" s="527"/>
      <c r="BG315" s="527"/>
      <c r="BH315" s="527"/>
    </row>
    <row r="316" spans="1:60" outlineLevel="2">
      <c r="A316" s="528"/>
      <c r="B316" s="529"/>
      <c r="C316" s="976" t="s">
        <v>1963</v>
      </c>
      <c r="D316" s="977"/>
      <c r="E316" s="977"/>
      <c r="F316" s="977"/>
      <c r="G316" s="977"/>
      <c r="H316" s="526"/>
      <c r="I316" s="526"/>
      <c r="J316" s="526"/>
      <c r="K316" s="526"/>
      <c r="L316" s="526"/>
      <c r="M316" s="526"/>
      <c r="N316" s="533"/>
      <c r="O316" s="533"/>
      <c r="P316" s="533"/>
      <c r="Q316" s="533"/>
      <c r="R316" s="526"/>
      <c r="S316" s="526"/>
      <c r="T316" s="526"/>
      <c r="U316" s="526"/>
      <c r="V316" s="526"/>
      <c r="W316" s="526"/>
      <c r="X316" s="526"/>
      <c r="Y316" s="526"/>
      <c r="Z316" s="527"/>
      <c r="AA316" s="527"/>
      <c r="AB316" s="527"/>
      <c r="AC316" s="527"/>
      <c r="AD316" s="527"/>
      <c r="AE316" s="527"/>
      <c r="AF316" s="527"/>
      <c r="AG316" s="527" t="s">
        <v>1621</v>
      </c>
      <c r="AH316" s="527"/>
      <c r="AI316" s="527"/>
      <c r="AJ316" s="527"/>
      <c r="AK316" s="527"/>
      <c r="AL316" s="527"/>
      <c r="AM316" s="527"/>
      <c r="AN316" s="527"/>
      <c r="AO316" s="527"/>
      <c r="AP316" s="527"/>
      <c r="AQ316" s="527"/>
      <c r="AR316" s="527"/>
      <c r="AS316" s="527"/>
      <c r="AT316" s="527"/>
      <c r="AU316" s="527"/>
      <c r="AV316" s="527"/>
      <c r="AW316" s="527"/>
      <c r="AX316" s="527"/>
      <c r="AY316" s="527"/>
      <c r="AZ316" s="527"/>
      <c r="BA316" s="534" t="str">
        <f>C316</f>
        <v>nebo vybouraných hmot nošením nebo přehazováním k místu nakládky přístupnému normálním dopravním prostředkům do 10 m,</v>
      </c>
      <c r="BB316" s="527"/>
      <c r="BC316" s="527"/>
      <c r="BD316" s="527"/>
      <c r="BE316" s="527"/>
      <c r="BF316" s="527"/>
      <c r="BG316" s="527"/>
      <c r="BH316" s="527"/>
    </row>
    <row r="317" spans="1:60" ht="22.5" outlineLevel="2">
      <c r="A317" s="528"/>
      <c r="B317" s="529"/>
      <c r="C317" s="978" t="s">
        <v>1964</v>
      </c>
      <c r="D317" s="979"/>
      <c r="E317" s="979"/>
      <c r="F317" s="979"/>
      <c r="G317" s="979"/>
      <c r="H317" s="526"/>
      <c r="I317" s="526"/>
      <c r="J317" s="526"/>
      <c r="K317" s="526"/>
      <c r="L317" s="526"/>
      <c r="M317" s="526"/>
      <c r="N317" s="533"/>
      <c r="O317" s="533"/>
      <c r="P317" s="533"/>
      <c r="Q317" s="533"/>
      <c r="R317" s="526"/>
      <c r="S317" s="526"/>
      <c r="T317" s="526"/>
      <c r="U317" s="526"/>
      <c r="V317" s="526"/>
      <c r="W317" s="526"/>
      <c r="X317" s="526"/>
      <c r="Y317" s="526"/>
      <c r="Z317" s="527"/>
      <c r="AA317" s="527"/>
      <c r="AB317" s="527"/>
      <c r="AC317" s="527"/>
      <c r="AD317" s="527"/>
      <c r="AE317" s="527"/>
      <c r="AF317" s="527"/>
      <c r="AG317" s="527" t="s">
        <v>1632</v>
      </c>
      <c r="AH317" s="527"/>
      <c r="AI317" s="527"/>
      <c r="AJ317" s="527"/>
      <c r="AK317" s="527"/>
      <c r="AL317" s="527"/>
      <c r="AM317" s="527"/>
      <c r="AN317" s="527"/>
      <c r="AO317" s="527"/>
      <c r="AP317" s="527"/>
      <c r="AQ317" s="527"/>
      <c r="AR317" s="527"/>
      <c r="AS317" s="527"/>
      <c r="AT317" s="527"/>
      <c r="AU317" s="527"/>
      <c r="AV317" s="527"/>
      <c r="AW317" s="527"/>
      <c r="AX317" s="527"/>
      <c r="AY317" s="527"/>
      <c r="AZ317" s="527"/>
      <c r="BA317" s="534" t="str">
        <f>C317</f>
        <v>S naložením suti nebo vybouraných hmot do dopravního prostředku a na jejich vyložením, popřípadě přeložením na normální dopravní prostředek.</v>
      </c>
      <c r="BB317" s="527"/>
      <c r="BC317" s="527"/>
      <c r="BD317" s="527"/>
      <c r="BE317" s="527"/>
      <c r="BF317" s="527"/>
      <c r="BG317" s="527"/>
      <c r="BH317" s="527"/>
    </row>
    <row r="318" spans="1:60" ht="22.5" outlineLevel="1">
      <c r="A318" s="518">
        <v>97</v>
      </c>
      <c r="B318" s="519" t="s">
        <v>1965</v>
      </c>
      <c r="C318" s="520" t="s">
        <v>1966</v>
      </c>
      <c r="D318" s="521" t="s">
        <v>898</v>
      </c>
      <c r="E318" s="522">
        <v>28.245059999999999</v>
      </c>
      <c r="F318" s="523"/>
      <c r="G318" s="524">
        <f>ROUND(E318*F318,2)</f>
        <v>0</v>
      </c>
      <c r="H318" s="523"/>
      <c r="I318" s="524">
        <f>ROUND(E318*H318,2)</f>
        <v>0</v>
      </c>
      <c r="J318" s="523"/>
      <c r="K318" s="524">
        <f>ROUND(E318*J318,2)</f>
        <v>0</v>
      </c>
      <c r="L318" s="524">
        <v>21</v>
      </c>
      <c r="M318" s="524">
        <f>G318*(1+L318/100)</f>
        <v>0</v>
      </c>
      <c r="N318" s="522">
        <v>0</v>
      </c>
      <c r="O318" s="522">
        <f>ROUND(E318*N318,2)</f>
        <v>0</v>
      </c>
      <c r="P318" s="522">
        <v>0</v>
      </c>
      <c r="Q318" s="522">
        <f>ROUND(E318*P318,2)</f>
        <v>0</v>
      </c>
      <c r="R318" s="524" t="s">
        <v>1962</v>
      </c>
      <c r="S318" s="524" t="s">
        <v>1605</v>
      </c>
      <c r="T318" s="525" t="s">
        <v>1605</v>
      </c>
      <c r="U318" s="526">
        <v>0.36</v>
      </c>
      <c r="V318" s="526">
        <f>ROUND(E318*U318,2)</f>
        <v>10.17</v>
      </c>
      <c r="W318" s="526"/>
      <c r="X318" s="526" t="s">
        <v>1953</v>
      </c>
      <c r="Y318" s="526" t="s">
        <v>2857</v>
      </c>
      <c r="Z318" s="527"/>
      <c r="AA318" s="527"/>
      <c r="AB318" s="527"/>
      <c r="AC318" s="527"/>
      <c r="AD318" s="527"/>
      <c r="AE318" s="527"/>
      <c r="AF318" s="527"/>
      <c r="AG318" s="527" t="s">
        <v>1954</v>
      </c>
      <c r="AH318" s="527"/>
      <c r="AI318" s="527"/>
      <c r="AJ318" s="527"/>
      <c r="AK318" s="527"/>
      <c r="AL318" s="527"/>
      <c r="AM318" s="527"/>
      <c r="AN318" s="527"/>
      <c r="AO318" s="527"/>
      <c r="AP318" s="527"/>
      <c r="AQ318" s="527"/>
      <c r="AR318" s="527"/>
      <c r="AS318" s="527"/>
      <c r="AT318" s="527"/>
      <c r="AU318" s="527"/>
      <c r="AV318" s="527"/>
      <c r="AW318" s="527"/>
      <c r="AX318" s="527"/>
      <c r="AY318" s="527"/>
      <c r="AZ318" s="527"/>
      <c r="BA318" s="527"/>
      <c r="BB318" s="527"/>
      <c r="BC318" s="527"/>
      <c r="BD318" s="527"/>
      <c r="BE318" s="527"/>
      <c r="BF318" s="527"/>
      <c r="BG318" s="527"/>
      <c r="BH318" s="527"/>
    </row>
    <row r="319" spans="1:60" outlineLevel="2">
      <c r="A319" s="528"/>
      <c r="B319" s="529"/>
      <c r="C319" s="976" t="s">
        <v>1963</v>
      </c>
      <c r="D319" s="977"/>
      <c r="E319" s="977"/>
      <c r="F319" s="977"/>
      <c r="G319" s="977"/>
      <c r="H319" s="526"/>
      <c r="I319" s="526"/>
      <c r="J319" s="526"/>
      <c r="K319" s="526"/>
      <c r="L319" s="526"/>
      <c r="M319" s="526"/>
      <c r="N319" s="533"/>
      <c r="O319" s="533"/>
      <c r="P319" s="533"/>
      <c r="Q319" s="533"/>
      <c r="R319" s="526"/>
      <c r="S319" s="526"/>
      <c r="T319" s="526"/>
      <c r="U319" s="526"/>
      <c r="V319" s="526"/>
      <c r="W319" s="526"/>
      <c r="X319" s="526"/>
      <c r="Y319" s="526"/>
      <c r="Z319" s="527"/>
      <c r="AA319" s="527"/>
      <c r="AB319" s="527"/>
      <c r="AC319" s="527"/>
      <c r="AD319" s="527"/>
      <c r="AE319" s="527"/>
      <c r="AF319" s="527"/>
      <c r="AG319" s="527" t="s">
        <v>1621</v>
      </c>
      <c r="AH319" s="527"/>
      <c r="AI319" s="527"/>
      <c r="AJ319" s="527"/>
      <c r="AK319" s="527"/>
      <c r="AL319" s="527"/>
      <c r="AM319" s="527"/>
      <c r="AN319" s="527"/>
      <c r="AO319" s="527"/>
      <c r="AP319" s="527"/>
      <c r="AQ319" s="527"/>
      <c r="AR319" s="527"/>
      <c r="AS319" s="527"/>
      <c r="AT319" s="527"/>
      <c r="AU319" s="527"/>
      <c r="AV319" s="527"/>
      <c r="AW319" s="527"/>
      <c r="AX319" s="527"/>
      <c r="AY319" s="527"/>
      <c r="AZ319" s="527"/>
      <c r="BA319" s="534" t="str">
        <f>C319</f>
        <v>nebo vybouraných hmot nošením nebo přehazováním k místu nakládky přístupnému normálním dopravním prostředkům do 10 m,</v>
      </c>
      <c r="BB319" s="527"/>
      <c r="BC319" s="527"/>
      <c r="BD319" s="527"/>
      <c r="BE319" s="527"/>
      <c r="BF319" s="527"/>
      <c r="BG319" s="527"/>
      <c r="BH319" s="527"/>
    </row>
    <row r="320" spans="1:60">
      <c r="A320" s="510" t="s">
        <v>1600</v>
      </c>
      <c r="B320" s="511" t="s">
        <v>1967</v>
      </c>
      <c r="C320" s="512" t="s">
        <v>1968</v>
      </c>
      <c r="D320" s="513"/>
      <c r="E320" s="514"/>
      <c r="F320" s="515"/>
      <c r="G320" s="515">
        <f>SUMIF(AG321:AG324,"&lt;&gt;NOR",G321:G324)</f>
        <v>0</v>
      </c>
      <c r="H320" s="515"/>
      <c r="I320" s="515">
        <f>SUM(I321:I324)</f>
        <v>0</v>
      </c>
      <c r="J320" s="515"/>
      <c r="K320" s="515">
        <f>SUM(K321:K324)</f>
        <v>0</v>
      </c>
      <c r="L320" s="515"/>
      <c r="M320" s="515">
        <f>SUM(M321:M324)</f>
        <v>0</v>
      </c>
      <c r="N320" s="514"/>
      <c r="O320" s="514">
        <f>SUM(O321:O324)</f>
        <v>0</v>
      </c>
      <c r="P320" s="514"/>
      <c r="Q320" s="514">
        <f>SUM(Q321:Q324)</f>
        <v>0</v>
      </c>
      <c r="R320" s="515"/>
      <c r="S320" s="515"/>
      <c r="T320" s="516"/>
      <c r="U320" s="517"/>
      <c r="V320" s="517">
        <f>SUM(V321:V324)</f>
        <v>0</v>
      </c>
      <c r="W320" s="517"/>
      <c r="X320" s="517"/>
      <c r="Y320" s="517"/>
      <c r="AG320" s="493" t="s">
        <v>1601</v>
      </c>
    </row>
    <row r="321" spans="1:60" outlineLevel="1">
      <c r="A321" s="518">
        <v>98</v>
      </c>
      <c r="B321" s="519" t="s">
        <v>1969</v>
      </c>
      <c r="C321" s="520" t="s">
        <v>1970</v>
      </c>
      <c r="D321" s="521" t="s">
        <v>1971</v>
      </c>
      <c r="E321" s="522">
        <v>1</v>
      </c>
      <c r="F321" s="523"/>
      <c r="G321" s="524">
        <f>ROUND(E321*F321,2)</f>
        <v>0</v>
      </c>
      <c r="H321" s="523"/>
      <c r="I321" s="524">
        <f>ROUND(E321*H321,2)</f>
        <v>0</v>
      </c>
      <c r="J321" s="523"/>
      <c r="K321" s="524">
        <f>ROUND(E321*J321,2)</f>
        <v>0</v>
      </c>
      <c r="L321" s="524">
        <v>21</v>
      </c>
      <c r="M321" s="524">
        <f>G321*(1+L321/100)</f>
        <v>0</v>
      </c>
      <c r="N321" s="522">
        <v>0</v>
      </c>
      <c r="O321" s="522">
        <f>ROUND(E321*N321,2)</f>
        <v>0</v>
      </c>
      <c r="P321" s="522">
        <v>0</v>
      </c>
      <c r="Q321" s="522">
        <f>ROUND(E321*P321,2)</f>
        <v>0</v>
      </c>
      <c r="R321" s="524"/>
      <c r="S321" s="524" t="s">
        <v>1707</v>
      </c>
      <c r="T321" s="525" t="s">
        <v>1708</v>
      </c>
      <c r="U321" s="526">
        <v>0</v>
      </c>
      <c r="V321" s="526">
        <f>ROUND(E321*U321,2)</f>
        <v>0</v>
      </c>
      <c r="W321" s="526"/>
      <c r="X321" s="526" t="s">
        <v>1972</v>
      </c>
      <c r="Y321" s="526" t="s">
        <v>2857</v>
      </c>
      <c r="Z321" s="527"/>
      <c r="AA321" s="527"/>
      <c r="AB321" s="527"/>
      <c r="AC321" s="527"/>
      <c r="AD321" s="527"/>
      <c r="AE321" s="527"/>
      <c r="AF321" s="527"/>
      <c r="AG321" s="527" t="s">
        <v>1973</v>
      </c>
      <c r="AH321" s="527"/>
      <c r="AI321" s="527"/>
      <c r="AJ321" s="527"/>
      <c r="AK321" s="527"/>
      <c r="AL321" s="527"/>
      <c r="AM321" s="527"/>
      <c r="AN321" s="527"/>
      <c r="AO321" s="527"/>
      <c r="AP321" s="527"/>
      <c r="AQ321" s="527"/>
      <c r="AR321" s="527"/>
      <c r="AS321" s="527"/>
      <c r="AT321" s="527"/>
      <c r="AU321" s="527"/>
      <c r="AV321" s="527"/>
      <c r="AW321" s="527"/>
      <c r="AX321" s="527"/>
      <c r="AY321" s="527"/>
      <c r="AZ321" s="527"/>
      <c r="BA321" s="527"/>
      <c r="BB321" s="527"/>
      <c r="BC321" s="527"/>
      <c r="BD321" s="527"/>
      <c r="BE321" s="527"/>
      <c r="BF321" s="527"/>
      <c r="BG321" s="527"/>
      <c r="BH321" s="527"/>
    </row>
    <row r="322" spans="1:60" outlineLevel="2">
      <c r="A322" s="528"/>
      <c r="B322" s="529"/>
      <c r="C322" s="974" t="s">
        <v>1974</v>
      </c>
      <c r="D322" s="975"/>
      <c r="E322" s="975"/>
      <c r="F322" s="975"/>
      <c r="G322" s="975"/>
      <c r="H322" s="526"/>
      <c r="I322" s="526"/>
      <c r="J322" s="526"/>
      <c r="K322" s="526"/>
      <c r="L322" s="526"/>
      <c r="M322" s="526"/>
      <c r="N322" s="533"/>
      <c r="O322" s="533"/>
      <c r="P322" s="533"/>
      <c r="Q322" s="533"/>
      <c r="R322" s="526"/>
      <c r="S322" s="526"/>
      <c r="T322" s="526"/>
      <c r="U322" s="526"/>
      <c r="V322" s="526"/>
      <c r="W322" s="526"/>
      <c r="X322" s="526"/>
      <c r="Y322" s="526"/>
      <c r="Z322" s="527"/>
      <c r="AA322" s="527"/>
      <c r="AB322" s="527"/>
      <c r="AC322" s="527"/>
      <c r="AD322" s="527"/>
      <c r="AE322" s="527"/>
      <c r="AF322" s="527"/>
      <c r="AG322" s="527" t="s">
        <v>1632</v>
      </c>
      <c r="AH322" s="527"/>
      <c r="AI322" s="527"/>
      <c r="AJ322" s="527"/>
      <c r="AK322" s="527"/>
      <c r="AL322" s="527"/>
      <c r="AM322" s="527"/>
      <c r="AN322" s="527"/>
      <c r="AO322" s="527"/>
      <c r="AP322" s="527"/>
      <c r="AQ322" s="527"/>
      <c r="AR322" s="527"/>
      <c r="AS322" s="527"/>
      <c r="AT322" s="527"/>
      <c r="AU322" s="527"/>
      <c r="AV322" s="527"/>
      <c r="AW322" s="527"/>
      <c r="AX322" s="527"/>
      <c r="AY322" s="527"/>
      <c r="AZ322" s="527"/>
      <c r="BA322" s="527"/>
      <c r="BB322" s="527"/>
      <c r="BC322" s="527"/>
      <c r="BD322" s="527"/>
      <c r="BE322" s="527"/>
      <c r="BF322" s="527"/>
      <c r="BG322" s="527"/>
      <c r="BH322" s="527"/>
    </row>
    <row r="323" spans="1:60" outlineLevel="1">
      <c r="A323" s="518">
        <v>99</v>
      </c>
      <c r="B323" s="519" t="s">
        <v>1975</v>
      </c>
      <c r="C323" s="520" t="s">
        <v>1976</v>
      </c>
      <c r="D323" s="521" t="s">
        <v>1971</v>
      </c>
      <c r="E323" s="522">
        <v>1</v>
      </c>
      <c r="F323" s="523"/>
      <c r="G323" s="524">
        <f>ROUND(E323*F323,2)</f>
        <v>0</v>
      </c>
      <c r="H323" s="523"/>
      <c r="I323" s="524">
        <f>ROUND(E323*H323,2)</f>
        <v>0</v>
      </c>
      <c r="J323" s="523"/>
      <c r="K323" s="524">
        <f>ROUND(E323*J323,2)</f>
        <v>0</v>
      </c>
      <c r="L323" s="524">
        <v>21</v>
      </c>
      <c r="M323" s="524">
        <f>G323*(1+L323/100)</f>
        <v>0</v>
      </c>
      <c r="N323" s="522">
        <v>0</v>
      </c>
      <c r="O323" s="522">
        <f>ROUND(E323*N323,2)</f>
        <v>0</v>
      </c>
      <c r="P323" s="522">
        <v>0</v>
      </c>
      <c r="Q323" s="522">
        <f>ROUND(E323*P323,2)</f>
        <v>0</v>
      </c>
      <c r="R323" s="524"/>
      <c r="S323" s="524" t="s">
        <v>1707</v>
      </c>
      <c r="T323" s="525" t="s">
        <v>1708</v>
      </c>
      <c r="U323" s="526">
        <v>0</v>
      </c>
      <c r="V323" s="526">
        <f>ROUND(E323*U323,2)</f>
        <v>0</v>
      </c>
      <c r="W323" s="526"/>
      <c r="X323" s="526" t="s">
        <v>1972</v>
      </c>
      <c r="Y323" s="526" t="s">
        <v>2857</v>
      </c>
      <c r="Z323" s="527"/>
      <c r="AA323" s="527"/>
      <c r="AB323" s="527"/>
      <c r="AC323" s="527"/>
      <c r="AD323" s="527"/>
      <c r="AE323" s="527"/>
      <c r="AF323" s="527"/>
      <c r="AG323" s="527" t="s">
        <v>1977</v>
      </c>
      <c r="AH323" s="527"/>
      <c r="AI323" s="527"/>
      <c r="AJ323" s="527"/>
      <c r="AK323" s="527"/>
      <c r="AL323" s="527"/>
      <c r="AM323" s="527"/>
      <c r="AN323" s="527"/>
      <c r="AO323" s="527"/>
      <c r="AP323" s="527"/>
      <c r="AQ323" s="527"/>
      <c r="AR323" s="527"/>
      <c r="AS323" s="527"/>
      <c r="AT323" s="527"/>
      <c r="AU323" s="527"/>
      <c r="AV323" s="527"/>
      <c r="AW323" s="527"/>
      <c r="AX323" s="527"/>
      <c r="AY323" s="527"/>
      <c r="AZ323" s="527"/>
      <c r="BA323" s="527"/>
      <c r="BB323" s="527"/>
      <c r="BC323" s="527"/>
      <c r="BD323" s="527"/>
      <c r="BE323" s="527"/>
      <c r="BF323" s="527"/>
      <c r="BG323" s="527"/>
      <c r="BH323" s="527"/>
    </row>
    <row r="324" spans="1:60" outlineLevel="2">
      <c r="A324" s="528"/>
      <c r="B324" s="529"/>
      <c r="C324" s="974" t="s">
        <v>1978</v>
      </c>
      <c r="D324" s="975"/>
      <c r="E324" s="975"/>
      <c r="F324" s="975"/>
      <c r="G324" s="975"/>
      <c r="H324" s="526"/>
      <c r="I324" s="526"/>
      <c r="J324" s="526"/>
      <c r="K324" s="526"/>
      <c r="L324" s="526"/>
      <c r="M324" s="526"/>
      <c r="N324" s="533"/>
      <c r="O324" s="533"/>
      <c r="P324" s="533"/>
      <c r="Q324" s="533"/>
      <c r="R324" s="526"/>
      <c r="S324" s="526"/>
      <c r="T324" s="526"/>
      <c r="U324" s="526"/>
      <c r="V324" s="526"/>
      <c r="W324" s="526"/>
      <c r="X324" s="526"/>
      <c r="Y324" s="526"/>
      <c r="Z324" s="527"/>
      <c r="AA324" s="527"/>
      <c r="AB324" s="527"/>
      <c r="AC324" s="527"/>
      <c r="AD324" s="527"/>
      <c r="AE324" s="527"/>
      <c r="AF324" s="527"/>
      <c r="AG324" s="527" t="s">
        <v>1632</v>
      </c>
      <c r="AH324" s="527"/>
      <c r="AI324" s="527"/>
      <c r="AJ324" s="527"/>
      <c r="AK324" s="527"/>
      <c r="AL324" s="527"/>
      <c r="AM324" s="527"/>
      <c r="AN324" s="527"/>
      <c r="AO324" s="527"/>
      <c r="AP324" s="527"/>
      <c r="AQ324" s="527"/>
      <c r="AR324" s="527"/>
      <c r="AS324" s="527"/>
      <c r="AT324" s="527"/>
      <c r="AU324" s="527"/>
      <c r="AV324" s="527"/>
      <c r="AW324" s="527"/>
      <c r="AX324" s="527"/>
      <c r="AY324" s="527"/>
      <c r="AZ324" s="527"/>
      <c r="BA324" s="534" t="str">
        <f>C324</f>
        <v>Náklady zhotovitele, které vzniknou v souvislosti s povinnostmi zhotovitele při předání a převzetí díla.</v>
      </c>
      <c r="BB324" s="527"/>
      <c r="BC324" s="527"/>
      <c r="BD324" s="527"/>
      <c r="BE324" s="527"/>
      <c r="BF324" s="527"/>
      <c r="BG324" s="527"/>
      <c r="BH324" s="527"/>
    </row>
    <row r="325" spans="1:60">
      <c r="A325" s="510" t="s">
        <v>1600</v>
      </c>
      <c r="B325" s="511" t="s">
        <v>1979</v>
      </c>
      <c r="C325" s="512" t="s">
        <v>1980</v>
      </c>
      <c r="D325" s="513"/>
      <c r="E325" s="514"/>
      <c r="F325" s="515"/>
      <c r="G325" s="515">
        <f>SUMIF(AG326:AG332,"&lt;&gt;NOR",G326:G332)</f>
        <v>0</v>
      </c>
      <c r="H325" s="515"/>
      <c r="I325" s="515">
        <f>SUM(I326:I332)</f>
        <v>0</v>
      </c>
      <c r="J325" s="515"/>
      <c r="K325" s="515">
        <f>SUM(K326:K332)</f>
        <v>0</v>
      </c>
      <c r="L325" s="515"/>
      <c r="M325" s="515">
        <f>SUM(M326:M332)</f>
        <v>0</v>
      </c>
      <c r="N325" s="514"/>
      <c r="O325" s="514">
        <f>SUM(O326:O332)</f>
        <v>0</v>
      </c>
      <c r="P325" s="514"/>
      <c r="Q325" s="514">
        <f>SUM(Q326:Q332)</f>
        <v>0</v>
      </c>
      <c r="R325" s="515"/>
      <c r="S325" s="515"/>
      <c r="T325" s="516"/>
      <c r="U325" s="517"/>
      <c r="V325" s="517">
        <f>SUM(V326:V332)</f>
        <v>0</v>
      </c>
      <c r="W325" s="517"/>
      <c r="X325" s="517"/>
      <c r="Y325" s="517"/>
      <c r="AG325" s="493" t="s">
        <v>1601</v>
      </c>
    </row>
    <row r="326" spans="1:60" outlineLevel="1">
      <c r="A326" s="535">
        <v>100</v>
      </c>
      <c r="B326" s="536" t="s">
        <v>1981</v>
      </c>
      <c r="C326" s="537" t="s">
        <v>1982</v>
      </c>
      <c r="D326" s="538" t="s">
        <v>1971</v>
      </c>
      <c r="E326" s="539">
        <v>1</v>
      </c>
      <c r="F326" s="540"/>
      <c r="G326" s="541">
        <f>ROUND(E326*F326,2)</f>
        <v>0</v>
      </c>
      <c r="H326" s="540"/>
      <c r="I326" s="541">
        <f>ROUND(E326*H326,2)</f>
        <v>0</v>
      </c>
      <c r="J326" s="540"/>
      <c r="K326" s="541">
        <f>ROUND(E326*J326,2)</f>
        <v>0</v>
      </c>
      <c r="L326" s="541">
        <v>21</v>
      </c>
      <c r="M326" s="541">
        <f>G326*(1+L326/100)</f>
        <v>0</v>
      </c>
      <c r="N326" s="539">
        <v>0</v>
      </c>
      <c r="O326" s="539">
        <f>ROUND(E326*N326,2)</f>
        <v>0</v>
      </c>
      <c r="P326" s="539">
        <v>0</v>
      </c>
      <c r="Q326" s="539">
        <f>ROUND(E326*P326,2)</f>
        <v>0</v>
      </c>
      <c r="R326" s="541"/>
      <c r="S326" s="541" t="s">
        <v>1707</v>
      </c>
      <c r="T326" s="542" t="s">
        <v>1708</v>
      </c>
      <c r="U326" s="526">
        <v>0</v>
      </c>
      <c r="V326" s="526">
        <f>ROUND(E326*U326,2)</f>
        <v>0</v>
      </c>
      <c r="W326" s="526"/>
      <c r="X326" s="526" t="s">
        <v>1606</v>
      </c>
      <c r="Y326" s="526" t="s">
        <v>2857</v>
      </c>
      <c r="Z326" s="527"/>
      <c r="AA326" s="527"/>
      <c r="AB326" s="527"/>
      <c r="AC326" s="527"/>
      <c r="AD326" s="527"/>
      <c r="AE326" s="527"/>
      <c r="AF326" s="527"/>
      <c r="AG326" s="527" t="s">
        <v>1607</v>
      </c>
      <c r="AH326" s="527"/>
      <c r="AI326" s="527"/>
      <c r="AJ326" s="527"/>
      <c r="AK326" s="527"/>
      <c r="AL326" s="527"/>
      <c r="AM326" s="527"/>
      <c r="AN326" s="527"/>
      <c r="AO326" s="527"/>
      <c r="AP326" s="527"/>
      <c r="AQ326" s="527"/>
      <c r="AR326" s="527"/>
      <c r="AS326" s="527"/>
      <c r="AT326" s="527"/>
      <c r="AU326" s="527"/>
      <c r="AV326" s="527"/>
      <c r="AW326" s="527"/>
      <c r="AX326" s="527"/>
      <c r="AY326" s="527"/>
      <c r="AZ326" s="527"/>
      <c r="BA326" s="527"/>
      <c r="BB326" s="527"/>
      <c r="BC326" s="527"/>
      <c r="BD326" s="527"/>
      <c r="BE326" s="527"/>
      <c r="BF326" s="527"/>
      <c r="BG326" s="527"/>
      <c r="BH326" s="527"/>
    </row>
    <row r="327" spans="1:60" outlineLevel="1">
      <c r="A327" s="535">
        <v>101</v>
      </c>
      <c r="B327" s="536" t="s">
        <v>1981</v>
      </c>
      <c r="C327" s="537" t="s">
        <v>1983</v>
      </c>
      <c r="D327" s="538" t="s">
        <v>1971</v>
      </c>
      <c r="E327" s="539">
        <v>1</v>
      </c>
      <c r="F327" s="540"/>
      <c r="G327" s="541">
        <f>ROUND(E327*F327,2)</f>
        <v>0</v>
      </c>
      <c r="H327" s="540"/>
      <c r="I327" s="541">
        <f>ROUND(E327*H327,2)</f>
        <v>0</v>
      </c>
      <c r="J327" s="540"/>
      <c r="K327" s="541">
        <f>ROUND(E327*J327,2)</f>
        <v>0</v>
      </c>
      <c r="L327" s="541">
        <v>21</v>
      </c>
      <c r="M327" s="541">
        <f>G327*(1+L327/100)</f>
        <v>0</v>
      </c>
      <c r="N327" s="539">
        <v>0</v>
      </c>
      <c r="O327" s="539">
        <f>ROUND(E327*N327,2)</f>
        <v>0</v>
      </c>
      <c r="P327" s="539">
        <v>0</v>
      </c>
      <c r="Q327" s="539">
        <f>ROUND(E327*P327,2)</f>
        <v>0</v>
      </c>
      <c r="R327" s="541"/>
      <c r="S327" s="541" t="s">
        <v>1707</v>
      </c>
      <c r="T327" s="542" t="s">
        <v>1708</v>
      </c>
      <c r="U327" s="526">
        <v>0</v>
      </c>
      <c r="V327" s="526">
        <f>ROUND(E327*U327,2)</f>
        <v>0</v>
      </c>
      <c r="W327" s="526"/>
      <c r="X327" s="526" t="s">
        <v>1972</v>
      </c>
      <c r="Y327" s="526" t="s">
        <v>2857</v>
      </c>
      <c r="Z327" s="527"/>
      <c r="AA327" s="527"/>
      <c r="AB327" s="527"/>
      <c r="AC327" s="527"/>
      <c r="AD327" s="527"/>
      <c r="AE327" s="527"/>
      <c r="AF327" s="527"/>
      <c r="AG327" s="527" t="s">
        <v>1984</v>
      </c>
      <c r="AH327" s="527"/>
      <c r="AI327" s="527"/>
      <c r="AJ327" s="527"/>
      <c r="AK327" s="527"/>
      <c r="AL327" s="527"/>
      <c r="AM327" s="527"/>
      <c r="AN327" s="527"/>
      <c r="AO327" s="527"/>
      <c r="AP327" s="527"/>
      <c r="AQ327" s="527"/>
      <c r="AR327" s="527"/>
      <c r="AS327" s="527"/>
      <c r="AT327" s="527"/>
      <c r="AU327" s="527"/>
      <c r="AV327" s="527"/>
      <c r="AW327" s="527"/>
      <c r="AX327" s="527"/>
      <c r="AY327" s="527"/>
      <c r="AZ327" s="527"/>
      <c r="BA327" s="527"/>
      <c r="BB327" s="527"/>
      <c r="BC327" s="527"/>
      <c r="BD327" s="527"/>
      <c r="BE327" s="527"/>
      <c r="BF327" s="527"/>
      <c r="BG327" s="527"/>
      <c r="BH327" s="527"/>
    </row>
    <row r="328" spans="1:60" outlineLevel="1">
      <c r="A328" s="518">
        <v>102</v>
      </c>
      <c r="B328" s="519" t="s">
        <v>1985</v>
      </c>
      <c r="C328" s="520" t="s">
        <v>1986</v>
      </c>
      <c r="D328" s="521" t="s">
        <v>1971</v>
      </c>
      <c r="E328" s="522">
        <v>1</v>
      </c>
      <c r="F328" s="523"/>
      <c r="G328" s="524">
        <f>ROUND(E328*F328,2)</f>
        <v>0</v>
      </c>
      <c r="H328" s="523"/>
      <c r="I328" s="524">
        <f>ROUND(E328*H328,2)</f>
        <v>0</v>
      </c>
      <c r="J328" s="523"/>
      <c r="K328" s="524">
        <f>ROUND(E328*J328,2)</f>
        <v>0</v>
      </c>
      <c r="L328" s="524">
        <v>21</v>
      </c>
      <c r="M328" s="524">
        <f>G328*(1+L328/100)</f>
        <v>0</v>
      </c>
      <c r="N328" s="522">
        <v>0</v>
      </c>
      <c r="O328" s="522">
        <f>ROUND(E328*N328,2)</f>
        <v>0</v>
      </c>
      <c r="P328" s="522">
        <v>0</v>
      </c>
      <c r="Q328" s="522">
        <f>ROUND(E328*P328,2)</f>
        <v>0</v>
      </c>
      <c r="R328" s="524"/>
      <c r="S328" s="524" t="s">
        <v>1707</v>
      </c>
      <c r="T328" s="525" t="s">
        <v>1708</v>
      </c>
      <c r="U328" s="526">
        <v>0</v>
      </c>
      <c r="V328" s="526">
        <f>ROUND(E328*U328,2)</f>
        <v>0</v>
      </c>
      <c r="W328" s="526"/>
      <c r="X328" s="526" t="s">
        <v>1972</v>
      </c>
      <c r="Y328" s="526" t="s">
        <v>2857</v>
      </c>
      <c r="Z328" s="527"/>
      <c r="AA328" s="527"/>
      <c r="AB328" s="527"/>
      <c r="AC328" s="527"/>
      <c r="AD328" s="527"/>
      <c r="AE328" s="527"/>
      <c r="AF328" s="527"/>
      <c r="AG328" s="527" t="s">
        <v>1977</v>
      </c>
      <c r="AH328" s="527"/>
      <c r="AI328" s="527"/>
      <c r="AJ328" s="527"/>
      <c r="AK328" s="527"/>
      <c r="AL328" s="527"/>
      <c r="AM328" s="527"/>
      <c r="AN328" s="527"/>
      <c r="AO328" s="527"/>
      <c r="AP328" s="527"/>
      <c r="AQ328" s="527"/>
      <c r="AR328" s="527"/>
      <c r="AS328" s="527"/>
      <c r="AT328" s="527"/>
      <c r="AU328" s="527"/>
      <c r="AV328" s="527"/>
      <c r="AW328" s="527"/>
      <c r="AX328" s="527"/>
      <c r="AY328" s="527"/>
      <c r="AZ328" s="527"/>
      <c r="BA328" s="527"/>
      <c r="BB328" s="527"/>
      <c r="BC328" s="527"/>
      <c r="BD328" s="527"/>
      <c r="BE328" s="527"/>
      <c r="BF328" s="527"/>
      <c r="BG328" s="527"/>
      <c r="BH328" s="527"/>
    </row>
    <row r="329" spans="1:60" outlineLevel="2">
      <c r="A329" s="528"/>
      <c r="B329" s="529"/>
      <c r="C329" s="974" t="s">
        <v>1987</v>
      </c>
      <c r="D329" s="975"/>
      <c r="E329" s="975"/>
      <c r="F329" s="975"/>
      <c r="G329" s="975"/>
      <c r="H329" s="526"/>
      <c r="I329" s="526"/>
      <c r="J329" s="526"/>
      <c r="K329" s="526"/>
      <c r="L329" s="526"/>
      <c r="M329" s="526"/>
      <c r="N329" s="533"/>
      <c r="O329" s="533"/>
      <c r="P329" s="533"/>
      <c r="Q329" s="533"/>
      <c r="R329" s="526"/>
      <c r="S329" s="526"/>
      <c r="T329" s="526"/>
      <c r="U329" s="526"/>
      <c r="V329" s="526"/>
      <c r="W329" s="526"/>
      <c r="X329" s="526"/>
      <c r="Y329" s="526"/>
      <c r="Z329" s="527"/>
      <c r="AA329" s="527"/>
      <c r="AB329" s="527"/>
      <c r="AC329" s="527"/>
      <c r="AD329" s="527"/>
      <c r="AE329" s="527"/>
      <c r="AF329" s="527"/>
      <c r="AG329" s="527" t="s">
        <v>1632</v>
      </c>
      <c r="AH329" s="527"/>
      <c r="AI329" s="527"/>
      <c r="AJ329" s="527"/>
      <c r="AK329" s="527"/>
      <c r="AL329" s="527"/>
      <c r="AM329" s="527"/>
      <c r="AN329" s="527"/>
      <c r="AO329" s="527"/>
      <c r="AP329" s="527"/>
      <c r="AQ329" s="527"/>
      <c r="AR329" s="527"/>
      <c r="AS329" s="527"/>
      <c r="AT329" s="527"/>
      <c r="AU329" s="527"/>
      <c r="AV329" s="527"/>
      <c r="AW329" s="527"/>
      <c r="AX329" s="527"/>
      <c r="AY329" s="527"/>
      <c r="AZ329" s="527"/>
      <c r="BA329" s="527"/>
      <c r="BB329" s="527"/>
      <c r="BC329" s="527"/>
      <c r="BD329" s="527"/>
      <c r="BE329" s="527"/>
      <c r="BF329" s="527"/>
      <c r="BG329" s="527"/>
      <c r="BH329" s="527"/>
    </row>
    <row r="330" spans="1:60" outlineLevel="1">
      <c r="A330" s="518">
        <v>103</v>
      </c>
      <c r="B330" s="519" t="s">
        <v>1988</v>
      </c>
      <c r="C330" s="520" t="s">
        <v>1989</v>
      </c>
      <c r="D330" s="521" t="s">
        <v>1971</v>
      </c>
      <c r="E330" s="522">
        <v>1</v>
      </c>
      <c r="F330" s="523"/>
      <c r="G330" s="524">
        <f>ROUND(E330*F330,2)</f>
        <v>0</v>
      </c>
      <c r="H330" s="523"/>
      <c r="I330" s="524">
        <f>ROUND(E330*H330,2)</f>
        <v>0</v>
      </c>
      <c r="J330" s="523"/>
      <c r="K330" s="524">
        <f>ROUND(E330*J330,2)</f>
        <v>0</v>
      </c>
      <c r="L330" s="524">
        <v>21</v>
      </c>
      <c r="M330" s="524">
        <f>G330*(1+L330/100)</f>
        <v>0</v>
      </c>
      <c r="N330" s="522">
        <v>0</v>
      </c>
      <c r="O330" s="522">
        <f>ROUND(E330*N330,2)</f>
        <v>0</v>
      </c>
      <c r="P330" s="522">
        <v>0</v>
      </c>
      <c r="Q330" s="522">
        <f>ROUND(E330*P330,2)</f>
        <v>0</v>
      </c>
      <c r="R330" s="524"/>
      <c r="S330" s="524" t="s">
        <v>1707</v>
      </c>
      <c r="T330" s="525" t="s">
        <v>1708</v>
      </c>
      <c r="U330" s="526">
        <v>0</v>
      </c>
      <c r="V330" s="526">
        <f>ROUND(E330*U330,2)</f>
        <v>0</v>
      </c>
      <c r="W330" s="526"/>
      <c r="X330" s="526" t="s">
        <v>1972</v>
      </c>
      <c r="Y330" s="526" t="s">
        <v>2857</v>
      </c>
      <c r="Z330" s="527"/>
      <c r="AA330" s="527"/>
      <c r="AB330" s="527"/>
      <c r="AC330" s="527"/>
      <c r="AD330" s="527"/>
      <c r="AE330" s="527"/>
      <c r="AF330" s="527"/>
      <c r="AG330" s="527" t="s">
        <v>1977</v>
      </c>
      <c r="AH330" s="527"/>
      <c r="AI330" s="527"/>
      <c r="AJ330" s="527"/>
      <c r="AK330" s="527"/>
      <c r="AL330" s="527"/>
      <c r="AM330" s="527"/>
      <c r="AN330" s="527"/>
      <c r="AO330" s="527"/>
      <c r="AP330" s="527"/>
      <c r="AQ330" s="527"/>
      <c r="AR330" s="527"/>
      <c r="AS330" s="527"/>
      <c r="AT330" s="527"/>
      <c r="AU330" s="527"/>
      <c r="AV330" s="527"/>
      <c r="AW330" s="527"/>
      <c r="AX330" s="527"/>
      <c r="AY330" s="527"/>
      <c r="AZ330" s="527"/>
      <c r="BA330" s="527"/>
      <c r="BB330" s="527"/>
      <c r="BC330" s="527"/>
      <c r="BD330" s="527"/>
      <c r="BE330" s="527"/>
      <c r="BF330" s="527"/>
      <c r="BG330" s="527"/>
      <c r="BH330" s="527"/>
    </row>
    <row r="331" spans="1:60" outlineLevel="2">
      <c r="A331" s="528"/>
      <c r="B331" s="529"/>
      <c r="C331" s="974" t="s">
        <v>1990</v>
      </c>
      <c r="D331" s="975"/>
      <c r="E331" s="975"/>
      <c r="F331" s="975"/>
      <c r="G331" s="975"/>
      <c r="H331" s="526"/>
      <c r="I331" s="526"/>
      <c r="J331" s="526"/>
      <c r="K331" s="526"/>
      <c r="L331" s="526"/>
      <c r="M331" s="526"/>
      <c r="N331" s="533"/>
      <c r="O331" s="533"/>
      <c r="P331" s="533"/>
      <c r="Q331" s="533"/>
      <c r="R331" s="526"/>
      <c r="S331" s="526"/>
      <c r="T331" s="526"/>
      <c r="U331" s="526"/>
      <c r="V331" s="526"/>
      <c r="W331" s="526"/>
      <c r="X331" s="526"/>
      <c r="Y331" s="526"/>
      <c r="Z331" s="527"/>
      <c r="AA331" s="527"/>
      <c r="AB331" s="527"/>
      <c r="AC331" s="527"/>
      <c r="AD331" s="527"/>
      <c r="AE331" s="527"/>
      <c r="AF331" s="527"/>
      <c r="AG331" s="527" t="s">
        <v>1632</v>
      </c>
      <c r="AH331" s="527"/>
      <c r="AI331" s="527"/>
      <c r="AJ331" s="527"/>
      <c r="AK331" s="527"/>
      <c r="AL331" s="527"/>
      <c r="AM331" s="527"/>
      <c r="AN331" s="527"/>
      <c r="AO331" s="527"/>
      <c r="AP331" s="527"/>
      <c r="AQ331" s="527"/>
      <c r="AR331" s="527"/>
      <c r="AS331" s="527"/>
      <c r="AT331" s="527"/>
      <c r="AU331" s="527"/>
      <c r="AV331" s="527"/>
      <c r="AW331" s="527"/>
      <c r="AX331" s="527"/>
      <c r="AY331" s="527"/>
      <c r="AZ331" s="527"/>
      <c r="BA331" s="534" t="str">
        <f>C331</f>
        <v>Náklady na vyhotovení dokumentace skutečného provedení stavby a její předání objednateli v požadované formě a požadovaném počtu.</v>
      </c>
      <c r="BB331" s="527"/>
      <c r="BC331" s="527"/>
      <c r="BD331" s="527"/>
      <c r="BE331" s="527"/>
      <c r="BF331" s="527"/>
      <c r="BG331" s="527"/>
      <c r="BH331" s="527"/>
    </row>
    <row r="332" spans="1:60" ht="33.75" outlineLevel="1">
      <c r="A332" s="518">
        <v>104</v>
      </c>
      <c r="B332" s="519" t="s">
        <v>1991</v>
      </c>
      <c r="C332" s="520" t="s">
        <v>1992</v>
      </c>
      <c r="D332" s="521" t="s">
        <v>1971</v>
      </c>
      <c r="E332" s="522">
        <v>1</v>
      </c>
      <c r="F332" s="523"/>
      <c r="G332" s="524">
        <f>ROUND(E332*F332,2)</f>
        <v>0</v>
      </c>
      <c r="H332" s="523"/>
      <c r="I332" s="524">
        <f>ROUND(E332*H332,2)</f>
        <v>0</v>
      </c>
      <c r="J332" s="523"/>
      <c r="K332" s="524">
        <f>ROUND(E332*J332,2)</f>
        <v>0</v>
      </c>
      <c r="L332" s="524">
        <v>21</v>
      </c>
      <c r="M332" s="524">
        <f>G332*(1+L332/100)</f>
        <v>0</v>
      </c>
      <c r="N332" s="522">
        <v>0</v>
      </c>
      <c r="O332" s="522">
        <f>ROUND(E332*N332,2)</f>
        <v>0</v>
      </c>
      <c r="P332" s="522">
        <v>0</v>
      </c>
      <c r="Q332" s="522">
        <f>ROUND(E332*P332,2)</f>
        <v>0</v>
      </c>
      <c r="R332" s="524"/>
      <c r="S332" s="524" t="s">
        <v>1707</v>
      </c>
      <c r="T332" s="525" t="s">
        <v>1708</v>
      </c>
      <c r="U332" s="526">
        <v>0</v>
      </c>
      <c r="V332" s="526">
        <f>ROUND(E332*U332,2)</f>
        <v>0</v>
      </c>
      <c r="W332" s="526"/>
      <c r="X332" s="526" t="s">
        <v>1972</v>
      </c>
      <c r="Y332" s="526" t="s">
        <v>2857</v>
      </c>
      <c r="Z332" s="527"/>
      <c r="AA332" s="527"/>
      <c r="AB332" s="527"/>
      <c r="AC332" s="527"/>
      <c r="AD332" s="527"/>
      <c r="AE332" s="527"/>
      <c r="AF332" s="527"/>
      <c r="AG332" s="527" t="s">
        <v>1984</v>
      </c>
      <c r="AH332" s="527"/>
      <c r="AI332" s="527"/>
      <c r="AJ332" s="527"/>
      <c r="AK332" s="527"/>
      <c r="AL332" s="527"/>
      <c r="AM332" s="527"/>
      <c r="AN332" s="527"/>
      <c r="AO332" s="527"/>
      <c r="AP332" s="527"/>
      <c r="AQ332" s="527"/>
      <c r="AR332" s="527"/>
      <c r="AS332" s="527"/>
      <c r="AT332" s="527"/>
      <c r="AU332" s="527"/>
      <c r="AV332" s="527"/>
      <c r="AW332" s="527"/>
      <c r="AX332" s="527"/>
      <c r="AY332" s="527"/>
      <c r="AZ332" s="527"/>
      <c r="BA332" s="527"/>
      <c r="BB332" s="527"/>
      <c r="BC332" s="527"/>
      <c r="BD332" s="527"/>
      <c r="BE332" s="527"/>
      <c r="BF332" s="527"/>
      <c r="BG332" s="527"/>
      <c r="BH332" s="527"/>
    </row>
    <row r="333" spans="1:60">
      <c r="A333" s="505"/>
      <c r="B333" s="506"/>
      <c r="C333" s="547"/>
      <c r="D333" s="507"/>
      <c r="E333" s="505"/>
      <c r="F333" s="505"/>
      <c r="G333" s="505"/>
      <c r="H333" s="505"/>
      <c r="I333" s="505"/>
      <c r="J333" s="505"/>
      <c r="K333" s="505"/>
      <c r="L333" s="505"/>
      <c r="M333" s="505"/>
      <c r="N333" s="505"/>
      <c r="O333" s="505"/>
      <c r="P333" s="505"/>
      <c r="Q333" s="505"/>
      <c r="R333" s="505"/>
      <c r="S333" s="505"/>
      <c r="T333" s="505"/>
      <c r="U333" s="505"/>
      <c r="V333" s="505"/>
      <c r="W333" s="505"/>
      <c r="X333" s="505"/>
      <c r="Y333" s="505"/>
      <c r="AE333" s="493">
        <v>15</v>
      </c>
      <c r="AF333" s="493">
        <v>21</v>
      </c>
      <c r="AG333" s="493" t="s">
        <v>77</v>
      </c>
    </row>
    <row r="334" spans="1:60">
      <c r="A334" s="548"/>
      <c r="B334" s="549" t="s">
        <v>1584</v>
      </c>
      <c r="C334" s="550"/>
      <c r="D334" s="551"/>
      <c r="E334" s="552"/>
      <c r="F334" s="552"/>
      <c r="G334" s="553">
        <f>G8+G34+G56+G100+G106+G111+G121+G151+G154+G172+G198+G212+G240+G246+G254+G276+G293+G297+G308+G310+G320+G325</f>
        <v>0</v>
      </c>
      <c r="H334" s="505"/>
      <c r="I334" s="505"/>
      <c r="J334" s="505"/>
      <c r="K334" s="505"/>
      <c r="L334" s="505"/>
      <c r="M334" s="505"/>
      <c r="N334" s="505"/>
      <c r="O334" s="505"/>
      <c r="P334" s="505"/>
      <c r="Q334" s="505"/>
      <c r="R334" s="505"/>
      <c r="S334" s="505"/>
      <c r="T334" s="505"/>
      <c r="U334" s="505"/>
      <c r="V334" s="505"/>
      <c r="W334" s="505"/>
      <c r="X334" s="505"/>
      <c r="Y334" s="505"/>
      <c r="AE334" s="493">
        <f>SUMIF(L7:L332,AE333,G7:G332)</f>
        <v>0</v>
      </c>
      <c r="AF334" s="493">
        <f>SUMIF(L7:L332,AF333,G7:G332)</f>
        <v>0</v>
      </c>
      <c r="AG334" s="493" t="s">
        <v>1993</v>
      </c>
    </row>
    <row r="335" spans="1:60">
      <c r="C335" s="554"/>
      <c r="D335" s="499"/>
      <c r="AG335" s="493" t="s">
        <v>1994</v>
      </c>
    </row>
    <row r="336" spans="1:60">
      <c r="D336" s="499"/>
    </row>
    <row r="337" spans="4:4">
      <c r="D337" s="499"/>
    </row>
    <row r="338" spans="4:4">
      <c r="D338" s="499"/>
    </row>
    <row r="339" spans="4:4">
      <c r="D339" s="499"/>
    </row>
    <row r="340" spans="4:4">
      <c r="D340" s="499"/>
    </row>
    <row r="341" spans="4:4">
      <c r="D341" s="499"/>
    </row>
    <row r="342" spans="4:4">
      <c r="D342" s="499"/>
    </row>
    <row r="343" spans="4:4">
      <c r="D343" s="499"/>
    </row>
    <row r="344" spans="4:4">
      <c r="D344" s="499"/>
    </row>
    <row r="345" spans="4:4">
      <c r="D345" s="499"/>
    </row>
    <row r="346" spans="4:4">
      <c r="D346" s="499"/>
    </row>
    <row r="347" spans="4:4">
      <c r="D347" s="499"/>
    </row>
    <row r="348" spans="4:4">
      <c r="D348" s="499"/>
    </row>
    <row r="349" spans="4:4">
      <c r="D349" s="499"/>
    </row>
    <row r="350" spans="4:4">
      <c r="D350" s="499"/>
    </row>
    <row r="351" spans="4:4">
      <c r="D351" s="499"/>
    </row>
    <row r="352" spans="4:4">
      <c r="D352" s="499"/>
    </row>
    <row r="353" spans="4:4">
      <c r="D353" s="499"/>
    </row>
    <row r="354" spans="4:4">
      <c r="D354" s="499"/>
    </row>
    <row r="355" spans="4:4">
      <c r="D355" s="499"/>
    </row>
    <row r="356" spans="4:4">
      <c r="D356" s="499"/>
    </row>
    <row r="357" spans="4:4">
      <c r="D357" s="499"/>
    </row>
    <row r="358" spans="4:4">
      <c r="D358" s="499"/>
    </row>
    <row r="359" spans="4:4">
      <c r="D359" s="499"/>
    </row>
    <row r="360" spans="4:4">
      <c r="D360" s="499"/>
    </row>
    <row r="361" spans="4:4">
      <c r="D361" s="499"/>
    </row>
    <row r="362" spans="4:4">
      <c r="D362" s="499"/>
    </row>
    <row r="363" spans="4:4">
      <c r="D363" s="499"/>
    </row>
    <row r="364" spans="4:4">
      <c r="D364" s="499"/>
    </row>
    <row r="365" spans="4:4">
      <c r="D365" s="499"/>
    </row>
    <row r="366" spans="4:4">
      <c r="D366" s="499"/>
    </row>
    <row r="367" spans="4:4">
      <c r="D367" s="499"/>
    </row>
    <row r="368" spans="4:4">
      <c r="D368" s="499"/>
    </row>
    <row r="369" spans="4:4">
      <c r="D369" s="499"/>
    </row>
    <row r="370" spans="4:4">
      <c r="D370" s="499"/>
    </row>
    <row r="371" spans="4:4">
      <c r="D371" s="499"/>
    </row>
    <row r="372" spans="4:4">
      <c r="D372" s="499"/>
    </row>
    <row r="373" spans="4:4">
      <c r="D373" s="499"/>
    </row>
    <row r="374" spans="4:4">
      <c r="D374" s="499"/>
    </row>
    <row r="375" spans="4:4">
      <c r="D375" s="499"/>
    </row>
    <row r="376" spans="4:4">
      <c r="D376" s="499"/>
    </row>
    <row r="377" spans="4:4">
      <c r="D377" s="499"/>
    </row>
    <row r="378" spans="4:4">
      <c r="D378" s="499"/>
    </row>
    <row r="379" spans="4:4">
      <c r="D379" s="499"/>
    </row>
    <row r="380" spans="4:4">
      <c r="D380" s="499"/>
    </row>
    <row r="381" spans="4:4">
      <c r="D381" s="499"/>
    </row>
    <row r="382" spans="4:4">
      <c r="D382" s="499"/>
    </row>
    <row r="383" spans="4:4">
      <c r="D383" s="499"/>
    </row>
    <row r="384" spans="4:4">
      <c r="D384" s="499"/>
    </row>
    <row r="385" spans="4:4">
      <c r="D385" s="499"/>
    </row>
    <row r="386" spans="4:4">
      <c r="D386" s="499"/>
    </row>
    <row r="387" spans="4:4">
      <c r="D387" s="499"/>
    </row>
    <row r="388" spans="4:4">
      <c r="D388" s="499"/>
    </row>
    <row r="389" spans="4:4">
      <c r="D389" s="499"/>
    </row>
    <row r="390" spans="4:4">
      <c r="D390" s="499"/>
    </row>
    <row r="391" spans="4:4">
      <c r="D391" s="499"/>
    </row>
    <row r="392" spans="4:4">
      <c r="D392" s="499"/>
    </row>
    <row r="393" spans="4:4">
      <c r="D393" s="499"/>
    </row>
    <row r="394" spans="4:4">
      <c r="D394" s="499"/>
    </row>
    <row r="395" spans="4:4">
      <c r="D395" s="499"/>
    </row>
    <row r="396" spans="4:4">
      <c r="D396" s="499"/>
    </row>
    <row r="397" spans="4:4">
      <c r="D397" s="499"/>
    </row>
    <row r="398" spans="4:4">
      <c r="D398" s="499"/>
    </row>
    <row r="399" spans="4:4">
      <c r="D399" s="499"/>
    </row>
    <row r="400" spans="4:4">
      <c r="D400" s="499"/>
    </row>
    <row r="401" spans="4:4">
      <c r="D401" s="499"/>
    </row>
    <row r="402" spans="4:4">
      <c r="D402" s="499"/>
    </row>
    <row r="403" spans="4:4">
      <c r="D403" s="499"/>
    </row>
    <row r="404" spans="4:4">
      <c r="D404" s="499"/>
    </row>
    <row r="405" spans="4:4">
      <c r="D405" s="499"/>
    </row>
    <row r="406" spans="4:4">
      <c r="D406" s="499"/>
    </row>
    <row r="407" spans="4:4">
      <c r="D407" s="499"/>
    </row>
    <row r="408" spans="4:4">
      <c r="D408" s="499"/>
    </row>
    <row r="409" spans="4:4">
      <c r="D409" s="499"/>
    </row>
    <row r="410" spans="4:4">
      <c r="D410" s="499"/>
    </row>
    <row r="411" spans="4:4">
      <c r="D411" s="499"/>
    </row>
    <row r="412" spans="4:4">
      <c r="D412" s="499"/>
    </row>
    <row r="413" spans="4:4">
      <c r="D413" s="499"/>
    </row>
    <row r="414" spans="4:4">
      <c r="D414" s="499"/>
    </row>
    <row r="415" spans="4:4">
      <c r="D415" s="499"/>
    </row>
    <row r="416" spans="4:4">
      <c r="D416" s="499"/>
    </row>
    <row r="417" spans="4:4">
      <c r="D417" s="499"/>
    </row>
    <row r="418" spans="4:4">
      <c r="D418" s="499"/>
    </row>
    <row r="419" spans="4:4">
      <c r="D419" s="499"/>
    </row>
    <row r="420" spans="4:4">
      <c r="D420" s="499"/>
    </row>
    <row r="421" spans="4:4">
      <c r="D421" s="499"/>
    </row>
    <row r="422" spans="4:4">
      <c r="D422" s="499"/>
    </row>
    <row r="423" spans="4:4">
      <c r="D423" s="499"/>
    </row>
    <row r="424" spans="4:4">
      <c r="D424" s="499"/>
    </row>
    <row r="425" spans="4:4">
      <c r="D425" s="499"/>
    </row>
    <row r="426" spans="4:4">
      <c r="D426" s="499"/>
    </row>
    <row r="427" spans="4:4">
      <c r="D427" s="499"/>
    </row>
    <row r="428" spans="4:4">
      <c r="D428" s="499"/>
    </row>
    <row r="429" spans="4:4">
      <c r="D429" s="499"/>
    </row>
    <row r="430" spans="4:4">
      <c r="D430" s="499"/>
    </row>
    <row r="431" spans="4:4">
      <c r="D431" s="499"/>
    </row>
    <row r="432" spans="4:4">
      <c r="D432" s="499"/>
    </row>
    <row r="433" spans="4:4">
      <c r="D433" s="499"/>
    </row>
    <row r="434" spans="4:4">
      <c r="D434" s="499"/>
    </row>
    <row r="435" spans="4:4">
      <c r="D435" s="499"/>
    </row>
    <row r="436" spans="4:4">
      <c r="D436" s="499"/>
    </row>
    <row r="437" spans="4:4">
      <c r="D437" s="499"/>
    </row>
    <row r="438" spans="4:4">
      <c r="D438" s="499"/>
    </row>
    <row r="439" spans="4:4">
      <c r="D439" s="499"/>
    </row>
    <row r="440" spans="4:4">
      <c r="D440" s="499"/>
    </row>
    <row r="441" spans="4:4">
      <c r="D441" s="499"/>
    </row>
    <row r="442" spans="4:4">
      <c r="D442" s="499"/>
    </row>
    <row r="443" spans="4:4">
      <c r="D443" s="499"/>
    </row>
    <row r="444" spans="4:4">
      <c r="D444" s="499"/>
    </row>
    <row r="445" spans="4:4">
      <c r="D445" s="499"/>
    </row>
    <row r="446" spans="4:4">
      <c r="D446" s="499"/>
    </row>
    <row r="447" spans="4:4">
      <c r="D447" s="499"/>
    </row>
    <row r="448" spans="4:4">
      <c r="D448" s="499"/>
    </row>
    <row r="449" spans="4:4">
      <c r="D449" s="499"/>
    </row>
    <row r="450" spans="4:4">
      <c r="D450" s="499"/>
    </row>
    <row r="451" spans="4:4">
      <c r="D451" s="499"/>
    </row>
    <row r="452" spans="4:4">
      <c r="D452" s="499"/>
    </row>
    <row r="453" spans="4:4">
      <c r="D453" s="499"/>
    </row>
    <row r="454" spans="4:4">
      <c r="D454" s="499"/>
    </row>
    <row r="455" spans="4:4">
      <c r="D455" s="499"/>
    </row>
    <row r="456" spans="4:4">
      <c r="D456" s="499"/>
    </row>
    <row r="457" spans="4:4">
      <c r="D457" s="499"/>
    </row>
    <row r="458" spans="4:4">
      <c r="D458" s="499"/>
    </row>
    <row r="459" spans="4:4">
      <c r="D459" s="499"/>
    </row>
    <row r="460" spans="4:4">
      <c r="D460" s="499"/>
    </row>
    <row r="461" spans="4:4">
      <c r="D461" s="499"/>
    </row>
    <row r="462" spans="4:4">
      <c r="D462" s="499"/>
    </row>
    <row r="463" spans="4:4">
      <c r="D463" s="499"/>
    </row>
    <row r="464" spans="4:4">
      <c r="D464" s="499"/>
    </row>
    <row r="465" spans="4:4">
      <c r="D465" s="499"/>
    </row>
    <row r="466" spans="4:4">
      <c r="D466" s="499"/>
    </row>
    <row r="467" spans="4:4">
      <c r="D467" s="499"/>
    </row>
    <row r="468" spans="4:4">
      <c r="D468" s="499"/>
    </row>
    <row r="469" spans="4:4">
      <c r="D469" s="499"/>
    </row>
    <row r="470" spans="4:4">
      <c r="D470" s="499"/>
    </row>
    <row r="471" spans="4:4">
      <c r="D471" s="499"/>
    </row>
    <row r="472" spans="4:4">
      <c r="D472" s="499"/>
    </row>
    <row r="473" spans="4:4">
      <c r="D473" s="499"/>
    </row>
    <row r="474" spans="4:4">
      <c r="D474" s="499"/>
    </row>
    <row r="475" spans="4:4">
      <c r="D475" s="499"/>
    </row>
    <row r="476" spans="4:4">
      <c r="D476" s="499"/>
    </row>
    <row r="477" spans="4:4">
      <c r="D477" s="499"/>
    </row>
    <row r="478" spans="4:4">
      <c r="D478" s="499"/>
    </row>
    <row r="479" spans="4:4">
      <c r="D479" s="499"/>
    </row>
    <row r="480" spans="4:4">
      <c r="D480" s="499"/>
    </row>
    <row r="481" spans="4:4">
      <c r="D481" s="499"/>
    </row>
    <row r="482" spans="4:4">
      <c r="D482" s="499"/>
    </row>
    <row r="483" spans="4:4">
      <c r="D483" s="499"/>
    </row>
    <row r="484" spans="4:4">
      <c r="D484" s="499"/>
    </row>
    <row r="485" spans="4:4">
      <c r="D485" s="499"/>
    </row>
    <row r="486" spans="4:4">
      <c r="D486" s="499"/>
    </row>
    <row r="487" spans="4:4">
      <c r="D487" s="499"/>
    </row>
    <row r="488" spans="4:4">
      <c r="D488" s="499"/>
    </row>
    <row r="489" spans="4:4">
      <c r="D489" s="499"/>
    </row>
    <row r="490" spans="4:4">
      <c r="D490" s="499"/>
    </row>
    <row r="491" spans="4:4">
      <c r="D491" s="499"/>
    </row>
    <row r="492" spans="4:4">
      <c r="D492" s="499"/>
    </row>
    <row r="493" spans="4:4">
      <c r="D493" s="499"/>
    </row>
    <row r="494" spans="4:4">
      <c r="D494" s="499"/>
    </row>
    <row r="495" spans="4:4">
      <c r="D495" s="499"/>
    </row>
    <row r="496" spans="4:4">
      <c r="D496" s="499"/>
    </row>
    <row r="497" spans="4:4">
      <c r="D497" s="499"/>
    </row>
    <row r="498" spans="4:4">
      <c r="D498" s="499"/>
    </row>
    <row r="499" spans="4:4">
      <c r="D499" s="499"/>
    </row>
    <row r="500" spans="4:4">
      <c r="D500" s="499"/>
    </row>
    <row r="501" spans="4:4">
      <c r="D501" s="499"/>
    </row>
    <row r="502" spans="4:4">
      <c r="D502" s="499"/>
    </row>
    <row r="503" spans="4:4">
      <c r="D503" s="499"/>
    </row>
    <row r="504" spans="4:4">
      <c r="D504" s="499"/>
    </row>
    <row r="505" spans="4:4">
      <c r="D505" s="499"/>
    </row>
    <row r="506" spans="4:4">
      <c r="D506" s="499"/>
    </row>
    <row r="507" spans="4:4">
      <c r="D507" s="499"/>
    </row>
    <row r="508" spans="4:4">
      <c r="D508" s="499"/>
    </row>
    <row r="509" spans="4:4">
      <c r="D509" s="499"/>
    </row>
    <row r="510" spans="4:4">
      <c r="D510" s="499"/>
    </row>
    <row r="511" spans="4:4">
      <c r="D511" s="499"/>
    </row>
    <row r="512" spans="4:4">
      <c r="D512" s="499"/>
    </row>
    <row r="513" spans="4:4">
      <c r="D513" s="499"/>
    </row>
    <row r="514" spans="4:4">
      <c r="D514" s="499"/>
    </row>
    <row r="515" spans="4:4">
      <c r="D515" s="499"/>
    </row>
    <row r="516" spans="4:4">
      <c r="D516" s="499"/>
    </row>
    <row r="517" spans="4:4">
      <c r="D517" s="499"/>
    </row>
    <row r="518" spans="4:4">
      <c r="D518" s="499"/>
    </row>
    <row r="519" spans="4:4">
      <c r="D519" s="499"/>
    </row>
    <row r="520" spans="4:4">
      <c r="D520" s="499"/>
    </row>
    <row r="521" spans="4:4">
      <c r="D521" s="499"/>
    </row>
    <row r="522" spans="4:4">
      <c r="D522" s="499"/>
    </row>
    <row r="523" spans="4:4">
      <c r="D523" s="499"/>
    </row>
    <row r="524" spans="4:4">
      <c r="D524" s="499"/>
    </row>
    <row r="525" spans="4:4">
      <c r="D525" s="499"/>
    </row>
    <row r="526" spans="4:4">
      <c r="D526" s="499"/>
    </row>
    <row r="527" spans="4:4">
      <c r="D527" s="499"/>
    </row>
    <row r="528" spans="4:4">
      <c r="D528" s="499"/>
    </row>
    <row r="529" spans="4:4">
      <c r="D529" s="499"/>
    </row>
    <row r="530" spans="4:4">
      <c r="D530" s="499"/>
    </row>
    <row r="531" spans="4:4">
      <c r="D531" s="499"/>
    </row>
    <row r="532" spans="4:4">
      <c r="D532" s="499"/>
    </row>
    <row r="533" spans="4:4">
      <c r="D533" s="499"/>
    </row>
    <row r="534" spans="4:4">
      <c r="D534" s="499"/>
    </row>
    <row r="535" spans="4:4">
      <c r="D535" s="499"/>
    </row>
    <row r="536" spans="4:4">
      <c r="D536" s="499"/>
    </row>
    <row r="537" spans="4:4">
      <c r="D537" s="499"/>
    </row>
    <row r="538" spans="4:4">
      <c r="D538" s="499"/>
    </row>
    <row r="539" spans="4:4">
      <c r="D539" s="499"/>
    </row>
    <row r="540" spans="4:4">
      <c r="D540" s="499"/>
    </row>
    <row r="541" spans="4:4">
      <c r="D541" s="499"/>
    </row>
    <row r="542" spans="4:4">
      <c r="D542" s="499"/>
    </row>
    <row r="543" spans="4:4">
      <c r="D543" s="499"/>
    </row>
    <row r="544" spans="4:4">
      <c r="D544" s="499"/>
    </row>
    <row r="545" spans="4:4">
      <c r="D545" s="499"/>
    </row>
    <row r="546" spans="4:4">
      <c r="D546" s="499"/>
    </row>
    <row r="547" spans="4:4">
      <c r="D547" s="499"/>
    </row>
    <row r="548" spans="4:4">
      <c r="D548" s="499"/>
    </row>
    <row r="549" spans="4:4">
      <c r="D549" s="499"/>
    </row>
    <row r="550" spans="4:4">
      <c r="D550" s="499"/>
    </row>
    <row r="551" spans="4:4">
      <c r="D551" s="499"/>
    </row>
    <row r="552" spans="4:4">
      <c r="D552" s="499"/>
    </row>
    <row r="553" spans="4:4">
      <c r="D553" s="499"/>
    </row>
    <row r="554" spans="4:4">
      <c r="D554" s="499"/>
    </row>
    <row r="555" spans="4:4">
      <c r="D555" s="499"/>
    </row>
    <row r="556" spans="4:4">
      <c r="D556" s="499"/>
    </row>
    <row r="557" spans="4:4">
      <c r="D557" s="499"/>
    </row>
    <row r="558" spans="4:4">
      <c r="D558" s="499"/>
    </row>
    <row r="559" spans="4:4">
      <c r="D559" s="499"/>
    </row>
    <row r="560" spans="4:4">
      <c r="D560" s="499"/>
    </row>
    <row r="561" spans="4:4">
      <c r="D561" s="499"/>
    </row>
    <row r="562" spans="4:4">
      <c r="D562" s="499"/>
    </row>
    <row r="563" spans="4:4">
      <c r="D563" s="499"/>
    </row>
    <row r="564" spans="4:4">
      <c r="D564" s="499"/>
    </row>
    <row r="565" spans="4:4">
      <c r="D565" s="499"/>
    </row>
    <row r="566" spans="4:4">
      <c r="D566" s="499"/>
    </row>
    <row r="567" spans="4:4">
      <c r="D567" s="499"/>
    </row>
    <row r="568" spans="4:4">
      <c r="D568" s="499"/>
    </row>
    <row r="569" spans="4:4">
      <c r="D569" s="499"/>
    </row>
    <row r="570" spans="4:4">
      <c r="D570" s="499"/>
    </row>
    <row r="571" spans="4:4">
      <c r="D571" s="499"/>
    </row>
    <row r="572" spans="4:4">
      <c r="D572" s="499"/>
    </row>
    <row r="573" spans="4:4">
      <c r="D573" s="499"/>
    </row>
    <row r="574" spans="4:4">
      <c r="D574" s="499"/>
    </row>
    <row r="575" spans="4:4">
      <c r="D575" s="499"/>
    </row>
    <row r="576" spans="4:4">
      <c r="D576" s="499"/>
    </row>
    <row r="577" spans="4:4">
      <c r="D577" s="499"/>
    </row>
    <row r="578" spans="4:4">
      <c r="D578" s="499"/>
    </row>
    <row r="579" spans="4:4">
      <c r="D579" s="499"/>
    </row>
    <row r="580" spans="4:4">
      <c r="D580" s="499"/>
    </row>
    <row r="581" spans="4:4">
      <c r="D581" s="499"/>
    </row>
    <row r="582" spans="4:4">
      <c r="D582" s="499"/>
    </row>
    <row r="583" spans="4:4">
      <c r="D583" s="499"/>
    </row>
    <row r="584" spans="4:4">
      <c r="D584" s="499"/>
    </row>
    <row r="585" spans="4:4">
      <c r="D585" s="499"/>
    </row>
    <row r="586" spans="4:4">
      <c r="D586" s="499"/>
    </row>
    <row r="587" spans="4:4">
      <c r="D587" s="499"/>
    </row>
    <row r="588" spans="4:4">
      <c r="D588" s="499"/>
    </row>
    <row r="589" spans="4:4">
      <c r="D589" s="499"/>
    </row>
    <row r="590" spans="4:4">
      <c r="D590" s="499"/>
    </row>
    <row r="591" spans="4:4">
      <c r="D591" s="499"/>
    </row>
    <row r="592" spans="4:4">
      <c r="D592" s="499"/>
    </row>
    <row r="593" spans="4:4">
      <c r="D593" s="499"/>
    </row>
    <row r="594" spans="4:4">
      <c r="D594" s="499"/>
    </row>
    <row r="595" spans="4:4">
      <c r="D595" s="499"/>
    </row>
    <row r="596" spans="4:4">
      <c r="D596" s="499"/>
    </row>
    <row r="597" spans="4:4">
      <c r="D597" s="499"/>
    </row>
    <row r="598" spans="4:4">
      <c r="D598" s="499"/>
    </row>
    <row r="599" spans="4:4">
      <c r="D599" s="499"/>
    </row>
    <row r="600" spans="4:4">
      <c r="D600" s="499"/>
    </row>
    <row r="601" spans="4:4">
      <c r="D601" s="499"/>
    </row>
    <row r="602" spans="4:4">
      <c r="D602" s="499"/>
    </row>
    <row r="603" spans="4:4">
      <c r="D603" s="499"/>
    </row>
    <row r="604" spans="4:4">
      <c r="D604" s="499"/>
    </row>
    <row r="605" spans="4:4">
      <c r="D605" s="499"/>
    </row>
    <row r="606" spans="4:4">
      <c r="D606" s="499"/>
    </row>
    <row r="607" spans="4:4">
      <c r="D607" s="499"/>
    </row>
    <row r="608" spans="4:4">
      <c r="D608" s="499"/>
    </row>
    <row r="609" spans="4:4">
      <c r="D609" s="499"/>
    </row>
    <row r="610" spans="4:4">
      <c r="D610" s="499"/>
    </row>
    <row r="611" spans="4:4">
      <c r="D611" s="499"/>
    </row>
    <row r="612" spans="4:4">
      <c r="D612" s="499"/>
    </row>
    <row r="613" spans="4:4">
      <c r="D613" s="499"/>
    </row>
    <row r="614" spans="4:4">
      <c r="D614" s="499"/>
    </row>
    <row r="615" spans="4:4">
      <c r="D615" s="499"/>
    </row>
    <row r="616" spans="4:4">
      <c r="D616" s="499"/>
    </row>
    <row r="617" spans="4:4">
      <c r="D617" s="499"/>
    </row>
    <row r="618" spans="4:4">
      <c r="D618" s="499"/>
    </row>
    <row r="619" spans="4:4">
      <c r="D619" s="499"/>
    </row>
    <row r="620" spans="4:4">
      <c r="D620" s="499"/>
    </row>
    <row r="621" spans="4:4">
      <c r="D621" s="499"/>
    </row>
    <row r="622" spans="4:4">
      <c r="D622" s="499"/>
    </row>
    <row r="623" spans="4:4">
      <c r="D623" s="499"/>
    </row>
    <row r="624" spans="4:4">
      <c r="D624" s="499"/>
    </row>
    <row r="625" spans="4:4">
      <c r="D625" s="499"/>
    </row>
    <row r="626" spans="4:4">
      <c r="D626" s="499"/>
    </row>
    <row r="627" spans="4:4">
      <c r="D627" s="499"/>
    </row>
    <row r="628" spans="4:4">
      <c r="D628" s="499"/>
    </row>
    <row r="629" spans="4:4">
      <c r="D629" s="499"/>
    </row>
    <row r="630" spans="4:4">
      <c r="D630" s="499"/>
    </row>
    <row r="631" spans="4:4">
      <c r="D631" s="499"/>
    </row>
    <row r="632" spans="4:4">
      <c r="D632" s="499"/>
    </row>
    <row r="633" spans="4:4">
      <c r="D633" s="499"/>
    </row>
    <row r="634" spans="4:4">
      <c r="D634" s="499"/>
    </row>
    <row r="635" spans="4:4">
      <c r="D635" s="499"/>
    </row>
    <row r="636" spans="4:4">
      <c r="D636" s="499"/>
    </row>
    <row r="637" spans="4:4">
      <c r="D637" s="499"/>
    </row>
    <row r="638" spans="4:4">
      <c r="D638" s="499"/>
    </row>
    <row r="639" spans="4:4">
      <c r="D639" s="499"/>
    </row>
    <row r="640" spans="4:4">
      <c r="D640" s="499"/>
    </row>
    <row r="641" spans="4:4">
      <c r="D641" s="499"/>
    </row>
    <row r="642" spans="4:4">
      <c r="D642" s="499"/>
    </row>
    <row r="643" spans="4:4">
      <c r="D643" s="499"/>
    </row>
    <row r="644" spans="4:4">
      <c r="D644" s="499"/>
    </row>
    <row r="645" spans="4:4">
      <c r="D645" s="499"/>
    </row>
    <row r="646" spans="4:4">
      <c r="D646" s="499"/>
    </row>
    <row r="647" spans="4:4">
      <c r="D647" s="499"/>
    </row>
    <row r="648" spans="4:4">
      <c r="D648" s="499"/>
    </row>
    <row r="649" spans="4:4">
      <c r="D649" s="499"/>
    </row>
    <row r="650" spans="4:4">
      <c r="D650" s="499"/>
    </row>
    <row r="651" spans="4:4">
      <c r="D651" s="499"/>
    </row>
    <row r="652" spans="4:4">
      <c r="D652" s="499"/>
    </row>
    <row r="653" spans="4:4">
      <c r="D653" s="499"/>
    </row>
    <row r="654" spans="4:4">
      <c r="D654" s="499"/>
    </row>
    <row r="655" spans="4:4">
      <c r="D655" s="499"/>
    </row>
    <row r="656" spans="4:4">
      <c r="D656" s="499"/>
    </row>
    <row r="657" spans="4:4">
      <c r="D657" s="499"/>
    </row>
    <row r="658" spans="4:4">
      <c r="D658" s="499"/>
    </row>
    <row r="659" spans="4:4">
      <c r="D659" s="499"/>
    </row>
    <row r="660" spans="4:4">
      <c r="D660" s="499"/>
    </row>
    <row r="661" spans="4:4">
      <c r="D661" s="499"/>
    </row>
    <row r="662" spans="4:4">
      <c r="D662" s="499"/>
    </row>
    <row r="663" spans="4:4">
      <c r="D663" s="499"/>
    </row>
    <row r="664" spans="4:4">
      <c r="D664" s="499"/>
    </row>
    <row r="665" spans="4:4">
      <c r="D665" s="499"/>
    </row>
    <row r="666" spans="4:4">
      <c r="D666" s="499"/>
    </row>
    <row r="667" spans="4:4">
      <c r="D667" s="499"/>
    </row>
    <row r="668" spans="4:4">
      <c r="D668" s="499"/>
    </row>
    <row r="669" spans="4:4">
      <c r="D669" s="499"/>
    </row>
    <row r="670" spans="4:4">
      <c r="D670" s="499"/>
    </row>
    <row r="671" spans="4:4">
      <c r="D671" s="499"/>
    </row>
    <row r="672" spans="4:4">
      <c r="D672" s="499"/>
    </row>
    <row r="673" spans="4:4">
      <c r="D673" s="499"/>
    </row>
    <row r="674" spans="4:4">
      <c r="D674" s="499"/>
    </row>
    <row r="675" spans="4:4">
      <c r="D675" s="499"/>
    </row>
    <row r="676" spans="4:4">
      <c r="D676" s="499"/>
    </row>
    <row r="677" spans="4:4">
      <c r="D677" s="499"/>
    </row>
    <row r="678" spans="4:4">
      <c r="D678" s="499"/>
    </row>
    <row r="679" spans="4:4">
      <c r="D679" s="499"/>
    </row>
    <row r="680" spans="4:4">
      <c r="D680" s="499"/>
    </row>
    <row r="681" spans="4:4">
      <c r="D681" s="499"/>
    </row>
    <row r="682" spans="4:4">
      <c r="D682" s="499"/>
    </row>
    <row r="683" spans="4:4">
      <c r="D683" s="499"/>
    </row>
    <row r="684" spans="4:4">
      <c r="D684" s="499"/>
    </row>
    <row r="685" spans="4:4">
      <c r="D685" s="499"/>
    </row>
    <row r="686" spans="4:4">
      <c r="D686" s="499"/>
    </row>
    <row r="687" spans="4:4">
      <c r="D687" s="499"/>
    </row>
    <row r="688" spans="4:4">
      <c r="D688" s="499"/>
    </row>
    <row r="689" spans="4:4">
      <c r="D689" s="499"/>
    </row>
    <row r="690" spans="4:4">
      <c r="D690" s="499"/>
    </row>
    <row r="691" spans="4:4">
      <c r="D691" s="499"/>
    </row>
    <row r="692" spans="4:4">
      <c r="D692" s="499"/>
    </row>
    <row r="693" spans="4:4">
      <c r="D693" s="499"/>
    </row>
    <row r="694" spans="4:4">
      <c r="D694" s="499"/>
    </row>
    <row r="695" spans="4:4">
      <c r="D695" s="499"/>
    </row>
    <row r="696" spans="4:4">
      <c r="D696" s="499"/>
    </row>
    <row r="697" spans="4:4">
      <c r="D697" s="499"/>
    </row>
    <row r="698" spans="4:4">
      <c r="D698" s="499"/>
    </row>
    <row r="699" spans="4:4">
      <c r="D699" s="499"/>
    </row>
    <row r="700" spans="4:4">
      <c r="D700" s="499"/>
    </row>
    <row r="701" spans="4:4">
      <c r="D701" s="499"/>
    </row>
    <row r="702" spans="4:4">
      <c r="D702" s="499"/>
    </row>
    <row r="703" spans="4:4">
      <c r="D703" s="499"/>
    </row>
    <row r="704" spans="4:4">
      <c r="D704" s="499"/>
    </row>
    <row r="705" spans="4:4">
      <c r="D705" s="499"/>
    </row>
    <row r="706" spans="4:4">
      <c r="D706" s="499"/>
    </row>
    <row r="707" spans="4:4">
      <c r="D707" s="499"/>
    </row>
    <row r="708" spans="4:4">
      <c r="D708" s="499"/>
    </row>
    <row r="709" spans="4:4">
      <c r="D709" s="499"/>
    </row>
    <row r="710" spans="4:4">
      <c r="D710" s="499"/>
    </row>
    <row r="711" spans="4:4">
      <c r="D711" s="499"/>
    </row>
    <row r="712" spans="4:4">
      <c r="D712" s="499"/>
    </row>
    <row r="713" spans="4:4">
      <c r="D713" s="499"/>
    </row>
    <row r="714" spans="4:4">
      <c r="D714" s="499"/>
    </row>
    <row r="715" spans="4:4">
      <c r="D715" s="499"/>
    </row>
    <row r="716" spans="4:4">
      <c r="D716" s="499"/>
    </row>
    <row r="717" spans="4:4">
      <c r="D717" s="499"/>
    </row>
    <row r="718" spans="4:4">
      <c r="D718" s="499"/>
    </row>
    <row r="719" spans="4:4">
      <c r="D719" s="499"/>
    </row>
    <row r="720" spans="4:4">
      <c r="D720" s="499"/>
    </row>
    <row r="721" spans="4:4">
      <c r="D721" s="499"/>
    </row>
    <row r="722" spans="4:4">
      <c r="D722" s="499"/>
    </row>
    <row r="723" spans="4:4">
      <c r="D723" s="499"/>
    </row>
    <row r="724" spans="4:4">
      <c r="D724" s="499"/>
    </row>
    <row r="725" spans="4:4">
      <c r="D725" s="499"/>
    </row>
    <row r="726" spans="4:4">
      <c r="D726" s="499"/>
    </row>
    <row r="727" spans="4:4">
      <c r="D727" s="499"/>
    </row>
    <row r="728" spans="4:4">
      <c r="D728" s="499"/>
    </row>
    <row r="729" spans="4:4">
      <c r="D729" s="499"/>
    </row>
    <row r="730" spans="4:4">
      <c r="D730" s="499"/>
    </row>
    <row r="731" spans="4:4">
      <c r="D731" s="499"/>
    </row>
    <row r="732" spans="4:4">
      <c r="D732" s="499"/>
    </row>
    <row r="733" spans="4:4">
      <c r="D733" s="499"/>
    </row>
    <row r="734" spans="4:4">
      <c r="D734" s="499"/>
    </row>
    <row r="735" spans="4:4">
      <c r="D735" s="499"/>
    </row>
    <row r="736" spans="4:4">
      <c r="D736" s="499"/>
    </row>
    <row r="737" spans="4:4">
      <c r="D737" s="499"/>
    </row>
    <row r="738" spans="4:4">
      <c r="D738" s="499"/>
    </row>
    <row r="739" spans="4:4">
      <c r="D739" s="499"/>
    </row>
    <row r="740" spans="4:4">
      <c r="D740" s="499"/>
    </row>
    <row r="741" spans="4:4">
      <c r="D741" s="499"/>
    </row>
    <row r="742" spans="4:4">
      <c r="D742" s="499"/>
    </row>
    <row r="743" spans="4:4">
      <c r="D743" s="499"/>
    </row>
    <row r="744" spans="4:4">
      <c r="D744" s="499"/>
    </row>
    <row r="745" spans="4:4">
      <c r="D745" s="499"/>
    </row>
    <row r="746" spans="4:4">
      <c r="D746" s="499"/>
    </row>
    <row r="747" spans="4:4">
      <c r="D747" s="499"/>
    </row>
    <row r="748" spans="4:4">
      <c r="D748" s="499"/>
    </row>
    <row r="749" spans="4:4">
      <c r="D749" s="499"/>
    </row>
    <row r="750" spans="4:4">
      <c r="D750" s="499"/>
    </row>
    <row r="751" spans="4:4">
      <c r="D751" s="499"/>
    </row>
    <row r="752" spans="4:4">
      <c r="D752" s="499"/>
    </row>
    <row r="753" spans="4:4">
      <c r="D753" s="499"/>
    </row>
    <row r="754" spans="4:4">
      <c r="D754" s="499"/>
    </row>
    <row r="755" spans="4:4">
      <c r="D755" s="499"/>
    </row>
    <row r="756" spans="4:4">
      <c r="D756" s="499"/>
    </row>
    <row r="757" spans="4:4">
      <c r="D757" s="499"/>
    </row>
    <row r="758" spans="4:4">
      <c r="D758" s="499"/>
    </row>
    <row r="759" spans="4:4">
      <c r="D759" s="499"/>
    </row>
    <row r="760" spans="4:4">
      <c r="D760" s="499"/>
    </row>
    <row r="761" spans="4:4">
      <c r="D761" s="499"/>
    </row>
    <row r="762" spans="4:4">
      <c r="D762" s="499"/>
    </row>
    <row r="763" spans="4:4">
      <c r="D763" s="499"/>
    </row>
    <row r="764" spans="4:4">
      <c r="D764" s="499"/>
    </row>
    <row r="765" spans="4:4">
      <c r="D765" s="499"/>
    </row>
    <row r="766" spans="4:4">
      <c r="D766" s="499"/>
    </row>
    <row r="767" spans="4:4">
      <c r="D767" s="499"/>
    </row>
    <row r="768" spans="4:4">
      <c r="D768" s="499"/>
    </row>
    <row r="769" spans="4:4">
      <c r="D769" s="499"/>
    </row>
    <row r="770" spans="4:4">
      <c r="D770" s="499"/>
    </row>
    <row r="771" spans="4:4">
      <c r="D771" s="499"/>
    </row>
    <row r="772" spans="4:4">
      <c r="D772" s="499"/>
    </row>
    <row r="773" spans="4:4">
      <c r="D773" s="499"/>
    </row>
    <row r="774" spans="4:4">
      <c r="D774" s="499"/>
    </row>
    <row r="775" spans="4:4">
      <c r="D775" s="499"/>
    </row>
    <row r="776" spans="4:4">
      <c r="D776" s="499"/>
    </row>
    <row r="777" spans="4:4">
      <c r="D777" s="499"/>
    </row>
    <row r="778" spans="4:4">
      <c r="D778" s="499"/>
    </row>
    <row r="779" spans="4:4">
      <c r="D779" s="499"/>
    </row>
    <row r="780" spans="4:4">
      <c r="D780" s="499"/>
    </row>
    <row r="781" spans="4:4">
      <c r="D781" s="499"/>
    </row>
    <row r="782" spans="4:4">
      <c r="D782" s="499"/>
    </row>
    <row r="783" spans="4:4">
      <c r="D783" s="499"/>
    </row>
    <row r="784" spans="4:4">
      <c r="D784" s="499"/>
    </row>
    <row r="785" spans="4:4">
      <c r="D785" s="499"/>
    </row>
    <row r="786" spans="4:4">
      <c r="D786" s="499"/>
    </row>
    <row r="787" spans="4:4">
      <c r="D787" s="499"/>
    </row>
    <row r="788" spans="4:4">
      <c r="D788" s="499"/>
    </row>
    <row r="789" spans="4:4">
      <c r="D789" s="499"/>
    </row>
    <row r="790" spans="4:4">
      <c r="D790" s="499"/>
    </row>
    <row r="791" spans="4:4">
      <c r="D791" s="499"/>
    </row>
    <row r="792" spans="4:4">
      <c r="D792" s="499"/>
    </row>
    <row r="793" spans="4:4">
      <c r="D793" s="499"/>
    </row>
    <row r="794" spans="4:4">
      <c r="D794" s="499"/>
    </row>
    <row r="795" spans="4:4">
      <c r="D795" s="499"/>
    </row>
    <row r="796" spans="4:4">
      <c r="D796" s="499"/>
    </row>
    <row r="797" spans="4:4">
      <c r="D797" s="499"/>
    </row>
    <row r="798" spans="4:4">
      <c r="D798" s="499"/>
    </row>
    <row r="799" spans="4:4">
      <c r="D799" s="499"/>
    </row>
    <row r="800" spans="4:4">
      <c r="D800" s="499"/>
    </row>
    <row r="801" spans="4:4">
      <c r="D801" s="499"/>
    </row>
    <row r="802" spans="4:4">
      <c r="D802" s="499"/>
    </row>
    <row r="803" spans="4:4">
      <c r="D803" s="499"/>
    </row>
    <row r="804" spans="4:4">
      <c r="D804" s="499"/>
    </row>
    <row r="805" spans="4:4">
      <c r="D805" s="499"/>
    </row>
    <row r="806" spans="4:4">
      <c r="D806" s="499"/>
    </row>
    <row r="807" spans="4:4">
      <c r="D807" s="499"/>
    </row>
    <row r="808" spans="4:4">
      <c r="D808" s="499"/>
    </row>
    <row r="809" spans="4:4">
      <c r="D809" s="499"/>
    </row>
    <row r="810" spans="4:4">
      <c r="D810" s="499"/>
    </row>
    <row r="811" spans="4:4">
      <c r="D811" s="499"/>
    </row>
    <row r="812" spans="4:4">
      <c r="D812" s="499"/>
    </row>
    <row r="813" spans="4:4">
      <c r="D813" s="499"/>
    </row>
    <row r="814" spans="4:4">
      <c r="D814" s="499"/>
    </row>
    <row r="815" spans="4:4">
      <c r="D815" s="499"/>
    </row>
    <row r="816" spans="4:4">
      <c r="D816" s="499"/>
    </row>
    <row r="817" spans="4:4">
      <c r="D817" s="499"/>
    </row>
    <row r="818" spans="4:4">
      <c r="D818" s="499"/>
    </row>
    <row r="819" spans="4:4">
      <c r="D819" s="499"/>
    </row>
    <row r="820" spans="4:4">
      <c r="D820" s="499"/>
    </row>
    <row r="821" spans="4:4">
      <c r="D821" s="499"/>
    </row>
    <row r="822" spans="4:4">
      <c r="D822" s="499"/>
    </row>
    <row r="823" spans="4:4">
      <c r="D823" s="499"/>
    </row>
    <row r="824" spans="4:4">
      <c r="D824" s="499"/>
    </row>
    <row r="825" spans="4:4">
      <c r="D825" s="499"/>
    </row>
    <row r="826" spans="4:4">
      <c r="D826" s="499"/>
    </row>
    <row r="827" spans="4:4">
      <c r="D827" s="499"/>
    </row>
    <row r="828" spans="4:4">
      <c r="D828" s="499"/>
    </row>
    <row r="829" spans="4:4">
      <c r="D829" s="499"/>
    </row>
    <row r="830" spans="4:4">
      <c r="D830" s="499"/>
    </row>
    <row r="831" spans="4:4">
      <c r="D831" s="499"/>
    </row>
    <row r="832" spans="4:4">
      <c r="D832" s="499"/>
    </row>
    <row r="833" spans="4:4">
      <c r="D833" s="499"/>
    </row>
    <row r="834" spans="4:4">
      <c r="D834" s="499"/>
    </row>
    <row r="835" spans="4:4">
      <c r="D835" s="499"/>
    </row>
    <row r="836" spans="4:4">
      <c r="D836" s="499"/>
    </row>
    <row r="837" spans="4:4">
      <c r="D837" s="499"/>
    </row>
    <row r="838" spans="4:4">
      <c r="D838" s="499"/>
    </row>
    <row r="839" spans="4:4">
      <c r="D839" s="499"/>
    </row>
    <row r="840" spans="4:4">
      <c r="D840" s="499"/>
    </row>
    <row r="841" spans="4:4">
      <c r="D841" s="499"/>
    </row>
    <row r="842" spans="4:4">
      <c r="D842" s="499"/>
    </row>
    <row r="843" spans="4:4">
      <c r="D843" s="499"/>
    </row>
    <row r="844" spans="4:4">
      <c r="D844" s="499"/>
    </row>
    <row r="845" spans="4:4">
      <c r="D845" s="499"/>
    </row>
    <row r="846" spans="4:4">
      <c r="D846" s="499"/>
    </row>
    <row r="847" spans="4:4">
      <c r="D847" s="499"/>
    </row>
    <row r="848" spans="4:4">
      <c r="D848" s="499"/>
    </row>
    <row r="849" spans="4:4">
      <c r="D849" s="499"/>
    </row>
    <row r="850" spans="4:4">
      <c r="D850" s="499"/>
    </row>
    <row r="851" spans="4:4">
      <c r="D851" s="499"/>
    </row>
    <row r="852" spans="4:4">
      <c r="D852" s="499"/>
    </row>
    <row r="853" spans="4:4">
      <c r="D853" s="499"/>
    </row>
    <row r="854" spans="4:4">
      <c r="D854" s="499"/>
    </row>
    <row r="855" spans="4:4">
      <c r="D855" s="499"/>
    </row>
    <row r="856" spans="4:4">
      <c r="D856" s="499"/>
    </row>
    <row r="857" spans="4:4">
      <c r="D857" s="499"/>
    </row>
    <row r="858" spans="4:4">
      <c r="D858" s="499"/>
    </row>
    <row r="859" spans="4:4">
      <c r="D859" s="499"/>
    </row>
    <row r="860" spans="4:4">
      <c r="D860" s="499"/>
    </row>
    <row r="861" spans="4:4">
      <c r="D861" s="499"/>
    </row>
    <row r="862" spans="4:4">
      <c r="D862" s="499"/>
    </row>
    <row r="863" spans="4:4">
      <c r="D863" s="499"/>
    </row>
    <row r="864" spans="4:4">
      <c r="D864" s="499"/>
    </row>
    <row r="865" spans="4:4">
      <c r="D865" s="499"/>
    </row>
    <row r="866" spans="4:4">
      <c r="D866" s="499"/>
    </row>
    <row r="867" spans="4:4">
      <c r="D867" s="499"/>
    </row>
    <row r="868" spans="4:4">
      <c r="D868" s="499"/>
    </row>
    <row r="869" spans="4:4">
      <c r="D869" s="499"/>
    </row>
    <row r="870" spans="4:4">
      <c r="D870" s="499"/>
    </row>
    <row r="871" spans="4:4">
      <c r="D871" s="499"/>
    </row>
    <row r="872" spans="4:4">
      <c r="D872" s="499"/>
    </row>
    <row r="873" spans="4:4">
      <c r="D873" s="499"/>
    </row>
    <row r="874" spans="4:4">
      <c r="D874" s="499"/>
    </row>
    <row r="875" spans="4:4">
      <c r="D875" s="499"/>
    </row>
    <row r="876" spans="4:4">
      <c r="D876" s="499"/>
    </row>
    <row r="877" spans="4:4">
      <c r="D877" s="499"/>
    </row>
    <row r="878" spans="4:4">
      <c r="D878" s="499"/>
    </row>
    <row r="879" spans="4:4">
      <c r="D879" s="499"/>
    </row>
    <row r="880" spans="4:4">
      <c r="D880" s="499"/>
    </row>
    <row r="881" spans="4:4">
      <c r="D881" s="499"/>
    </row>
    <row r="882" spans="4:4">
      <c r="D882" s="499"/>
    </row>
    <row r="883" spans="4:4">
      <c r="D883" s="499"/>
    </row>
    <row r="884" spans="4:4">
      <c r="D884" s="499"/>
    </row>
    <row r="885" spans="4:4">
      <c r="D885" s="499"/>
    </row>
    <row r="886" spans="4:4">
      <c r="D886" s="499"/>
    </row>
    <row r="887" spans="4:4">
      <c r="D887" s="499"/>
    </row>
    <row r="888" spans="4:4">
      <c r="D888" s="499"/>
    </row>
    <row r="889" spans="4:4">
      <c r="D889" s="499"/>
    </row>
    <row r="890" spans="4:4">
      <c r="D890" s="499"/>
    </row>
    <row r="891" spans="4:4">
      <c r="D891" s="499"/>
    </row>
    <row r="892" spans="4:4">
      <c r="D892" s="499"/>
    </row>
    <row r="893" spans="4:4">
      <c r="D893" s="499"/>
    </row>
    <row r="894" spans="4:4">
      <c r="D894" s="499"/>
    </row>
    <row r="895" spans="4:4">
      <c r="D895" s="499"/>
    </row>
    <row r="896" spans="4:4">
      <c r="D896" s="499"/>
    </row>
    <row r="897" spans="4:4">
      <c r="D897" s="499"/>
    </row>
    <row r="898" spans="4:4">
      <c r="D898" s="499"/>
    </row>
    <row r="899" spans="4:4">
      <c r="D899" s="499"/>
    </row>
    <row r="900" spans="4:4">
      <c r="D900" s="499"/>
    </row>
    <row r="901" spans="4:4">
      <c r="D901" s="499"/>
    </row>
    <row r="902" spans="4:4">
      <c r="D902" s="499"/>
    </row>
    <row r="903" spans="4:4">
      <c r="D903" s="499"/>
    </row>
    <row r="904" spans="4:4">
      <c r="D904" s="499"/>
    </row>
    <row r="905" spans="4:4">
      <c r="D905" s="499"/>
    </row>
    <row r="906" spans="4:4">
      <c r="D906" s="499"/>
    </row>
    <row r="907" spans="4:4">
      <c r="D907" s="499"/>
    </row>
    <row r="908" spans="4:4">
      <c r="D908" s="499"/>
    </row>
    <row r="909" spans="4:4">
      <c r="D909" s="499"/>
    </row>
    <row r="910" spans="4:4">
      <c r="D910" s="499"/>
    </row>
    <row r="911" spans="4:4">
      <c r="D911" s="499"/>
    </row>
    <row r="912" spans="4:4">
      <c r="D912" s="499"/>
    </row>
    <row r="913" spans="4:4">
      <c r="D913" s="499"/>
    </row>
    <row r="914" spans="4:4">
      <c r="D914" s="499"/>
    </row>
    <row r="915" spans="4:4">
      <c r="D915" s="499"/>
    </row>
    <row r="916" spans="4:4">
      <c r="D916" s="499"/>
    </row>
    <row r="917" spans="4:4">
      <c r="D917" s="499"/>
    </row>
    <row r="918" spans="4:4">
      <c r="D918" s="499"/>
    </row>
    <row r="919" spans="4:4">
      <c r="D919" s="499"/>
    </row>
    <row r="920" spans="4:4">
      <c r="D920" s="499"/>
    </row>
    <row r="921" spans="4:4">
      <c r="D921" s="499"/>
    </row>
    <row r="922" spans="4:4">
      <c r="D922" s="499"/>
    </row>
    <row r="923" spans="4:4">
      <c r="D923" s="499"/>
    </row>
    <row r="924" spans="4:4">
      <c r="D924" s="499"/>
    </row>
    <row r="925" spans="4:4">
      <c r="D925" s="499"/>
    </row>
    <row r="926" spans="4:4">
      <c r="D926" s="499"/>
    </row>
    <row r="927" spans="4:4">
      <c r="D927" s="499"/>
    </row>
    <row r="928" spans="4:4">
      <c r="D928" s="499"/>
    </row>
    <row r="929" spans="4:4">
      <c r="D929" s="499"/>
    </row>
    <row r="930" spans="4:4">
      <c r="D930" s="499"/>
    </row>
    <row r="931" spans="4:4">
      <c r="D931" s="499"/>
    </row>
    <row r="932" spans="4:4">
      <c r="D932" s="499"/>
    </row>
    <row r="933" spans="4:4">
      <c r="D933" s="499"/>
    </row>
    <row r="934" spans="4:4">
      <c r="D934" s="499"/>
    </row>
    <row r="935" spans="4:4">
      <c r="D935" s="499"/>
    </row>
    <row r="936" spans="4:4">
      <c r="D936" s="499"/>
    </row>
    <row r="937" spans="4:4">
      <c r="D937" s="499"/>
    </row>
    <row r="938" spans="4:4">
      <c r="D938" s="499"/>
    </row>
    <row r="939" spans="4:4">
      <c r="D939" s="499"/>
    </row>
    <row r="940" spans="4:4">
      <c r="D940" s="499"/>
    </row>
    <row r="941" spans="4:4">
      <c r="D941" s="499"/>
    </row>
    <row r="942" spans="4:4">
      <c r="D942" s="499"/>
    </row>
    <row r="943" spans="4:4">
      <c r="D943" s="499"/>
    </row>
    <row r="944" spans="4:4">
      <c r="D944" s="499"/>
    </row>
    <row r="945" spans="4:4">
      <c r="D945" s="499"/>
    </row>
    <row r="946" spans="4:4">
      <c r="D946" s="499"/>
    </row>
    <row r="947" spans="4:4">
      <c r="D947" s="499"/>
    </row>
    <row r="948" spans="4:4">
      <c r="D948" s="499"/>
    </row>
    <row r="949" spans="4:4">
      <c r="D949" s="499"/>
    </row>
    <row r="950" spans="4:4">
      <c r="D950" s="499"/>
    </row>
    <row r="951" spans="4:4">
      <c r="D951" s="499"/>
    </row>
    <row r="952" spans="4:4">
      <c r="D952" s="499"/>
    </row>
    <row r="953" spans="4:4">
      <c r="D953" s="499"/>
    </row>
    <row r="954" spans="4:4">
      <c r="D954" s="499"/>
    </row>
    <row r="955" spans="4:4">
      <c r="D955" s="499"/>
    </row>
    <row r="956" spans="4:4">
      <c r="D956" s="499"/>
    </row>
    <row r="957" spans="4:4">
      <c r="D957" s="499"/>
    </row>
    <row r="958" spans="4:4">
      <c r="D958" s="499"/>
    </row>
    <row r="959" spans="4:4">
      <c r="D959" s="499"/>
    </row>
    <row r="960" spans="4:4">
      <c r="D960" s="499"/>
    </row>
    <row r="961" spans="4:4">
      <c r="D961" s="499"/>
    </row>
    <row r="962" spans="4:4">
      <c r="D962" s="499"/>
    </row>
    <row r="963" spans="4:4">
      <c r="D963" s="499"/>
    </row>
    <row r="964" spans="4:4">
      <c r="D964" s="499"/>
    </row>
    <row r="965" spans="4:4">
      <c r="D965" s="499"/>
    </row>
    <row r="966" spans="4:4">
      <c r="D966" s="499"/>
    </row>
    <row r="967" spans="4:4">
      <c r="D967" s="499"/>
    </row>
    <row r="968" spans="4:4">
      <c r="D968" s="499"/>
    </row>
    <row r="969" spans="4:4">
      <c r="D969" s="499"/>
    </row>
    <row r="970" spans="4:4">
      <c r="D970" s="499"/>
    </row>
    <row r="971" spans="4:4">
      <c r="D971" s="499"/>
    </row>
    <row r="972" spans="4:4">
      <c r="D972" s="499"/>
    </row>
    <row r="973" spans="4:4">
      <c r="D973" s="499"/>
    </row>
    <row r="974" spans="4:4">
      <c r="D974" s="499"/>
    </row>
    <row r="975" spans="4:4">
      <c r="D975" s="499"/>
    </row>
    <row r="976" spans="4:4">
      <c r="D976" s="499"/>
    </row>
    <row r="977" spans="4:4">
      <c r="D977" s="499"/>
    </row>
    <row r="978" spans="4:4">
      <c r="D978" s="499"/>
    </row>
    <row r="979" spans="4:4">
      <c r="D979" s="499"/>
    </row>
    <row r="980" spans="4:4">
      <c r="D980" s="499"/>
    </row>
    <row r="981" spans="4:4">
      <c r="D981" s="499"/>
    </row>
    <row r="982" spans="4:4">
      <c r="D982" s="499"/>
    </row>
    <row r="983" spans="4:4">
      <c r="D983" s="499"/>
    </row>
    <row r="984" spans="4:4">
      <c r="D984" s="499"/>
    </row>
    <row r="985" spans="4:4">
      <c r="D985" s="499"/>
    </row>
    <row r="986" spans="4:4">
      <c r="D986" s="499"/>
    </row>
    <row r="987" spans="4:4">
      <c r="D987" s="499"/>
    </row>
    <row r="988" spans="4:4">
      <c r="D988" s="499"/>
    </row>
    <row r="989" spans="4:4">
      <c r="D989" s="499"/>
    </row>
    <row r="990" spans="4:4">
      <c r="D990" s="499"/>
    </row>
    <row r="991" spans="4:4">
      <c r="D991" s="499"/>
    </row>
    <row r="992" spans="4:4">
      <c r="D992" s="499"/>
    </row>
    <row r="993" spans="4:4">
      <c r="D993" s="499"/>
    </row>
    <row r="994" spans="4:4">
      <c r="D994" s="499"/>
    </row>
    <row r="995" spans="4:4">
      <c r="D995" s="499"/>
    </row>
    <row r="996" spans="4:4">
      <c r="D996" s="499"/>
    </row>
    <row r="997" spans="4:4">
      <c r="D997" s="499"/>
    </row>
    <row r="998" spans="4:4">
      <c r="D998" s="499"/>
    </row>
    <row r="999" spans="4:4">
      <c r="D999" s="499"/>
    </row>
    <row r="1000" spans="4:4">
      <c r="D1000" s="499"/>
    </row>
    <row r="1001" spans="4:4">
      <c r="D1001" s="499"/>
    </row>
    <row r="1002" spans="4:4">
      <c r="D1002" s="499"/>
    </row>
    <row r="1003" spans="4:4">
      <c r="D1003" s="499"/>
    </row>
    <row r="1004" spans="4:4">
      <c r="D1004" s="499"/>
    </row>
    <row r="1005" spans="4:4">
      <c r="D1005" s="499"/>
    </row>
    <row r="1006" spans="4:4">
      <c r="D1006" s="499"/>
    </row>
    <row r="1007" spans="4:4">
      <c r="D1007" s="499"/>
    </row>
    <row r="1008" spans="4:4">
      <c r="D1008" s="499"/>
    </row>
    <row r="1009" spans="4:4">
      <c r="D1009" s="499"/>
    </row>
    <row r="1010" spans="4:4">
      <c r="D1010" s="499"/>
    </row>
    <row r="1011" spans="4:4">
      <c r="D1011" s="499"/>
    </row>
    <row r="1012" spans="4:4">
      <c r="D1012" s="499"/>
    </row>
    <row r="1013" spans="4:4">
      <c r="D1013" s="499"/>
    </row>
    <row r="1014" spans="4:4">
      <c r="D1014" s="499"/>
    </row>
    <row r="1015" spans="4:4">
      <c r="D1015" s="499"/>
    </row>
    <row r="1016" spans="4:4">
      <c r="D1016" s="499"/>
    </row>
    <row r="1017" spans="4:4">
      <c r="D1017" s="499"/>
    </row>
    <row r="1018" spans="4:4">
      <c r="D1018" s="499"/>
    </row>
    <row r="1019" spans="4:4">
      <c r="D1019" s="499"/>
    </row>
    <row r="1020" spans="4:4">
      <c r="D1020" s="499"/>
    </row>
    <row r="1021" spans="4:4">
      <c r="D1021" s="499"/>
    </row>
    <row r="1022" spans="4:4">
      <c r="D1022" s="499"/>
    </row>
    <row r="1023" spans="4:4">
      <c r="D1023" s="499"/>
    </row>
    <row r="1024" spans="4:4">
      <c r="D1024" s="499"/>
    </row>
    <row r="1025" spans="4:4">
      <c r="D1025" s="499"/>
    </row>
    <row r="1026" spans="4:4">
      <c r="D1026" s="499"/>
    </row>
    <row r="1027" spans="4:4">
      <c r="D1027" s="499"/>
    </row>
    <row r="1028" spans="4:4">
      <c r="D1028" s="499"/>
    </row>
    <row r="1029" spans="4:4">
      <c r="D1029" s="499"/>
    </row>
    <row r="1030" spans="4:4">
      <c r="D1030" s="499"/>
    </row>
    <row r="1031" spans="4:4">
      <c r="D1031" s="499"/>
    </row>
    <row r="1032" spans="4:4">
      <c r="D1032" s="499"/>
    </row>
    <row r="1033" spans="4:4">
      <c r="D1033" s="499"/>
    </row>
    <row r="1034" spans="4:4">
      <c r="D1034" s="499"/>
    </row>
    <row r="1035" spans="4:4">
      <c r="D1035" s="499"/>
    </row>
    <row r="1036" spans="4:4">
      <c r="D1036" s="499"/>
    </row>
    <row r="1037" spans="4:4">
      <c r="D1037" s="499"/>
    </row>
    <row r="1038" spans="4:4">
      <c r="D1038" s="499"/>
    </row>
    <row r="1039" spans="4:4">
      <c r="D1039" s="499"/>
    </row>
    <row r="1040" spans="4:4">
      <c r="D1040" s="499"/>
    </row>
    <row r="1041" spans="4:4">
      <c r="D1041" s="499"/>
    </row>
    <row r="1042" spans="4:4">
      <c r="D1042" s="499"/>
    </row>
    <row r="1043" spans="4:4">
      <c r="D1043" s="499"/>
    </row>
    <row r="1044" spans="4:4">
      <c r="D1044" s="499"/>
    </row>
    <row r="1045" spans="4:4">
      <c r="D1045" s="499"/>
    </row>
    <row r="1046" spans="4:4">
      <c r="D1046" s="499"/>
    </row>
    <row r="1047" spans="4:4">
      <c r="D1047" s="499"/>
    </row>
    <row r="1048" spans="4:4">
      <c r="D1048" s="499"/>
    </row>
    <row r="1049" spans="4:4">
      <c r="D1049" s="499"/>
    </row>
    <row r="1050" spans="4:4">
      <c r="D1050" s="499"/>
    </row>
    <row r="1051" spans="4:4">
      <c r="D1051" s="499"/>
    </row>
    <row r="1052" spans="4:4">
      <c r="D1052" s="499"/>
    </row>
    <row r="1053" spans="4:4">
      <c r="D1053" s="499"/>
    </row>
    <row r="1054" spans="4:4">
      <c r="D1054" s="499"/>
    </row>
    <row r="1055" spans="4:4">
      <c r="D1055" s="499"/>
    </row>
    <row r="1056" spans="4:4">
      <c r="D1056" s="499"/>
    </row>
    <row r="1057" spans="4:4">
      <c r="D1057" s="499"/>
    </row>
    <row r="1058" spans="4:4">
      <c r="D1058" s="499"/>
    </row>
    <row r="1059" spans="4:4">
      <c r="D1059" s="499"/>
    </row>
    <row r="1060" spans="4:4">
      <c r="D1060" s="499"/>
    </row>
    <row r="1061" spans="4:4">
      <c r="D1061" s="499"/>
    </row>
    <row r="1062" spans="4:4">
      <c r="D1062" s="499"/>
    </row>
    <row r="1063" spans="4:4">
      <c r="D1063" s="499"/>
    </row>
    <row r="1064" spans="4:4">
      <c r="D1064" s="499"/>
    </row>
    <row r="1065" spans="4:4">
      <c r="D1065" s="499"/>
    </row>
    <row r="1066" spans="4:4">
      <c r="D1066" s="499"/>
    </row>
    <row r="1067" spans="4:4">
      <c r="D1067" s="499"/>
    </row>
    <row r="1068" spans="4:4">
      <c r="D1068" s="499"/>
    </row>
    <row r="1069" spans="4:4">
      <c r="D1069" s="499"/>
    </row>
    <row r="1070" spans="4:4">
      <c r="D1070" s="499"/>
    </row>
    <row r="1071" spans="4:4">
      <c r="D1071" s="499"/>
    </row>
    <row r="1072" spans="4:4">
      <c r="D1072" s="499"/>
    </row>
    <row r="1073" spans="4:4">
      <c r="D1073" s="499"/>
    </row>
    <row r="1074" spans="4:4">
      <c r="D1074" s="499"/>
    </row>
    <row r="1075" spans="4:4">
      <c r="D1075" s="499"/>
    </row>
    <row r="1076" spans="4:4">
      <c r="D1076" s="499"/>
    </row>
    <row r="1077" spans="4:4">
      <c r="D1077" s="499"/>
    </row>
    <row r="1078" spans="4:4">
      <c r="D1078" s="499"/>
    </row>
    <row r="1079" spans="4:4">
      <c r="D1079" s="499"/>
    </row>
    <row r="1080" spans="4:4">
      <c r="D1080" s="499"/>
    </row>
    <row r="1081" spans="4:4">
      <c r="D1081" s="499"/>
    </row>
    <row r="1082" spans="4:4">
      <c r="D1082" s="499"/>
    </row>
    <row r="1083" spans="4:4">
      <c r="D1083" s="499"/>
    </row>
    <row r="1084" spans="4:4">
      <c r="D1084" s="499"/>
    </row>
    <row r="1085" spans="4:4">
      <c r="D1085" s="499"/>
    </row>
    <row r="1086" spans="4:4">
      <c r="D1086" s="499"/>
    </row>
    <row r="1087" spans="4:4">
      <c r="D1087" s="499"/>
    </row>
    <row r="1088" spans="4:4">
      <c r="D1088" s="499"/>
    </row>
    <row r="1089" spans="4:4">
      <c r="D1089" s="499"/>
    </row>
    <row r="1090" spans="4:4">
      <c r="D1090" s="499"/>
    </row>
    <row r="1091" spans="4:4">
      <c r="D1091" s="499"/>
    </row>
    <row r="1092" spans="4:4">
      <c r="D1092" s="499"/>
    </row>
    <row r="1093" spans="4:4">
      <c r="D1093" s="499"/>
    </row>
    <row r="1094" spans="4:4">
      <c r="D1094" s="499"/>
    </row>
    <row r="1095" spans="4:4">
      <c r="D1095" s="499"/>
    </row>
    <row r="1096" spans="4:4">
      <c r="D1096" s="499"/>
    </row>
    <row r="1097" spans="4:4">
      <c r="D1097" s="499"/>
    </row>
    <row r="1098" spans="4:4">
      <c r="D1098" s="499"/>
    </row>
    <row r="1099" spans="4:4">
      <c r="D1099" s="499"/>
    </row>
    <row r="1100" spans="4:4">
      <c r="D1100" s="499"/>
    </row>
    <row r="1101" spans="4:4">
      <c r="D1101" s="499"/>
    </row>
    <row r="1102" spans="4:4">
      <c r="D1102" s="499"/>
    </row>
    <row r="1103" spans="4:4">
      <c r="D1103" s="499"/>
    </row>
    <row r="1104" spans="4:4">
      <c r="D1104" s="499"/>
    </row>
    <row r="1105" spans="4:4">
      <c r="D1105" s="499"/>
    </row>
    <row r="1106" spans="4:4">
      <c r="D1106" s="499"/>
    </row>
    <row r="1107" spans="4:4">
      <c r="D1107" s="499"/>
    </row>
    <row r="1108" spans="4:4">
      <c r="D1108" s="499"/>
    </row>
    <row r="1109" spans="4:4">
      <c r="D1109" s="499"/>
    </row>
    <row r="1110" spans="4:4">
      <c r="D1110" s="499"/>
    </row>
    <row r="1111" spans="4:4">
      <c r="D1111" s="499"/>
    </row>
    <row r="1112" spans="4:4">
      <c r="D1112" s="499"/>
    </row>
    <row r="1113" spans="4:4">
      <c r="D1113" s="499"/>
    </row>
    <row r="1114" spans="4:4">
      <c r="D1114" s="499"/>
    </row>
    <row r="1115" spans="4:4">
      <c r="D1115" s="499"/>
    </row>
    <row r="1116" spans="4:4">
      <c r="D1116" s="499"/>
    </row>
    <row r="1117" spans="4:4">
      <c r="D1117" s="499"/>
    </row>
    <row r="1118" spans="4:4">
      <c r="D1118" s="499"/>
    </row>
    <row r="1119" spans="4:4">
      <c r="D1119" s="499"/>
    </row>
    <row r="1120" spans="4:4">
      <c r="D1120" s="499"/>
    </row>
    <row r="1121" spans="4:4">
      <c r="D1121" s="499"/>
    </row>
    <row r="1122" spans="4:4">
      <c r="D1122" s="499"/>
    </row>
    <row r="1123" spans="4:4">
      <c r="D1123" s="499"/>
    </row>
    <row r="1124" spans="4:4">
      <c r="D1124" s="499"/>
    </row>
    <row r="1125" spans="4:4">
      <c r="D1125" s="499"/>
    </row>
    <row r="1126" spans="4:4">
      <c r="D1126" s="499"/>
    </row>
    <row r="1127" spans="4:4">
      <c r="D1127" s="499"/>
    </row>
    <row r="1128" spans="4:4">
      <c r="D1128" s="499"/>
    </row>
    <row r="1129" spans="4:4">
      <c r="D1129" s="499"/>
    </row>
    <row r="1130" spans="4:4">
      <c r="D1130" s="499"/>
    </row>
    <row r="1131" spans="4:4">
      <c r="D1131" s="499"/>
    </row>
    <row r="1132" spans="4:4">
      <c r="D1132" s="499"/>
    </row>
    <row r="1133" spans="4:4">
      <c r="D1133" s="499"/>
    </row>
    <row r="1134" spans="4:4">
      <c r="D1134" s="499"/>
    </row>
    <row r="1135" spans="4:4">
      <c r="D1135" s="499"/>
    </row>
    <row r="1136" spans="4:4">
      <c r="D1136" s="499"/>
    </row>
    <row r="1137" spans="4:4">
      <c r="D1137" s="499"/>
    </row>
    <row r="1138" spans="4:4">
      <c r="D1138" s="499"/>
    </row>
    <row r="1139" spans="4:4">
      <c r="D1139" s="499"/>
    </row>
    <row r="1140" spans="4:4">
      <c r="D1140" s="499"/>
    </row>
    <row r="1141" spans="4:4">
      <c r="D1141" s="499"/>
    </row>
    <row r="1142" spans="4:4">
      <c r="D1142" s="499"/>
    </row>
    <row r="1143" spans="4:4">
      <c r="D1143" s="499"/>
    </row>
    <row r="1144" spans="4:4">
      <c r="D1144" s="499"/>
    </row>
    <row r="1145" spans="4:4">
      <c r="D1145" s="499"/>
    </row>
    <row r="1146" spans="4:4">
      <c r="D1146" s="499"/>
    </row>
    <row r="1147" spans="4:4">
      <c r="D1147" s="499"/>
    </row>
    <row r="1148" spans="4:4">
      <c r="D1148" s="499"/>
    </row>
    <row r="1149" spans="4:4">
      <c r="D1149" s="499"/>
    </row>
    <row r="1150" spans="4:4">
      <c r="D1150" s="499"/>
    </row>
    <row r="1151" spans="4:4">
      <c r="D1151" s="499"/>
    </row>
    <row r="1152" spans="4:4">
      <c r="D1152" s="499"/>
    </row>
    <row r="1153" spans="4:4">
      <c r="D1153" s="499"/>
    </row>
    <row r="1154" spans="4:4">
      <c r="D1154" s="499"/>
    </row>
    <row r="1155" spans="4:4">
      <c r="D1155" s="499"/>
    </row>
    <row r="1156" spans="4:4">
      <c r="D1156" s="499"/>
    </row>
    <row r="1157" spans="4:4">
      <c r="D1157" s="499"/>
    </row>
    <row r="1158" spans="4:4">
      <c r="D1158" s="499"/>
    </row>
    <row r="1159" spans="4:4">
      <c r="D1159" s="499"/>
    </row>
    <row r="1160" spans="4:4">
      <c r="D1160" s="499"/>
    </row>
    <row r="1161" spans="4:4">
      <c r="D1161" s="499"/>
    </row>
    <row r="1162" spans="4:4">
      <c r="D1162" s="499"/>
    </row>
    <row r="1163" spans="4:4">
      <c r="D1163" s="499"/>
    </row>
    <row r="1164" spans="4:4">
      <c r="D1164" s="499"/>
    </row>
    <row r="1165" spans="4:4">
      <c r="D1165" s="499"/>
    </row>
    <row r="1166" spans="4:4">
      <c r="D1166" s="499"/>
    </row>
    <row r="1167" spans="4:4">
      <c r="D1167" s="499"/>
    </row>
    <row r="1168" spans="4:4">
      <c r="D1168" s="499"/>
    </row>
    <row r="1169" spans="4:4">
      <c r="D1169" s="499"/>
    </row>
    <row r="1170" spans="4:4">
      <c r="D1170" s="499"/>
    </row>
    <row r="1171" spans="4:4">
      <c r="D1171" s="499"/>
    </row>
    <row r="1172" spans="4:4">
      <c r="D1172" s="499"/>
    </row>
    <row r="1173" spans="4:4">
      <c r="D1173" s="499"/>
    </row>
    <row r="1174" spans="4:4">
      <c r="D1174" s="499"/>
    </row>
    <row r="1175" spans="4:4">
      <c r="D1175" s="499"/>
    </row>
    <row r="1176" spans="4:4">
      <c r="D1176" s="499"/>
    </row>
    <row r="1177" spans="4:4">
      <c r="D1177" s="499"/>
    </row>
    <row r="1178" spans="4:4">
      <c r="D1178" s="499"/>
    </row>
    <row r="1179" spans="4:4">
      <c r="D1179" s="499"/>
    </row>
    <row r="1180" spans="4:4">
      <c r="D1180" s="499"/>
    </row>
    <row r="1181" spans="4:4">
      <c r="D1181" s="499"/>
    </row>
    <row r="1182" spans="4:4">
      <c r="D1182" s="499"/>
    </row>
    <row r="1183" spans="4:4">
      <c r="D1183" s="499"/>
    </row>
    <row r="1184" spans="4:4">
      <c r="D1184" s="499"/>
    </row>
    <row r="1185" spans="4:4">
      <c r="D1185" s="499"/>
    </row>
    <row r="1186" spans="4:4">
      <c r="D1186" s="499"/>
    </row>
    <row r="1187" spans="4:4">
      <c r="D1187" s="499"/>
    </row>
    <row r="1188" spans="4:4">
      <c r="D1188" s="499"/>
    </row>
    <row r="1189" spans="4:4">
      <c r="D1189" s="499"/>
    </row>
    <row r="1190" spans="4:4">
      <c r="D1190" s="499"/>
    </row>
    <row r="1191" spans="4:4">
      <c r="D1191" s="499"/>
    </row>
    <row r="1192" spans="4:4">
      <c r="D1192" s="499"/>
    </row>
    <row r="1193" spans="4:4">
      <c r="D1193" s="499"/>
    </row>
    <row r="1194" spans="4:4">
      <c r="D1194" s="499"/>
    </row>
    <row r="1195" spans="4:4">
      <c r="D1195" s="499"/>
    </row>
    <row r="1196" spans="4:4">
      <c r="D1196" s="499"/>
    </row>
    <row r="1197" spans="4:4">
      <c r="D1197" s="499"/>
    </row>
    <row r="1198" spans="4:4">
      <c r="D1198" s="499"/>
    </row>
    <row r="1199" spans="4:4">
      <c r="D1199" s="499"/>
    </row>
    <row r="1200" spans="4:4">
      <c r="D1200" s="499"/>
    </row>
    <row r="1201" spans="4:4">
      <c r="D1201" s="499"/>
    </row>
    <row r="1202" spans="4:4">
      <c r="D1202" s="499"/>
    </row>
    <row r="1203" spans="4:4">
      <c r="D1203" s="499"/>
    </row>
    <row r="1204" spans="4:4">
      <c r="D1204" s="499"/>
    </row>
    <row r="1205" spans="4:4">
      <c r="D1205" s="499"/>
    </row>
    <row r="1206" spans="4:4">
      <c r="D1206" s="499"/>
    </row>
    <row r="1207" spans="4:4">
      <c r="D1207" s="499"/>
    </row>
    <row r="1208" spans="4:4">
      <c r="D1208" s="499"/>
    </row>
    <row r="1209" spans="4:4">
      <c r="D1209" s="499"/>
    </row>
    <row r="1210" spans="4:4">
      <c r="D1210" s="499"/>
    </row>
    <row r="1211" spans="4:4">
      <c r="D1211" s="499"/>
    </row>
    <row r="1212" spans="4:4">
      <c r="D1212" s="499"/>
    </row>
    <row r="1213" spans="4:4">
      <c r="D1213" s="499"/>
    </row>
    <row r="1214" spans="4:4">
      <c r="D1214" s="499"/>
    </row>
    <row r="1215" spans="4:4">
      <c r="D1215" s="499"/>
    </row>
    <row r="1216" spans="4:4">
      <c r="D1216" s="499"/>
    </row>
    <row r="1217" spans="4:4">
      <c r="D1217" s="499"/>
    </row>
    <row r="1218" spans="4:4">
      <c r="D1218" s="499"/>
    </row>
    <row r="1219" spans="4:4">
      <c r="D1219" s="499"/>
    </row>
    <row r="1220" spans="4:4">
      <c r="D1220" s="499"/>
    </row>
    <row r="1221" spans="4:4">
      <c r="D1221" s="499"/>
    </row>
    <row r="1222" spans="4:4">
      <c r="D1222" s="499"/>
    </row>
    <row r="1223" spans="4:4">
      <c r="D1223" s="499"/>
    </row>
    <row r="1224" spans="4:4">
      <c r="D1224" s="499"/>
    </row>
    <row r="1225" spans="4:4">
      <c r="D1225" s="499"/>
    </row>
    <row r="1226" spans="4:4">
      <c r="D1226" s="499"/>
    </row>
    <row r="1227" spans="4:4">
      <c r="D1227" s="499"/>
    </row>
    <row r="1228" spans="4:4">
      <c r="D1228" s="499"/>
    </row>
    <row r="1229" spans="4:4">
      <c r="D1229" s="499"/>
    </row>
    <row r="1230" spans="4:4">
      <c r="D1230" s="499"/>
    </row>
    <row r="1231" spans="4:4">
      <c r="D1231" s="499"/>
    </row>
    <row r="1232" spans="4:4">
      <c r="D1232" s="499"/>
    </row>
    <row r="1233" spans="4:4">
      <c r="D1233" s="499"/>
    </row>
    <row r="1234" spans="4:4">
      <c r="D1234" s="499"/>
    </row>
    <row r="1235" spans="4:4">
      <c r="D1235" s="499"/>
    </row>
    <row r="1236" spans="4:4">
      <c r="D1236" s="499"/>
    </row>
    <row r="1237" spans="4:4">
      <c r="D1237" s="499"/>
    </row>
    <row r="1238" spans="4:4">
      <c r="D1238" s="499"/>
    </row>
    <row r="1239" spans="4:4">
      <c r="D1239" s="499"/>
    </row>
    <row r="1240" spans="4:4">
      <c r="D1240" s="499"/>
    </row>
    <row r="1241" spans="4:4">
      <c r="D1241" s="499"/>
    </row>
    <row r="1242" spans="4:4">
      <c r="D1242" s="499"/>
    </row>
    <row r="1243" spans="4:4">
      <c r="D1243" s="499"/>
    </row>
    <row r="1244" spans="4:4">
      <c r="D1244" s="499"/>
    </row>
    <row r="1245" spans="4:4">
      <c r="D1245" s="499"/>
    </row>
    <row r="1246" spans="4:4">
      <c r="D1246" s="499"/>
    </row>
    <row r="1247" spans="4:4">
      <c r="D1247" s="499"/>
    </row>
    <row r="1248" spans="4:4">
      <c r="D1248" s="499"/>
    </row>
    <row r="1249" spans="4:4">
      <c r="D1249" s="499"/>
    </row>
    <row r="1250" spans="4:4">
      <c r="D1250" s="499"/>
    </row>
    <row r="1251" spans="4:4">
      <c r="D1251" s="499"/>
    </row>
    <row r="1252" spans="4:4">
      <c r="D1252" s="499"/>
    </row>
    <row r="1253" spans="4:4">
      <c r="D1253" s="499"/>
    </row>
    <row r="1254" spans="4:4">
      <c r="D1254" s="499"/>
    </row>
    <row r="1255" spans="4:4">
      <c r="D1255" s="499"/>
    </row>
    <row r="1256" spans="4:4">
      <c r="D1256" s="499"/>
    </row>
    <row r="1257" spans="4:4">
      <c r="D1257" s="499"/>
    </row>
    <row r="1258" spans="4:4">
      <c r="D1258" s="499"/>
    </row>
    <row r="1259" spans="4:4">
      <c r="D1259" s="499"/>
    </row>
    <row r="1260" spans="4:4">
      <c r="D1260" s="499"/>
    </row>
    <row r="1261" spans="4:4">
      <c r="D1261" s="499"/>
    </row>
    <row r="1262" spans="4:4">
      <c r="D1262" s="499"/>
    </row>
    <row r="1263" spans="4:4">
      <c r="D1263" s="499"/>
    </row>
    <row r="1264" spans="4:4">
      <c r="D1264" s="499"/>
    </row>
    <row r="1265" spans="4:4">
      <c r="D1265" s="499"/>
    </row>
    <row r="1266" spans="4:4">
      <c r="D1266" s="499"/>
    </row>
    <row r="1267" spans="4:4">
      <c r="D1267" s="499"/>
    </row>
    <row r="1268" spans="4:4">
      <c r="D1268" s="499"/>
    </row>
    <row r="1269" spans="4:4">
      <c r="D1269" s="499"/>
    </row>
    <row r="1270" spans="4:4">
      <c r="D1270" s="499"/>
    </row>
    <row r="1271" spans="4:4">
      <c r="D1271" s="499"/>
    </row>
    <row r="1272" spans="4:4">
      <c r="D1272" s="499"/>
    </row>
    <row r="1273" spans="4:4">
      <c r="D1273" s="499"/>
    </row>
    <row r="1274" spans="4:4">
      <c r="D1274" s="499"/>
    </row>
    <row r="1275" spans="4:4">
      <c r="D1275" s="499"/>
    </row>
    <row r="1276" spans="4:4">
      <c r="D1276" s="499"/>
    </row>
    <row r="1277" spans="4:4">
      <c r="D1277" s="499"/>
    </row>
    <row r="1278" spans="4:4">
      <c r="D1278" s="499"/>
    </row>
    <row r="1279" spans="4:4">
      <c r="D1279" s="499"/>
    </row>
    <row r="1280" spans="4:4">
      <c r="D1280" s="499"/>
    </row>
    <row r="1281" spans="4:4">
      <c r="D1281" s="499"/>
    </row>
    <row r="1282" spans="4:4">
      <c r="D1282" s="499"/>
    </row>
    <row r="1283" spans="4:4">
      <c r="D1283" s="499"/>
    </row>
    <row r="1284" spans="4:4">
      <c r="D1284" s="499"/>
    </row>
    <row r="1285" spans="4:4">
      <c r="D1285" s="499"/>
    </row>
    <row r="1286" spans="4:4">
      <c r="D1286" s="499"/>
    </row>
    <row r="1287" spans="4:4">
      <c r="D1287" s="499"/>
    </row>
    <row r="1288" spans="4:4">
      <c r="D1288" s="499"/>
    </row>
    <row r="1289" spans="4:4">
      <c r="D1289" s="499"/>
    </row>
    <row r="1290" spans="4:4">
      <c r="D1290" s="499"/>
    </row>
    <row r="1291" spans="4:4">
      <c r="D1291" s="499"/>
    </row>
    <row r="1292" spans="4:4">
      <c r="D1292" s="499"/>
    </row>
    <row r="1293" spans="4:4">
      <c r="D1293" s="499"/>
    </row>
    <row r="1294" spans="4:4">
      <c r="D1294" s="499"/>
    </row>
    <row r="1295" spans="4:4">
      <c r="D1295" s="499"/>
    </row>
    <row r="1296" spans="4:4">
      <c r="D1296" s="499"/>
    </row>
    <row r="1297" spans="4:4">
      <c r="D1297" s="499"/>
    </row>
    <row r="1298" spans="4:4">
      <c r="D1298" s="499"/>
    </row>
    <row r="1299" spans="4:4">
      <c r="D1299" s="499"/>
    </row>
    <row r="1300" spans="4:4">
      <c r="D1300" s="499"/>
    </row>
    <row r="1301" spans="4:4">
      <c r="D1301" s="499"/>
    </row>
    <row r="1302" spans="4:4">
      <c r="D1302" s="499"/>
    </row>
    <row r="1303" spans="4:4">
      <c r="D1303" s="499"/>
    </row>
    <row r="1304" spans="4:4">
      <c r="D1304" s="499"/>
    </row>
    <row r="1305" spans="4:4">
      <c r="D1305" s="499"/>
    </row>
    <row r="1306" spans="4:4">
      <c r="D1306" s="499"/>
    </row>
    <row r="1307" spans="4:4">
      <c r="D1307" s="499"/>
    </row>
    <row r="1308" spans="4:4">
      <c r="D1308" s="499"/>
    </row>
    <row r="1309" spans="4:4">
      <c r="D1309" s="499"/>
    </row>
    <row r="1310" spans="4:4">
      <c r="D1310" s="499"/>
    </row>
    <row r="1311" spans="4:4">
      <c r="D1311" s="499"/>
    </row>
    <row r="1312" spans="4:4">
      <c r="D1312" s="499"/>
    </row>
    <row r="1313" spans="4:4">
      <c r="D1313" s="499"/>
    </row>
    <row r="1314" spans="4:4">
      <c r="D1314" s="499"/>
    </row>
    <row r="1315" spans="4:4">
      <c r="D1315" s="499"/>
    </row>
    <row r="1316" spans="4:4">
      <c r="D1316" s="499"/>
    </row>
    <row r="1317" spans="4:4">
      <c r="D1317" s="499"/>
    </row>
    <row r="1318" spans="4:4">
      <c r="D1318" s="499"/>
    </row>
    <row r="1319" spans="4:4">
      <c r="D1319" s="499"/>
    </row>
    <row r="1320" spans="4:4">
      <c r="D1320" s="499"/>
    </row>
    <row r="1321" spans="4:4">
      <c r="D1321" s="499"/>
    </row>
    <row r="1322" spans="4:4">
      <c r="D1322" s="499"/>
    </row>
    <row r="1323" spans="4:4">
      <c r="D1323" s="499"/>
    </row>
    <row r="1324" spans="4:4">
      <c r="D1324" s="499"/>
    </row>
    <row r="1325" spans="4:4">
      <c r="D1325" s="499"/>
    </row>
    <row r="1326" spans="4:4">
      <c r="D1326" s="499"/>
    </row>
    <row r="1327" spans="4:4">
      <c r="D1327" s="499"/>
    </row>
    <row r="1328" spans="4:4">
      <c r="D1328" s="499"/>
    </row>
    <row r="1329" spans="4:4">
      <c r="D1329" s="499"/>
    </row>
    <row r="1330" spans="4:4">
      <c r="D1330" s="499"/>
    </row>
    <row r="1331" spans="4:4">
      <c r="D1331" s="499"/>
    </row>
    <row r="1332" spans="4:4">
      <c r="D1332" s="499"/>
    </row>
    <row r="1333" spans="4:4">
      <c r="D1333" s="499"/>
    </row>
    <row r="1334" spans="4:4">
      <c r="D1334" s="499"/>
    </row>
    <row r="1335" spans="4:4">
      <c r="D1335" s="499"/>
    </row>
    <row r="1336" spans="4:4">
      <c r="D1336" s="499"/>
    </row>
    <row r="1337" spans="4:4">
      <c r="D1337" s="499"/>
    </row>
    <row r="1338" spans="4:4">
      <c r="D1338" s="499"/>
    </row>
    <row r="1339" spans="4:4">
      <c r="D1339" s="499"/>
    </row>
    <row r="1340" spans="4:4">
      <c r="D1340" s="499"/>
    </row>
    <row r="1341" spans="4:4">
      <c r="D1341" s="499"/>
    </row>
    <row r="1342" spans="4:4">
      <c r="D1342" s="499"/>
    </row>
    <row r="1343" spans="4:4">
      <c r="D1343" s="499"/>
    </row>
    <row r="1344" spans="4:4">
      <c r="D1344" s="499"/>
    </row>
    <row r="1345" spans="4:4">
      <c r="D1345" s="499"/>
    </row>
    <row r="1346" spans="4:4">
      <c r="D1346" s="499"/>
    </row>
    <row r="1347" spans="4:4">
      <c r="D1347" s="499"/>
    </row>
    <row r="1348" spans="4:4">
      <c r="D1348" s="499"/>
    </row>
    <row r="1349" spans="4:4">
      <c r="D1349" s="499"/>
    </row>
    <row r="1350" spans="4:4">
      <c r="D1350" s="499"/>
    </row>
    <row r="1351" spans="4:4">
      <c r="D1351" s="499"/>
    </row>
    <row r="1352" spans="4:4">
      <c r="D1352" s="499"/>
    </row>
    <row r="1353" spans="4:4">
      <c r="D1353" s="499"/>
    </row>
    <row r="1354" spans="4:4">
      <c r="D1354" s="499"/>
    </row>
    <row r="1355" spans="4:4">
      <c r="D1355" s="499"/>
    </row>
    <row r="1356" spans="4:4">
      <c r="D1356" s="499"/>
    </row>
    <row r="1357" spans="4:4">
      <c r="D1357" s="499"/>
    </row>
    <row r="1358" spans="4:4">
      <c r="D1358" s="499"/>
    </row>
    <row r="1359" spans="4:4">
      <c r="D1359" s="499"/>
    </row>
    <row r="1360" spans="4:4">
      <c r="D1360" s="499"/>
    </row>
    <row r="1361" spans="4:4">
      <c r="D1361" s="499"/>
    </row>
    <row r="1362" spans="4:4">
      <c r="D1362" s="499"/>
    </row>
    <row r="1363" spans="4:4">
      <c r="D1363" s="499"/>
    </row>
    <row r="1364" spans="4:4">
      <c r="D1364" s="499"/>
    </row>
    <row r="1365" spans="4:4">
      <c r="D1365" s="499"/>
    </row>
    <row r="1366" spans="4:4">
      <c r="D1366" s="499"/>
    </row>
    <row r="1367" spans="4:4">
      <c r="D1367" s="499"/>
    </row>
    <row r="1368" spans="4:4">
      <c r="D1368" s="499"/>
    </row>
    <row r="1369" spans="4:4">
      <c r="D1369" s="499"/>
    </row>
    <row r="1370" spans="4:4">
      <c r="D1370" s="499"/>
    </row>
    <row r="1371" spans="4:4">
      <c r="D1371" s="499"/>
    </row>
    <row r="1372" spans="4:4">
      <c r="D1372" s="499"/>
    </row>
    <row r="1373" spans="4:4">
      <c r="D1373" s="499"/>
    </row>
    <row r="1374" spans="4:4">
      <c r="D1374" s="499"/>
    </row>
    <row r="1375" spans="4:4">
      <c r="D1375" s="499"/>
    </row>
    <row r="1376" spans="4:4">
      <c r="D1376" s="499"/>
    </row>
    <row r="1377" spans="4:4">
      <c r="D1377" s="499"/>
    </row>
    <row r="1378" spans="4:4">
      <c r="D1378" s="499"/>
    </row>
    <row r="1379" spans="4:4">
      <c r="D1379" s="499"/>
    </row>
    <row r="1380" spans="4:4">
      <c r="D1380" s="499"/>
    </row>
    <row r="1381" spans="4:4">
      <c r="D1381" s="499"/>
    </row>
    <row r="1382" spans="4:4">
      <c r="D1382" s="499"/>
    </row>
    <row r="1383" spans="4:4">
      <c r="D1383" s="499"/>
    </row>
    <row r="1384" spans="4:4">
      <c r="D1384" s="499"/>
    </row>
    <row r="1385" spans="4:4">
      <c r="D1385" s="499"/>
    </row>
    <row r="1386" spans="4:4">
      <c r="D1386" s="499"/>
    </row>
    <row r="1387" spans="4:4">
      <c r="D1387" s="499"/>
    </row>
    <row r="1388" spans="4:4">
      <c r="D1388" s="499"/>
    </row>
    <row r="1389" spans="4:4">
      <c r="D1389" s="499"/>
    </row>
    <row r="1390" spans="4:4">
      <c r="D1390" s="499"/>
    </row>
    <row r="1391" spans="4:4">
      <c r="D1391" s="499"/>
    </row>
    <row r="1392" spans="4:4">
      <c r="D1392" s="499"/>
    </row>
    <row r="1393" spans="4:4">
      <c r="D1393" s="499"/>
    </row>
    <row r="1394" spans="4:4">
      <c r="D1394" s="499"/>
    </row>
    <row r="1395" spans="4:4">
      <c r="D1395" s="499"/>
    </row>
    <row r="1396" spans="4:4">
      <c r="D1396" s="499"/>
    </row>
    <row r="1397" spans="4:4">
      <c r="D1397" s="499"/>
    </row>
    <row r="1398" spans="4:4">
      <c r="D1398" s="499"/>
    </row>
    <row r="1399" spans="4:4">
      <c r="D1399" s="499"/>
    </row>
    <row r="1400" spans="4:4">
      <c r="D1400" s="499"/>
    </row>
    <row r="1401" spans="4:4">
      <c r="D1401" s="499"/>
    </row>
    <row r="1402" spans="4:4">
      <c r="D1402" s="499"/>
    </row>
    <row r="1403" spans="4:4">
      <c r="D1403" s="499"/>
    </row>
    <row r="1404" spans="4:4">
      <c r="D1404" s="499"/>
    </row>
    <row r="1405" spans="4:4">
      <c r="D1405" s="499"/>
    </row>
    <row r="1406" spans="4:4">
      <c r="D1406" s="499"/>
    </row>
    <row r="1407" spans="4:4">
      <c r="D1407" s="499"/>
    </row>
    <row r="1408" spans="4:4">
      <c r="D1408" s="499"/>
    </row>
    <row r="1409" spans="4:4">
      <c r="D1409" s="499"/>
    </row>
    <row r="1410" spans="4:4">
      <c r="D1410" s="499"/>
    </row>
    <row r="1411" spans="4:4">
      <c r="D1411" s="499"/>
    </row>
    <row r="1412" spans="4:4">
      <c r="D1412" s="499"/>
    </row>
    <row r="1413" spans="4:4">
      <c r="D1413" s="499"/>
    </row>
    <row r="1414" spans="4:4">
      <c r="D1414" s="499"/>
    </row>
    <row r="1415" spans="4:4">
      <c r="D1415" s="499"/>
    </row>
    <row r="1416" spans="4:4">
      <c r="D1416" s="499"/>
    </row>
    <row r="1417" spans="4:4">
      <c r="D1417" s="499"/>
    </row>
    <row r="1418" spans="4:4">
      <c r="D1418" s="499"/>
    </row>
    <row r="1419" spans="4:4">
      <c r="D1419" s="499"/>
    </row>
    <row r="1420" spans="4:4">
      <c r="D1420" s="499"/>
    </row>
    <row r="1421" spans="4:4">
      <c r="D1421" s="499"/>
    </row>
    <row r="1422" spans="4:4">
      <c r="D1422" s="499"/>
    </row>
    <row r="1423" spans="4:4">
      <c r="D1423" s="499"/>
    </row>
    <row r="1424" spans="4:4">
      <c r="D1424" s="499"/>
    </row>
    <row r="1425" spans="4:4">
      <c r="D1425" s="499"/>
    </row>
    <row r="1426" spans="4:4">
      <c r="D1426" s="499"/>
    </row>
    <row r="1427" spans="4:4">
      <c r="D1427" s="499"/>
    </row>
    <row r="1428" spans="4:4">
      <c r="D1428" s="499"/>
    </row>
    <row r="1429" spans="4:4">
      <c r="D1429" s="499"/>
    </row>
    <row r="1430" spans="4:4">
      <c r="D1430" s="499"/>
    </row>
    <row r="1431" spans="4:4">
      <c r="D1431" s="499"/>
    </row>
    <row r="1432" spans="4:4">
      <c r="D1432" s="499"/>
    </row>
    <row r="1433" spans="4:4">
      <c r="D1433" s="499"/>
    </row>
    <row r="1434" spans="4:4">
      <c r="D1434" s="499"/>
    </row>
    <row r="1435" spans="4:4">
      <c r="D1435" s="499"/>
    </row>
    <row r="1436" spans="4:4">
      <c r="D1436" s="499"/>
    </row>
    <row r="1437" spans="4:4">
      <c r="D1437" s="499"/>
    </row>
    <row r="1438" spans="4:4">
      <c r="D1438" s="499"/>
    </row>
    <row r="1439" spans="4:4">
      <c r="D1439" s="499"/>
    </row>
    <row r="1440" spans="4:4">
      <c r="D1440" s="499"/>
    </row>
    <row r="1441" spans="4:4">
      <c r="D1441" s="499"/>
    </row>
    <row r="1442" spans="4:4">
      <c r="D1442" s="499"/>
    </row>
    <row r="1443" spans="4:4">
      <c r="D1443" s="499"/>
    </row>
    <row r="1444" spans="4:4">
      <c r="D1444" s="499"/>
    </row>
    <row r="1445" spans="4:4">
      <c r="D1445" s="499"/>
    </row>
    <row r="1446" spans="4:4">
      <c r="D1446" s="499"/>
    </row>
    <row r="1447" spans="4:4">
      <c r="D1447" s="499"/>
    </row>
    <row r="1448" spans="4:4">
      <c r="D1448" s="499"/>
    </row>
    <row r="1449" spans="4:4">
      <c r="D1449" s="499"/>
    </row>
    <row r="1450" spans="4:4">
      <c r="D1450" s="499"/>
    </row>
    <row r="1451" spans="4:4">
      <c r="D1451" s="499"/>
    </row>
    <row r="1452" spans="4:4">
      <c r="D1452" s="499"/>
    </row>
    <row r="1453" spans="4:4">
      <c r="D1453" s="499"/>
    </row>
    <row r="1454" spans="4:4">
      <c r="D1454" s="499"/>
    </row>
    <row r="1455" spans="4:4">
      <c r="D1455" s="499"/>
    </row>
    <row r="1456" spans="4:4">
      <c r="D1456" s="499"/>
    </row>
    <row r="1457" spans="4:4">
      <c r="D1457" s="499"/>
    </row>
    <row r="1458" spans="4:4">
      <c r="D1458" s="499"/>
    </row>
    <row r="1459" spans="4:4">
      <c r="D1459" s="499"/>
    </row>
    <row r="1460" spans="4:4">
      <c r="D1460" s="499"/>
    </row>
    <row r="1461" spans="4:4">
      <c r="D1461" s="499"/>
    </row>
    <row r="1462" spans="4:4">
      <c r="D1462" s="499"/>
    </row>
    <row r="1463" spans="4:4">
      <c r="D1463" s="499"/>
    </row>
    <row r="1464" spans="4:4">
      <c r="D1464" s="499"/>
    </row>
    <row r="1465" spans="4:4">
      <c r="D1465" s="499"/>
    </row>
    <row r="1466" spans="4:4">
      <c r="D1466" s="499"/>
    </row>
    <row r="1467" spans="4:4">
      <c r="D1467" s="499"/>
    </row>
    <row r="1468" spans="4:4">
      <c r="D1468" s="499"/>
    </row>
    <row r="1469" spans="4:4">
      <c r="D1469" s="499"/>
    </row>
    <row r="1470" spans="4:4">
      <c r="D1470" s="499"/>
    </row>
    <row r="1471" spans="4:4">
      <c r="D1471" s="499"/>
    </row>
    <row r="1472" spans="4:4">
      <c r="D1472" s="499"/>
    </row>
    <row r="1473" spans="4:4">
      <c r="D1473" s="499"/>
    </row>
    <row r="1474" spans="4:4">
      <c r="D1474" s="499"/>
    </row>
    <row r="1475" spans="4:4">
      <c r="D1475" s="499"/>
    </row>
    <row r="1476" spans="4:4">
      <c r="D1476" s="499"/>
    </row>
    <row r="1477" spans="4:4">
      <c r="D1477" s="499"/>
    </row>
    <row r="1478" spans="4:4">
      <c r="D1478" s="499"/>
    </row>
    <row r="1479" spans="4:4">
      <c r="D1479" s="499"/>
    </row>
    <row r="1480" spans="4:4">
      <c r="D1480" s="499"/>
    </row>
    <row r="1481" spans="4:4">
      <c r="D1481" s="499"/>
    </row>
    <row r="1482" spans="4:4">
      <c r="D1482" s="499"/>
    </row>
    <row r="1483" spans="4:4">
      <c r="D1483" s="499"/>
    </row>
    <row r="1484" spans="4:4">
      <c r="D1484" s="499"/>
    </row>
    <row r="1485" spans="4:4">
      <c r="D1485" s="499"/>
    </row>
    <row r="1486" spans="4:4">
      <c r="D1486" s="499"/>
    </row>
    <row r="1487" spans="4:4">
      <c r="D1487" s="499"/>
    </row>
    <row r="1488" spans="4:4">
      <c r="D1488" s="499"/>
    </row>
    <row r="1489" spans="4:4">
      <c r="D1489" s="499"/>
    </row>
    <row r="1490" spans="4:4">
      <c r="D1490" s="499"/>
    </row>
    <row r="1491" spans="4:4">
      <c r="D1491" s="499"/>
    </row>
    <row r="1492" spans="4:4">
      <c r="D1492" s="499"/>
    </row>
    <row r="1493" spans="4:4">
      <c r="D1493" s="499"/>
    </row>
    <row r="1494" spans="4:4">
      <c r="D1494" s="499"/>
    </row>
    <row r="1495" spans="4:4">
      <c r="D1495" s="499"/>
    </row>
    <row r="1496" spans="4:4">
      <c r="D1496" s="499"/>
    </row>
    <row r="1497" spans="4:4">
      <c r="D1497" s="499"/>
    </row>
    <row r="1498" spans="4:4">
      <c r="D1498" s="499"/>
    </row>
    <row r="1499" spans="4:4">
      <c r="D1499" s="499"/>
    </row>
    <row r="1500" spans="4:4">
      <c r="D1500" s="499"/>
    </row>
    <row r="1501" spans="4:4">
      <c r="D1501" s="499"/>
    </row>
    <row r="1502" spans="4:4">
      <c r="D1502" s="499"/>
    </row>
    <row r="1503" spans="4:4">
      <c r="D1503" s="499"/>
    </row>
    <row r="1504" spans="4:4">
      <c r="D1504" s="499"/>
    </row>
    <row r="1505" spans="4:4">
      <c r="D1505" s="499"/>
    </row>
    <row r="1506" spans="4:4">
      <c r="D1506" s="499"/>
    </row>
    <row r="1507" spans="4:4">
      <c r="D1507" s="499"/>
    </row>
    <row r="1508" spans="4:4">
      <c r="D1508" s="499"/>
    </row>
    <row r="1509" spans="4:4">
      <c r="D1509" s="499"/>
    </row>
    <row r="1510" spans="4:4">
      <c r="D1510" s="499"/>
    </row>
    <row r="1511" spans="4:4">
      <c r="D1511" s="499"/>
    </row>
    <row r="1512" spans="4:4">
      <c r="D1512" s="499"/>
    </row>
    <row r="1513" spans="4:4">
      <c r="D1513" s="499"/>
    </row>
    <row r="1514" spans="4:4">
      <c r="D1514" s="499"/>
    </row>
    <row r="1515" spans="4:4">
      <c r="D1515" s="499"/>
    </row>
    <row r="1516" spans="4:4">
      <c r="D1516" s="499"/>
    </row>
    <row r="1517" spans="4:4">
      <c r="D1517" s="499"/>
    </row>
    <row r="1518" spans="4:4">
      <c r="D1518" s="499"/>
    </row>
    <row r="1519" spans="4:4">
      <c r="D1519" s="499"/>
    </row>
    <row r="1520" spans="4:4">
      <c r="D1520" s="499"/>
    </row>
    <row r="1521" spans="4:4">
      <c r="D1521" s="499"/>
    </row>
    <row r="1522" spans="4:4">
      <c r="D1522" s="499"/>
    </row>
    <row r="1523" spans="4:4">
      <c r="D1523" s="499"/>
    </row>
    <row r="1524" spans="4:4">
      <c r="D1524" s="499"/>
    </row>
    <row r="1525" spans="4:4">
      <c r="D1525" s="499"/>
    </row>
    <row r="1526" spans="4:4">
      <c r="D1526" s="499"/>
    </row>
    <row r="1527" spans="4:4">
      <c r="D1527" s="499"/>
    </row>
    <row r="1528" spans="4:4">
      <c r="D1528" s="499"/>
    </row>
    <row r="1529" spans="4:4">
      <c r="D1529" s="499"/>
    </row>
    <row r="1530" spans="4:4">
      <c r="D1530" s="499"/>
    </row>
    <row r="1531" spans="4:4">
      <c r="D1531" s="499"/>
    </row>
    <row r="1532" spans="4:4">
      <c r="D1532" s="499"/>
    </row>
    <row r="1533" spans="4:4">
      <c r="D1533" s="499"/>
    </row>
    <row r="1534" spans="4:4">
      <c r="D1534" s="499"/>
    </row>
    <row r="1535" spans="4:4">
      <c r="D1535" s="499"/>
    </row>
    <row r="1536" spans="4:4">
      <c r="D1536" s="499"/>
    </row>
    <row r="1537" spans="4:4">
      <c r="D1537" s="499"/>
    </row>
    <row r="1538" spans="4:4">
      <c r="D1538" s="499"/>
    </row>
    <row r="1539" spans="4:4">
      <c r="D1539" s="499"/>
    </row>
    <row r="1540" spans="4:4">
      <c r="D1540" s="499"/>
    </row>
    <row r="1541" spans="4:4">
      <c r="D1541" s="499"/>
    </row>
    <row r="1542" spans="4:4">
      <c r="D1542" s="499"/>
    </row>
    <row r="1543" spans="4:4">
      <c r="D1543" s="499"/>
    </row>
    <row r="1544" spans="4:4">
      <c r="D1544" s="499"/>
    </row>
    <row r="1545" spans="4:4">
      <c r="D1545" s="499"/>
    </row>
    <row r="1546" spans="4:4">
      <c r="D1546" s="499"/>
    </row>
    <row r="1547" spans="4:4">
      <c r="D1547" s="499"/>
    </row>
    <row r="1548" spans="4:4">
      <c r="D1548" s="499"/>
    </row>
    <row r="1549" spans="4:4">
      <c r="D1549" s="499"/>
    </row>
    <row r="1550" spans="4:4">
      <c r="D1550" s="499"/>
    </row>
    <row r="1551" spans="4:4">
      <c r="D1551" s="499"/>
    </row>
    <row r="1552" spans="4:4">
      <c r="D1552" s="499"/>
    </row>
    <row r="1553" spans="4:4">
      <c r="D1553" s="499"/>
    </row>
    <row r="1554" spans="4:4">
      <c r="D1554" s="499"/>
    </row>
    <row r="1555" spans="4:4">
      <c r="D1555" s="499"/>
    </row>
    <row r="1556" spans="4:4">
      <c r="D1556" s="499"/>
    </row>
    <row r="1557" spans="4:4">
      <c r="D1557" s="499"/>
    </row>
    <row r="1558" spans="4:4">
      <c r="D1558" s="499"/>
    </row>
    <row r="1559" spans="4:4">
      <c r="D1559" s="499"/>
    </row>
    <row r="1560" spans="4:4">
      <c r="D1560" s="499"/>
    </row>
    <row r="1561" spans="4:4">
      <c r="D1561" s="499"/>
    </row>
    <row r="1562" spans="4:4">
      <c r="D1562" s="499"/>
    </row>
    <row r="1563" spans="4:4">
      <c r="D1563" s="499"/>
    </row>
    <row r="1564" spans="4:4">
      <c r="D1564" s="499"/>
    </row>
    <row r="1565" spans="4:4">
      <c r="D1565" s="499"/>
    </row>
    <row r="1566" spans="4:4">
      <c r="D1566" s="499"/>
    </row>
    <row r="1567" spans="4:4">
      <c r="D1567" s="499"/>
    </row>
    <row r="1568" spans="4:4">
      <c r="D1568" s="499"/>
    </row>
    <row r="1569" spans="4:4">
      <c r="D1569" s="499"/>
    </row>
    <row r="1570" spans="4:4">
      <c r="D1570" s="499"/>
    </row>
    <row r="1571" spans="4:4">
      <c r="D1571" s="499"/>
    </row>
    <row r="1572" spans="4:4">
      <c r="D1572" s="499"/>
    </row>
    <row r="1573" spans="4:4">
      <c r="D1573" s="499"/>
    </row>
    <row r="1574" spans="4:4">
      <c r="D1574" s="499"/>
    </row>
    <row r="1575" spans="4:4">
      <c r="D1575" s="499"/>
    </row>
    <row r="1576" spans="4:4">
      <c r="D1576" s="499"/>
    </row>
    <row r="1577" spans="4:4">
      <c r="D1577" s="499"/>
    </row>
    <row r="1578" spans="4:4">
      <c r="D1578" s="499"/>
    </row>
    <row r="1579" spans="4:4">
      <c r="D1579" s="499"/>
    </row>
    <row r="1580" spans="4:4">
      <c r="D1580" s="499"/>
    </row>
    <row r="1581" spans="4:4">
      <c r="D1581" s="499"/>
    </row>
    <row r="1582" spans="4:4">
      <c r="D1582" s="499"/>
    </row>
    <row r="1583" spans="4:4">
      <c r="D1583" s="499"/>
    </row>
    <row r="1584" spans="4:4">
      <c r="D1584" s="499"/>
    </row>
    <row r="1585" spans="4:4">
      <c r="D1585" s="499"/>
    </row>
    <row r="1586" spans="4:4">
      <c r="D1586" s="499"/>
    </row>
    <row r="1587" spans="4:4">
      <c r="D1587" s="499"/>
    </row>
    <row r="1588" spans="4:4">
      <c r="D1588" s="499"/>
    </row>
    <row r="1589" spans="4:4">
      <c r="D1589" s="499"/>
    </row>
    <row r="1590" spans="4:4">
      <c r="D1590" s="499"/>
    </row>
    <row r="1591" spans="4:4">
      <c r="D1591" s="499"/>
    </row>
    <row r="1592" spans="4:4">
      <c r="D1592" s="499"/>
    </row>
    <row r="1593" spans="4:4">
      <c r="D1593" s="499"/>
    </row>
    <row r="1594" spans="4:4">
      <c r="D1594" s="499"/>
    </row>
    <row r="1595" spans="4:4">
      <c r="D1595" s="499"/>
    </row>
    <row r="1596" spans="4:4">
      <c r="D1596" s="499"/>
    </row>
    <row r="1597" spans="4:4">
      <c r="D1597" s="499"/>
    </row>
    <row r="1598" spans="4:4">
      <c r="D1598" s="499"/>
    </row>
    <row r="1599" spans="4:4">
      <c r="D1599" s="499"/>
    </row>
    <row r="1600" spans="4:4">
      <c r="D1600" s="499"/>
    </row>
    <row r="1601" spans="4:4">
      <c r="D1601" s="499"/>
    </row>
    <row r="1602" spans="4:4">
      <c r="D1602" s="499"/>
    </row>
    <row r="1603" spans="4:4">
      <c r="D1603" s="499"/>
    </row>
    <row r="1604" spans="4:4">
      <c r="D1604" s="499"/>
    </row>
    <row r="1605" spans="4:4">
      <c r="D1605" s="499"/>
    </row>
    <row r="1606" spans="4:4">
      <c r="D1606" s="499"/>
    </row>
    <row r="1607" spans="4:4">
      <c r="D1607" s="499"/>
    </row>
    <row r="1608" spans="4:4">
      <c r="D1608" s="499"/>
    </row>
    <row r="1609" spans="4:4">
      <c r="D1609" s="499"/>
    </row>
    <row r="1610" spans="4:4">
      <c r="D1610" s="499"/>
    </row>
    <row r="1611" spans="4:4">
      <c r="D1611" s="499"/>
    </row>
    <row r="1612" spans="4:4">
      <c r="D1612" s="499"/>
    </row>
    <row r="1613" spans="4:4">
      <c r="D1613" s="499"/>
    </row>
    <row r="1614" spans="4:4">
      <c r="D1614" s="499"/>
    </row>
    <row r="1615" spans="4:4">
      <c r="D1615" s="499"/>
    </row>
    <row r="1616" spans="4:4">
      <c r="D1616" s="499"/>
    </row>
    <row r="1617" spans="4:4">
      <c r="D1617" s="499"/>
    </row>
    <row r="1618" spans="4:4">
      <c r="D1618" s="499"/>
    </row>
    <row r="1619" spans="4:4">
      <c r="D1619" s="499"/>
    </row>
    <row r="1620" spans="4:4">
      <c r="D1620" s="499"/>
    </row>
    <row r="1621" spans="4:4">
      <c r="D1621" s="499"/>
    </row>
    <row r="1622" spans="4:4">
      <c r="D1622" s="499"/>
    </row>
    <row r="1623" spans="4:4">
      <c r="D1623" s="499"/>
    </row>
    <row r="1624" spans="4:4">
      <c r="D1624" s="499"/>
    </row>
    <row r="1625" spans="4:4">
      <c r="D1625" s="499"/>
    </row>
    <row r="1626" spans="4:4">
      <c r="D1626" s="499"/>
    </row>
    <row r="1627" spans="4:4">
      <c r="D1627" s="499"/>
    </row>
    <row r="1628" spans="4:4">
      <c r="D1628" s="499"/>
    </row>
    <row r="1629" spans="4:4">
      <c r="D1629" s="499"/>
    </row>
    <row r="1630" spans="4:4">
      <c r="D1630" s="499"/>
    </row>
    <row r="1631" spans="4:4">
      <c r="D1631" s="499"/>
    </row>
    <row r="1632" spans="4:4">
      <c r="D1632" s="499"/>
    </row>
    <row r="1633" spans="4:4">
      <c r="D1633" s="499"/>
    </row>
    <row r="1634" spans="4:4">
      <c r="D1634" s="499"/>
    </row>
    <row r="1635" spans="4:4">
      <c r="D1635" s="499"/>
    </row>
    <row r="1636" spans="4:4">
      <c r="D1636" s="499"/>
    </row>
    <row r="1637" spans="4:4">
      <c r="D1637" s="499"/>
    </row>
    <row r="1638" spans="4:4">
      <c r="D1638" s="499"/>
    </row>
    <row r="1639" spans="4:4">
      <c r="D1639" s="499"/>
    </row>
    <row r="1640" spans="4:4">
      <c r="D1640" s="499"/>
    </row>
    <row r="1641" spans="4:4">
      <c r="D1641" s="499"/>
    </row>
    <row r="1642" spans="4:4">
      <c r="D1642" s="499"/>
    </row>
    <row r="1643" spans="4:4">
      <c r="D1643" s="499"/>
    </row>
    <row r="1644" spans="4:4">
      <c r="D1644" s="499"/>
    </row>
    <row r="1645" spans="4:4">
      <c r="D1645" s="499"/>
    </row>
    <row r="1646" spans="4:4">
      <c r="D1646" s="499"/>
    </row>
    <row r="1647" spans="4:4">
      <c r="D1647" s="499"/>
    </row>
    <row r="1648" spans="4:4">
      <c r="D1648" s="499"/>
    </row>
    <row r="1649" spans="4:4">
      <c r="D1649" s="499"/>
    </row>
    <row r="1650" spans="4:4">
      <c r="D1650" s="499"/>
    </row>
    <row r="1651" spans="4:4">
      <c r="D1651" s="499"/>
    </row>
    <row r="1652" spans="4:4">
      <c r="D1652" s="499"/>
    </row>
    <row r="1653" spans="4:4">
      <c r="D1653" s="499"/>
    </row>
    <row r="1654" spans="4:4">
      <c r="D1654" s="499"/>
    </row>
    <row r="1655" spans="4:4">
      <c r="D1655" s="499"/>
    </row>
    <row r="1656" spans="4:4">
      <c r="D1656" s="499"/>
    </row>
    <row r="1657" spans="4:4">
      <c r="D1657" s="499"/>
    </row>
    <row r="1658" spans="4:4">
      <c r="D1658" s="499"/>
    </row>
    <row r="1659" spans="4:4">
      <c r="D1659" s="499"/>
    </row>
    <row r="1660" spans="4:4">
      <c r="D1660" s="499"/>
    </row>
    <row r="1661" spans="4:4">
      <c r="D1661" s="499"/>
    </row>
    <row r="1662" spans="4:4">
      <c r="D1662" s="499"/>
    </row>
    <row r="1663" spans="4:4">
      <c r="D1663" s="499"/>
    </row>
    <row r="1664" spans="4:4">
      <c r="D1664" s="499"/>
    </row>
    <row r="1665" spans="4:4">
      <c r="D1665" s="499"/>
    </row>
    <row r="1666" spans="4:4">
      <c r="D1666" s="499"/>
    </row>
    <row r="1667" spans="4:4">
      <c r="D1667" s="499"/>
    </row>
    <row r="1668" spans="4:4">
      <c r="D1668" s="499"/>
    </row>
    <row r="1669" spans="4:4">
      <c r="D1669" s="499"/>
    </row>
    <row r="1670" spans="4:4">
      <c r="D1670" s="499"/>
    </row>
    <row r="1671" spans="4:4">
      <c r="D1671" s="499"/>
    </row>
    <row r="1672" spans="4:4">
      <c r="D1672" s="499"/>
    </row>
    <row r="1673" spans="4:4">
      <c r="D1673" s="499"/>
    </row>
    <row r="1674" spans="4:4">
      <c r="D1674" s="499"/>
    </row>
    <row r="1675" spans="4:4">
      <c r="D1675" s="499"/>
    </row>
    <row r="1676" spans="4:4">
      <c r="D1676" s="499"/>
    </row>
    <row r="1677" spans="4:4">
      <c r="D1677" s="499"/>
    </row>
    <row r="1678" spans="4:4">
      <c r="D1678" s="499"/>
    </row>
    <row r="1679" spans="4:4">
      <c r="D1679" s="499"/>
    </row>
    <row r="1680" spans="4:4">
      <c r="D1680" s="499"/>
    </row>
    <row r="1681" spans="4:4">
      <c r="D1681" s="499"/>
    </row>
    <row r="1682" spans="4:4">
      <c r="D1682" s="499"/>
    </row>
    <row r="1683" spans="4:4">
      <c r="D1683" s="499"/>
    </row>
    <row r="1684" spans="4:4">
      <c r="D1684" s="499"/>
    </row>
    <row r="1685" spans="4:4">
      <c r="D1685" s="499"/>
    </row>
    <row r="1686" spans="4:4">
      <c r="D1686" s="499"/>
    </row>
    <row r="1687" spans="4:4">
      <c r="D1687" s="499"/>
    </row>
    <row r="1688" spans="4:4">
      <c r="D1688" s="499"/>
    </row>
    <row r="1689" spans="4:4">
      <c r="D1689" s="499"/>
    </row>
    <row r="1690" spans="4:4">
      <c r="D1690" s="499"/>
    </row>
    <row r="1691" spans="4:4">
      <c r="D1691" s="499"/>
    </row>
    <row r="1692" spans="4:4">
      <c r="D1692" s="499"/>
    </row>
    <row r="1693" spans="4:4">
      <c r="D1693" s="499"/>
    </row>
    <row r="1694" spans="4:4">
      <c r="D1694" s="499"/>
    </row>
    <row r="1695" spans="4:4">
      <c r="D1695" s="499"/>
    </row>
    <row r="1696" spans="4:4">
      <c r="D1696" s="499"/>
    </row>
    <row r="1697" spans="4:4">
      <c r="D1697" s="499"/>
    </row>
    <row r="1698" spans="4:4">
      <c r="D1698" s="499"/>
    </row>
    <row r="1699" spans="4:4">
      <c r="D1699" s="499"/>
    </row>
    <row r="1700" spans="4:4">
      <c r="D1700" s="499"/>
    </row>
    <row r="1701" spans="4:4">
      <c r="D1701" s="499"/>
    </row>
    <row r="1702" spans="4:4">
      <c r="D1702" s="499"/>
    </row>
    <row r="1703" spans="4:4">
      <c r="D1703" s="499"/>
    </row>
    <row r="1704" spans="4:4">
      <c r="D1704" s="499"/>
    </row>
    <row r="1705" spans="4:4">
      <c r="D1705" s="499"/>
    </row>
    <row r="1706" spans="4:4">
      <c r="D1706" s="499"/>
    </row>
    <row r="1707" spans="4:4">
      <c r="D1707" s="499"/>
    </row>
    <row r="1708" spans="4:4">
      <c r="D1708" s="499"/>
    </row>
    <row r="1709" spans="4:4">
      <c r="D1709" s="499"/>
    </row>
    <row r="1710" spans="4:4">
      <c r="D1710" s="499"/>
    </row>
    <row r="1711" spans="4:4">
      <c r="D1711" s="499"/>
    </row>
    <row r="1712" spans="4:4">
      <c r="D1712" s="499"/>
    </row>
    <row r="1713" spans="4:4">
      <c r="D1713" s="499"/>
    </row>
    <row r="1714" spans="4:4">
      <c r="D1714" s="499"/>
    </row>
    <row r="1715" spans="4:4">
      <c r="D1715" s="499"/>
    </row>
    <row r="1716" spans="4:4">
      <c r="D1716" s="499"/>
    </row>
    <row r="1717" spans="4:4">
      <c r="D1717" s="499"/>
    </row>
    <row r="1718" spans="4:4">
      <c r="D1718" s="499"/>
    </row>
    <row r="1719" spans="4:4">
      <c r="D1719" s="499"/>
    </row>
    <row r="1720" spans="4:4">
      <c r="D1720" s="499"/>
    </row>
    <row r="1721" spans="4:4">
      <c r="D1721" s="499"/>
    </row>
    <row r="1722" spans="4:4">
      <c r="D1722" s="499"/>
    </row>
    <row r="1723" spans="4:4">
      <c r="D1723" s="499"/>
    </row>
    <row r="1724" spans="4:4">
      <c r="D1724" s="499"/>
    </row>
    <row r="1725" spans="4:4">
      <c r="D1725" s="499"/>
    </row>
    <row r="1726" spans="4:4">
      <c r="D1726" s="499"/>
    </row>
    <row r="1727" spans="4:4">
      <c r="D1727" s="499"/>
    </row>
    <row r="1728" spans="4:4">
      <c r="D1728" s="499"/>
    </row>
    <row r="1729" spans="4:4">
      <c r="D1729" s="499"/>
    </row>
    <row r="1730" spans="4:4">
      <c r="D1730" s="499"/>
    </row>
    <row r="1731" spans="4:4">
      <c r="D1731" s="499"/>
    </row>
    <row r="1732" spans="4:4">
      <c r="D1732" s="499"/>
    </row>
    <row r="1733" spans="4:4">
      <c r="D1733" s="499"/>
    </row>
    <row r="1734" spans="4:4">
      <c r="D1734" s="499"/>
    </row>
    <row r="1735" spans="4:4">
      <c r="D1735" s="499"/>
    </row>
    <row r="1736" spans="4:4">
      <c r="D1736" s="499"/>
    </row>
    <row r="1737" spans="4:4">
      <c r="D1737" s="499"/>
    </row>
    <row r="1738" spans="4:4">
      <c r="D1738" s="499"/>
    </row>
    <row r="1739" spans="4:4">
      <c r="D1739" s="499"/>
    </row>
    <row r="1740" spans="4:4">
      <c r="D1740" s="499"/>
    </row>
    <row r="1741" spans="4:4">
      <c r="D1741" s="499"/>
    </row>
    <row r="1742" spans="4:4">
      <c r="D1742" s="499"/>
    </row>
    <row r="1743" spans="4:4">
      <c r="D1743" s="499"/>
    </row>
    <row r="1744" spans="4:4">
      <c r="D1744" s="499"/>
    </row>
    <row r="1745" spans="4:4">
      <c r="D1745" s="499"/>
    </row>
    <row r="1746" spans="4:4">
      <c r="D1746" s="499"/>
    </row>
    <row r="1747" spans="4:4">
      <c r="D1747" s="499"/>
    </row>
    <row r="1748" spans="4:4">
      <c r="D1748" s="499"/>
    </row>
    <row r="1749" spans="4:4">
      <c r="D1749" s="499"/>
    </row>
    <row r="1750" spans="4:4">
      <c r="D1750" s="499"/>
    </row>
    <row r="1751" spans="4:4">
      <c r="D1751" s="499"/>
    </row>
    <row r="1752" spans="4:4">
      <c r="D1752" s="499"/>
    </row>
    <row r="1753" spans="4:4">
      <c r="D1753" s="499"/>
    </row>
    <row r="1754" spans="4:4">
      <c r="D1754" s="499"/>
    </row>
    <row r="1755" spans="4:4">
      <c r="D1755" s="499"/>
    </row>
    <row r="1756" spans="4:4">
      <c r="D1756" s="499"/>
    </row>
    <row r="1757" spans="4:4">
      <c r="D1757" s="499"/>
    </row>
    <row r="1758" spans="4:4">
      <c r="D1758" s="499"/>
    </row>
    <row r="1759" spans="4:4">
      <c r="D1759" s="499"/>
    </row>
    <row r="1760" spans="4:4">
      <c r="D1760" s="499"/>
    </row>
    <row r="1761" spans="4:4">
      <c r="D1761" s="499"/>
    </row>
    <row r="1762" spans="4:4">
      <c r="D1762" s="499"/>
    </row>
    <row r="1763" spans="4:4">
      <c r="D1763" s="499"/>
    </row>
    <row r="1764" spans="4:4">
      <c r="D1764" s="499"/>
    </row>
    <row r="1765" spans="4:4">
      <c r="D1765" s="499"/>
    </row>
    <row r="1766" spans="4:4">
      <c r="D1766" s="499"/>
    </row>
    <row r="1767" spans="4:4">
      <c r="D1767" s="499"/>
    </row>
    <row r="1768" spans="4:4">
      <c r="D1768" s="499"/>
    </row>
    <row r="1769" spans="4:4">
      <c r="D1769" s="499"/>
    </row>
    <row r="1770" spans="4:4">
      <c r="D1770" s="499"/>
    </row>
    <row r="1771" spans="4:4">
      <c r="D1771" s="499"/>
    </row>
    <row r="1772" spans="4:4">
      <c r="D1772" s="499"/>
    </row>
    <row r="1773" spans="4:4">
      <c r="D1773" s="499"/>
    </row>
    <row r="1774" spans="4:4">
      <c r="D1774" s="499"/>
    </row>
    <row r="1775" spans="4:4">
      <c r="D1775" s="499"/>
    </row>
    <row r="1776" spans="4:4">
      <c r="D1776" s="499"/>
    </row>
    <row r="1777" spans="4:4">
      <c r="D1777" s="499"/>
    </row>
    <row r="1778" spans="4:4">
      <c r="D1778" s="499"/>
    </row>
    <row r="1779" spans="4:4">
      <c r="D1779" s="499"/>
    </row>
    <row r="1780" spans="4:4">
      <c r="D1780" s="499"/>
    </row>
    <row r="1781" spans="4:4">
      <c r="D1781" s="499"/>
    </row>
    <row r="1782" spans="4:4">
      <c r="D1782" s="499"/>
    </row>
    <row r="1783" spans="4:4">
      <c r="D1783" s="499"/>
    </row>
    <row r="1784" spans="4:4">
      <c r="D1784" s="499"/>
    </row>
    <row r="1785" spans="4:4">
      <c r="D1785" s="499"/>
    </row>
    <row r="1786" spans="4:4">
      <c r="D1786" s="499"/>
    </row>
    <row r="1787" spans="4:4">
      <c r="D1787" s="499"/>
    </row>
    <row r="1788" spans="4:4">
      <c r="D1788" s="499"/>
    </row>
    <row r="1789" spans="4:4">
      <c r="D1789" s="499"/>
    </row>
    <row r="1790" spans="4:4">
      <c r="D1790" s="499"/>
    </row>
    <row r="1791" spans="4:4">
      <c r="D1791" s="499"/>
    </row>
    <row r="1792" spans="4:4">
      <c r="D1792" s="499"/>
    </row>
    <row r="1793" spans="4:4">
      <c r="D1793" s="499"/>
    </row>
    <row r="1794" spans="4:4">
      <c r="D1794" s="499"/>
    </row>
    <row r="1795" spans="4:4">
      <c r="D1795" s="499"/>
    </row>
    <row r="1796" spans="4:4">
      <c r="D1796" s="499"/>
    </row>
    <row r="1797" spans="4:4">
      <c r="D1797" s="499"/>
    </row>
    <row r="1798" spans="4:4">
      <c r="D1798" s="499"/>
    </row>
    <row r="1799" spans="4:4">
      <c r="D1799" s="499"/>
    </row>
    <row r="1800" spans="4:4">
      <c r="D1800" s="499"/>
    </row>
    <row r="1801" spans="4:4">
      <c r="D1801" s="499"/>
    </row>
    <row r="1802" spans="4:4">
      <c r="D1802" s="499"/>
    </row>
    <row r="1803" spans="4:4">
      <c r="D1803" s="499"/>
    </row>
    <row r="1804" spans="4:4">
      <c r="D1804" s="499"/>
    </row>
    <row r="1805" spans="4:4">
      <c r="D1805" s="499"/>
    </row>
    <row r="1806" spans="4:4">
      <c r="D1806" s="499"/>
    </row>
    <row r="1807" spans="4:4">
      <c r="D1807" s="499"/>
    </row>
    <row r="1808" spans="4:4">
      <c r="D1808" s="499"/>
    </row>
    <row r="1809" spans="4:4">
      <c r="D1809" s="499"/>
    </row>
    <row r="1810" spans="4:4">
      <c r="D1810" s="499"/>
    </row>
    <row r="1811" spans="4:4">
      <c r="D1811" s="499"/>
    </row>
    <row r="1812" spans="4:4">
      <c r="D1812" s="499"/>
    </row>
    <row r="1813" spans="4:4">
      <c r="D1813" s="499"/>
    </row>
    <row r="1814" spans="4:4">
      <c r="D1814" s="499"/>
    </row>
    <row r="1815" spans="4:4">
      <c r="D1815" s="499"/>
    </row>
    <row r="1816" spans="4:4">
      <c r="D1816" s="499"/>
    </row>
    <row r="1817" spans="4:4">
      <c r="D1817" s="499"/>
    </row>
    <row r="1818" spans="4:4">
      <c r="D1818" s="499"/>
    </row>
    <row r="1819" spans="4:4">
      <c r="D1819" s="499"/>
    </row>
    <row r="1820" spans="4:4">
      <c r="D1820" s="499"/>
    </row>
    <row r="1821" spans="4:4">
      <c r="D1821" s="499"/>
    </row>
    <row r="1822" spans="4:4">
      <c r="D1822" s="499"/>
    </row>
    <row r="1823" spans="4:4">
      <c r="D1823" s="499"/>
    </row>
    <row r="1824" spans="4:4">
      <c r="D1824" s="499"/>
    </row>
    <row r="1825" spans="4:4">
      <c r="D1825" s="499"/>
    </row>
    <row r="1826" spans="4:4">
      <c r="D1826" s="499"/>
    </row>
    <row r="1827" spans="4:4">
      <c r="D1827" s="499"/>
    </row>
    <row r="1828" spans="4:4">
      <c r="D1828" s="499"/>
    </row>
    <row r="1829" spans="4:4">
      <c r="D1829" s="499"/>
    </row>
    <row r="1830" spans="4:4">
      <c r="D1830" s="499"/>
    </row>
    <row r="1831" spans="4:4">
      <c r="D1831" s="499"/>
    </row>
    <row r="1832" spans="4:4">
      <c r="D1832" s="499"/>
    </row>
    <row r="1833" spans="4:4">
      <c r="D1833" s="499"/>
    </row>
    <row r="1834" spans="4:4">
      <c r="D1834" s="499"/>
    </row>
    <row r="1835" spans="4:4">
      <c r="D1835" s="499"/>
    </row>
    <row r="1836" spans="4:4">
      <c r="D1836" s="499"/>
    </row>
    <row r="1837" spans="4:4">
      <c r="D1837" s="499"/>
    </row>
    <row r="1838" spans="4:4">
      <c r="D1838" s="499"/>
    </row>
    <row r="1839" spans="4:4">
      <c r="D1839" s="499"/>
    </row>
    <row r="1840" spans="4:4">
      <c r="D1840" s="499"/>
    </row>
    <row r="1841" spans="4:4">
      <c r="D1841" s="499"/>
    </row>
    <row r="1842" spans="4:4">
      <c r="D1842" s="499"/>
    </row>
    <row r="1843" spans="4:4">
      <c r="D1843" s="499"/>
    </row>
    <row r="1844" spans="4:4">
      <c r="D1844" s="499"/>
    </row>
    <row r="1845" spans="4:4">
      <c r="D1845" s="499"/>
    </row>
    <row r="1846" spans="4:4">
      <c r="D1846" s="499"/>
    </row>
    <row r="1847" spans="4:4">
      <c r="D1847" s="499"/>
    </row>
    <row r="1848" spans="4:4">
      <c r="D1848" s="499"/>
    </row>
    <row r="1849" spans="4:4">
      <c r="D1849" s="499"/>
    </row>
    <row r="1850" spans="4:4">
      <c r="D1850" s="499"/>
    </row>
    <row r="1851" spans="4:4">
      <c r="D1851" s="499"/>
    </row>
    <row r="1852" spans="4:4">
      <c r="D1852" s="499"/>
    </row>
    <row r="1853" spans="4:4">
      <c r="D1853" s="499"/>
    </row>
    <row r="1854" spans="4:4">
      <c r="D1854" s="499"/>
    </row>
    <row r="1855" spans="4:4">
      <c r="D1855" s="499"/>
    </row>
    <row r="1856" spans="4:4">
      <c r="D1856" s="499"/>
    </row>
    <row r="1857" spans="4:4">
      <c r="D1857" s="499"/>
    </row>
    <row r="1858" spans="4:4">
      <c r="D1858" s="499"/>
    </row>
    <row r="1859" spans="4:4">
      <c r="D1859" s="499"/>
    </row>
    <row r="1860" spans="4:4">
      <c r="D1860" s="499"/>
    </row>
    <row r="1861" spans="4:4">
      <c r="D1861" s="499"/>
    </row>
    <row r="1862" spans="4:4">
      <c r="D1862" s="499"/>
    </row>
    <row r="1863" spans="4:4">
      <c r="D1863" s="499"/>
    </row>
    <row r="1864" spans="4:4">
      <c r="D1864" s="499"/>
    </row>
    <row r="1865" spans="4:4">
      <c r="D1865" s="499"/>
    </row>
    <row r="1866" spans="4:4">
      <c r="D1866" s="499"/>
    </row>
    <row r="1867" spans="4:4">
      <c r="D1867" s="499"/>
    </row>
    <row r="1868" spans="4:4">
      <c r="D1868" s="499"/>
    </row>
    <row r="1869" spans="4:4">
      <c r="D1869" s="499"/>
    </row>
    <row r="1870" spans="4:4">
      <c r="D1870" s="499"/>
    </row>
    <row r="1871" spans="4:4">
      <c r="D1871" s="499"/>
    </row>
    <row r="1872" spans="4:4">
      <c r="D1872" s="499"/>
    </row>
    <row r="1873" spans="4:4">
      <c r="D1873" s="499"/>
    </row>
    <row r="1874" spans="4:4">
      <c r="D1874" s="499"/>
    </row>
    <row r="1875" spans="4:4">
      <c r="D1875" s="499"/>
    </row>
    <row r="1876" spans="4:4">
      <c r="D1876" s="499"/>
    </row>
    <row r="1877" spans="4:4">
      <c r="D1877" s="499"/>
    </row>
    <row r="1878" spans="4:4">
      <c r="D1878" s="499"/>
    </row>
    <row r="1879" spans="4:4">
      <c r="D1879" s="499"/>
    </row>
    <row r="1880" spans="4:4">
      <c r="D1880" s="499"/>
    </row>
    <row r="1881" spans="4:4">
      <c r="D1881" s="499"/>
    </row>
    <row r="1882" spans="4:4">
      <c r="D1882" s="499"/>
    </row>
    <row r="1883" spans="4:4">
      <c r="D1883" s="499"/>
    </row>
    <row r="1884" spans="4:4">
      <c r="D1884" s="499"/>
    </row>
    <row r="1885" spans="4:4">
      <c r="D1885" s="499"/>
    </row>
    <row r="1886" spans="4:4">
      <c r="D1886" s="499"/>
    </row>
    <row r="1887" spans="4:4">
      <c r="D1887" s="499"/>
    </row>
    <row r="1888" spans="4:4">
      <c r="D1888" s="499"/>
    </row>
    <row r="1889" spans="4:4">
      <c r="D1889" s="499"/>
    </row>
    <row r="1890" spans="4:4">
      <c r="D1890" s="499"/>
    </row>
    <row r="1891" spans="4:4">
      <c r="D1891" s="499"/>
    </row>
    <row r="1892" spans="4:4">
      <c r="D1892" s="499"/>
    </row>
    <row r="1893" spans="4:4">
      <c r="D1893" s="499"/>
    </row>
    <row r="1894" spans="4:4">
      <c r="D1894" s="499"/>
    </row>
    <row r="1895" spans="4:4">
      <c r="D1895" s="499"/>
    </row>
    <row r="1896" spans="4:4">
      <c r="D1896" s="499"/>
    </row>
    <row r="1897" spans="4:4">
      <c r="D1897" s="499"/>
    </row>
    <row r="1898" spans="4:4">
      <c r="D1898" s="499"/>
    </row>
    <row r="1899" spans="4:4">
      <c r="D1899" s="499"/>
    </row>
    <row r="1900" spans="4:4">
      <c r="D1900" s="499"/>
    </row>
    <row r="1901" spans="4:4">
      <c r="D1901" s="499"/>
    </row>
    <row r="1902" spans="4:4">
      <c r="D1902" s="499"/>
    </row>
    <row r="1903" spans="4:4">
      <c r="D1903" s="499"/>
    </row>
    <row r="1904" spans="4:4">
      <c r="D1904" s="499"/>
    </row>
    <row r="1905" spans="4:4">
      <c r="D1905" s="499"/>
    </row>
    <row r="1906" spans="4:4">
      <c r="D1906" s="499"/>
    </row>
    <row r="1907" spans="4:4">
      <c r="D1907" s="499"/>
    </row>
    <row r="1908" spans="4:4">
      <c r="D1908" s="499"/>
    </row>
    <row r="1909" spans="4:4">
      <c r="D1909" s="499"/>
    </row>
    <row r="1910" spans="4:4">
      <c r="D1910" s="499"/>
    </row>
    <row r="1911" spans="4:4">
      <c r="D1911" s="499"/>
    </row>
    <row r="1912" spans="4:4">
      <c r="D1912" s="499"/>
    </row>
    <row r="1913" spans="4:4">
      <c r="D1913" s="499"/>
    </row>
    <row r="1914" spans="4:4">
      <c r="D1914" s="499"/>
    </row>
    <row r="1915" spans="4:4">
      <c r="D1915" s="499"/>
    </row>
    <row r="1916" spans="4:4">
      <c r="D1916" s="499"/>
    </row>
    <row r="1917" spans="4:4">
      <c r="D1917" s="499"/>
    </row>
    <row r="1918" spans="4:4">
      <c r="D1918" s="499"/>
    </row>
    <row r="1919" spans="4:4">
      <c r="D1919" s="499"/>
    </row>
    <row r="1920" spans="4:4">
      <c r="D1920" s="499"/>
    </row>
    <row r="1921" spans="4:4">
      <c r="D1921" s="499"/>
    </row>
    <row r="1922" spans="4:4">
      <c r="D1922" s="499"/>
    </row>
    <row r="1923" spans="4:4">
      <c r="D1923" s="499"/>
    </row>
    <row r="1924" spans="4:4">
      <c r="D1924" s="499"/>
    </row>
    <row r="1925" spans="4:4">
      <c r="D1925" s="499"/>
    </row>
    <row r="1926" spans="4:4">
      <c r="D1926" s="499"/>
    </row>
    <row r="1927" spans="4:4">
      <c r="D1927" s="499"/>
    </row>
    <row r="1928" spans="4:4">
      <c r="D1928" s="499"/>
    </row>
    <row r="1929" spans="4:4">
      <c r="D1929" s="499"/>
    </row>
    <row r="1930" spans="4:4">
      <c r="D1930" s="499"/>
    </row>
    <row r="1931" spans="4:4">
      <c r="D1931" s="499"/>
    </row>
    <row r="1932" spans="4:4">
      <c r="D1932" s="499"/>
    </row>
    <row r="1933" spans="4:4">
      <c r="D1933" s="499"/>
    </row>
    <row r="1934" spans="4:4">
      <c r="D1934" s="499"/>
    </row>
    <row r="1935" spans="4:4">
      <c r="D1935" s="499"/>
    </row>
    <row r="1936" spans="4:4">
      <c r="D1936" s="499"/>
    </row>
    <row r="1937" spans="4:4">
      <c r="D1937" s="499"/>
    </row>
    <row r="1938" spans="4:4">
      <c r="D1938" s="499"/>
    </row>
    <row r="1939" spans="4:4">
      <c r="D1939" s="499"/>
    </row>
    <row r="1940" spans="4:4">
      <c r="D1940" s="499"/>
    </row>
    <row r="1941" spans="4:4">
      <c r="D1941" s="499"/>
    </row>
    <row r="1942" spans="4:4">
      <c r="D1942" s="499"/>
    </row>
    <row r="1943" spans="4:4">
      <c r="D1943" s="499"/>
    </row>
    <row r="1944" spans="4:4">
      <c r="D1944" s="499"/>
    </row>
    <row r="1945" spans="4:4">
      <c r="D1945" s="499"/>
    </row>
    <row r="1946" spans="4:4">
      <c r="D1946" s="499"/>
    </row>
    <row r="1947" spans="4:4">
      <c r="D1947" s="499"/>
    </row>
    <row r="1948" spans="4:4">
      <c r="D1948" s="499"/>
    </row>
    <row r="1949" spans="4:4">
      <c r="D1949" s="499"/>
    </row>
    <row r="1950" spans="4:4">
      <c r="D1950" s="499"/>
    </row>
    <row r="1951" spans="4:4">
      <c r="D1951" s="499"/>
    </row>
    <row r="1952" spans="4:4">
      <c r="D1952" s="499"/>
    </row>
    <row r="1953" spans="4:4">
      <c r="D1953" s="499"/>
    </row>
    <row r="1954" spans="4:4">
      <c r="D1954" s="499"/>
    </row>
    <row r="1955" spans="4:4">
      <c r="D1955" s="499"/>
    </row>
    <row r="1956" spans="4:4">
      <c r="D1956" s="499"/>
    </row>
    <row r="1957" spans="4:4">
      <c r="D1957" s="499"/>
    </row>
    <row r="1958" spans="4:4">
      <c r="D1958" s="499"/>
    </row>
    <row r="1959" spans="4:4">
      <c r="D1959" s="499"/>
    </row>
    <row r="1960" spans="4:4">
      <c r="D1960" s="499"/>
    </row>
    <row r="1961" spans="4:4">
      <c r="D1961" s="499"/>
    </row>
    <row r="1962" spans="4:4">
      <c r="D1962" s="499"/>
    </row>
    <row r="1963" spans="4:4">
      <c r="D1963" s="499"/>
    </row>
    <row r="1964" spans="4:4">
      <c r="D1964" s="499"/>
    </row>
    <row r="1965" spans="4:4">
      <c r="D1965" s="499"/>
    </row>
    <row r="1966" spans="4:4">
      <c r="D1966" s="499"/>
    </row>
    <row r="1967" spans="4:4">
      <c r="D1967" s="499"/>
    </row>
    <row r="1968" spans="4:4">
      <c r="D1968" s="499"/>
    </row>
    <row r="1969" spans="4:4">
      <c r="D1969" s="499"/>
    </row>
    <row r="1970" spans="4:4">
      <c r="D1970" s="499"/>
    </row>
    <row r="1971" spans="4:4">
      <c r="D1971" s="499"/>
    </row>
    <row r="1972" spans="4:4">
      <c r="D1972" s="499"/>
    </row>
    <row r="1973" spans="4:4">
      <c r="D1973" s="499"/>
    </row>
    <row r="1974" spans="4:4">
      <c r="D1974" s="499"/>
    </row>
    <row r="1975" spans="4:4">
      <c r="D1975" s="499"/>
    </row>
    <row r="1976" spans="4:4">
      <c r="D1976" s="499"/>
    </row>
    <row r="1977" spans="4:4">
      <c r="D1977" s="499"/>
    </row>
    <row r="1978" spans="4:4">
      <c r="D1978" s="499"/>
    </row>
    <row r="1979" spans="4:4">
      <c r="D1979" s="499"/>
    </row>
    <row r="1980" spans="4:4">
      <c r="D1980" s="499"/>
    </row>
    <row r="1981" spans="4:4">
      <c r="D1981" s="499"/>
    </row>
    <row r="1982" spans="4:4">
      <c r="D1982" s="499"/>
    </row>
    <row r="1983" spans="4:4">
      <c r="D1983" s="499"/>
    </row>
    <row r="1984" spans="4:4">
      <c r="D1984" s="499"/>
    </row>
    <row r="1985" spans="4:4">
      <c r="D1985" s="499"/>
    </row>
    <row r="1986" spans="4:4">
      <c r="D1986" s="499"/>
    </row>
    <row r="1987" spans="4:4">
      <c r="D1987" s="499"/>
    </row>
    <row r="1988" spans="4:4">
      <c r="D1988" s="499"/>
    </row>
    <row r="1989" spans="4:4">
      <c r="D1989" s="499"/>
    </row>
    <row r="1990" spans="4:4">
      <c r="D1990" s="499"/>
    </row>
    <row r="1991" spans="4:4">
      <c r="D1991" s="499"/>
    </row>
    <row r="1992" spans="4:4">
      <c r="D1992" s="499"/>
    </row>
    <row r="1993" spans="4:4">
      <c r="D1993" s="499"/>
    </row>
    <row r="1994" spans="4:4">
      <c r="D1994" s="499"/>
    </row>
    <row r="1995" spans="4:4">
      <c r="D1995" s="499"/>
    </row>
    <row r="1996" spans="4:4">
      <c r="D1996" s="499"/>
    </row>
    <row r="1997" spans="4:4">
      <c r="D1997" s="499"/>
    </row>
    <row r="1998" spans="4:4">
      <c r="D1998" s="499"/>
    </row>
    <row r="1999" spans="4:4">
      <c r="D1999" s="499"/>
    </row>
    <row r="2000" spans="4:4">
      <c r="D2000" s="499"/>
    </row>
    <row r="2001" spans="4:4">
      <c r="D2001" s="499"/>
    </row>
    <row r="2002" spans="4:4">
      <c r="D2002" s="499"/>
    </row>
    <row r="2003" spans="4:4">
      <c r="D2003" s="499"/>
    </row>
    <row r="2004" spans="4:4">
      <c r="D2004" s="499"/>
    </row>
    <row r="2005" spans="4:4">
      <c r="D2005" s="499"/>
    </row>
    <row r="2006" spans="4:4">
      <c r="D2006" s="499"/>
    </row>
    <row r="2007" spans="4:4">
      <c r="D2007" s="499"/>
    </row>
    <row r="2008" spans="4:4">
      <c r="D2008" s="499"/>
    </row>
    <row r="2009" spans="4:4">
      <c r="D2009" s="499"/>
    </row>
    <row r="2010" spans="4:4">
      <c r="D2010" s="499"/>
    </row>
    <row r="2011" spans="4:4">
      <c r="D2011" s="499"/>
    </row>
    <row r="2012" spans="4:4">
      <c r="D2012" s="499"/>
    </row>
    <row r="2013" spans="4:4">
      <c r="D2013" s="499"/>
    </row>
    <row r="2014" spans="4:4">
      <c r="D2014" s="499"/>
    </row>
    <row r="2015" spans="4:4">
      <c r="D2015" s="499"/>
    </row>
    <row r="2016" spans="4:4">
      <c r="D2016" s="499"/>
    </row>
    <row r="2017" spans="4:4">
      <c r="D2017" s="499"/>
    </row>
    <row r="2018" spans="4:4">
      <c r="D2018" s="499"/>
    </row>
    <row r="2019" spans="4:4">
      <c r="D2019" s="499"/>
    </row>
    <row r="2020" spans="4:4">
      <c r="D2020" s="499"/>
    </row>
    <row r="2021" spans="4:4">
      <c r="D2021" s="499"/>
    </row>
    <row r="2022" spans="4:4">
      <c r="D2022" s="499"/>
    </row>
    <row r="2023" spans="4:4">
      <c r="D2023" s="499"/>
    </row>
    <row r="2024" spans="4:4">
      <c r="D2024" s="499"/>
    </row>
    <row r="2025" spans="4:4">
      <c r="D2025" s="499"/>
    </row>
    <row r="2026" spans="4:4">
      <c r="D2026" s="499"/>
    </row>
    <row r="2027" spans="4:4">
      <c r="D2027" s="499"/>
    </row>
    <row r="2028" spans="4:4">
      <c r="D2028" s="499"/>
    </row>
    <row r="2029" spans="4:4">
      <c r="D2029" s="499"/>
    </row>
    <row r="2030" spans="4:4">
      <c r="D2030" s="499"/>
    </row>
    <row r="2031" spans="4:4">
      <c r="D2031" s="499"/>
    </row>
    <row r="2032" spans="4:4">
      <c r="D2032" s="499"/>
    </row>
    <row r="2033" spans="4:4">
      <c r="D2033" s="499"/>
    </row>
    <row r="2034" spans="4:4">
      <c r="D2034" s="499"/>
    </row>
    <row r="2035" spans="4:4">
      <c r="D2035" s="499"/>
    </row>
    <row r="2036" spans="4:4">
      <c r="D2036" s="499"/>
    </row>
    <row r="2037" spans="4:4">
      <c r="D2037" s="499"/>
    </row>
    <row r="2038" spans="4:4">
      <c r="D2038" s="499"/>
    </row>
    <row r="2039" spans="4:4">
      <c r="D2039" s="499"/>
    </row>
    <row r="2040" spans="4:4">
      <c r="D2040" s="499"/>
    </row>
    <row r="2041" spans="4:4">
      <c r="D2041" s="499"/>
    </row>
    <row r="2042" spans="4:4">
      <c r="D2042" s="499"/>
    </row>
    <row r="2043" spans="4:4">
      <c r="D2043" s="499"/>
    </row>
    <row r="2044" spans="4:4">
      <c r="D2044" s="499"/>
    </row>
    <row r="2045" spans="4:4">
      <c r="D2045" s="499"/>
    </row>
    <row r="2046" spans="4:4">
      <c r="D2046" s="499"/>
    </row>
    <row r="2047" spans="4:4">
      <c r="D2047" s="499"/>
    </row>
    <row r="2048" spans="4:4">
      <c r="D2048" s="499"/>
    </row>
    <row r="2049" spans="4:4">
      <c r="D2049" s="499"/>
    </row>
    <row r="2050" spans="4:4">
      <c r="D2050" s="499"/>
    </row>
    <row r="2051" spans="4:4">
      <c r="D2051" s="499"/>
    </row>
    <row r="2052" spans="4:4">
      <c r="D2052" s="499"/>
    </row>
    <row r="2053" spans="4:4">
      <c r="D2053" s="499"/>
    </row>
    <row r="2054" spans="4:4">
      <c r="D2054" s="499"/>
    </row>
    <row r="2055" spans="4:4">
      <c r="D2055" s="499"/>
    </row>
    <row r="2056" spans="4:4">
      <c r="D2056" s="499"/>
    </row>
    <row r="2057" spans="4:4">
      <c r="D2057" s="499"/>
    </row>
    <row r="2058" spans="4:4">
      <c r="D2058" s="499"/>
    </row>
    <row r="2059" spans="4:4">
      <c r="D2059" s="499"/>
    </row>
    <row r="2060" spans="4:4">
      <c r="D2060" s="499"/>
    </row>
    <row r="2061" spans="4:4">
      <c r="D2061" s="499"/>
    </row>
    <row r="2062" spans="4:4">
      <c r="D2062" s="499"/>
    </row>
    <row r="2063" spans="4:4">
      <c r="D2063" s="499"/>
    </row>
    <row r="2064" spans="4:4">
      <c r="D2064" s="499"/>
    </row>
    <row r="2065" spans="4:4">
      <c r="D2065" s="499"/>
    </row>
    <row r="2066" spans="4:4">
      <c r="D2066" s="499"/>
    </row>
    <row r="2067" spans="4:4">
      <c r="D2067" s="499"/>
    </row>
    <row r="2068" spans="4:4">
      <c r="D2068" s="499"/>
    </row>
    <row r="2069" spans="4:4">
      <c r="D2069" s="499"/>
    </row>
    <row r="2070" spans="4:4">
      <c r="D2070" s="499"/>
    </row>
    <row r="2071" spans="4:4">
      <c r="D2071" s="499"/>
    </row>
    <row r="2072" spans="4:4">
      <c r="D2072" s="499"/>
    </row>
    <row r="2073" spans="4:4">
      <c r="D2073" s="499"/>
    </row>
    <row r="2074" spans="4:4">
      <c r="D2074" s="499"/>
    </row>
    <row r="2075" spans="4:4">
      <c r="D2075" s="499"/>
    </row>
    <row r="2076" spans="4:4">
      <c r="D2076" s="499"/>
    </row>
    <row r="2077" spans="4:4">
      <c r="D2077" s="499"/>
    </row>
    <row r="2078" spans="4:4">
      <c r="D2078" s="499"/>
    </row>
    <row r="2079" spans="4:4">
      <c r="D2079" s="499"/>
    </row>
    <row r="2080" spans="4:4">
      <c r="D2080" s="499"/>
    </row>
    <row r="2081" spans="4:4">
      <c r="D2081" s="499"/>
    </row>
    <row r="2082" spans="4:4">
      <c r="D2082" s="499"/>
    </row>
    <row r="2083" spans="4:4">
      <c r="D2083" s="499"/>
    </row>
    <row r="2084" spans="4:4">
      <c r="D2084" s="499"/>
    </row>
    <row r="2085" spans="4:4">
      <c r="D2085" s="499"/>
    </row>
    <row r="2086" spans="4:4">
      <c r="D2086" s="499"/>
    </row>
    <row r="2087" spans="4:4">
      <c r="D2087" s="499"/>
    </row>
    <row r="2088" spans="4:4">
      <c r="D2088" s="499"/>
    </row>
    <row r="2089" spans="4:4">
      <c r="D2089" s="499"/>
    </row>
    <row r="2090" spans="4:4">
      <c r="D2090" s="499"/>
    </row>
    <row r="2091" spans="4:4">
      <c r="D2091" s="499"/>
    </row>
    <row r="2092" spans="4:4">
      <c r="D2092" s="499"/>
    </row>
    <row r="2093" spans="4:4">
      <c r="D2093" s="499"/>
    </row>
    <row r="2094" spans="4:4">
      <c r="D2094" s="499"/>
    </row>
    <row r="2095" spans="4:4">
      <c r="D2095" s="499"/>
    </row>
    <row r="2096" spans="4:4">
      <c r="D2096" s="499"/>
    </row>
    <row r="2097" spans="4:4">
      <c r="D2097" s="499"/>
    </row>
    <row r="2098" spans="4:4">
      <c r="D2098" s="499"/>
    </row>
    <row r="2099" spans="4:4">
      <c r="D2099" s="499"/>
    </row>
    <row r="2100" spans="4:4">
      <c r="D2100" s="499"/>
    </row>
    <row r="2101" spans="4:4">
      <c r="D2101" s="499"/>
    </row>
    <row r="2102" spans="4:4">
      <c r="D2102" s="499"/>
    </row>
    <row r="2103" spans="4:4">
      <c r="D2103" s="499"/>
    </row>
    <row r="2104" spans="4:4">
      <c r="D2104" s="499"/>
    </row>
    <row r="2105" spans="4:4">
      <c r="D2105" s="499"/>
    </row>
    <row r="2106" spans="4:4">
      <c r="D2106" s="499"/>
    </row>
    <row r="2107" spans="4:4">
      <c r="D2107" s="499"/>
    </row>
    <row r="2108" spans="4:4">
      <c r="D2108" s="499"/>
    </row>
    <row r="2109" spans="4:4">
      <c r="D2109" s="499"/>
    </row>
    <row r="2110" spans="4:4">
      <c r="D2110" s="499"/>
    </row>
    <row r="2111" spans="4:4">
      <c r="D2111" s="499"/>
    </row>
    <row r="2112" spans="4:4">
      <c r="D2112" s="499"/>
    </row>
    <row r="2113" spans="4:4">
      <c r="D2113" s="499"/>
    </row>
    <row r="2114" spans="4:4">
      <c r="D2114" s="499"/>
    </row>
    <row r="2115" spans="4:4">
      <c r="D2115" s="499"/>
    </row>
    <row r="2116" spans="4:4">
      <c r="D2116" s="499"/>
    </row>
    <row r="2117" spans="4:4">
      <c r="D2117" s="499"/>
    </row>
    <row r="2118" spans="4:4">
      <c r="D2118" s="499"/>
    </row>
    <row r="2119" spans="4:4">
      <c r="D2119" s="499"/>
    </row>
    <row r="2120" spans="4:4">
      <c r="D2120" s="499"/>
    </row>
    <row r="2121" spans="4:4">
      <c r="D2121" s="499"/>
    </row>
    <row r="2122" spans="4:4">
      <c r="D2122" s="499"/>
    </row>
    <row r="2123" spans="4:4">
      <c r="D2123" s="499"/>
    </row>
    <row r="2124" spans="4:4">
      <c r="D2124" s="499"/>
    </row>
    <row r="2125" spans="4:4">
      <c r="D2125" s="499"/>
    </row>
    <row r="2126" spans="4:4">
      <c r="D2126" s="499"/>
    </row>
    <row r="2127" spans="4:4">
      <c r="D2127" s="499"/>
    </row>
    <row r="2128" spans="4:4">
      <c r="D2128" s="499"/>
    </row>
    <row r="2129" spans="4:4">
      <c r="D2129" s="499"/>
    </row>
    <row r="2130" spans="4:4">
      <c r="D2130" s="499"/>
    </row>
    <row r="2131" spans="4:4">
      <c r="D2131" s="499"/>
    </row>
    <row r="2132" spans="4:4">
      <c r="D2132" s="499"/>
    </row>
    <row r="2133" spans="4:4">
      <c r="D2133" s="499"/>
    </row>
    <row r="2134" spans="4:4">
      <c r="D2134" s="499"/>
    </row>
    <row r="2135" spans="4:4">
      <c r="D2135" s="499"/>
    </row>
    <row r="2136" spans="4:4">
      <c r="D2136" s="499"/>
    </row>
    <row r="2137" spans="4:4">
      <c r="D2137" s="499"/>
    </row>
    <row r="2138" spans="4:4">
      <c r="D2138" s="499"/>
    </row>
    <row r="2139" spans="4:4">
      <c r="D2139" s="499"/>
    </row>
    <row r="2140" spans="4:4">
      <c r="D2140" s="499"/>
    </row>
    <row r="2141" spans="4:4">
      <c r="D2141" s="499"/>
    </row>
    <row r="2142" spans="4:4">
      <c r="D2142" s="499"/>
    </row>
    <row r="2143" spans="4:4">
      <c r="D2143" s="499"/>
    </row>
    <row r="2144" spans="4:4">
      <c r="D2144" s="499"/>
    </row>
    <row r="2145" spans="4:4">
      <c r="D2145" s="499"/>
    </row>
    <row r="2146" spans="4:4">
      <c r="D2146" s="499"/>
    </row>
    <row r="2147" spans="4:4">
      <c r="D2147" s="499"/>
    </row>
    <row r="2148" spans="4:4">
      <c r="D2148" s="499"/>
    </row>
    <row r="2149" spans="4:4">
      <c r="D2149" s="499"/>
    </row>
    <row r="2150" spans="4:4">
      <c r="D2150" s="499"/>
    </row>
    <row r="2151" spans="4:4">
      <c r="D2151" s="499"/>
    </row>
    <row r="2152" spans="4:4">
      <c r="D2152" s="499"/>
    </row>
    <row r="2153" spans="4:4">
      <c r="D2153" s="499"/>
    </row>
    <row r="2154" spans="4:4">
      <c r="D2154" s="499"/>
    </row>
    <row r="2155" spans="4:4">
      <c r="D2155" s="499"/>
    </row>
    <row r="2156" spans="4:4">
      <c r="D2156" s="499"/>
    </row>
    <row r="2157" spans="4:4">
      <c r="D2157" s="499"/>
    </row>
    <row r="2158" spans="4:4">
      <c r="D2158" s="499"/>
    </row>
    <row r="2159" spans="4:4">
      <c r="D2159" s="499"/>
    </row>
    <row r="2160" spans="4:4">
      <c r="D2160" s="499"/>
    </row>
    <row r="2161" spans="4:4">
      <c r="D2161" s="499"/>
    </row>
    <row r="2162" spans="4:4">
      <c r="D2162" s="499"/>
    </row>
    <row r="2163" spans="4:4">
      <c r="D2163" s="499"/>
    </row>
    <row r="2164" spans="4:4">
      <c r="D2164" s="499"/>
    </row>
    <row r="2165" spans="4:4">
      <c r="D2165" s="499"/>
    </row>
    <row r="2166" spans="4:4">
      <c r="D2166" s="499"/>
    </row>
    <row r="2167" spans="4:4">
      <c r="D2167" s="499"/>
    </row>
    <row r="2168" spans="4:4">
      <c r="D2168" s="499"/>
    </row>
    <row r="2169" spans="4:4">
      <c r="D2169" s="499"/>
    </row>
    <row r="2170" spans="4:4">
      <c r="D2170" s="499"/>
    </row>
    <row r="2171" spans="4:4">
      <c r="D2171" s="499"/>
    </row>
    <row r="2172" spans="4:4">
      <c r="D2172" s="499"/>
    </row>
    <row r="2173" spans="4:4">
      <c r="D2173" s="499"/>
    </row>
    <row r="2174" spans="4:4">
      <c r="D2174" s="499"/>
    </row>
    <row r="2175" spans="4:4">
      <c r="D2175" s="499"/>
    </row>
    <row r="2176" spans="4:4">
      <c r="D2176" s="499"/>
    </row>
    <row r="2177" spans="4:4">
      <c r="D2177" s="499"/>
    </row>
    <row r="2178" spans="4:4">
      <c r="D2178" s="499"/>
    </row>
    <row r="2179" spans="4:4">
      <c r="D2179" s="499"/>
    </row>
    <row r="2180" spans="4:4">
      <c r="D2180" s="499"/>
    </row>
    <row r="2181" spans="4:4">
      <c r="D2181" s="499"/>
    </row>
    <row r="2182" spans="4:4">
      <c r="D2182" s="499"/>
    </row>
    <row r="2183" spans="4:4">
      <c r="D2183" s="499"/>
    </row>
    <row r="2184" spans="4:4">
      <c r="D2184" s="499"/>
    </row>
    <row r="2185" spans="4:4">
      <c r="D2185" s="499"/>
    </row>
    <row r="2186" spans="4:4">
      <c r="D2186" s="499"/>
    </row>
    <row r="2187" spans="4:4">
      <c r="D2187" s="499"/>
    </row>
    <row r="2188" spans="4:4">
      <c r="D2188" s="499"/>
    </row>
    <row r="2189" spans="4:4">
      <c r="D2189" s="499"/>
    </row>
    <row r="2190" spans="4:4">
      <c r="D2190" s="499"/>
    </row>
    <row r="2191" spans="4:4">
      <c r="D2191" s="499"/>
    </row>
    <row r="2192" spans="4:4">
      <c r="D2192" s="499"/>
    </row>
    <row r="2193" spans="4:4">
      <c r="D2193" s="499"/>
    </row>
    <row r="2194" spans="4:4">
      <c r="D2194" s="499"/>
    </row>
    <row r="2195" spans="4:4">
      <c r="D2195" s="499"/>
    </row>
    <row r="2196" spans="4:4">
      <c r="D2196" s="499"/>
    </row>
    <row r="2197" spans="4:4">
      <c r="D2197" s="499"/>
    </row>
    <row r="2198" spans="4:4">
      <c r="D2198" s="499"/>
    </row>
    <row r="2199" spans="4:4">
      <c r="D2199" s="499"/>
    </row>
    <row r="2200" spans="4:4">
      <c r="D2200" s="499"/>
    </row>
    <row r="2201" spans="4:4">
      <c r="D2201" s="499"/>
    </row>
    <row r="2202" spans="4:4">
      <c r="D2202" s="499"/>
    </row>
    <row r="2203" spans="4:4">
      <c r="D2203" s="499"/>
    </row>
    <row r="2204" spans="4:4">
      <c r="D2204" s="499"/>
    </row>
    <row r="2205" spans="4:4">
      <c r="D2205" s="499"/>
    </row>
    <row r="2206" spans="4:4">
      <c r="D2206" s="499"/>
    </row>
    <row r="2207" spans="4:4">
      <c r="D2207" s="499"/>
    </row>
    <row r="2208" spans="4:4">
      <c r="D2208" s="499"/>
    </row>
    <row r="2209" spans="4:4">
      <c r="D2209" s="499"/>
    </row>
    <row r="2210" spans="4:4">
      <c r="D2210" s="499"/>
    </row>
    <row r="2211" spans="4:4">
      <c r="D2211" s="499"/>
    </row>
    <row r="2212" spans="4:4">
      <c r="D2212" s="499"/>
    </row>
    <row r="2213" spans="4:4">
      <c r="D2213" s="499"/>
    </row>
    <row r="2214" spans="4:4">
      <c r="D2214" s="499"/>
    </row>
    <row r="2215" spans="4:4">
      <c r="D2215" s="499"/>
    </row>
    <row r="2216" spans="4:4">
      <c r="D2216" s="499"/>
    </row>
    <row r="2217" spans="4:4">
      <c r="D2217" s="499"/>
    </row>
    <row r="2218" spans="4:4">
      <c r="D2218" s="499"/>
    </row>
    <row r="2219" spans="4:4">
      <c r="D2219" s="499"/>
    </row>
    <row r="2220" spans="4:4">
      <c r="D2220" s="499"/>
    </row>
    <row r="2221" spans="4:4">
      <c r="D2221" s="499"/>
    </row>
    <row r="2222" spans="4:4">
      <c r="D2222" s="499"/>
    </row>
    <row r="2223" spans="4:4">
      <c r="D2223" s="499"/>
    </row>
    <row r="2224" spans="4:4">
      <c r="D2224" s="499"/>
    </row>
    <row r="2225" spans="4:4">
      <c r="D2225" s="499"/>
    </row>
    <row r="2226" spans="4:4">
      <c r="D2226" s="499"/>
    </row>
    <row r="2227" spans="4:4">
      <c r="D2227" s="499"/>
    </row>
    <row r="2228" spans="4:4">
      <c r="D2228" s="499"/>
    </row>
    <row r="2229" spans="4:4">
      <c r="D2229" s="499"/>
    </row>
    <row r="2230" spans="4:4">
      <c r="D2230" s="499"/>
    </row>
    <row r="2231" spans="4:4">
      <c r="D2231" s="499"/>
    </row>
    <row r="2232" spans="4:4">
      <c r="D2232" s="499"/>
    </row>
    <row r="2233" spans="4:4">
      <c r="D2233" s="499"/>
    </row>
    <row r="2234" spans="4:4">
      <c r="D2234" s="499"/>
    </row>
    <row r="2235" spans="4:4">
      <c r="D2235" s="499"/>
    </row>
    <row r="2236" spans="4:4">
      <c r="D2236" s="499"/>
    </row>
    <row r="2237" spans="4:4">
      <c r="D2237" s="499"/>
    </row>
    <row r="2238" spans="4:4">
      <c r="D2238" s="499"/>
    </row>
    <row r="2239" spans="4:4">
      <c r="D2239" s="499"/>
    </row>
    <row r="2240" spans="4:4">
      <c r="D2240" s="499"/>
    </row>
    <row r="2241" spans="4:4">
      <c r="D2241" s="499"/>
    </row>
    <row r="2242" spans="4:4">
      <c r="D2242" s="499"/>
    </row>
    <row r="2243" spans="4:4">
      <c r="D2243" s="499"/>
    </row>
    <row r="2244" spans="4:4">
      <c r="D2244" s="499"/>
    </row>
    <row r="2245" spans="4:4">
      <c r="D2245" s="499"/>
    </row>
    <row r="2246" spans="4:4">
      <c r="D2246" s="499"/>
    </row>
    <row r="2247" spans="4:4">
      <c r="D2247" s="499"/>
    </row>
    <row r="2248" spans="4:4">
      <c r="D2248" s="499"/>
    </row>
    <row r="2249" spans="4:4">
      <c r="D2249" s="499"/>
    </row>
    <row r="2250" spans="4:4">
      <c r="D2250" s="499"/>
    </row>
    <row r="2251" spans="4:4">
      <c r="D2251" s="499"/>
    </row>
    <row r="2252" spans="4:4">
      <c r="D2252" s="499"/>
    </row>
    <row r="2253" spans="4:4">
      <c r="D2253" s="499"/>
    </row>
    <row r="2254" spans="4:4">
      <c r="D2254" s="499"/>
    </row>
    <row r="2255" spans="4:4">
      <c r="D2255" s="499"/>
    </row>
    <row r="2256" spans="4:4">
      <c r="D2256" s="499"/>
    </row>
    <row r="2257" spans="4:4">
      <c r="D2257" s="499"/>
    </row>
    <row r="2258" spans="4:4">
      <c r="D2258" s="499"/>
    </row>
    <row r="2259" spans="4:4">
      <c r="D2259" s="499"/>
    </row>
    <row r="2260" spans="4:4">
      <c r="D2260" s="499"/>
    </row>
    <row r="2261" spans="4:4">
      <c r="D2261" s="499"/>
    </row>
    <row r="2262" spans="4:4">
      <c r="D2262" s="499"/>
    </row>
    <row r="2263" spans="4:4">
      <c r="D2263" s="499"/>
    </row>
    <row r="2264" spans="4:4">
      <c r="D2264" s="499"/>
    </row>
    <row r="2265" spans="4:4">
      <c r="D2265" s="499"/>
    </row>
    <row r="2266" spans="4:4">
      <c r="D2266" s="499"/>
    </row>
    <row r="2267" spans="4:4">
      <c r="D2267" s="499"/>
    </row>
    <row r="2268" spans="4:4">
      <c r="D2268" s="499"/>
    </row>
    <row r="2269" spans="4:4">
      <c r="D2269" s="499"/>
    </row>
    <row r="2270" spans="4:4">
      <c r="D2270" s="499"/>
    </row>
    <row r="2271" spans="4:4">
      <c r="D2271" s="499"/>
    </row>
    <row r="2272" spans="4:4">
      <c r="D2272" s="499"/>
    </row>
    <row r="2273" spans="4:4">
      <c r="D2273" s="499"/>
    </row>
    <row r="2274" spans="4:4">
      <c r="D2274" s="499"/>
    </row>
    <row r="2275" spans="4:4">
      <c r="D2275" s="499"/>
    </row>
    <row r="2276" spans="4:4">
      <c r="D2276" s="499"/>
    </row>
    <row r="2277" spans="4:4">
      <c r="D2277" s="499"/>
    </row>
    <row r="2278" spans="4:4">
      <c r="D2278" s="499"/>
    </row>
    <row r="2279" spans="4:4">
      <c r="D2279" s="499"/>
    </row>
    <row r="2280" spans="4:4">
      <c r="D2280" s="499"/>
    </row>
    <row r="2281" spans="4:4">
      <c r="D2281" s="499"/>
    </row>
    <row r="2282" spans="4:4">
      <c r="D2282" s="499"/>
    </row>
    <row r="2283" spans="4:4">
      <c r="D2283" s="499"/>
    </row>
    <row r="2284" spans="4:4">
      <c r="D2284" s="499"/>
    </row>
    <row r="2285" spans="4:4">
      <c r="D2285" s="499"/>
    </row>
    <row r="2286" spans="4:4">
      <c r="D2286" s="499"/>
    </row>
    <row r="2287" spans="4:4">
      <c r="D2287" s="499"/>
    </row>
    <row r="2288" spans="4:4">
      <c r="D2288" s="499"/>
    </row>
    <row r="2289" spans="4:4">
      <c r="D2289" s="499"/>
    </row>
    <row r="2290" spans="4:4">
      <c r="D2290" s="499"/>
    </row>
    <row r="2291" spans="4:4">
      <c r="D2291" s="499"/>
    </row>
    <row r="2292" spans="4:4">
      <c r="D2292" s="499"/>
    </row>
    <row r="2293" spans="4:4">
      <c r="D2293" s="499"/>
    </row>
    <row r="2294" spans="4:4">
      <c r="D2294" s="499"/>
    </row>
    <row r="2295" spans="4:4">
      <c r="D2295" s="499"/>
    </row>
    <row r="2296" spans="4:4">
      <c r="D2296" s="499"/>
    </row>
    <row r="2297" spans="4:4">
      <c r="D2297" s="499"/>
    </row>
    <row r="2298" spans="4:4">
      <c r="D2298" s="499"/>
    </row>
    <row r="2299" spans="4:4">
      <c r="D2299" s="499"/>
    </row>
    <row r="2300" spans="4:4">
      <c r="D2300" s="499"/>
    </row>
    <row r="2301" spans="4:4">
      <c r="D2301" s="499"/>
    </row>
    <row r="2302" spans="4:4">
      <c r="D2302" s="499"/>
    </row>
    <row r="2303" spans="4:4">
      <c r="D2303" s="499"/>
    </row>
    <row r="2304" spans="4:4">
      <c r="D2304" s="499"/>
    </row>
    <row r="2305" spans="4:4">
      <c r="D2305" s="499"/>
    </row>
    <row r="2306" spans="4:4">
      <c r="D2306" s="499"/>
    </row>
    <row r="2307" spans="4:4">
      <c r="D2307" s="499"/>
    </row>
    <row r="2308" spans="4:4">
      <c r="D2308" s="499"/>
    </row>
    <row r="2309" spans="4:4">
      <c r="D2309" s="499"/>
    </row>
    <row r="2310" spans="4:4">
      <c r="D2310" s="499"/>
    </row>
    <row r="2311" spans="4:4">
      <c r="D2311" s="499"/>
    </row>
    <row r="2312" spans="4:4">
      <c r="D2312" s="499"/>
    </row>
    <row r="2313" spans="4:4">
      <c r="D2313" s="499"/>
    </row>
    <row r="2314" spans="4:4">
      <c r="D2314" s="499"/>
    </row>
    <row r="2315" spans="4:4">
      <c r="D2315" s="499"/>
    </row>
    <row r="2316" spans="4:4">
      <c r="D2316" s="499"/>
    </row>
    <row r="2317" spans="4:4">
      <c r="D2317" s="499"/>
    </row>
    <row r="2318" spans="4:4">
      <c r="D2318" s="499"/>
    </row>
    <row r="2319" spans="4:4">
      <c r="D2319" s="499"/>
    </row>
    <row r="2320" spans="4:4">
      <c r="D2320" s="499"/>
    </row>
    <row r="2321" spans="4:4">
      <c r="D2321" s="499"/>
    </row>
    <row r="2322" spans="4:4">
      <c r="D2322" s="499"/>
    </row>
    <row r="2323" spans="4:4">
      <c r="D2323" s="499"/>
    </row>
    <row r="2324" spans="4:4">
      <c r="D2324" s="499"/>
    </row>
    <row r="2325" spans="4:4">
      <c r="D2325" s="499"/>
    </row>
    <row r="2326" spans="4:4">
      <c r="D2326" s="499"/>
    </row>
    <row r="2327" spans="4:4">
      <c r="D2327" s="499"/>
    </row>
    <row r="2328" spans="4:4">
      <c r="D2328" s="499"/>
    </row>
    <row r="2329" spans="4:4">
      <c r="D2329" s="499"/>
    </row>
    <row r="2330" spans="4:4">
      <c r="D2330" s="499"/>
    </row>
    <row r="2331" spans="4:4">
      <c r="D2331" s="499"/>
    </row>
    <row r="2332" spans="4:4">
      <c r="D2332" s="499"/>
    </row>
    <row r="2333" spans="4:4">
      <c r="D2333" s="499"/>
    </row>
    <row r="2334" spans="4:4">
      <c r="D2334" s="499"/>
    </row>
    <row r="2335" spans="4:4">
      <c r="D2335" s="499"/>
    </row>
    <row r="2336" spans="4:4">
      <c r="D2336" s="499"/>
    </row>
    <row r="2337" spans="4:4">
      <c r="D2337" s="499"/>
    </row>
    <row r="2338" spans="4:4">
      <c r="D2338" s="499"/>
    </row>
    <row r="2339" spans="4:4">
      <c r="D2339" s="499"/>
    </row>
    <row r="2340" spans="4:4">
      <c r="D2340" s="499"/>
    </row>
    <row r="2341" spans="4:4">
      <c r="D2341" s="499"/>
    </row>
    <row r="2342" spans="4:4">
      <c r="D2342" s="499"/>
    </row>
    <row r="2343" spans="4:4">
      <c r="D2343" s="499"/>
    </row>
    <row r="2344" spans="4:4">
      <c r="D2344" s="499"/>
    </row>
    <row r="2345" spans="4:4">
      <c r="D2345" s="499"/>
    </row>
    <row r="2346" spans="4:4">
      <c r="D2346" s="499"/>
    </row>
    <row r="2347" spans="4:4">
      <c r="D2347" s="499"/>
    </row>
    <row r="2348" spans="4:4">
      <c r="D2348" s="499"/>
    </row>
    <row r="2349" spans="4:4">
      <c r="D2349" s="499"/>
    </row>
    <row r="2350" spans="4:4">
      <c r="D2350" s="499"/>
    </row>
    <row r="2351" spans="4:4">
      <c r="D2351" s="499"/>
    </row>
    <row r="2352" spans="4:4">
      <c r="D2352" s="499"/>
    </row>
    <row r="2353" spans="4:4">
      <c r="D2353" s="499"/>
    </row>
    <row r="2354" spans="4:4">
      <c r="D2354" s="499"/>
    </row>
    <row r="2355" spans="4:4">
      <c r="D2355" s="499"/>
    </row>
    <row r="2356" spans="4:4">
      <c r="D2356" s="499"/>
    </row>
    <row r="2357" spans="4:4">
      <c r="D2357" s="499"/>
    </row>
    <row r="2358" spans="4:4">
      <c r="D2358" s="499"/>
    </row>
    <row r="2359" spans="4:4">
      <c r="D2359" s="499"/>
    </row>
    <row r="2360" spans="4:4">
      <c r="D2360" s="499"/>
    </row>
    <row r="2361" spans="4:4">
      <c r="D2361" s="499"/>
    </row>
    <row r="2362" spans="4:4">
      <c r="D2362" s="499"/>
    </row>
    <row r="2363" spans="4:4">
      <c r="D2363" s="499"/>
    </row>
    <row r="2364" spans="4:4">
      <c r="D2364" s="499"/>
    </row>
    <row r="2365" spans="4:4">
      <c r="D2365" s="499"/>
    </row>
    <row r="2366" spans="4:4">
      <c r="D2366" s="499"/>
    </row>
    <row r="2367" spans="4:4">
      <c r="D2367" s="499"/>
    </row>
    <row r="2368" spans="4:4">
      <c r="D2368" s="499"/>
    </row>
    <row r="2369" spans="4:4">
      <c r="D2369" s="499"/>
    </row>
    <row r="2370" spans="4:4">
      <c r="D2370" s="499"/>
    </row>
    <row r="2371" spans="4:4">
      <c r="D2371" s="499"/>
    </row>
    <row r="2372" spans="4:4">
      <c r="D2372" s="499"/>
    </row>
    <row r="2373" spans="4:4">
      <c r="D2373" s="499"/>
    </row>
    <row r="2374" spans="4:4">
      <c r="D2374" s="499"/>
    </row>
    <row r="2375" spans="4:4">
      <c r="D2375" s="499"/>
    </row>
    <row r="2376" spans="4:4">
      <c r="D2376" s="499"/>
    </row>
    <row r="2377" spans="4:4">
      <c r="D2377" s="499"/>
    </row>
    <row r="2378" spans="4:4">
      <c r="D2378" s="499"/>
    </row>
    <row r="2379" spans="4:4">
      <c r="D2379" s="499"/>
    </row>
    <row r="2380" spans="4:4">
      <c r="D2380" s="499"/>
    </row>
    <row r="2381" spans="4:4">
      <c r="D2381" s="499"/>
    </row>
    <row r="2382" spans="4:4">
      <c r="D2382" s="499"/>
    </row>
    <row r="2383" spans="4:4">
      <c r="D2383" s="499"/>
    </row>
    <row r="2384" spans="4:4">
      <c r="D2384" s="499"/>
    </row>
    <row r="2385" spans="4:4">
      <c r="D2385" s="499"/>
    </row>
    <row r="2386" spans="4:4">
      <c r="D2386" s="499"/>
    </row>
    <row r="2387" spans="4:4">
      <c r="D2387" s="499"/>
    </row>
    <row r="2388" spans="4:4">
      <c r="D2388" s="499"/>
    </row>
    <row r="2389" spans="4:4">
      <c r="D2389" s="499"/>
    </row>
    <row r="2390" spans="4:4">
      <c r="D2390" s="499"/>
    </row>
    <row r="2391" spans="4:4">
      <c r="D2391" s="499"/>
    </row>
    <row r="2392" spans="4:4">
      <c r="D2392" s="499"/>
    </row>
    <row r="2393" spans="4:4">
      <c r="D2393" s="499"/>
    </row>
    <row r="2394" spans="4:4">
      <c r="D2394" s="499"/>
    </row>
    <row r="2395" spans="4:4">
      <c r="D2395" s="499"/>
    </row>
    <row r="2396" spans="4:4">
      <c r="D2396" s="499"/>
    </row>
    <row r="2397" spans="4:4">
      <c r="D2397" s="499"/>
    </row>
    <row r="2398" spans="4:4">
      <c r="D2398" s="499"/>
    </row>
    <row r="2399" spans="4:4">
      <c r="D2399" s="499"/>
    </row>
    <row r="2400" spans="4:4">
      <c r="D2400" s="499"/>
    </row>
    <row r="2401" spans="4:4">
      <c r="D2401" s="499"/>
    </row>
    <row r="2402" spans="4:4">
      <c r="D2402" s="499"/>
    </row>
    <row r="2403" spans="4:4">
      <c r="D2403" s="499"/>
    </row>
    <row r="2404" spans="4:4">
      <c r="D2404" s="499"/>
    </row>
    <row r="2405" spans="4:4">
      <c r="D2405" s="499"/>
    </row>
    <row r="2406" spans="4:4">
      <c r="D2406" s="499"/>
    </row>
    <row r="2407" spans="4:4">
      <c r="D2407" s="499"/>
    </row>
    <row r="2408" spans="4:4">
      <c r="D2408" s="499"/>
    </row>
    <row r="2409" spans="4:4">
      <c r="D2409" s="499"/>
    </row>
    <row r="2410" spans="4:4">
      <c r="D2410" s="499"/>
    </row>
    <row r="2411" spans="4:4">
      <c r="D2411" s="499"/>
    </row>
    <row r="2412" spans="4:4">
      <c r="D2412" s="499"/>
    </row>
    <row r="2413" spans="4:4">
      <c r="D2413" s="499"/>
    </row>
    <row r="2414" spans="4:4">
      <c r="D2414" s="499"/>
    </row>
    <row r="2415" spans="4:4">
      <c r="D2415" s="499"/>
    </row>
    <row r="2416" spans="4:4">
      <c r="D2416" s="499"/>
    </row>
    <row r="2417" spans="4:4">
      <c r="D2417" s="499"/>
    </row>
    <row r="2418" spans="4:4">
      <c r="D2418" s="499"/>
    </row>
    <row r="2419" spans="4:4">
      <c r="D2419" s="499"/>
    </row>
    <row r="2420" spans="4:4">
      <c r="D2420" s="499"/>
    </row>
    <row r="2421" spans="4:4">
      <c r="D2421" s="499"/>
    </row>
    <row r="2422" spans="4:4">
      <c r="D2422" s="499"/>
    </row>
    <row r="2423" spans="4:4">
      <c r="D2423" s="499"/>
    </row>
    <row r="2424" spans="4:4">
      <c r="D2424" s="499"/>
    </row>
    <row r="2425" spans="4:4">
      <c r="D2425" s="499"/>
    </row>
    <row r="2426" spans="4:4">
      <c r="D2426" s="499"/>
    </row>
    <row r="2427" spans="4:4">
      <c r="D2427" s="499"/>
    </row>
    <row r="2428" spans="4:4">
      <c r="D2428" s="499"/>
    </row>
    <row r="2429" spans="4:4">
      <c r="D2429" s="499"/>
    </row>
    <row r="2430" spans="4:4">
      <c r="D2430" s="499"/>
    </row>
    <row r="2431" spans="4:4">
      <c r="D2431" s="499"/>
    </row>
    <row r="2432" spans="4:4">
      <c r="D2432" s="499"/>
    </row>
    <row r="2433" spans="4:4">
      <c r="D2433" s="499"/>
    </row>
    <row r="2434" spans="4:4">
      <c r="D2434" s="499"/>
    </row>
    <row r="2435" spans="4:4">
      <c r="D2435" s="499"/>
    </row>
    <row r="2436" spans="4:4">
      <c r="D2436" s="499"/>
    </row>
    <row r="2437" spans="4:4">
      <c r="D2437" s="499"/>
    </row>
    <row r="2438" spans="4:4">
      <c r="D2438" s="499"/>
    </row>
    <row r="2439" spans="4:4">
      <c r="D2439" s="499"/>
    </row>
    <row r="2440" spans="4:4">
      <c r="D2440" s="499"/>
    </row>
    <row r="2441" spans="4:4">
      <c r="D2441" s="499"/>
    </row>
    <row r="2442" spans="4:4">
      <c r="D2442" s="499"/>
    </row>
    <row r="2443" spans="4:4">
      <c r="D2443" s="499"/>
    </row>
    <row r="2444" spans="4:4">
      <c r="D2444" s="499"/>
    </row>
    <row r="2445" spans="4:4">
      <c r="D2445" s="499"/>
    </row>
    <row r="2446" spans="4:4">
      <c r="D2446" s="499"/>
    </row>
    <row r="2447" spans="4:4">
      <c r="D2447" s="499"/>
    </row>
    <row r="2448" spans="4:4">
      <c r="D2448" s="499"/>
    </row>
    <row r="2449" spans="4:4">
      <c r="D2449" s="499"/>
    </row>
    <row r="2450" spans="4:4">
      <c r="D2450" s="499"/>
    </row>
    <row r="2451" spans="4:4">
      <c r="D2451" s="499"/>
    </row>
    <row r="2452" spans="4:4">
      <c r="D2452" s="499"/>
    </row>
    <row r="2453" spans="4:4">
      <c r="D2453" s="499"/>
    </row>
    <row r="2454" spans="4:4">
      <c r="D2454" s="499"/>
    </row>
    <row r="2455" spans="4:4">
      <c r="D2455" s="499"/>
    </row>
    <row r="2456" spans="4:4">
      <c r="D2456" s="499"/>
    </row>
    <row r="2457" spans="4:4">
      <c r="D2457" s="499"/>
    </row>
    <row r="2458" spans="4:4">
      <c r="D2458" s="499"/>
    </row>
    <row r="2459" spans="4:4">
      <c r="D2459" s="499"/>
    </row>
    <row r="2460" spans="4:4">
      <c r="D2460" s="499"/>
    </row>
    <row r="2461" spans="4:4">
      <c r="D2461" s="499"/>
    </row>
    <row r="2462" spans="4:4">
      <c r="D2462" s="499"/>
    </row>
    <row r="2463" spans="4:4">
      <c r="D2463" s="499"/>
    </row>
    <row r="2464" spans="4:4">
      <c r="D2464" s="499"/>
    </row>
    <row r="2465" spans="4:4">
      <c r="D2465" s="499"/>
    </row>
    <row r="2466" spans="4:4">
      <c r="D2466" s="499"/>
    </row>
    <row r="2467" spans="4:4">
      <c r="D2467" s="499"/>
    </row>
    <row r="2468" spans="4:4">
      <c r="D2468" s="499"/>
    </row>
    <row r="2469" spans="4:4">
      <c r="D2469" s="499"/>
    </row>
    <row r="2470" spans="4:4">
      <c r="D2470" s="499"/>
    </row>
    <row r="2471" spans="4:4">
      <c r="D2471" s="499"/>
    </row>
    <row r="2472" spans="4:4">
      <c r="D2472" s="499"/>
    </row>
    <row r="2473" spans="4:4">
      <c r="D2473" s="499"/>
    </row>
    <row r="2474" spans="4:4">
      <c r="D2474" s="499"/>
    </row>
    <row r="2475" spans="4:4">
      <c r="D2475" s="499"/>
    </row>
    <row r="2476" spans="4:4">
      <c r="D2476" s="499"/>
    </row>
    <row r="2477" spans="4:4">
      <c r="D2477" s="499"/>
    </row>
    <row r="2478" spans="4:4">
      <c r="D2478" s="499"/>
    </row>
    <row r="2479" spans="4:4">
      <c r="D2479" s="499"/>
    </row>
    <row r="2480" spans="4:4">
      <c r="D2480" s="499"/>
    </row>
    <row r="2481" spans="4:4">
      <c r="D2481" s="499"/>
    </row>
    <row r="2482" spans="4:4">
      <c r="D2482" s="499"/>
    </row>
    <row r="2483" spans="4:4">
      <c r="D2483" s="499"/>
    </row>
    <row r="2484" spans="4:4">
      <c r="D2484" s="499"/>
    </row>
    <row r="2485" spans="4:4">
      <c r="D2485" s="499"/>
    </row>
    <row r="2486" spans="4:4">
      <c r="D2486" s="499"/>
    </row>
    <row r="2487" spans="4:4">
      <c r="D2487" s="499"/>
    </row>
    <row r="2488" spans="4:4">
      <c r="D2488" s="499"/>
    </row>
    <row r="2489" spans="4:4">
      <c r="D2489" s="499"/>
    </row>
    <row r="2490" spans="4:4">
      <c r="D2490" s="499"/>
    </row>
    <row r="2491" spans="4:4">
      <c r="D2491" s="499"/>
    </row>
    <row r="2492" spans="4:4">
      <c r="D2492" s="499"/>
    </row>
    <row r="2493" spans="4:4">
      <c r="D2493" s="499"/>
    </row>
    <row r="2494" spans="4:4">
      <c r="D2494" s="499"/>
    </row>
    <row r="2495" spans="4:4">
      <c r="D2495" s="499"/>
    </row>
    <row r="2496" spans="4:4">
      <c r="D2496" s="499"/>
    </row>
    <row r="2497" spans="4:4">
      <c r="D2497" s="499"/>
    </row>
    <row r="2498" spans="4:4">
      <c r="D2498" s="499"/>
    </row>
    <row r="2499" spans="4:4">
      <c r="D2499" s="499"/>
    </row>
    <row r="2500" spans="4:4">
      <c r="D2500" s="499"/>
    </row>
    <row r="2501" spans="4:4">
      <c r="D2501" s="499"/>
    </row>
    <row r="2502" spans="4:4">
      <c r="D2502" s="499"/>
    </row>
    <row r="2503" spans="4:4">
      <c r="D2503" s="499"/>
    </row>
    <row r="2504" spans="4:4">
      <c r="D2504" s="499"/>
    </row>
    <row r="2505" spans="4:4">
      <c r="D2505" s="499"/>
    </row>
    <row r="2506" spans="4:4">
      <c r="D2506" s="499"/>
    </row>
    <row r="2507" spans="4:4">
      <c r="D2507" s="499"/>
    </row>
    <row r="2508" spans="4:4">
      <c r="D2508" s="499"/>
    </row>
    <row r="2509" spans="4:4">
      <c r="D2509" s="499"/>
    </row>
    <row r="2510" spans="4:4">
      <c r="D2510" s="499"/>
    </row>
    <row r="2511" spans="4:4">
      <c r="D2511" s="499"/>
    </row>
    <row r="2512" spans="4:4">
      <c r="D2512" s="499"/>
    </row>
    <row r="2513" spans="4:4">
      <c r="D2513" s="499"/>
    </row>
    <row r="2514" spans="4:4">
      <c r="D2514" s="499"/>
    </row>
    <row r="2515" spans="4:4">
      <c r="D2515" s="499"/>
    </row>
    <row r="2516" spans="4:4">
      <c r="D2516" s="499"/>
    </row>
    <row r="2517" spans="4:4">
      <c r="D2517" s="499"/>
    </row>
    <row r="2518" spans="4:4">
      <c r="D2518" s="499"/>
    </row>
    <row r="2519" spans="4:4">
      <c r="D2519" s="499"/>
    </row>
    <row r="2520" spans="4:4">
      <c r="D2520" s="499"/>
    </row>
    <row r="2521" spans="4:4">
      <c r="D2521" s="499"/>
    </row>
    <row r="2522" spans="4:4">
      <c r="D2522" s="499"/>
    </row>
    <row r="2523" spans="4:4">
      <c r="D2523" s="499"/>
    </row>
    <row r="2524" spans="4:4">
      <c r="D2524" s="499"/>
    </row>
    <row r="2525" spans="4:4">
      <c r="D2525" s="499"/>
    </row>
    <row r="2526" spans="4:4">
      <c r="D2526" s="499"/>
    </row>
    <row r="2527" spans="4:4">
      <c r="D2527" s="499"/>
    </row>
    <row r="2528" spans="4:4">
      <c r="D2528" s="499"/>
    </row>
    <row r="2529" spans="4:4">
      <c r="D2529" s="499"/>
    </row>
    <row r="2530" spans="4:4">
      <c r="D2530" s="499"/>
    </row>
    <row r="2531" spans="4:4">
      <c r="D2531" s="499"/>
    </row>
    <row r="2532" spans="4:4">
      <c r="D2532" s="499"/>
    </row>
    <row r="2533" spans="4:4">
      <c r="D2533" s="499"/>
    </row>
    <row r="2534" spans="4:4">
      <c r="D2534" s="499"/>
    </row>
    <row r="2535" spans="4:4">
      <c r="D2535" s="499"/>
    </row>
    <row r="2536" spans="4:4">
      <c r="D2536" s="499"/>
    </row>
    <row r="2537" spans="4:4">
      <c r="D2537" s="499"/>
    </row>
    <row r="2538" spans="4:4">
      <c r="D2538" s="499"/>
    </row>
    <row r="2539" spans="4:4">
      <c r="D2539" s="499"/>
    </row>
    <row r="2540" spans="4:4">
      <c r="D2540" s="499"/>
    </row>
    <row r="2541" spans="4:4">
      <c r="D2541" s="499"/>
    </row>
    <row r="2542" spans="4:4">
      <c r="D2542" s="499"/>
    </row>
    <row r="2543" spans="4:4">
      <c r="D2543" s="499"/>
    </row>
    <row r="2544" spans="4:4">
      <c r="D2544" s="499"/>
    </row>
    <row r="2545" spans="4:4">
      <c r="D2545" s="499"/>
    </row>
    <row r="2546" spans="4:4">
      <c r="D2546" s="499"/>
    </row>
    <row r="2547" spans="4:4">
      <c r="D2547" s="499"/>
    </row>
    <row r="2548" spans="4:4">
      <c r="D2548" s="499"/>
    </row>
    <row r="2549" spans="4:4">
      <c r="D2549" s="499"/>
    </row>
    <row r="2550" spans="4:4">
      <c r="D2550" s="499"/>
    </row>
    <row r="2551" spans="4:4">
      <c r="D2551" s="499"/>
    </row>
    <row r="2552" spans="4:4">
      <c r="D2552" s="499"/>
    </row>
    <row r="2553" spans="4:4">
      <c r="D2553" s="499"/>
    </row>
    <row r="2554" spans="4:4">
      <c r="D2554" s="499"/>
    </row>
    <row r="2555" spans="4:4">
      <c r="D2555" s="499"/>
    </row>
    <row r="2556" spans="4:4">
      <c r="D2556" s="499"/>
    </row>
    <row r="2557" spans="4:4">
      <c r="D2557" s="499"/>
    </row>
    <row r="2558" spans="4:4">
      <c r="D2558" s="499"/>
    </row>
    <row r="2559" spans="4:4">
      <c r="D2559" s="499"/>
    </row>
    <row r="2560" spans="4:4">
      <c r="D2560" s="499"/>
    </row>
    <row r="2561" spans="4:4">
      <c r="D2561" s="499"/>
    </row>
    <row r="2562" spans="4:4">
      <c r="D2562" s="499"/>
    </row>
    <row r="2563" spans="4:4">
      <c r="D2563" s="499"/>
    </row>
    <row r="2564" spans="4:4">
      <c r="D2564" s="499"/>
    </row>
    <row r="2565" spans="4:4">
      <c r="D2565" s="499"/>
    </row>
    <row r="2566" spans="4:4">
      <c r="D2566" s="499"/>
    </row>
    <row r="2567" spans="4:4">
      <c r="D2567" s="499"/>
    </row>
    <row r="2568" spans="4:4">
      <c r="D2568" s="499"/>
    </row>
    <row r="2569" spans="4:4">
      <c r="D2569" s="499"/>
    </row>
    <row r="2570" spans="4:4">
      <c r="D2570" s="499"/>
    </row>
    <row r="2571" spans="4:4">
      <c r="D2571" s="499"/>
    </row>
    <row r="2572" spans="4:4">
      <c r="D2572" s="499"/>
    </row>
    <row r="2573" spans="4:4">
      <c r="D2573" s="499"/>
    </row>
    <row r="2574" spans="4:4">
      <c r="D2574" s="499"/>
    </row>
    <row r="2575" spans="4:4">
      <c r="D2575" s="499"/>
    </row>
    <row r="2576" spans="4:4">
      <c r="D2576" s="499"/>
    </row>
    <row r="2577" spans="4:4">
      <c r="D2577" s="499"/>
    </row>
    <row r="2578" spans="4:4">
      <c r="D2578" s="499"/>
    </row>
    <row r="2579" spans="4:4">
      <c r="D2579" s="499"/>
    </row>
    <row r="2580" spans="4:4">
      <c r="D2580" s="499"/>
    </row>
    <row r="2581" spans="4:4">
      <c r="D2581" s="499"/>
    </row>
    <row r="2582" spans="4:4">
      <c r="D2582" s="499"/>
    </row>
    <row r="2583" spans="4:4">
      <c r="D2583" s="499"/>
    </row>
    <row r="2584" spans="4:4">
      <c r="D2584" s="499"/>
    </row>
    <row r="2585" spans="4:4">
      <c r="D2585" s="499"/>
    </row>
    <row r="2586" spans="4:4">
      <c r="D2586" s="499"/>
    </row>
    <row r="2587" spans="4:4">
      <c r="D2587" s="499"/>
    </row>
    <row r="2588" spans="4:4">
      <c r="D2588" s="499"/>
    </row>
    <row r="2589" spans="4:4">
      <c r="D2589" s="499"/>
    </row>
    <row r="2590" spans="4:4">
      <c r="D2590" s="499"/>
    </row>
    <row r="2591" spans="4:4">
      <c r="D2591" s="499"/>
    </row>
    <row r="2592" spans="4:4">
      <c r="D2592" s="499"/>
    </row>
    <row r="2593" spans="4:4">
      <c r="D2593" s="499"/>
    </row>
    <row r="2594" spans="4:4">
      <c r="D2594" s="499"/>
    </row>
    <row r="2595" spans="4:4">
      <c r="D2595" s="499"/>
    </row>
    <row r="2596" spans="4:4">
      <c r="D2596" s="499"/>
    </row>
    <row r="2597" spans="4:4">
      <c r="D2597" s="499"/>
    </row>
    <row r="2598" spans="4:4">
      <c r="D2598" s="499"/>
    </row>
    <row r="2599" spans="4:4">
      <c r="D2599" s="499"/>
    </row>
    <row r="2600" spans="4:4">
      <c r="D2600" s="499"/>
    </row>
    <row r="2601" spans="4:4">
      <c r="D2601" s="499"/>
    </row>
    <row r="2602" spans="4:4">
      <c r="D2602" s="499"/>
    </row>
    <row r="2603" spans="4:4">
      <c r="D2603" s="499"/>
    </row>
    <row r="2604" spans="4:4">
      <c r="D2604" s="499"/>
    </row>
    <row r="2605" spans="4:4">
      <c r="D2605" s="499"/>
    </row>
    <row r="2606" spans="4:4">
      <c r="D2606" s="499"/>
    </row>
    <row r="2607" spans="4:4">
      <c r="D2607" s="499"/>
    </row>
    <row r="2608" spans="4:4">
      <c r="D2608" s="499"/>
    </row>
    <row r="2609" spans="4:4">
      <c r="D2609" s="499"/>
    </row>
    <row r="2610" spans="4:4">
      <c r="D2610" s="499"/>
    </row>
    <row r="2611" spans="4:4">
      <c r="D2611" s="499"/>
    </row>
    <row r="2612" spans="4:4">
      <c r="D2612" s="499"/>
    </row>
    <row r="2613" spans="4:4">
      <c r="D2613" s="499"/>
    </row>
    <row r="2614" spans="4:4">
      <c r="D2614" s="499"/>
    </row>
    <row r="2615" spans="4:4">
      <c r="D2615" s="499"/>
    </row>
    <row r="2616" spans="4:4">
      <c r="D2616" s="499"/>
    </row>
    <row r="2617" spans="4:4">
      <c r="D2617" s="499"/>
    </row>
    <row r="2618" spans="4:4">
      <c r="D2618" s="499"/>
    </row>
    <row r="2619" spans="4:4">
      <c r="D2619" s="499"/>
    </row>
    <row r="2620" spans="4:4">
      <c r="D2620" s="499"/>
    </row>
    <row r="2621" spans="4:4">
      <c r="D2621" s="499"/>
    </row>
    <row r="2622" spans="4:4">
      <c r="D2622" s="499"/>
    </row>
    <row r="2623" spans="4:4">
      <c r="D2623" s="499"/>
    </row>
    <row r="2624" spans="4:4">
      <c r="D2624" s="499"/>
    </row>
    <row r="2625" spans="4:4">
      <c r="D2625" s="499"/>
    </row>
    <row r="2626" spans="4:4">
      <c r="D2626" s="499"/>
    </row>
    <row r="2627" spans="4:4">
      <c r="D2627" s="499"/>
    </row>
    <row r="2628" spans="4:4">
      <c r="D2628" s="499"/>
    </row>
    <row r="2629" spans="4:4">
      <c r="D2629" s="499"/>
    </row>
    <row r="2630" spans="4:4">
      <c r="D2630" s="499"/>
    </row>
    <row r="2631" spans="4:4">
      <c r="D2631" s="499"/>
    </row>
    <row r="2632" spans="4:4">
      <c r="D2632" s="499"/>
    </row>
    <row r="2633" spans="4:4">
      <c r="D2633" s="499"/>
    </row>
    <row r="2634" spans="4:4">
      <c r="D2634" s="499"/>
    </row>
    <row r="2635" spans="4:4">
      <c r="D2635" s="499"/>
    </row>
    <row r="2636" spans="4:4">
      <c r="D2636" s="499"/>
    </row>
    <row r="2637" spans="4:4">
      <c r="D2637" s="499"/>
    </row>
    <row r="2638" spans="4:4">
      <c r="D2638" s="499"/>
    </row>
    <row r="2639" spans="4:4">
      <c r="D2639" s="499"/>
    </row>
    <row r="2640" spans="4:4">
      <c r="D2640" s="499"/>
    </row>
    <row r="2641" spans="4:4">
      <c r="D2641" s="499"/>
    </row>
    <row r="2642" spans="4:4">
      <c r="D2642" s="499"/>
    </row>
    <row r="2643" spans="4:4">
      <c r="D2643" s="499"/>
    </row>
    <row r="2644" spans="4:4">
      <c r="D2644" s="499"/>
    </row>
    <row r="2645" spans="4:4">
      <c r="D2645" s="499"/>
    </row>
    <row r="2646" spans="4:4">
      <c r="D2646" s="499"/>
    </row>
    <row r="2647" spans="4:4">
      <c r="D2647" s="499"/>
    </row>
    <row r="2648" spans="4:4">
      <c r="D2648" s="499"/>
    </row>
    <row r="2649" spans="4:4">
      <c r="D2649" s="499"/>
    </row>
    <row r="2650" spans="4:4">
      <c r="D2650" s="499"/>
    </row>
    <row r="2651" spans="4:4">
      <c r="D2651" s="499"/>
    </row>
    <row r="2652" spans="4:4">
      <c r="D2652" s="499"/>
    </row>
    <row r="2653" spans="4:4">
      <c r="D2653" s="499"/>
    </row>
    <row r="2654" spans="4:4">
      <c r="D2654" s="499"/>
    </row>
    <row r="2655" spans="4:4">
      <c r="D2655" s="499"/>
    </row>
    <row r="2656" spans="4:4">
      <c r="D2656" s="499"/>
    </row>
    <row r="2657" spans="4:4">
      <c r="D2657" s="499"/>
    </row>
    <row r="2658" spans="4:4">
      <c r="D2658" s="499"/>
    </row>
    <row r="2659" spans="4:4">
      <c r="D2659" s="499"/>
    </row>
    <row r="2660" spans="4:4">
      <c r="D2660" s="499"/>
    </row>
    <row r="2661" spans="4:4">
      <c r="D2661" s="499"/>
    </row>
    <row r="2662" spans="4:4">
      <c r="D2662" s="499"/>
    </row>
    <row r="2663" spans="4:4">
      <c r="D2663" s="499"/>
    </row>
    <row r="2664" spans="4:4">
      <c r="D2664" s="499"/>
    </row>
    <row r="2665" spans="4:4">
      <c r="D2665" s="499"/>
    </row>
    <row r="2666" spans="4:4">
      <c r="D2666" s="499"/>
    </row>
    <row r="2667" spans="4:4">
      <c r="D2667" s="499"/>
    </row>
    <row r="2668" spans="4:4">
      <c r="D2668" s="499"/>
    </row>
    <row r="2669" spans="4:4">
      <c r="D2669" s="499"/>
    </row>
    <row r="2670" spans="4:4">
      <c r="D2670" s="499"/>
    </row>
    <row r="2671" spans="4:4">
      <c r="D2671" s="499"/>
    </row>
    <row r="2672" spans="4:4">
      <c r="D2672" s="499"/>
    </row>
    <row r="2673" spans="4:4">
      <c r="D2673" s="499"/>
    </row>
    <row r="2674" spans="4:4">
      <c r="D2674" s="499"/>
    </row>
    <row r="2675" spans="4:4">
      <c r="D2675" s="499"/>
    </row>
    <row r="2676" spans="4:4">
      <c r="D2676" s="499"/>
    </row>
    <row r="2677" spans="4:4">
      <c r="D2677" s="499"/>
    </row>
    <row r="2678" spans="4:4">
      <c r="D2678" s="499"/>
    </row>
    <row r="2679" spans="4:4">
      <c r="D2679" s="499"/>
    </row>
    <row r="2680" spans="4:4">
      <c r="D2680" s="499"/>
    </row>
    <row r="2681" spans="4:4">
      <c r="D2681" s="499"/>
    </row>
    <row r="2682" spans="4:4">
      <c r="D2682" s="499"/>
    </row>
    <row r="2683" spans="4:4">
      <c r="D2683" s="499"/>
    </row>
    <row r="2684" spans="4:4">
      <c r="D2684" s="499"/>
    </row>
    <row r="2685" spans="4:4">
      <c r="D2685" s="499"/>
    </row>
    <row r="2686" spans="4:4">
      <c r="D2686" s="499"/>
    </row>
    <row r="2687" spans="4:4">
      <c r="D2687" s="499"/>
    </row>
    <row r="2688" spans="4:4">
      <c r="D2688" s="499"/>
    </row>
    <row r="2689" spans="4:4">
      <c r="D2689" s="499"/>
    </row>
    <row r="2690" spans="4:4">
      <c r="D2690" s="499"/>
    </row>
    <row r="2691" spans="4:4">
      <c r="D2691" s="499"/>
    </row>
    <row r="2692" spans="4:4">
      <c r="D2692" s="499"/>
    </row>
    <row r="2693" spans="4:4">
      <c r="D2693" s="499"/>
    </row>
    <row r="2694" spans="4:4">
      <c r="D2694" s="499"/>
    </row>
    <row r="2695" spans="4:4">
      <c r="D2695" s="499"/>
    </row>
    <row r="2696" spans="4:4">
      <c r="D2696" s="499"/>
    </row>
    <row r="2697" spans="4:4">
      <c r="D2697" s="499"/>
    </row>
    <row r="2698" spans="4:4">
      <c r="D2698" s="499"/>
    </row>
    <row r="2699" spans="4:4">
      <c r="D2699" s="499"/>
    </row>
    <row r="2700" spans="4:4">
      <c r="D2700" s="499"/>
    </row>
    <row r="2701" spans="4:4">
      <c r="D2701" s="499"/>
    </row>
    <row r="2702" spans="4:4">
      <c r="D2702" s="499"/>
    </row>
    <row r="2703" spans="4:4">
      <c r="D2703" s="499"/>
    </row>
    <row r="2704" spans="4:4">
      <c r="D2704" s="499"/>
    </row>
    <row r="2705" spans="4:4">
      <c r="D2705" s="499"/>
    </row>
    <row r="2706" spans="4:4">
      <c r="D2706" s="499"/>
    </row>
    <row r="2707" spans="4:4">
      <c r="D2707" s="499"/>
    </row>
    <row r="2708" spans="4:4">
      <c r="D2708" s="499"/>
    </row>
    <row r="2709" spans="4:4">
      <c r="D2709" s="499"/>
    </row>
    <row r="2710" spans="4:4">
      <c r="D2710" s="499"/>
    </row>
    <row r="2711" spans="4:4">
      <c r="D2711" s="499"/>
    </row>
    <row r="2712" spans="4:4">
      <c r="D2712" s="499"/>
    </row>
    <row r="2713" spans="4:4">
      <c r="D2713" s="499"/>
    </row>
    <row r="2714" spans="4:4">
      <c r="D2714" s="499"/>
    </row>
    <row r="2715" spans="4:4">
      <c r="D2715" s="499"/>
    </row>
    <row r="2716" spans="4:4">
      <c r="D2716" s="499"/>
    </row>
    <row r="2717" spans="4:4">
      <c r="D2717" s="499"/>
    </row>
    <row r="2718" spans="4:4">
      <c r="D2718" s="499"/>
    </row>
    <row r="2719" spans="4:4">
      <c r="D2719" s="499"/>
    </row>
    <row r="2720" spans="4:4">
      <c r="D2720" s="499"/>
    </row>
    <row r="2721" spans="4:4">
      <c r="D2721" s="499"/>
    </row>
    <row r="2722" spans="4:4">
      <c r="D2722" s="499"/>
    </row>
    <row r="2723" spans="4:4">
      <c r="D2723" s="499"/>
    </row>
    <row r="2724" spans="4:4">
      <c r="D2724" s="499"/>
    </row>
    <row r="2725" spans="4:4">
      <c r="D2725" s="499"/>
    </row>
    <row r="2726" spans="4:4">
      <c r="D2726" s="499"/>
    </row>
    <row r="2727" spans="4:4">
      <c r="D2727" s="499"/>
    </row>
    <row r="2728" spans="4:4">
      <c r="D2728" s="499"/>
    </row>
    <row r="2729" spans="4:4">
      <c r="D2729" s="499"/>
    </row>
    <row r="2730" spans="4:4">
      <c r="D2730" s="499"/>
    </row>
    <row r="2731" spans="4:4">
      <c r="D2731" s="499"/>
    </row>
    <row r="2732" spans="4:4">
      <c r="D2732" s="499"/>
    </row>
    <row r="2733" spans="4:4">
      <c r="D2733" s="499"/>
    </row>
    <row r="2734" spans="4:4">
      <c r="D2734" s="499"/>
    </row>
    <row r="2735" spans="4:4">
      <c r="D2735" s="499"/>
    </row>
    <row r="2736" spans="4:4">
      <c r="D2736" s="499"/>
    </row>
    <row r="2737" spans="4:4">
      <c r="D2737" s="499"/>
    </row>
    <row r="2738" spans="4:4">
      <c r="D2738" s="499"/>
    </row>
    <row r="2739" spans="4:4">
      <c r="D2739" s="499"/>
    </row>
    <row r="2740" spans="4:4">
      <c r="D2740" s="499"/>
    </row>
    <row r="2741" spans="4:4">
      <c r="D2741" s="499"/>
    </row>
    <row r="2742" spans="4:4">
      <c r="D2742" s="499"/>
    </row>
    <row r="2743" spans="4:4">
      <c r="D2743" s="499"/>
    </row>
    <row r="2744" spans="4:4">
      <c r="D2744" s="499"/>
    </row>
    <row r="2745" spans="4:4">
      <c r="D2745" s="499"/>
    </row>
    <row r="2746" spans="4:4">
      <c r="D2746" s="499"/>
    </row>
    <row r="2747" spans="4:4">
      <c r="D2747" s="499"/>
    </row>
    <row r="2748" spans="4:4">
      <c r="D2748" s="499"/>
    </row>
    <row r="2749" spans="4:4">
      <c r="D2749" s="499"/>
    </row>
    <row r="2750" spans="4:4">
      <c r="D2750" s="499"/>
    </row>
    <row r="2751" spans="4:4">
      <c r="D2751" s="499"/>
    </row>
    <row r="2752" spans="4:4">
      <c r="D2752" s="499"/>
    </row>
    <row r="2753" spans="4:4">
      <c r="D2753" s="499"/>
    </row>
    <row r="2754" spans="4:4">
      <c r="D2754" s="499"/>
    </row>
    <row r="2755" spans="4:4">
      <c r="D2755" s="499"/>
    </row>
    <row r="2756" spans="4:4">
      <c r="D2756" s="499"/>
    </row>
    <row r="2757" spans="4:4">
      <c r="D2757" s="499"/>
    </row>
    <row r="2758" spans="4:4">
      <c r="D2758" s="499"/>
    </row>
    <row r="2759" spans="4:4">
      <c r="D2759" s="499"/>
    </row>
    <row r="2760" spans="4:4">
      <c r="D2760" s="499"/>
    </row>
    <row r="2761" spans="4:4">
      <c r="D2761" s="499"/>
    </row>
    <row r="2762" spans="4:4">
      <c r="D2762" s="499"/>
    </row>
    <row r="2763" spans="4:4">
      <c r="D2763" s="499"/>
    </row>
    <row r="2764" spans="4:4">
      <c r="D2764" s="499"/>
    </row>
    <row r="2765" spans="4:4">
      <c r="D2765" s="499"/>
    </row>
    <row r="2766" spans="4:4">
      <c r="D2766" s="499"/>
    </row>
    <row r="2767" spans="4:4">
      <c r="D2767" s="499"/>
    </row>
    <row r="2768" spans="4:4">
      <c r="D2768" s="499"/>
    </row>
    <row r="2769" spans="4:4">
      <c r="D2769" s="499"/>
    </row>
    <row r="2770" spans="4:4">
      <c r="D2770" s="499"/>
    </row>
    <row r="2771" spans="4:4">
      <c r="D2771" s="499"/>
    </row>
    <row r="2772" spans="4:4">
      <c r="D2772" s="499"/>
    </row>
    <row r="2773" spans="4:4">
      <c r="D2773" s="499"/>
    </row>
    <row r="2774" spans="4:4">
      <c r="D2774" s="499"/>
    </row>
    <row r="2775" spans="4:4">
      <c r="D2775" s="499"/>
    </row>
    <row r="2776" spans="4:4">
      <c r="D2776" s="499"/>
    </row>
    <row r="2777" spans="4:4">
      <c r="D2777" s="499"/>
    </row>
    <row r="2778" spans="4:4">
      <c r="D2778" s="499"/>
    </row>
    <row r="2779" spans="4:4">
      <c r="D2779" s="499"/>
    </row>
    <row r="2780" spans="4:4">
      <c r="D2780" s="499"/>
    </row>
    <row r="2781" spans="4:4">
      <c r="D2781" s="499"/>
    </row>
    <row r="2782" spans="4:4">
      <c r="D2782" s="499"/>
    </row>
    <row r="2783" spans="4:4">
      <c r="D2783" s="499"/>
    </row>
    <row r="2784" spans="4:4">
      <c r="D2784" s="499"/>
    </row>
    <row r="2785" spans="4:4">
      <c r="D2785" s="499"/>
    </row>
    <row r="2786" spans="4:4">
      <c r="D2786" s="499"/>
    </row>
    <row r="2787" spans="4:4">
      <c r="D2787" s="499"/>
    </row>
    <row r="2788" spans="4:4">
      <c r="D2788" s="499"/>
    </row>
    <row r="2789" spans="4:4">
      <c r="D2789" s="499"/>
    </row>
    <row r="2790" spans="4:4">
      <c r="D2790" s="499"/>
    </row>
    <row r="2791" spans="4:4">
      <c r="D2791" s="499"/>
    </row>
    <row r="2792" spans="4:4">
      <c r="D2792" s="499"/>
    </row>
    <row r="2793" spans="4:4">
      <c r="D2793" s="499"/>
    </row>
    <row r="2794" spans="4:4">
      <c r="D2794" s="499"/>
    </row>
    <row r="2795" spans="4:4">
      <c r="D2795" s="499"/>
    </row>
    <row r="2796" spans="4:4">
      <c r="D2796" s="499"/>
    </row>
    <row r="2797" spans="4:4">
      <c r="D2797" s="499"/>
    </row>
    <row r="2798" spans="4:4">
      <c r="D2798" s="499"/>
    </row>
    <row r="2799" spans="4:4">
      <c r="D2799" s="499"/>
    </row>
    <row r="2800" spans="4:4">
      <c r="D2800" s="499"/>
    </row>
    <row r="2801" spans="4:4">
      <c r="D2801" s="499"/>
    </row>
    <row r="2802" spans="4:4">
      <c r="D2802" s="499"/>
    </row>
    <row r="2803" spans="4:4">
      <c r="D2803" s="499"/>
    </row>
    <row r="2804" spans="4:4">
      <c r="D2804" s="499"/>
    </row>
    <row r="2805" spans="4:4">
      <c r="D2805" s="499"/>
    </row>
    <row r="2806" spans="4:4">
      <c r="D2806" s="499"/>
    </row>
    <row r="2807" spans="4:4">
      <c r="D2807" s="499"/>
    </row>
    <row r="2808" spans="4:4">
      <c r="D2808" s="499"/>
    </row>
    <row r="2809" spans="4:4">
      <c r="D2809" s="499"/>
    </row>
    <row r="2810" spans="4:4">
      <c r="D2810" s="499"/>
    </row>
    <row r="2811" spans="4:4">
      <c r="D2811" s="499"/>
    </row>
    <row r="2812" spans="4:4">
      <c r="D2812" s="499"/>
    </row>
    <row r="2813" spans="4:4">
      <c r="D2813" s="499"/>
    </row>
    <row r="2814" spans="4:4">
      <c r="D2814" s="499"/>
    </row>
    <row r="2815" spans="4:4">
      <c r="D2815" s="499"/>
    </row>
    <row r="2816" spans="4:4">
      <c r="D2816" s="499"/>
    </row>
    <row r="2817" spans="4:4">
      <c r="D2817" s="499"/>
    </row>
    <row r="2818" spans="4:4">
      <c r="D2818" s="499"/>
    </row>
    <row r="2819" spans="4:4">
      <c r="D2819" s="499"/>
    </row>
    <row r="2820" spans="4:4">
      <c r="D2820" s="499"/>
    </row>
    <row r="2821" spans="4:4">
      <c r="D2821" s="499"/>
    </row>
    <row r="2822" spans="4:4">
      <c r="D2822" s="499"/>
    </row>
    <row r="2823" spans="4:4">
      <c r="D2823" s="499"/>
    </row>
    <row r="2824" spans="4:4">
      <c r="D2824" s="499"/>
    </row>
    <row r="2825" spans="4:4">
      <c r="D2825" s="499"/>
    </row>
    <row r="2826" spans="4:4">
      <c r="D2826" s="499"/>
    </row>
    <row r="2827" spans="4:4">
      <c r="D2827" s="499"/>
    </row>
    <row r="2828" spans="4:4">
      <c r="D2828" s="499"/>
    </row>
    <row r="2829" spans="4:4">
      <c r="D2829" s="499"/>
    </row>
    <row r="2830" spans="4:4">
      <c r="D2830" s="499"/>
    </row>
    <row r="2831" spans="4:4">
      <c r="D2831" s="499"/>
    </row>
    <row r="2832" spans="4:4">
      <c r="D2832" s="499"/>
    </row>
    <row r="2833" spans="4:4">
      <c r="D2833" s="499"/>
    </row>
    <row r="2834" spans="4:4">
      <c r="D2834" s="499"/>
    </row>
    <row r="2835" spans="4:4">
      <c r="D2835" s="499"/>
    </row>
    <row r="2836" spans="4:4">
      <c r="D2836" s="499"/>
    </row>
    <row r="2837" spans="4:4">
      <c r="D2837" s="499"/>
    </row>
    <row r="2838" spans="4:4">
      <c r="D2838" s="499"/>
    </row>
    <row r="2839" spans="4:4">
      <c r="D2839" s="499"/>
    </row>
    <row r="2840" spans="4:4">
      <c r="D2840" s="499"/>
    </row>
    <row r="2841" spans="4:4">
      <c r="D2841" s="499"/>
    </row>
    <row r="2842" spans="4:4">
      <c r="D2842" s="499"/>
    </row>
    <row r="2843" spans="4:4">
      <c r="D2843" s="499"/>
    </row>
    <row r="2844" spans="4:4">
      <c r="D2844" s="499"/>
    </row>
    <row r="2845" spans="4:4">
      <c r="D2845" s="499"/>
    </row>
    <row r="2846" spans="4:4">
      <c r="D2846" s="499"/>
    </row>
    <row r="2847" spans="4:4">
      <c r="D2847" s="499"/>
    </row>
    <row r="2848" spans="4:4">
      <c r="D2848" s="499"/>
    </row>
    <row r="2849" spans="4:4">
      <c r="D2849" s="499"/>
    </row>
    <row r="2850" spans="4:4">
      <c r="D2850" s="499"/>
    </row>
    <row r="2851" spans="4:4">
      <c r="D2851" s="499"/>
    </row>
    <row r="2852" spans="4:4">
      <c r="D2852" s="499"/>
    </row>
    <row r="2853" spans="4:4">
      <c r="D2853" s="499"/>
    </row>
    <row r="2854" spans="4:4">
      <c r="D2854" s="499"/>
    </row>
    <row r="2855" spans="4:4">
      <c r="D2855" s="499"/>
    </row>
    <row r="2856" spans="4:4">
      <c r="D2856" s="499"/>
    </row>
    <row r="2857" spans="4:4">
      <c r="D2857" s="499"/>
    </row>
    <row r="2858" spans="4:4">
      <c r="D2858" s="499"/>
    </row>
    <row r="2859" spans="4:4">
      <c r="D2859" s="499"/>
    </row>
    <row r="2860" spans="4:4">
      <c r="D2860" s="499"/>
    </row>
    <row r="2861" spans="4:4">
      <c r="D2861" s="499"/>
    </row>
    <row r="2862" spans="4:4">
      <c r="D2862" s="499"/>
    </row>
    <row r="2863" spans="4:4">
      <c r="D2863" s="499"/>
    </row>
    <row r="2864" spans="4:4">
      <c r="D2864" s="499"/>
    </row>
    <row r="2865" spans="4:4">
      <c r="D2865" s="499"/>
    </row>
    <row r="2866" spans="4:4">
      <c r="D2866" s="499"/>
    </row>
    <row r="2867" spans="4:4">
      <c r="D2867" s="499"/>
    </row>
    <row r="2868" spans="4:4">
      <c r="D2868" s="499"/>
    </row>
    <row r="2869" spans="4:4">
      <c r="D2869" s="499"/>
    </row>
    <row r="2870" spans="4:4">
      <c r="D2870" s="499"/>
    </row>
    <row r="2871" spans="4:4">
      <c r="D2871" s="499"/>
    </row>
    <row r="2872" spans="4:4">
      <c r="D2872" s="499"/>
    </row>
    <row r="2873" spans="4:4">
      <c r="D2873" s="499"/>
    </row>
    <row r="2874" spans="4:4">
      <c r="D2874" s="499"/>
    </row>
    <row r="2875" spans="4:4">
      <c r="D2875" s="499"/>
    </row>
    <row r="2876" spans="4:4">
      <c r="D2876" s="499"/>
    </row>
    <row r="2877" spans="4:4">
      <c r="D2877" s="499"/>
    </row>
    <row r="2878" spans="4:4">
      <c r="D2878" s="499"/>
    </row>
    <row r="2879" spans="4:4">
      <c r="D2879" s="499"/>
    </row>
    <row r="2880" spans="4:4">
      <c r="D2880" s="499"/>
    </row>
    <row r="2881" spans="4:4">
      <c r="D2881" s="499"/>
    </row>
    <row r="2882" spans="4:4">
      <c r="D2882" s="499"/>
    </row>
    <row r="2883" spans="4:4">
      <c r="D2883" s="499"/>
    </row>
    <row r="2884" spans="4:4">
      <c r="D2884" s="499"/>
    </row>
    <row r="2885" spans="4:4">
      <c r="D2885" s="499"/>
    </row>
    <row r="2886" spans="4:4">
      <c r="D2886" s="499"/>
    </row>
    <row r="2887" spans="4:4">
      <c r="D2887" s="499"/>
    </row>
    <row r="2888" spans="4:4">
      <c r="D2888" s="499"/>
    </row>
    <row r="2889" spans="4:4">
      <c r="D2889" s="499"/>
    </row>
    <row r="2890" spans="4:4">
      <c r="D2890" s="499"/>
    </row>
    <row r="2891" spans="4:4">
      <c r="D2891" s="499"/>
    </row>
    <row r="2892" spans="4:4">
      <c r="D2892" s="499"/>
    </row>
    <row r="2893" spans="4:4">
      <c r="D2893" s="499"/>
    </row>
    <row r="2894" spans="4:4">
      <c r="D2894" s="499"/>
    </row>
    <row r="2895" spans="4:4">
      <c r="D2895" s="499"/>
    </row>
    <row r="2896" spans="4:4">
      <c r="D2896" s="499"/>
    </row>
    <row r="2897" spans="4:4">
      <c r="D2897" s="499"/>
    </row>
    <row r="2898" spans="4:4">
      <c r="D2898" s="499"/>
    </row>
    <row r="2899" spans="4:4">
      <c r="D2899" s="499"/>
    </row>
    <row r="2900" spans="4:4">
      <c r="D2900" s="499"/>
    </row>
    <row r="2901" spans="4:4">
      <c r="D2901" s="499"/>
    </row>
    <row r="2902" spans="4:4">
      <c r="D2902" s="499"/>
    </row>
    <row r="2903" spans="4:4">
      <c r="D2903" s="499"/>
    </row>
    <row r="2904" spans="4:4">
      <c r="D2904" s="499"/>
    </row>
    <row r="2905" spans="4:4">
      <c r="D2905" s="499"/>
    </row>
    <row r="2906" spans="4:4">
      <c r="D2906" s="499"/>
    </row>
    <row r="2907" spans="4:4">
      <c r="D2907" s="499"/>
    </row>
    <row r="2908" spans="4:4">
      <c r="D2908" s="499"/>
    </row>
    <row r="2909" spans="4:4">
      <c r="D2909" s="499"/>
    </row>
    <row r="2910" spans="4:4">
      <c r="D2910" s="499"/>
    </row>
    <row r="2911" spans="4:4">
      <c r="D2911" s="499"/>
    </row>
    <row r="2912" spans="4:4">
      <c r="D2912" s="499"/>
    </row>
    <row r="2913" spans="4:4">
      <c r="D2913" s="499"/>
    </row>
    <row r="2914" spans="4:4">
      <c r="D2914" s="499"/>
    </row>
    <row r="2915" spans="4:4">
      <c r="D2915" s="499"/>
    </row>
    <row r="2916" spans="4:4">
      <c r="D2916" s="499"/>
    </row>
    <row r="2917" spans="4:4">
      <c r="D2917" s="499"/>
    </row>
    <row r="2918" spans="4:4">
      <c r="D2918" s="499"/>
    </row>
    <row r="2919" spans="4:4">
      <c r="D2919" s="499"/>
    </row>
    <row r="2920" spans="4:4">
      <c r="D2920" s="499"/>
    </row>
    <row r="2921" spans="4:4">
      <c r="D2921" s="499"/>
    </row>
    <row r="2922" spans="4:4">
      <c r="D2922" s="499"/>
    </row>
    <row r="2923" spans="4:4">
      <c r="D2923" s="499"/>
    </row>
    <row r="2924" spans="4:4">
      <c r="D2924" s="499"/>
    </row>
    <row r="2925" spans="4:4">
      <c r="D2925" s="499"/>
    </row>
    <row r="2926" spans="4:4">
      <c r="D2926" s="499"/>
    </row>
    <row r="2927" spans="4:4">
      <c r="D2927" s="499"/>
    </row>
    <row r="2928" spans="4:4">
      <c r="D2928" s="499"/>
    </row>
    <row r="2929" spans="4:4">
      <c r="D2929" s="499"/>
    </row>
    <row r="2930" spans="4:4">
      <c r="D2930" s="499"/>
    </row>
    <row r="2931" spans="4:4">
      <c r="D2931" s="499"/>
    </row>
    <row r="2932" spans="4:4">
      <c r="D2932" s="499"/>
    </row>
    <row r="2933" spans="4:4">
      <c r="D2933" s="499"/>
    </row>
    <row r="2934" spans="4:4">
      <c r="D2934" s="499"/>
    </row>
    <row r="2935" spans="4:4">
      <c r="D2935" s="499"/>
    </row>
    <row r="2936" spans="4:4">
      <c r="D2936" s="499"/>
    </row>
    <row r="2937" spans="4:4">
      <c r="D2937" s="499"/>
    </row>
    <row r="2938" spans="4:4">
      <c r="D2938" s="499"/>
    </row>
    <row r="2939" spans="4:4">
      <c r="D2939" s="499"/>
    </row>
    <row r="2940" spans="4:4">
      <c r="D2940" s="499"/>
    </row>
    <row r="2941" spans="4:4">
      <c r="D2941" s="499"/>
    </row>
    <row r="2942" spans="4:4">
      <c r="D2942" s="499"/>
    </row>
    <row r="2943" spans="4:4">
      <c r="D2943" s="499"/>
    </row>
    <row r="2944" spans="4:4">
      <c r="D2944" s="499"/>
    </row>
    <row r="2945" spans="4:4">
      <c r="D2945" s="499"/>
    </row>
    <row r="2946" spans="4:4">
      <c r="D2946" s="499"/>
    </row>
    <row r="2947" spans="4:4">
      <c r="D2947" s="499"/>
    </row>
    <row r="2948" spans="4:4">
      <c r="D2948" s="499"/>
    </row>
    <row r="2949" spans="4:4">
      <c r="D2949" s="499"/>
    </row>
    <row r="2950" spans="4:4">
      <c r="D2950" s="499"/>
    </row>
    <row r="2951" spans="4:4">
      <c r="D2951" s="499"/>
    </row>
    <row r="2952" spans="4:4">
      <c r="D2952" s="499"/>
    </row>
    <row r="2953" spans="4:4">
      <c r="D2953" s="499"/>
    </row>
    <row r="2954" spans="4:4">
      <c r="D2954" s="499"/>
    </row>
    <row r="2955" spans="4:4">
      <c r="D2955" s="499"/>
    </row>
    <row r="2956" spans="4:4">
      <c r="D2956" s="499"/>
    </row>
    <row r="2957" spans="4:4">
      <c r="D2957" s="499"/>
    </row>
    <row r="2958" spans="4:4">
      <c r="D2958" s="499"/>
    </row>
    <row r="2959" spans="4:4">
      <c r="D2959" s="499"/>
    </row>
    <row r="2960" spans="4:4">
      <c r="D2960" s="499"/>
    </row>
    <row r="2961" spans="4:4">
      <c r="D2961" s="499"/>
    </row>
    <row r="2962" spans="4:4">
      <c r="D2962" s="499"/>
    </row>
    <row r="2963" spans="4:4">
      <c r="D2963" s="499"/>
    </row>
    <row r="2964" spans="4:4">
      <c r="D2964" s="499"/>
    </row>
    <row r="2965" spans="4:4">
      <c r="D2965" s="499"/>
    </row>
    <row r="2966" spans="4:4">
      <c r="D2966" s="499"/>
    </row>
    <row r="2967" spans="4:4">
      <c r="D2967" s="499"/>
    </row>
    <row r="2968" spans="4:4">
      <c r="D2968" s="499"/>
    </row>
    <row r="2969" spans="4:4">
      <c r="D2969" s="499"/>
    </row>
    <row r="2970" spans="4:4">
      <c r="D2970" s="499"/>
    </row>
    <row r="2971" spans="4:4">
      <c r="D2971" s="499"/>
    </row>
    <row r="2972" spans="4:4">
      <c r="D2972" s="499"/>
    </row>
    <row r="2973" spans="4:4">
      <c r="D2973" s="499"/>
    </row>
    <row r="2974" spans="4:4">
      <c r="D2974" s="499"/>
    </row>
    <row r="2975" spans="4:4">
      <c r="D2975" s="499"/>
    </row>
    <row r="2976" spans="4:4">
      <c r="D2976" s="499"/>
    </row>
    <row r="2977" spans="4:4">
      <c r="D2977" s="499"/>
    </row>
    <row r="2978" spans="4:4">
      <c r="D2978" s="499"/>
    </row>
    <row r="2979" spans="4:4">
      <c r="D2979" s="499"/>
    </row>
    <row r="2980" spans="4:4">
      <c r="D2980" s="499"/>
    </row>
    <row r="2981" spans="4:4">
      <c r="D2981" s="499"/>
    </row>
    <row r="2982" spans="4:4">
      <c r="D2982" s="499"/>
    </row>
    <row r="2983" spans="4:4">
      <c r="D2983" s="499"/>
    </row>
    <row r="2984" spans="4:4">
      <c r="D2984" s="499"/>
    </row>
    <row r="2985" spans="4:4">
      <c r="D2985" s="499"/>
    </row>
    <row r="2986" spans="4:4">
      <c r="D2986" s="499"/>
    </row>
    <row r="2987" spans="4:4">
      <c r="D2987" s="499"/>
    </row>
    <row r="2988" spans="4:4">
      <c r="D2988" s="499"/>
    </row>
    <row r="2989" spans="4:4">
      <c r="D2989" s="499"/>
    </row>
    <row r="2990" spans="4:4">
      <c r="D2990" s="499"/>
    </row>
    <row r="2991" spans="4:4">
      <c r="D2991" s="499"/>
    </row>
    <row r="2992" spans="4:4">
      <c r="D2992" s="499"/>
    </row>
    <row r="2993" spans="4:4">
      <c r="D2993" s="499"/>
    </row>
    <row r="2994" spans="4:4">
      <c r="D2994" s="499"/>
    </row>
    <row r="2995" spans="4:4">
      <c r="D2995" s="499"/>
    </row>
    <row r="2996" spans="4:4">
      <c r="D2996" s="499"/>
    </row>
    <row r="2997" spans="4:4">
      <c r="D2997" s="499"/>
    </row>
    <row r="2998" spans="4:4">
      <c r="D2998" s="499"/>
    </row>
    <row r="2999" spans="4:4">
      <c r="D2999" s="499"/>
    </row>
    <row r="3000" spans="4:4">
      <c r="D3000" s="499"/>
    </row>
    <row r="3001" spans="4:4">
      <c r="D3001" s="499"/>
    </row>
    <row r="3002" spans="4:4">
      <c r="D3002" s="499"/>
    </row>
    <row r="3003" spans="4:4">
      <c r="D3003" s="499"/>
    </row>
    <row r="3004" spans="4:4">
      <c r="D3004" s="499"/>
    </row>
    <row r="3005" spans="4:4">
      <c r="D3005" s="499"/>
    </row>
    <row r="3006" spans="4:4">
      <c r="D3006" s="499"/>
    </row>
    <row r="3007" spans="4:4">
      <c r="D3007" s="499"/>
    </row>
    <row r="3008" spans="4:4">
      <c r="D3008" s="499"/>
    </row>
    <row r="3009" spans="4:4">
      <c r="D3009" s="499"/>
    </row>
    <row r="3010" spans="4:4">
      <c r="D3010" s="499"/>
    </row>
    <row r="3011" spans="4:4">
      <c r="D3011" s="499"/>
    </row>
    <row r="3012" spans="4:4">
      <c r="D3012" s="499"/>
    </row>
    <row r="3013" spans="4:4">
      <c r="D3013" s="499"/>
    </row>
    <row r="3014" spans="4:4">
      <c r="D3014" s="499"/>
    </row>
    <row r="3015" spans="4:4">
      <c r="D3015" s="499"/>
    </row>
    <row r="3016" spans="4:4">
      <c r="D3016" s="499"/>
    </row>
    <row r="3017" spans="4:4">
      <c r="D3017" s="499"/>
    </row>
    <row r="3018" spans="4:4">
      <c r="D3018" s="499"/>
    </row>
    <row r="3019" spans="4:4">
      <c r="D3019" s="499"/>
    </row>
    <row r="3020" spans="4:4">
      <c r="D3020" s="499"/>
    </row>
    <row r="3021" spans="4:4">
      <c r="D3021" s="499"/>
    </row>
    <row r="3022" spans="4:4">
      <c r="D3022" s="499"/>
    </row>
    <row r="3023" spans="4:4">
      <c r="D3023" s="499"/>
    </row>
    <row r="3024" spans="4:4">
      <c r="D3024" s="499"/>
    </row>
    <row r="3025" spans="4:4">
      <c r="D3025" s="499"/>
    </row>
    <row r="3026" spans="4:4">
      <c r="D3026" s="499"/>
    </row>
    <row r="3027" spans="4:4">
      <c r="D3027" s="499"/>
    </row>
    <row r="3028" spans="4:4">
      <c r="D3028" s="499"/>
    </row>
    <row r="3029" spans="4:4">
      <c r="D3029" s="499"/>
    </row>
    <row r="3030" spans="4:4">
      <c r="D3030" s="499"/>
    </row>
    <row r="3031" spans="4:4">
      <c r="D3031" s="499"/>
    </row>
    <row r="3032" spans="4:4">
      <c r="D3032" s="499"/>
    </row>
    <row r="3033" spans="4:4">
      <c r="D3033" s="499"/>
    </row>
    <row r="3034" spans="4:4">
      <c r="D3034" s="499"/>
    </row>
    <row r="3035" spans="4:4">
      <c r="D3035" s="499"/>
    </row>
    <row r="3036" spans="4:4">
      <c r="D3036" s="499"/>
    </row>
    <row r="3037" spans="4:4">
      <c r="D3037" s="499"/>
    </row>
    <row r="3038" spans="4:4">
      <c r="D3038" s="499"/>
    </row>
    <row r="3039" spans="4:4">
      <c r="D3039" s="499"/>
    </row>
    <row r="3040" spans="4:4">
      <c r="D3040" s="499"/>
    </row>
    <row r="3041" spans="4:4">
      <c r="D3041" s="499"/>
    </row>
    <row r="3042" spans="4:4">
      <c r="D3042" s="499"/>
    </row>
    <row r="3043" spans="4:4">
      <c r="D3043" s="499"/>
    </row>
    <row r="3044" spans="4:4">
      <c r="D3044" s="499"/>
    </row>
    <row r="3045" spans="4:4">
      <c r="D3045" s="499"/>
    </row>
    <row r="3046" spans="4:4">
      <c r="D3046" s="499"/>
    </row>
    <row r="3047" spans="4:4">
      <c r="D3047" s="499"/>
    </row>
    <row r="3048" spans="4:4">
      <c r="D3048" s="499"/>
    </row>
    <row r="3049" spans="4:4">
      <c r="D3049" s="499"/>
    </row>
    <row r="3050" spans="4:4">
      <c r="D3050" s="499"/>
    </row>
    <row r="3051" spans="4:4">
      <c r="D3051" s="499"/>
    </row>
    <row r="3052" spans="4:4">
      <c r="D3052" s="499"/>
    </row>
    <row r="3053" spans="4:4">
      <c r="D3053" s="499"/>
    </row>
    <row r="3054" spans="4:4">
      <c r="D3054" s="499"/>
    </row>
    <row r="3055" spans="4:4">
      <c r="D3055" s="499"/>
    </row>
    <row r="3056" spans="4:4">
      <c r="D3056" s="499"/>
    </row>
    <row r="3057" spans="4:4">
      <c r="D3057" s="499"/>
    </row>
    <row r="3058" spans="4:4">
      <c r="D3058" s="499"/>
    </row>
    <row r="3059" spans="4:4">
      <c r="D3059" s="499"/>
    </row>
    <row r="3060" spans="4:4">
      <c r="D3060" s="499"/>
    </row>
    <row r="3061" spans="4:4">
      <c r="D3061" s="499"/>
    </row>
    <row r="3062" spans="4:4">
      <c r="D3062" s="499"/>
    </row>
    <row r="3063" spans="4:4">
      <c r="D3063" s="499"/>
    </row>
    <row r="3064" spans="4:4">
      <c r="D3064" s="499"/>
    </row>
    <row r="3065" spans="4:4">
      <c r="D3065" s="499"/>
    </row>
    <row r="3066" spans="4:4">
      <c r="D3066" s="499"/>
    </row>
    <row r="3067" spans="4:4">
      <c r="D3067" s="499"/>
    </row>
    <row r="3068" spans="4:4">
      <c r="D3068" s="499"/>
    </row>
    <row r="3069" spans="4:4">
      <c r="D3069" s="499"/>
    </row>
    <row r="3070" spans="4:4">
      <c r="D3070" s="499"/>
    </row>
    <row r="3071" spans="4:4">
      <c r="D3071" s="499"/>
    </row>
    <row r="3072" spans="4:4">
      <c r="D3072" s="499"/>
    </row>
    <row r="3073" spans="4:4">
      <c r="D3073" s="499"/>
    </row>
    <row r="3074" spans="4:4">
      <c r="D3074" s="499"/>
    </row>
    <row r="3075" spans="4:4">
      <c r="D3075" s="499"/>
    </row>
    <row r="3076" spans="4:4">
      <c r="D3076" s="499"/>
    </row>
    <row r="3077" spans="4:4">
      <c r="D3077" s="499"/>
    </row>
    <row r="3078" spans="4:4">
      <c r="D3078" s="499"/>
    </row>
    <row r="3079" spans="4:4">
      <c r="D3079" s="499"/>
    </row>
    <row r="3080" spans="4:4">
      <c r="D3080" s="499"/>
    </row>
    <row r="3081" spans="4:4">
      <c r="D3081" s="499"/>
    </row>
    <row r="3082" spans="4:4">
      <c r="D3082" s="499"/>
    </row>
    <row r="3083" spans="4:4">
      <c r="D3083" s="499"/>
    </row>
    <row r="3084" spans="4:4">
      <c r="D3084" s="499"/>
    </row>
    <row r="3085" spans="4:4">
      <c r="D3085" s="499"/>
    </row>
    <row r="3086" spans="4:4">
      <c r="D3086" s="499"/>
    </row>
    <row r="3087" spans="4:4">
      <c r="D3087" s="499"/>
    </row>
    <row r="3088" spans="4:4">
      <c r="D3088" s="499"/>
    </row>
    <row r="3089" spans="4:4">
      <c r="D3089" s="499"/>
    </row>
    <row r="3090" spans="4:4">
      <c r="D3090" s="499"/>
    </row>
    <row r="3091" spans="4:4">
      <c r="D3091" s="499"/>
    </row>
    <row r="3092" spans="4:4">
      <c r="D3092" s="499"/>
    </row>
    <row r="3093" spans="4:4">
      <c r="D3093" s="499"/>
    </row>
    <row r="3094" spans="4:4">
      <c r="D3094" s="499"/>
    </row>
    <row r="3095" spans="4:4">
      <c r="D3095" s="499"/>
    </row>
    <row r="3096" spans="4:4">
      <c r="D3096" s="499"/>
    </row>
    <row r="3097" spans="4:4">
      <c r="D3097" s="499"/>
    </row>
    <row r="3098" spans="4:4">
      <c r="D3098" s="499"/>
    </row>
    <row r="3099" spans="4:4">
      <c r="D3099" s="499"/>
    </row>
    <row r="3100" spans="4:4">
      <c r="D3100" s="499"/>
    </row>
    <row r="3101" spans="4:4">
      <c r="D3101" s="499"/>
    </row>
    <row r="3102" spans="4:4">
      <c r="D3102" s="499"/>
    </row>
    <row r="3103" spans="4:4">
      <c r="D3103" s="499"/>
    </row>
    <row r="3104" spans="4:4">
      <c r="D3104" s="499"/>
    </row>
    <row r="3105" spans="4:4">
      <c r="D3105" s="499"/>
    </row>
    <row r="3106" spans="4:4">
      <c r="D3106" s="499"/>
    </row>
    <row r="3107" spans="4:4">
      <c r="D3107" s="499"/>
    </row>
    <row r="3108" spans="4:4">
      <c r="D3108" s="499"/>
    </row>
    <row r="3109" spans="4:4">
      <c r="D3109" s="499"/>
    </row>
    <row r="3110" spans="4:4">
      <c r="D3110" s="499"/>
    </row>
    <row r="3111" spans="4:4">
      <c r="D3111" s="499"/>
    </row>
    <row r="3112" spans="4:4">
      <c r="D3112" s="499"/>
    </row>
    <row r="3113" spans="4:4">
      <c r="D3113" s="499"/>
    </row>
    <row r="3114" spans="4:4">
      <c r="D3114" s="499"/>
    </row>
    <row r="3115" spans="4:4">
      <c r="D3115" s="499"/>
    </row>
    <row r="3116" spans="4:4">
      <c r="D3116" s="499"/>
    </row>
    <row r="3117" spans="4:4">
      <c r="D3117" s="499"/>
    </row>
    <row r="3118" spans="4:4">
      <c r="D3118" s="499"/>
    </row>
    <row r="3119" spans="4:4">
      <c r="D3119" s="499"/>
    </row>
    <row r="3120" spans="4:4">
      <c r="D3120" s="499"/>
    </row>
    <row r="3121" spans="4:4">
      <c r="D3121" s="499"/>
    </row>
    <row r="3122" spans="4:4">
      <c r="D3122" s="499"/>
    </row>
    <row r="3123" spans="4:4">
      <c r="D3123" s="499"/>
    </row>
    <row r="3124" spans="4:4">
      <c r="D3124" s="499"/>
    </row>
    <row r="3125" spans="4:4">
      <c r="D3125" s="499"/>
    </row>
    <row r="3126" spans="4:4">
      <c r="D3126" s="499"/>
    </row>
    <row r="3127" spans="4:4">
      <c r="D3127" s="499"/>
    </row>
    <row r="3128" spans="4:4">
      <c r="D3128" s="499"/>
    </row>
    <row r="3129" spans="4:4">
      <c r="D3129" s="499"/>
    </row>
    <row r="3130" spans="4:4">
      <c r="D3130" s="499"/>
    </row>
    <row r="3131" spans="4:4">
      <c r="D3131" s="499"/>
    </row>
    <row r="3132" spans="4:4">
      <c r="D3132" s="499"/>
    </row>
    <row r="3133" spans="4:4">
      <c r="D3133" s="499"/>
    </row>
    <row r="3134" spans="4:4">
      <c r="D3134" s="499"/>
    </row>
    <row r="3135" spans="4:4">
      <c r="D3135" s="499"/>
    </row>
    <row r="3136" spans="4:4">
      <c r="D3136" s="499"/>
    </row>
    <row r="3137" spans="4:4">
      <c r="D3137" s="499"/>
    </row>
    <row r="3138" spans="4:4">
      <c r="D3138" s="499"/>
    </row>
    <row r="3139" spans="4:4">
      <c r="D3139" s="499"/>
    </row>
    <row r="3140" spans="4:4">
      <c r="D3140" s="499"/>
    </row>
    <row r="3141" spans="4:4">
      <c r="D3141" s="499"/>
    </row>
    <row r="3142" spans="4:4">
      <c r="D3142" s="499"/>
    </row>
    <row r="3143" spans="4:4">
      <c r="D3143" s="499"/>
    </row>
    <row r="3144" spans="4:4">
      <c r="D3144" s="499"/>
    </row>
    <row r="3145" spans="4:4">
      <c r="D3145" s="499"/>
    </row>
    <row r="3146" spans="4:4">
      <c r="D3146" s="499"/>
    </row>
    <row r="3147" spans="4:4">
      <c r="D3147" s="499"/>
    </row>
    <row r="3148" spans="4:4">
      <c r="D3148" s="499"/>
    </row>
    <row r="3149" spans="4:4">
      <c r="D3149" s="499"/>
    </row>
    <row r="3150" spans="4:4">
      <c r="D3150" s="499"/>
    </row>
    <row r="3151" spans="4:4">
      <c r="D3151" s="499"/>
    </row>
    <row r="3152" spans="4:4">
      <c r="D3152" s="499"/>
    </row>
    <row r="3153" spans="4:4">
      <c r="D3153" s="499"/>
    </row>
    <row r="3154" spans="4:4">
      <c r="D3154" s="499"/>
    </row>
    <row r="3155" spans="4:4">
      <c r="D3155" s="499"/>
    </row>
    <row r="3156" spans="4:4">
      <c r="D3156" s="499"/>
    </row>
    <row r="3157" spans="4:4">
      <c r="D3157" s="499"/>
    </row>
    <row r="3158" spans="4:4">
      <c r="D3158" s="499"/>
    </row>
    <row r="3159" spans="4:4">
      <c r="D3159" s="499"/>
    </row>
    <row r="3160" spans="4:4">
      <c r="D3160" s="499"/>
    </row>
    <row r="3161" spans="4:4">
      <c r="D3161" s="499"/>
    </row>
    <row r="3162" spans="4:4">
      <c r="D3162" s="499"/>
    </row>
    <row r="3163" spans="4:4">
      <c r="D3163" s="499"/>
    </row>
    <row r="3164" spans="4:4">
      <c r="D3164" s="499"/>
    </row>
    <row r="3165" spans="4:4">
      <c r="D3165" s="499"/>
    </row>
    <row r="3166" spans="4:4">
      <c r="D3166" s="499"/>
    </row>
    <row r="3167" spans="4:4">
      <c r="D3167" s="499"/>
    </row>
    <row r="3168" spans="4:4">
      <c r="D3168" s="499"/>
    </row>
    <row r="3169" spans="4:4">
      <c r="D3169" s="499"/>
    </row>
    <row r="3170" spans="4:4">
      <c r="D3170" s="499"/>
    </row>
    <row r="3171" spans="4:4">
      <c r="D3171" s="499"/>
    </row>
    <row r="3172" spans="4:4">
      <c r="D3172" s="499"/>
    </row>
    <row r="3173" spans="4:4">
      <c r="D3173" s="499"/>
    </row>
    <row r="3174" spans="4:4">
      <c r="D3174" s="499"/>
    </row>
    <row r="3175" spans="4:4">
      <c r="D3175" s="499"/>
    </row>
    <row r="3176" spans="4:4">
      <c r="D3176" s="499"/>
    </row>
    <row r="3177" spans="4:4">
      <c r="D3177" s="499"/>
    </row>
    <row r="3178" spans="4:4">
      <c r="D3178" s="499"/>
    </row>
    <row r="3179" spans="4:4">
      <c r="D3179" s="499"/>
    </row>
    <row r="3180" spans="4:4">
      <c r="D3180" s="499"/>
    </row>
    <row r="3181" spans="4:4">
      <c r="D3181" s="499"/>
    </row>
    <row r="3182" spans="4:4">
      <c r="D3182" s="499"/>
    </row>
    <row r="3183" spans="4:4">
      <c r="D3183" s="499"/>
    </row>
    <row r="3184" spans="4:4">
      <c r="D3184" s="499"/>
    </row>
    <row r="3185" spans="4:4">
      <c r="D3185" s="499"/>
    </row>
    <row r="3186" spans="4:4">
      <c r="D3186" s="499"/>
    </row>
    <row r="3187" spans="4:4">
      <c r="D3187" s="499"/>
    </row>
    <row r="3188" spans="4:4">
      <c r="D3188" s="499"/>
    </row>
    <row r="3189" spans="4:4">
      <c r="D3189" s="499"/>
    </row>
    <row r="3190" spans="4:4">
      <c r="D3190" s="499"/>
    </row>
    <row r="3191" spans="4:4">
      <c r="D3191" s="499"/>
    </row>
    <row r="3192" spans="4:4">
      <c r="D3192" s="499"/>
    </row>
    <row r="3193" spans="4:4">
      <c r="D3193" s="499"/>
    </row>
    <row r="3194" spans="4:4">
      <c r="D3194" s="499"/>
    </row>
    <row r="3195" spans="4:4">
      <c r="D3195" s="499"/>
    </row>
    <row r="3196" spans="4:4">
      <c r="D3196" s="499"/>
    </row>
    <row r="3197" spans="4:4">
      <c r="D3197" s="499"/>
    </row>
    <row r="3198" spans="4:4">
      <c r="D3198" s="499"/>
    </row>
    <row r="3199" spans="4:4">
      <c r="D3199" s="499"/>
    </row>
    <row r="3200" spans="4:4">
      <c r="D3200" s="499"/>
    </row>
    <row r="3201" spans="4:4">
      <c r="D3201" s="499"/>
    </row>
    <row r="3202" spans="4:4">
      <c r="D3202" s="499"/>
    </row>
    <row r="3203" spans="4:4">
      <c r="D3203" s="499"/>
    </row>
    <row r="3204" spans="4:4">
      <c r="D3204" s="499"/>
    </row>
    <row r="3205" spans="4:4">
      <c r="D3205" s="499"/>
    </row>
    <row r="3206" spans="4:4">
      <c r="D3206" s="499"/>
    </row>
    <row r="3207" spans="4:4">
      <c r="D3207" s="499"/>
    </row>
    <row r="3208" spans="4:4">
      <c r="D3208" s="499"/>
    </row>
    <row r="3209" spans="4:4">
      <c r="D3209" s="499"/>
    </row>
    <row r="3210" spans="4:4">
      <c r="D3210" s="499"/>
    </row>
    <row r="3211" spans="4:4">
      <c r="D3211" s="499"/>
    </row>
    <row r="3212" spans="4:4">
      <c r="D3212" s="499"/>
    </row>
    <row r="3213" spans="4:4">
      <c r="D3213" s="499"/>
    </row>
    <row r="3214" spans="4:4">
      <c r="D3214" s="499"/>
    </row>
    <row r="3215" spans="4:4">
      <c r="D3215" s="499"/>
    </row>
    <row r="3216" spans="4:4">
      <c r="D3216" s="499"/>
    </row>
    <row r="3217" spans="4:4">
      <c r="D3217" s="499"/>
    </row>
    <row r="3218" spans="4:4">
      <c r="D3218" s="499"/>
    </row>
    <row r="3219" spans="4:4">
      <c r="D3219" s="499"/>
    </row>
    <row r="3220" spans="4:4">
      <c r="D3220" s="499"/>
    </row>
    <row r="3221" spans="4:4">
      <c r="D3221" s="499"/>
    </row>
    <row r="3222" spans="4:4">
      <c r="D3222" s="499"/>
    </row>
    <row r="3223" spans="4:4">
      <c r="D3223" s="499"/>
    </row>
    <row r="3224" spans="4:4">
      <c r="D3224" s="499"/>
    </row>
    <row r="3225" spans="4:4">
      <c r="D3225" s="499"/>
    </row>
    <row r="3226" spans="4:4">
      <c r="D3226" s="499"/>
    </row>
    <row r="3227" spans="4:4">
      <c r="D3227" s="499"/>
    </row>
    <row r="3228" spans="4:4">
      <c r="D3228" s="499"/>
    </row>
    <row r="3229" spans="4:4">
      <c r="D3229" s="499"/>
    </row>
    <row r="3230" spans="4:4">
      <c r="D3230" s="499"/>
    </row>
    <row r="3231" spans="4:4">
      <c r="D3231" s="499"/>
    </row>
    <row r="3232" spans="4:4">
      <c r="D3232" s="499"/>
    </row>
    <row r="3233" spans="4:4">
      <c r="D3233" s="499"/>
    </row>
    <row r="3234" spans="4:4">
      <c r="D3234" s="499"/>
    </row>
    <row r="3235" spans="4:4">
      <c r="D3235" s="499"/>
    </row>
    <row r="3236" spans="4:4">
      <c r="D3236" s="499"/>
    </row>
    <row r="3237" spans="4:4">
      <c r="D3237" s="499"/>
    </row>
    <row r="3238" spans="4:4">
      <c r="D3238" s="499"/>
    </row>
    <row r="3239" spans="4:4">
      <c r="D3239" s="499"/>
    </row>
    <row r="3240" spans="4:4">
      <c r="D3240" s="499"/>
    </row>
    <row r="3241" spans="4:4">
      <c r="D3241" s="499"/>
    </row>
    <row r="3242" spans="4:4">
      <c r="D3242" s="499"/>
    </row>
    <row r="3243" spans="4:4">
      <c r="D3243" s="499"/>
    </row>
    <row r="3244" spans="4:4">
      <c r="D3244" s="499"/>
    </row>
    <row r="3245" spans="4:4">
      <c r="D3245" s="499"/>
    </row>
    <row r="3246" spans="4:4">
      <c r="D3246" s="499"/>
    </row>
    <row r="3247" spans="4:4">
      <c r="D3247" s="499"/>
    </row>
    <row r="3248" spans="4:4">
      <c r="D3248" s="499"/>
    </row>
    <row r="3249" spans="4:4">
      <c r="D3249" s="499"/>
    </row>
    <row r="3250" spans="4:4">
      <c r="D3250" s="499"/>
    </row>
    <row r="3251" spans="4:4">
      <c r="D3251" s="499"/>
    </row>
    <row r="3252" spans="4:4">
      <c r="D3252" s="499"/>
    </row>
    <row r="3253" spans="4:4">
      <c r="D3253" s="499"/>
    </row>
    <row r="3254" spans="4:4">
      <c r="D3254" s="499"/>
    </row>
    <row r="3255" spans="4:4">
      <c r="D3255" s="499"/>
    </row>
    <row r="3256" spans="4:4">
      <c r="D3256" s="499"/>
    </row>
    <row r="3257" spans="4:4">
      <c r="D3257" s="499"/>
    </row>
    <row r="3258" spans="4:4">
      <c r="D3258" s="499"/>
    </row>
    <row r="3259" spans="4:4">
      <c r="D3259" s="499"/>
    </row>
    <row r="3260" spans="4:4">
      <c r="D3260" s="499"/>
    </row>
    <row r="3261" spans="4:4">
      <c r="D3261" s="499"/>
    </row>
    <row r="3262" spans="4:4">
      <c r="D3262" s="499"/>
    </row>
    <row r="3263" spans="4:4">
      <c r="D3263" s="499"/>
    </row>
    <row r="3264" spans="4:4">
      <c r="D3264" s="499"/>
    </row>
    <row r="3265" spans="4:4">
      <c r="D3265" s="499"/>
    </row>
    <row r="3266" spans="4:4">
      <c r="D3266" s="499"/>
    </row>
    <row r="3267" spans="4:4">
      <c r="D3267" s="499"/>
    </row>
    <row r="3268" spans="4:4">
      <c r="D3268" s="499"/>
    </row>
    <row r="3269" spans="4:4">
      <c r="D3269" s="499"/>
    </row>
    <row r="3270" spans="4:4">
      <c r="D3270" s="499"/>
    </row>
    <row r="3271" spans="4:4">
      <c r="D3271" s="499"/>
    </row>
    <row r="3272" spans="4:4">
      <c r="D3272" s="499"/>
    </row>
    <row r="3273" spans="4:4">
      <c r="D3273" s="499"/>
    </row>
    <row r="3274" spans="4:4">
      <c r="D3274" s="499"/>
    </row>
    <row r="3275" spans="4:4">
      <c r="D3275" s="499"/>
    </row>
    <row r="3276" spans="4:4">
      <c r="D3276" s="499"/>
    </row>
    <row r="3277" spans="4:4">
      <c r="D3277" s="499"/>
    </row>
    <row r="3278" spans="4:4">
      <c r="D3278" s="499"/>
    </row>
    <row r="3279" spans="4:4">
      <c r="D3279" s="499"/>
    </row>
    <row r="3280" spans="4:4">
      <c r="D3280" s="499"/>
    </row>
    <row r="3281" spans="4:4">
      <c r="D3281" s="499"/>
    </row>
    <row r="3282" spans="4:4">
      <c r="D3282" s="499"/>
    </row>
    <row r="3283" spans="4:4">
      <c r="D3283" s="499"/>
    </row>
    <row r="3284" spans="4:4">
      <c r="D3284" s="499"/>
    </row>
    <row r="3285" spans="4:4">
      <c r="D3285" s="499"/>
    </row>
    <row r="3286" spans="4:4">
      <c r="D3286" s="499"/>
    </row>
    <row r="3287" spans="4:4">
      <c r="D3287" s="499"/>
    </row>
    <row r="3288" spans="4:4">
      <c r="D3288" s="499"/>
    </row>
    <row r="3289" spans="4:4">
      <c r="D3289" s="499"/>
    </row>
    <row r="3290" spans="4:4">
      <c r="D3290" s="499"/>
    </row>
    <row r="3291" spans="4:4">
      <c r="D3291" s="499"/>
    </row>
    <row r="3292" spans="4:4">
      <c r="D3292" s="499"/>
    </row>
    <row r="3293" spans="4:4">
      <c r="D3293" s="499"/>
    </row>
    <row r="3294" spans="4:4">
      <c r="D3294" s="499"/>
    </row>
    <row r="3295" spans="4:4">
      <c r="D3295" s="499"/>
    </row>
    <row r="3296" spans="4:4">
      <c r="D3296" s="499"/>
    </row>
    <row r="3297" spans="4:4">
      <c r="D3297" s="499"/>
    </row>
    <row r="3298" spans="4:4">
      <c r="D3298" s="499"/>
    </row>
    <row r="3299" spans="4:4">
      <c r="D3299" s="499"/>
    </row>
    <row r="3300" spans="4:4">
      <c r="D3300" s="499"/>
    </row>
    <row r="3301" spans="4:4">
      <c r="D3301" s="499"/>
    </row>
    <row r="3302" spans="4:4">
      <c r="D3302" s="499"/>
    </row>
    <row r="3303" spans="4:4">
      <c r="D3303" s="499"/>
    </row>
    <row r="3304" spans="4:4">
      <c r="D3304" s="499"/>
    </row>
    <row r="3305" spans="4:4">
      <c r="D3305" s="499"/>
    </row>
    <row r="3306" spans="4:4">
      <c r="D3306" s="499"/>
    </row>
    <row r="3307" spans="4:4">
      <c r="D3307" s="499"/>
    </row>
    <row r="3308" spans="4:4">
      <c r="D3308" s="499"/>
    </row>
    <row r="3309" spans="4:4">
      <c r="D3309" s="499"/>
    </row>
    <row r="3310" spans="4:4">
      <c r="D3310" s="499"/>
    </row>
    <row r="3311" spans="4:4">
      <c r="D3311" s="499"/>
    </row>
    <row r="3312" spans="4:4">
      <c r="D3312" s="499"/>
    </row>
    <row r="3313" spans="4:4">
      <c r="D3313" s="499"/>
    </row>
    <row r="3314" spans="4:4">
      <c r="D3314" s="499"/>
    </row>
    <row r="3315" spans="4:4">
      <c r="D3315" s="499"/>
    </row>
    <row r="3316" spans="4:4">
      <c r="D3316" s="499"/>
    </row>
    <row r="3317" spans="4:4">
      <c r="D3317" s="499"/>
    </row>
    <row r="3318" spans="4:4">
      <c r="D3318" s="499"/>
    </row>
    <row r="3319" spans="4:4">
      <c r="D3319" s="499"/>
    </row>
    <row r="3320" spans="4:4">
      <c r="D3320" s="499"/>
    </row>
    <row r="3321" spans="4:4">
      <c r="D3321" s="499"/>
    </row>
    <row r="3322" spans="4:4">
      <c r="D3322" s="499"/>
    </row>
    <row r="3323" spans="4:4">
      <c r="D3323" s="499"/>
    </row>
    <row r="3324" spans="4:4">
      <c r="D3324" s="499"/>
    </row>
    <row r="3325" spans="4:4">
      <c r="D3325" s="499"/>
    </row>
    <row r="3326" spans="4:4">
      <c r="D3326" s="499"/>
    </row>
    <row r="3327" spans="4:4">
      <c r="D3327" s="499"/>
    </row>
    <row r="3328" spans="4:4">
      <c r="D3328" s="499"/>
    </row>
    <row r="3329" spans="4:4">
      <c r="D3329" s="499"/>
    </row>
    <row r="3330" spans="4:4">
      <c r="D3330" s="499"/>
    </row>
    <row r="3331" spans="4:4">
      <c r="D3331" s="499"/>
    </row>
    <row r="3332" spans="4:4">
      <c r="D3332" s="499"/>
    </row>
    <row r="3333" spans="4:4">
      <c r="D3333" s="499"/>
    </row>
    <row r="3334" spans="4:4">
      <c r="D3334" s="499"/>
    </row>
    <row r="3335" spans="4:4">
      <c r="D3335" s="499"/>
    </row>
    <row r="3336" spans="4:4">
      <c r="D3336" s="499"/>
    </row>
    <row r="3337" spans="4:4">
      <c r="D3337" s="499"/>
    </row>
    <row r="3338" spans="4:4">
      <c r="D3338" s="499"/>
    </row>
    <row r="3339" spans="4:4">
      <c r="D3339" s="499"/>
    </row>
    <row r="3340" spans="4:4">
      <c r="D3340" s="499"/>
    </row>
    <row r="3341" spans="4:4">
      <c r="D3341" s="499"/>
    </row>
    <row r="3342" spans="4:4">
      <c r="D3342" s="499"/>
    </row>
    <row r="3343" spans="4:4">
      <c r="D3343" s="499"/>
    </row>
    <row r="3344" spans="4:4">
      <c r="D3344" s="499"/>
    </row>
    <row r="3345" spans="4:4">
      <c r="D3345" s="499"/>
    </row>
    <row r="3346" spans="4:4">
      <c r="D3346" s="499"/>
    </row>
    <row r="3347" spans="4:4">
      <c r="D3347" s="499"/>
    </row>
    <row r="3348" spans="4:4">
      <c r="D3348" s="499"/>
    </row>
    <row r="3349" spans="4:4">
      <c r="D3349" s="499"/>
    </row>
    <row r="3350" spans="4:4">
      <c r="D3350" s="499"/>
    </row>
    <row r="3351" spans="4:4">
      <c r="D3351" s="499"/>
    </row>
    <row r="3352" spans="4:4">
      <c r="D3352" s="499"/>
    </row>
    <row r="3353" spans="4:4">
      <c r="D3353" s="499"/>
    </row>
    <row r="3354" spans="4:4">
      <c r="D3354" s="499"/>
    </row>
    <row r="3355" spans="4:4">
      <c r="D3355" s="499"/>
    </row>
    <row r="3356" spans="4:4">
      <c r="D3356" s="499"/>
    </row>
    <row r="3357" spans="4:4">
      <c r="D3357" s="499"/>
    </row>
    <row r="3358" spans="4:4">
      <c r="D3358" s="499"/>
    </row>
    <row r="3359" spans="4:4">
      <c r="D3359" s="499"/>
    </row>
    <row r="3360" spans="4:4">
      <c r="D3360" s="499"/>
    </row>
    <row r="3361" spans="4:4">
      <c r="D3361" s="499"/>
    </row>
    <row r="3362" spans="4:4">
      <c r="D3362" s="499"/>
    </row>
    <row r="3363" spans="4:4">
      <c r="D3363" s="499"/>
    </row>
    <row r="3364" spans="4:4">
      <c r="D3364" s="499"/>
    </row>
    <row r="3365" spans="4:4">
      <c r="D3365" s="499"/>
    </row>
    <row r="3366" spans="4:4">
      <c r="D3366" s="499"/>
    </row>
    <row r="3367" spans="4:4">
      <c r="D3367" s="499"/>
    </row>
    <row r="3368" spans="4:4">
      <c r="D3368" s="499"/>
    </row>
    <row r="3369" spans="4:4">
      <c r="D3369" s="499"/>
    </row>
    <row r="3370" spans="4:4">
      <c r="D3370" s="499"/>
    </row>
    <row r="3371" spans="4:4">
      <c r="D3371" s="499"/>
    </row>
    <row r="3372" spans="4:4">
      <c r="D3372" s="499"/>
    </row>
    <row r="3373" spans="4:4">
      <c r="D3373" s="499"/>
    </row>
    <row r="3374" spans="4:4">
      <c r="D3374" s="499"/>
    </row>
    <row r="3375" spans="4:4">
      <c r="D3375" s="499"/>
    </row>
    <row r="3376" spans="4:4">
      <c r="D3376" s="499"/>
    </row>
    <row r="3377" spans="4:4">
      <c r="D3377" s="499"/>
    </row>
    <row r="3378" spans="4:4">
      <c r="D3378" s="499"/>
    </row>
    <row r="3379" spans="4:4">
      <c r="D3379" s="499"/>
    </row>
    <row r="3380" spans="4:4">
      <c r="D3380" s="499"/>
    </row>
    <row r="3381" spans="4:4">
      <c r="D3381" s="499"/>
    </row>
    <row r="3382" spans="4:4">
      <c r="D3382" s="499"/>
    </row>
    <row r="3383" spans="4:4">
      <c r="D3383" s="499"/>
    </row>
    <row r="3384" spans="4:4">
      <c r="D3384" s="499"/>
    </row>
    <row r="3385" spans="4:4">
      <c r="D3385" s="499"/>
    </row>
    <row r="3386" spans="4:4">
      <c r="D3386" s="499"/>
    </row>
    <row r="3387" spans="4:4">
      <c r="D3387" s="499"/>
    </row>
    <row r="3388" spans="4:4">
      <c r="D3388" s="499"/>
    </row>
    <row r="3389" spans="4:4">
      <c r="D3389" s="499"/>
    </row>
    <row r="3390" spans="4:4">
      <c r="D3390" s="499"/>
    </row>
    <row r="3391" spans="4:4">
      <c r="D3391" s="499"/>
    </row>
    <row r="3392" spans="4:4">
      <c r="D3392" s="499"/>
    </row>
    <row r="3393" spans="4:4">
      <c r="D3393" s="499"/>
    </row>
    <row r="3394" spans="4:4">
      <c r="D3394" s="499"/>
    </row>
    <row r="3395" spans="4:4">
      <c r="D3395" s="499"/>
    </row>
    <row r="3396" spans="4:4">
      <c r="D3396" s="499"/>
    </row>
    <row r="3397" spans="4:4">
      <c r="D3397" s="499"/>
    </row>
    <row r="3398" spans="4:4">
      <c r="D3398" s="499"/>
    </row>
    <row r="3399" spans="4:4">
      <c r="D3399" s="499"/>
    </row>
    <row r="3400" spans="4:4">
      <c r="D3400" s="499"/>
    </row>
    <row r="3401" spans="4:4">
      <c r="D3401" s="499"/>
    </row>
    <row r="3402" spans="4:4">
      <c r="D3402" s="499"/>
    </row>
    <row r="3403" spans="4:4">
      <c r="D3403" s="499"/>
    </row>
    <row r="3404" spans="4:4">
      <c r="D3404" s="499"/>
    </row>
    <row r="3405" spans="4:4">
      <c r="D3405" s="499"/>
    </row>
    <row r="3406" spans="4:4">
      <c r="D3406" s="499"/>
    </row>
    <row r="3407" spans="4:4">
      <c r="D3407" s="499"/>
    </row>
    <row r="3408" spans="4:4">
      <c r="D3408" s="499"/>
    </row>
    <row r="3409" spans="4:4">
      <c r="D3409" s="499"/>
    </row>
    <row r="3410" spans="4:4">
      <c r="D3410" s="499"/>
    </row>
    <row r="3411" spans="4:4">
      <c r="D3411" s="499"/>
    </row>
    <row r="3412" spans="4:4">
      <c r="D3412" s="499"/>
    </row>
    <row r="3413" spans="4:4">
      <c r="D3413" s="499"/>
    </row>
    <row r="3414" spans="4:4">
      <c r="D3414" s="499"/>
    </row>
    <row r="3415" spans="4:4">
      <c r="D3415" s="499"/>
    </row>
    <row r="3416" spans="4:4">
      <c r="D3416" s="499"/>
    </row>
    <row r="3417" spans="4:4">
      <c r="D3417" s="499"/>
    </row>
    <row r="3418" spans="4:4">
      <c r="D3418" s="499"/>
    </row>
    <row r="3419" spans="4:4">
      <c r="D3419" s="499"/>
    </row>
    <row r="3420" spans="4:4">
      <c r="D3420" s="499"/>
    </row>
    <row r="3421" spans="4:4">
      <c r="D3421" s="499"/>
    </row>
    <row r="3422" spans="4:4">
      <c r="D3422" s="499"/>
    </row>
    <row r="3423" spans="4:4">
      <c r="D3423" s="499"/>
    </row>
    <row r="3424" spans="4:4">
      <c r="D3424" s="499"/>
    </row>
    <row r="3425" spans="4:4">
      <c r="D3425" s="499"/>
    </row>
    <row r="3426" spans="4:4">
      <c r="D3426" s="499"/>
    </row>
    <row r="3427" spans="4:4">
      <c r="D3427" s="499"/>
    </row>
    <row r="3428" spans="4:4">
      <c r="D3428" s="499"/>
    </row>
    <row r="3429" spans="4:4">
      <c r="D3429" s="499"/>
    </row>
    <row r="3430" spans="4:4">
      <c r="D3430" s="499"/>
    </row>
    <row r="3431" spans="4:4">
      <c r="D3431" s="499"/>
    </row>
    <row r="3432" spans="4:4">
      <c r="D3432" s="499"/>
    </row>
    <row r="3433" spans="4:4">
      <c r="D3433" s="499"/>
    </row>
    <row r="3434" spans="4:4">
      <c r="D3434" s="499"/>
    </row>
    <row r="3435" spans="4:4">
      <c r="D3435" s="499"/>
    </row>
    <row r="3436" spans="4:4">
      <c r="D3436" s="499"/>
    </row>
    <row r="3437" spans="4:4">
      <c r="D3437" s="499"/>
    </row>
    <row r="3438" spans="4:4">
      <c r="D3438" s="499"/>
    </row>
    <row r="3439" spans="4:4">
      <c r="D3439" s="499"/>
    </row>
    <row r="3440" spans="4:4">
      <c r="D3440" s="499"/>
    </row>
    <row r="3441" spans="4:4">
      <c r="D3441" s="499"/>
    </row>
    <row r="3442" spans="4:4">
      <c r="D3442" s="499"/>
    </row>
    <row r="3443" spans="4:4">
      <c r="D3443" s="499"/>
    </row>
    <row r="3444" spans="4:4">
      <c r="D3444" s="499"/>
    </row>
    <row r="3445" spans="4:4">
      <c r="D3445" s="499"/>
    </row>
    <row r="3446" spans="4:4">
      <c r="D3446" s="499"/>
    </row>
    <row r="3447" spans="4:4">
      <c r="D3447" s="499"/>
    </row>
    <row r="3448" spans="4:4">
      <c r="D3448" s="499"/>
    </row>
    <row r="3449" spans="4:4">
      <c r="D3449" s="499"/>
    </row>
    <row r="3450" spans="4:4">
      <c r="D3450" s="499"/>
    </row>
    <row r="3451" spans="4:4">
      <c r="D3451" s="499"/>
    </row>
    <row r="3452" spans="4:4">
      <c r="D3452" s="499"/>
    </row>
    <row r="3453" spans="4:4">
      <c r="D3453" s="499"/>
    </row>
    <row r="3454" spans="4:4">
      <c r="D3454" s="499"/>
    </row>
    <row r="3455" spans="4:4">
      <c r="D3455" s="499"/>
    </row>
    <row r="3456" spans="4:4">
      <c r="D3456" s="499"/>
    </row>
    <row r="3457" spans="4:4">
      <c r="D3457" s="499"/>
    </row>
    <row r="3458" spans="4:4">
      <c r="D3458" s="499"/>
    </row>
    <row r="3459" spans="4:4">
      <c r="D3459" s="499"/>
    </row>
    <row r="3460" spans="4:4">
      <c r="D3460" s="499"/>
    </row>
    <row r="3461" spans="4:4">
      <c r="D3461" s="499"/>
    </row>
    <row r="3462" spans="4:4">
      <c r="D3462" s="499"/>
    </row>
    <row r="3463" spans="4:4">
      <c r="D3463" s="499"/>
    </row>
    <row r="3464" spans="4:4">
      <c r="D3464" s="499"/>
    </row>
    <row r="3465" spans="4:4">
      <c r="D3465" s="499"/>
    </row>
    <row r="3466" spans="4:4">
      <c r="D3466" s="499"/>
    </row>
    <row r="3467" spans="4:4">
      <c r="D3467" s="499"/>
    </row>
    <row r="3468" spans="4:4">
      <c r="D3468" s="499"/>
    </row>
    <row r="3469" spans="4:4">
      <c r="D3469" s="499"/>
    </row>
    <row r="3470" spans="4:4">
      <c r="D3470" s="499"/>
    </row>
    <row r="3471" spans="4:4">
      <c r="D3471" s="499"/>
    </row>
    <row r="3472" spans="4:4">
      <c r="D3472" s="499"/>
    </row>
    <row r="3473" spans="4:4">
      <c r="D3473" s="499"/>
    </row>
    <row r="3474" spans="4:4">
      <c r="D3474" s="499"/>
    </row>
    <row r="3475" spans="4:4">
      <c r="D3475" s="499"/>
    </row>
    <row r="3476" spans="4:4">
      <c r="D3476" s="499"/>
    </row>
    <row r="3477" spans="4:4">
      <c r="D3477" s="499"/>
    </row>
    <row r="3478" spans="4:4">
      <c r="D3478" s="499"/>
    </row>
    <row r="3479" spans="4:4">
      <c r="D3479" s="499"/>
    </row>
    <row r="3480" spans="4:4">
      <c r="D3480" s="499"/>
    </row>
    <row r="3481" spans="4:4">
      <c r="D3481" s="499"/>
    </row>
    <row r="3482" spans="4:4">
      <c r="D3482" s="499"/>
    </row>
    <row r="3483" spans="4:4">
      <c r="D3483" s="499"/>
    </row>
    <row r="3484" spans="4:4">
      <c r="D3484" s="499"/>
    </row>
    <row r="3485" spans="4:4">
      <c r="D3485" s="499"/>
    </row>
    <row r="3486" spans="4:4">
      <c r="D3486" s="499"/>
    </row>
    <row r="3487" spans="4:4">
      <c r="D3487" s="499"/>
    </row>
    <row r="3488" spans="4:4">
      <c r="D3488" s="499"/>
    </row>
    <row r="3489" spans="4:4">
      <c r="D3489" s="499"/>
    </row>
    <row r="3490" spans="4:4">
      <c r="D3490" s="499"/>
    </row>
    <row r="3491" spans="4:4">
      <c r="D3491" s="499"/>
    </row>
    <row r="3492" spans="4:4">
      <c r="D3492" s="499"/>
    </row>
    <row r="3493" spans="4:4">
      <c r="D3493" s="499"/>
    </row>
    <row r="3494" spans="4:4">
      <c r="D3494" s="499"/>
    </row>
    <row r="3495" spans="4:4">
      <c r="D3495" s="499"/>
    </row>
    <row r="3496" spans="4:4">
      <c r="D3496" s="499"/>
    </row>
    <row r="3497" spans="4:4">
      <c r="D3497" s="499"/>
    </row>
    <row r="3498" spans="4:4">
      <c r="D3498" s="499"/>
    </row>
    <row r="3499" spans="4:4">
      <c r="D3499" s="499"/>
    </row>
    <row r="3500" spans="4:4">
      <c r="D3500" s="499"/>
    </row>
    <row r="3501" spans="4:4">
      <c r="D3501" s="499"/>
    </row>
    <row r="3502" spans="4:4">
      <c r="D3502" s="499"/>
    </row>
    <row r="3503" spans="4:4">
      <c r="D3503" s="499"/>
    </row>
    <row r="3504" spans="4:4">
      <c r="D3504" s="499"/>
    </row>
    <row r="3505" spans="4:4">
      <c r="D3505" s="499"/>
    </row>
    <row r="3506" spans="4:4">
      <c r="D3506" s="499"/>
    </row>
    <row r="3507" spans="4:4">
      <c r="D3507" s="499"/>
    </row>
    <row r="3508" spans="4:4">
      <c r="D3508" s="499"/>
    </row>
    <row r="3509" spans="4:4">
      <c r="D3509" s="499"/>
    </row>
    <row r="3510" spans="4:4">
      <c r="D3510" s="499"/>
    </row>
    <row r="3511" spans="4:4">
      <c r="D3511" s="499"/>
    </row>
    <row r="3512" spans="4:4">
      <c r="D3512" s="499"/>
    </row>
    <row r="3513" spans="4:4">
      <c r="D3513" s="499"/>
    </row>
    <row r="3514" spans="4:4">
      <c r="D3514" s="499"/>
    </row>
    <row r="3515" spans="4:4">
      <c r="D3515" s="499"/>
    </row>
    <row r="3516" spans="4:4">
      <c r="D3516" s="499"/>
    </row>
    <row r="3517" spans="4:4">
      <c r="D3517" s="499"/>
    </row>
    <row r="3518" spans="4:4">
      <c r="D3518" s="499"/>
    </row>
    <row r="3519" spans="4:4">
      <c r="D3519" s="499"/>
    </row>
    <row r="3520" spans="4:4">
      <c r="D3520" s="499"/>
    </row>
    <row r="3521" spans="4:4">
      <c r="D3521" s="499"/>
    </row>
    <row r="3522" spans="4:4">
      <c r="D3522" s="499"/>
    </row>
    <row r="3523" spans="4:4">
      <c r="D3523" s="499"/>
    </row>
    <row r="3524" spans="4:4">
      <c r="D3524" s="499"/>
    </row>
    <row r="3525" spans="4:4">
      <c r="D3525" s="499"/>
    </row>
    <row r="3526" spans="4:4">
      <c r="D3526" s="499"/>
    </row>
    <row r="3527" spans="4:4">
      <c r="D3527" s="499"/>
    </row>
    <row r="3528" spans="4:4">
      <c r="D3528" s="499"/>
    </row>
    <row r="3529" spans="4:4">
      <c r="D3529" s="499"/>
    </row>
    <row r="3530" spans="4:4">
      <c r="D3530" s="499"/>
    </row>
    <row r="3531" spans="4:4">
      <c r="D3531" s="499"/>
    </row>
    <row r="3532" spans="4:4">
      <c r="D3532" s="499"/>
    </row>
    <row r="3533" spans="4:4">
      <c r="D3533" s="499"/>
    </row>
    <row r="3534" spans="4:4">
      <c r="D3534" s="499"/>
    </row>
    <row r="3535" spans="4:4">
      <c r="D3535" s="499"/>
    </row>
    <row r="3536" spans="4:4">
      <c r="D3536" s="499"/>
    </row>
    <row r="3537" spans="4:4">
      <c r="D3537" s="499"/>
    </row>
    <row r="3538" spans="4:4">
      <c r="D3538" s="499"/>
    </row>
    <row r="3539" spans="4:4">
      <c r="D3539" s="499"/>
    </row>
    <row r="3540" spans="4:4">
      <c r="D3540" s="499"/>
    </row>
    <row r="3541" spans="4:4">
      <c r="D3541" s="499"/>
    </row>
    <row r="3542" spans="4:4">
      <c r="D3542" s="499"/>
    </row>
    <row r="3543" spans="4:4">
      <c r="D3543" s="499"/>
    </row>
    <row r="3544" spans="4:4">
      <c r="D3544" s="499"/>
    </row>
    <row r="3545" spans="4:4">
      <c r="D3545" s="499"/>
    </row>
    <row r="3546" spans="4:4">
      <c r="D3546" s="499"/>
    </row>
    <row r="3547" spans="4:4">
      <c r="D3547" s="499"/>
    </row>
    <row r="3548" spans="4:4">
      <c r="D3548" s="499"/>
    </row>
    <row r="3549" spans="4:4">
      <c r="D3549" s="499"/>
    </row>
    <row r="3550" spans="4:4">
      <c r="D3550" s="499"/>
    </row>
    <row r="3551" spans="4:4">
      <c r="D3551" s="499"/>
    </row>
    <row r="3552" spans="4:4">
      <c r="D3552" s="499"/>
    </row>
    <row r="3553" spans="4:4">
      <c r="D3553" s="499"/>
    </row>
    <row r="3554" spans="4:4">
      <c r="D3554" s="499"/>
    </row>
    <row r="3555" spans="4:4">
      <c r="D3555" s="499"/>
    </row>
    <row r="3556" spans="4:4">
      <c r="D3556" s="499"/>
    </row>
    <row r="3557" spans="4:4">
      <c r="D3557" s="499"/>
    </row>
    <row r="3558" spans="4:4">
      <c r="D3558" s="499"/>
    </row>
    <row r="3559" spans="4:4">
      <c r="D3559" s="499"/>
    </row>
    <row r="3560" spans="4:4">
      <c r="D3560" s="499"/>
    </row>
    <row r="3561" spans="4:4">
      <c r="D3561" s="499"/>
    </row>
    <row r="3562" spans="4:4">
      <c r="D3562" s="499"/>
    </row>
    <row r="3563" spans="4:4">
      <c r="D3563" s="499"/>
    </row>
    <row r="3564" spans="4:4">
      <c r="D3564" s="499"/>
    </row>
    <row r="3565" spans="4:4">
      <c r="D3565" s="499"/>
    </row>
    <row r="3566" spans="4:4">
      <c r="D3566" s="499"/>
    </row>
    <row r="3567" spans="4:4">
      <c r="D3567" s="499"/>
    </row>
    <row r="3568" spans="4:4">
      <c r="D3568" s="499"/>
    </row>
    <row r="3569" spans="4:4">
      <c r="D3569" s="499"/>
    </row>
    <row r="3570" spans="4:4">
      <c r="D3570" s="499"/>
    </row>
    <row r="3571" spans="4:4">
      <c r="D3571" s="499"/>
    </row>
    <row r="3572" spans="4:4">
      <c r="D3572" s="499"/>
    </row>
    <row r="3573" spans="4:4">
      <c r="D3573" s="499"/>
    </row>
    <row r="3574" spans="4:4">
      <c r="D3574" s="499"/>
    </row>
    <row r="3575" spans="4:4">
      <c r="D3575" s="499"/>
    </row>
    <row r="3576" spans="4:4">
      <c r="D3576" s="499"/>
    </row>
    <row r="3577" spans="4:4">
      <c r="D3577" s="499"/>
    </row>
    <row r="3578" spans="4:4">
      <c r="D3578" s="499"/>
    </row>
    <row r="3579" spans="4:4">
      <c r="D3579" s="499"/>
    </row>
    <row r="3580" spans="4:4">
      <c r="D3580" s="499"/>
    </row>
    <row r="3581" spans="4:4">
      <c r="D3581" s="499"/>
    </row>
    <row r="3582" spans="4:4">
      <c r="D3582" s="499"/>
    </row>
    <row r="3583" spans="4:4">
      <c r="D3583" s="499"/>
    </row>
    <row r="3584" spans="4:4">
      <c r="D3584" s="499"/>
    </row>
    <row r="3585" spans="4:4">
      <c r="D3585" s="499"/>
    </row>
    <row r="3586" spans="4:4">
      <c r="D3586" s="499"/>
    </row>
    <row r="3587" spans="4:4">
      <c r="D3587" s="499"/>
    </row>
    <row r="3588" spans="4:4">
      <c r="D3588" s="499"/>
    </row>
    <row r="3589" spans="4:4">
      <c r="D3589" s="499"/>
    </row>
    <row r="3590" spans="4:4">
      <c r="D3590" s="499"/>
    </row>
    <row r="3591" spans="4:4">
      <c r="D3591" s="499"/>
    </row>
    <row r="3592" spans="4:4">
      <c r="D3592" s="499"/>
    </row>
    <row r="3593" spans="4:4">
      <c r="D3593" s="499"/>
    </row>
    <row r="3594" spans="4:4">
      <c r="D3594" s="499"/>
    </row>
    <row r="3595" spans="4:4">
      <c r="D3595" s="499"/>
    </row>
    <row r="3596" spans="4:4">
      <c r="D3596" s="499"/>
    </row>
    <row r="3597" spans="4:4">
      <c r="D3597" s="499"/>
    </row>
    <row r="3598" spans="4:4">
      <c r="D3598" s="499"/>
    </row>
    <row r="3599" spans="4:4">
      <c r="D3599" s="499"/>
    </row>
    <row r="3600" spans="4:4">
      <c r="D3600" s="499"/>
    </row>
    <row r="3601" spans="4:4">
      <c r="D3601" s="499"/>
    </row>
    <row r="3602" spans="4:4">
      <c r="D3602" s="499"/>
    </row>
    <row r="3603" spans="4:4">
      <c r="D3603" s="499"/>
    </row>
    <row r="3604" spans="4:4">
      <c r="D3604" s="499"/>
    </row>
    <row r="3605" spans="4:4">
      <c r="D3605" s="499"/>
    </row>
    <row r="3606" spans="4:4">
      <c r="D3606" s="499"/>
    </row>
    <row r="3607" spans="4:4">
      <c r="D3607" s="499"/>
    </row>
    <row r="3608" spans="4:4">
      <c r="D3608" s="499"/>
    </row>
    <row r="3609" spans="4:4">
      <c r="D3609" s="499"/>
    </row>
    <row r="3610" spans="4:4">
      <c r="D3610" s="499"/>
    </row>
    <row r="3611" spans="4:4">
      <c r="D3611" s="499"/>
    </row>
    <row r="3612" spans="4:4">
      <c r="D3612" s="499"/>
    </row>
    <row r="3613" spans="4:4">
      <c r="D3613" s="499"/>
    </row>
    <row r="3614" spans="4:4">
      <c r="D3614" s="499"/>
    </row>
    <row r="3615" spans="4:4">
      <c r="D3615" s="499"/>
    </row>
    <row r="3616" spans="4:4">
      <c r="D3616" s="499"/>
    </row>
    <row r="3617" spans="4:4">
      <c r="D3617" s="499"/>
    </row>
    <row r="3618" spans="4:4">
      <c r="D3618" s="499"/>
    </row>
    <row r="3619" spans="4:4">
      <c r="D3619" s="499"/>
    </row>
    <row r="3620" spans="4:4">
      <c r="D3620" s="499"/>
    </row>
    <row r="3621" spans="4:4">
      <c r="D3621" s="499"/>
    </row>
    <row r="3622" spans="4:4">
      <c r="D3622" s="499"/>
    </row>
    <row r="3623" spans="4:4">
      <c r="D3623" s="499"/>
    </row>
    <row r="3624" spans="4:4">
      <c r="D3624" s="499"/>
    </row>
    <row r="3625" spans="4:4">
      <c r="D3625" s="499"/>
    </row>
    <row r="3626" spans="4:4">
      <c r="D3626" s="499"/>
    </row>
    <row r="3627" spans="4:4">
      <c r="D3627" s="499"/>
    </row>
    <row r="3628" spans="4:4">
      <c r="D3628" s="499"/>
    </row>
    <row r="3629" spans="4:4">
      <c r="D3629" s="499"/>
    </row>
    <row r="3630" spans="4:4">
      <c r="D3630" s="499"/>
    </row>
    <row r="3631" spans="4:4">
      <c r="D3631" s="499"/>
    </row>
    <row r="3632" spans="4:4">
      <c r="D3632" s="499"/>
    </row>
    <row r="3633" spans="4:4">
      <c r="D3633" s="499"/>
    </row>
    <row r="3634" spans="4:4">
      <c r="D3634" s="499"/>
    </row>
    <row r="3635" spans="4:4">
      <c r="D3635" s="499"/>
    </row>
    <row r="3636" spans="4:4">
      <c r="D3636" s="499"/>
    </row>
    <row r="3637" spans="4:4">
      <c r="D3637" s="499"/>
    </row>
    <row r="3638" spans="4:4">
      <c r="D3638" s="499"/>
    </row>
    <row r="3639" spans="4:4">
      <c r="D3639" s="499"/>
    </row>
    <row r="3640" spans="4:4">
      <c r="D3640" s="499"/>
    </row>
    <row r="3641" spans="4:4">
      <c r="D3641" s="499"/>
    </row>
    <row r="3642" spans="4:4">
      <c r="D3642" s="499"/>
    </row>
    <row r="3643" spans="4:4">
      <c r="D3643" s="499"/>
    </row>
    <row r="3644" spans="4:4">
      <c r="D3644" s="499"/>
    </row>
    <row r="3645" spans="4:4">
      <c r="D3645" s="499"/>
    </row>
    <row r="3646" spans="4:4">
      <c r="D3646" s="499"/>
    </row>
    <row r="3647" spans="4:4">
      <c r="D3647" s="499"/>
    </row>
    <row r="3648" spans="4:4">
      <c r="D3648" s="499"/>
    </row>
    <row r="3649" spans="4:4">
      <c r="D3649" s="499"/>
    </row>
    <row r="3650" spans="4:4">
      <c r="D3650" s="499"/>
    </row>
    <row r="3651" spans="4:4">
      <c r="D3651" s="499"/>
    </row>
    <row r="3652" spans="4:4">
      <c r="D3652" s="499"/>
    </row>
    <row r="3653" spans="4:4">
      <c r="D3653" s="499"/>
    </row>
    <row r="3654" spans="4:4">
      <c r="D3654" s="499"/>
    </row>
    <row r="3655" spans="4:4">
      <c r="D3655" s="499"/>
    </row>
    <row r="3656" spans="4:4">
      <c r="D3656" s="499"/>
    </row>
    <row r="3657" spans="4:4">
      <c r="D3657" s="499"/>
    </row>
    <row r="3658" spans="4:4">
      <c r="D3658" s="499"/>
    </row>
    <row r="3659" spans="4:4">
      <c r="D3659" s="499"/>
    </row>
    <row r="3660" spans="4:4">
      <c r="D3660" s="499"/>
    </row>
    <row r="3661" spans="4:4">
      <c r="D3661" s="499"/>
    </row>
    <row r="3662" spans="4:4">
      <c r="D3662" s="499"/>
    </row>
    <row r="3663" spans="4:4">
      <c r="D3663" s="499"/>
    </row>
    <row r="3664" spans="4:4">
      <c r="D3664" s="499"/>
    </row>
    <row r="3665" spans="4:4">
      <c r="D3665" s="499"/>
    </row>
    <row r="3666" spans="4:4">
      <c r="D3666" s="499"/>
    </row>
    <row r="3667" spans="4:4">
      <c r="D3667" s="499"/>
    </row>
    <row r="3668" spans="4:4">
      <c r="D3668" s="499"/>
    </row>
    <row r="3669" spans="4:4">
      <c r="D3669" s="499"/>
    </row>
    <row r="3670" spans="4:4">
      <c r="D3670" s="499"/>
    </row>
    <row r="3671" spans="4:4">
      <c r="D3671" s="499"/>
    </row>
    <row r="3672" spans="4:4">
      <c r="D3672" s="499"/>
    </row>
    <row r="3673" spans="4:4">
      <c r="D3673" s="499"/>
    </row>
    <row r="3674" spans="4:4">
      <c r="D3674" s="499"/>
    </row>
    <row r="3675" spans="4:4">
      <c r="D3675" s="499"/>
    </row>
    <row r="3676" spans="4:4">
      <c r="D3676" s="499"/>
    </row>
    <row r="3677" spans="4:4">
      <c r="D3677" s="499"/>
    </row>
    <row r="3678" spans="4:4">
      <c r="D3678" s="499"/>
    </row>
    <row r="3679" spans="4:4">
      <c r="D3679" s="499"/>
    </row>
    <row r="3680" spans="4:4">
      <c r="D3680" s="499"/>
    </row>
    <row r="3681" spans="4:4">
      <c r="D3681" s="499"/>
    </row>
    <row r="3682" spans="4:4">
      <c r="D3682" s="499"/>
    </row>
    <row r="3683" spans="4:4">
      <c r="D3683" s="499"/>
    </row>
    <row r="3684" spans="4:4">
      <c r="D3684" s="499"/>
    </row>
    <row r="3685" spans="4:4">
      <c r="D3685" s="499"/>
    </row>
    <row r="3686" spans="4:4">
      <c r="D3686" s="499"/>
    </row>
    <row r="3687" spans="4:4">
      <c r="D3687" s="499"/>
    </row>
    <row r="3688" spans="4:4">
      <c r="D3688" s="499"/>
    </row>
    <row r="3689" spans="4:4">
      <c r="D3689" s="499"/>
    </row>
    <row r="3690" spans="4:4">
      <c r="D3690" s="499"/>
    </row>
    <row r="3691" spans="4:4">
      <c r="D3691" s="499"/>
    </row>
    <row r="3692" spans="4:4">
      <c r="D3692" s="499"/>
    </row>
    <row r="3693" spans="4:4">
      <c r="D3693" s="499"/>
    </row>
    <row r="3694" spans="4:4">
      <c r="D3694" s="499"/>
    </row>
    <row r="3695" spans="4:4">
      <c r="D3695" s="499"/>
    </row>
    <row r="3696" spans="4:4">
      <c r="D3696" s="499"/>
    </row>
    <row r="3697" spans="4:4">
      <c r="D3697" s="499"/>
    </row>
    <row r="3698" spans="4:4">
      <c r="D3698" s="499"/>
    </row>
    <row r="3699" spans="4:4">
      <c r="D3699" s="499"/>
    </row>
    <row r="3700" spans="4:4">
      <c r="D3700" s="499"/>
    </row>
    <row r="3701" spans="4:4">
      <c r="D3701" s="499"/>
    </row>
    <row r="3702" spans="4:4">
      <c r="D3702" s="499"/>
    </row>
    <row r="3703" spans="4:4">
      <c r="D3703" s="499"/>
    </row>
    <row r="3704" spans="4:4">
      <c r="D3704" s="499"/>
    </row>
    <row r="3705" spans="4:4">
      <c r="D3705" s="499"/>
    </row>
    <row r="3706" spans="4:4">
      <c r="D3706" s="499"/>
    </row>
    <row r="3707" spans="4:4">
      <c r="D3707" s="499"/>
    </row>
    <row r="3708" spans="4:4">
      <c r="D3708" s="499"/>
    </row>
    <row r="3709" spans="4:4">
      <c r="D3709" s="499"/>
    </row>
    <row r="3710" spans="4:4">
      <c r="D3710" s="499"/>
    </row>
    <row r="3711" spans="4:4">
      <c r="D3711" s="499"/>
    </row>
    <row r="3712" spans="4:4">
      <c r="D3712" s="499"/>
    </row>
    <row r="3713" spans="4:4">
      <c r="D3713" s="499"/>
    </row>
    <row r="3714" spans="4:4">
      <c r="D3714" s="499"/>
    </row>
    <row r="3715" spans="4:4">
      <c r="D3715" s="499"/>
    </row>
    <row r="3716" spans="4:4">
      <c r="D3716" s="499"/>
    </row>
    <row r="3717" spans="4:4">
      <c r="D3717" s="499"/>
    </row>
    <row r="3718" spans="4:4">
      <c r="D3718" s="499"/>
    </row>
    <row r="3719" spans="4:4">
      <c r="D3719" s="499"/>
    </row>
    <row r="3720" spans="4:4">
      <c r="D3720" s="499"/>
    </row>
    <row r="3721" spans="4:4">
      <c r="D3721" s="499"/>
    </row>
    <row r="3722" spans="4:4">
      <c r="D3722" s="499"/>
    </row>
    <row r="3723" spans="4:4">
      <c r="D3723" s="499"/>
    </row>
    <row r="3724" spans="4:4">
      <c r="D3724" s="499"/>
    </row>
    <row r="3725" spans="4:4">
      <c r="D3725" s="499"/>
    </row>
    <row r="3726" spans="4:4">
      <c r="D3726" s="499"/>
    </row>
    <row r="3727" spans="4:4">
      <c r="D3727" s="499"/>
    </row>
    <row r="3728" spans="4:4">
      <c r="D3728" s="499"/>
    </row>
    <row r="3729" spans="4:4">
      <c r="D3729" s="499"/>
    </row>
    <row r="3730" spans="4:4">
      <c r="D3730" s="499"/>
    </row>
    <row r="3731" spans="4:4">
      <c r="D3731" s="499"/>
    </row>
    <row r="3732" spans="4:4">
      <c r="D3732" s="499"/>
    </row>
    <row r="3733" spans="4:4">
      <c r="D3733" s="499"/>
    </row>
    <row r="3734" spans="4:4">
      <c r="D3734" s="499"/>
    </row>
    <row r="3735" spans="4:4">
      <c r="D3735" s="499"/>
    </row>
    <row r="3736" spans="4:4">
      <c r="D3736" s="499"/>
    </row>
    <row r="3737" spans="4:4">
      <c r="D3737" s="499"/>
    </row>
    <row r="3738" spans="4:4">
      <c r="D3738" s="499"/>
    </row>
    <row r="3739" spans="4:4">
      <c r="D3739" s="499"/>
    </row>
    <row r="3740" spans="4:4">
      <c r="D3740" s="499"/>
    </row>
    <row r="3741" spans="4:4">
      <c r="D3741" s="499"/>
    </row>
    <row r="3742" spans="4:4">
      <c r="D3742" s="499"/>
    </row>
    <row r="3743" spans="4:4">
      <c r="D3743" s="499"/>
    </row>
    <row r="3744" spans="4:4">
      <c r="D3744" s="499"/>
    </row>
    <row r="3745" spans="4:4">
      <c r="D3745" s="499"/>
    </row>
    <row r="3746" spans="4:4">
      <c r="D3746" s="499"/>
    </row>
    <row r="3747" spans="4:4">
      <c r="D3747" s="499"/>
    </row>
    <row r="3748" spans="4:4">
      <c r="D3748" s="499"/>
    </row>
    <row r="3749" spans="4:4">
      <c r="D3749" s="499"/>
    </row>
    <row r="3750" spans="4:4">
      <c r="D3750" s="499"/>
    </row>
    <row r="3751" spans="4:4">
      <c r="D3751" s="499"/>
    </row>
    <row r="3752" spans="4:4">
      <c r="D3752" s="499"/>
    </row>
    <row r="3753" spans="4:4">
      <c r="D3753" s="499"/>
    </row>
    <row r="3754" spans="4:4">
      <c r="D3754" s="499"/>
    </row>
    <row r="3755" spans="4:4">
      <c r="D3755" s="499"/>
    </row>
    <row r="3756" spans="4:4">
      <c r="D3756" s="499"/>
    </row>
    <row r="3757" spans="4:4">
      <c r="D3757" s="499"/>
    </row>
    <row r="3758" spans="4:4">
      <c r="D3758" s="499"/>
    </row>
    <row r="3759" spans="4:4">
      <c r="D3759" s="499"/>
    </row>
    <row r="3760" spans="4:4">
      <c r="D3760" s="499"/>
    </row>
    <row r="3761" spans="4:4">
      <c r="D3761" s="499"/>
    </row>
    <row r="3762" spans="4:4">
      <c r="D3762" s="499"/>
    </row>
    <row r="3763" spans="4:4">
      <c r="D3763" s="499"/>
    </row>
    <row r="3764" spans="4:4">
      <c r="D3764" s="499"/>
    </row>
    <row r="3765" spans="4:4">
      <c r="D3765" s="499"/>
    </row>
    <row r="3766" spans="4:4">
      <c r="D3766" s="499"/>
    </row>
    <row r="3767" spans="4:4">
      <c r="D3767" s="499"/>
    </row>
    <row r="3768" spans="4:4">
      <c r="D3768" s="499"/>
    </row>
    <row r="3769" spans="4:4">
      <c r="D3769" s="499"/>
    </row>
    <row r="3770" spans="4:4">
      <c r="D3770" s="499"/>
    </row>
    <row r="3771" spans="4:4">
      <c r="D3771" s="499"/>
    </row>
    <row r="3772" spans="4:4">
      <c r="D3772" s="499"/>
    </row>
    <row r="3773" spans="4:4">
      <c r="D3773" s="499"/>
    </row>
    <row r="3774" spans="4:4">
      <c r="D3774" s="499"/>
    </row>
    <row r="3775" spans="4:4">
      <c r="D3775" s="499"/>
    </row>
    <row r="3776" spans="4:4">
      <c r="D3776" s="499"/>
    </row>
    <row r="3777" spans="4:4">
      <c r="D3777" s="499"/>
    </row>
    <row r="3778" spans="4:4">
      <c r="D3778" s="499"/>
    </row>
    <row r="3779" spans="4:4">
      <c r="D3779" s="499"/>
    </row>
    <row r="3780" spans="4:4">
      <c r="D3780" s="499"/>
    </row>
    <row r="3781" spans="4:4">
      <c r="D3781" s="499"/>
    </row>
    <row r="3782" spans="4:4">
      <c r="D3782" s="499"/>
    </row>
    <row r="3783" spans="4:4">
      <c r="D3783" s="499"/>
    </row>
    <row r="3784" spans="4:4">
      <c r="D3784" s="499"/>
    </row>
    <row r="3785" spans="4:4">
      <c r="D3785" s="499"/>
    </row>
    <row r="3786" spans="4:4">
      <c r="D3786" s="499"/>
    </row>
    <row r="3787" spans="4:4">
      <c r="D3787" s="499"/>
    </row>
    <row r="3788" spans="4:4">
      <c r="D3788" s="499"/>
    </row>
    <row r="3789" spans="4:4">
      <c r="D3789" s="499"/>
    </row>
    <row r="3790" spans="4:4">
      <c r="D3790" s="499"/>
    </row>
    <row r="3791" spans="4:4">
      <c r="D3791" s="499"/>
    </row>
    <row r="3792" spans="4:4">
      <c r="D3792" s="499"/>
    </row>
    <row r="3793" spans="4:4">
      <c r="D3793" s="499"/>
    </row>
    <row r="3794" spans="4:4">
      <c r="D3794" s="499"/>
    </row>
    <row r="3795" spans="4:4">
      <c r="D3795" s="499"/>
    </row>
    <row r="3796" spans="4:4">
      <c r="D3796" s="499"/>
    </row>
    <row r="3797" spans="4:4">
      <c r="D3797" s="499"/>
    </row>
    <row r="3798" spans="4:4">
      <c r="D3798" s="499"/>
    </row>
    <row r="3799" spans="4:4">
      <c r="D3799" s="499"/>
    </row>
    <row r="3800" spans="4:4">
      <c r="D3800" s="499"/>
    </row>
    <row r="3801" spans="4:4">
      <c r="D3801" s="499"/>
    </row>
    <row r="3802" spans="4:4">
      <c r="D3802" s="499"/>
    </row>
    <row r="3803" spans="4:4">
      <c r="D3803" s="499"/>
    </row>
    <row r="3804" spans="4:4">
      <c r="D3804" s="499"/>
    </row>
    <row r="3805" spans="4:4">
      <c r="D3805" s="499"/>
    </row>
    <row r="3806" spans="4:4">
      <c r="D3806" s="499"/>
    </row>
    <row r="3807" spans="4:4">
      <c r="D3807" s="499"/>
    </row>
    <row r="3808" spans="4:4">
      <c r="D3808" s="499"/>
    </row>
    <row r="3809" spans="4:4">
      <c r="D3809" s="499"/>
    </row>
    <row r="3810" spans="4:4">
      <c r="D3810" s="499"/>
    </row>
    <row r="3811" spans="4:4">
      <c r="D3811" s="499"/>
    </row>
    <row r="3812" spans="4:4">
      <c r="D3812" s="499"/>
    </row>
    <row r="3813" spans="4:4">
      <c r="D3813" s="499"/>
    </row>
    <row r="3814" spans="4:4">
      <c r="D3814" s="499"/>
    </row>
    <row r="3815" spans="4:4">
      <c r="D3815" s="499"/>
    </row>
    <row r="3816" spans="4:4">
      <c r="D3816" s="499"/>
    </row>
    <row r="3817" spans="4:4">
      <c r="D3817" s="499"/>
    </row>
    <row r="3818" spans="4:4">
      <c r="D3818" s="499"/>
    </row>
    <row r="3819" spans="4:4">
      <c r="D3819" s="499"/>
    </row>
    <row r="3820" spans="4:4">
      <c r="D3820" s="499"/>
    </row>
    <row r="3821" spans="4:4">
      <c r="D3821" s="499"/>
    </row>
    <row r="3822" spans="4:4">
      <c r="D3822" s="499"/>
    </row>
    <row r="3823" spans="4:4">
      <c r="D3823" s="499"/>
    </row>
    <row r="3824" spans="4:4">
      <c r="D3824" s="499"/>
    </row>
    <row r="3825" spans="4:4">
      <c r="D3825" s="499"/>
    </row>
    <row r="3826" spans="4:4">
      <c r="D3826" s="499"/>
    </row>
    <row r="3827" spans="4:4">
      <c r="D3827" s="499"/>
    </row>
    <row r="3828" spans="4:4">
      <c r="D3828" s="499"/>
    </row>
    <row r="3829" spans="4:4">
      <c r="D3829" s="499"/>
    </row>
    <row r="3830" spans="4:4">
      <c r="D3830" s="499"/>
    </row>
    <row r="3831" spans="4:4">
      <c r="D3831" s="499"/>
    </row>
    <row r="3832" spans="4:4">
      <c r="D3832" s="499"/>
    </row>
    <row r="3833" spans="4:4">
      <c r="D3833" s="499"/>
    </row>
    <row r="3834" spans="4:4">
      <c r="D3834" s="499"/>
    </row>
    <row r="3835" spans="4:4">
      <c r="D3835" s="499"/>
    </row>
    <row r="3836" spans="4:4">
      <c r="D3836" s="499"/>
    </row>
    <row r="3837" spans="4:4">
      <c r="D3837" s="499"/>
    </row>
    <row r="3838" spans="4:4">
      <c r="D3838" s="499"/>
    </row>
    <row r="3839" spans="4:4">
      <c r="D3839" s="499"/>
    </row>
    <row r="3840" spans="4:4">
      <c r="D3840" s="499"/>
    </row>
    <row r="3841" spans="4:4">
      <c r="D3841" s="499"/>
    </row>
    <row r="3842" spans="4:4">
      <c r="D3842" s="499"/>
    </row>
    <row r="3843" spans="4:4">
      <c r="D3843" s="499"/>
    </row>
    <row r="3844" spans="4:4">
      <c r="D3844" s="499"/>
    </row>
    <row r="3845" spans="4:4">
      <c r="D3845" s="499"/>
    </row>
    <row r="3846" spans="4:4">
      <c r="D3846" s="499"/>
    </row>
    <row r="3847" spans="4:4">
      <c r="D3847" s="499"/>
    </row>
    <row r="3848" spans="4:4">
      <c r="D3848" s="499"/>
    </row>
    <row r="3849" spans="4:4">
      <c r="D3849" s="499"/>
    </row>
    <row r="3850" spans="4:4">
      <c r="D3850" s="499"/>
    </row>
    <row r="3851" spans="4:4">
      <c r="D3851" s="499"/>
    </row>
    <row r="3852" spans="4:4">
      <c r="D3852" s="499"/>
    </row>
    <row r="3853" spans="4:4">
      <c r="D3853" s="499"/>
    </row>
    <row r="3854" spans="4:4">
      <c r="D3854" s="499"/>
    </row>
    <row r="3855" spans="4:4">
      <c r="D3855" s="499"/>
    </row>
    <row r="3856" spans="4:4">
      <c r="D3856" s="499"/>
    </row>
    <row r="3857" spans="4:4">
      <c r="D3857" s="499"/>
    </row>
    <row r="3858" spans="4:4">
      <c r="D3858" s="499"/>
    </row>
    <row r="3859" spans="4:4">
      <c r="D3859" s="499"/>
    </row>
    <row r="3860" spans="4:4">
      <c r="D3860" s="499"/>
    </row>
    <row r="3861" spans="4:4">
      <c r="D3861" s="499"/>
    </row>
    <row r="3862" spans="4:4">
      <c r="D3862" s="499"/>
    </row>
    <row r="3863" spans="4:4">
      <c r="D3863" s="499"/>
    </row>
    <row r="3864" spans="4:4">
      <c r="D3864" s="499"/>
    </row>
    <row r="3865" spans="4:4">
      <c r="D3865" s="499"/>
    </row>
    <row r="3866" spans="4:4">
      <c r="D3866" s="499"/>
    </row>
    <row r="3867" spans="4:4">
      <c r="D3867" s="499"/>
    </row>
    <row r="3868" spans="4:4">
      <c r="D3868" s="499"/>
    </row>
    <row r="3869" spans="4:4">
      <c r="D3869" s="499"/>
    </row>
    <row r="3870" spans="4:4">
      <c r="D3870" s="499"/>
    </row>
    <row r="3871" spans="4:4">
      <c r="D3871" s="499"/>
    </row>
    <row r="3872" spans="4:4">
      <c r="D3872" s="499"/>
    </row>
    <row r="3873" spans="4:4">
      <c r="D3873" s="499"/>
    </row>
    <row r="3874" spans="4:4">
      <c r="D3874" s="499"/>
    </row>
    <row r="3875" spans="4:4">
      <c r="D3875" s="499"/>
    </row>
    <row r="3876" spans="4:4">
      <c r="D3876" s="499"/>
    </row>
    <row r="3877" spans="4:4">
      <c r="D3877" s="499"/>
    </row>
    <row r="3878" spans="4:4">
      <c r="D3878" s="499"/>
    </row>
    <row r="3879" spans="4:4">
      <c r="D3879" s="499"/>
    </row>
    <row r="3880" spans="4:4">
      <c r="D3880" s="499"/>
    </row>
    <row r="3881" spans="4:4">
      <c r="D3881" s="499"/>
    </row>
    <row r="3882" spans="4:4">
      <c r="D3882" s="499"/>
    </row>
    <row r="3883" spans="4:4">
      <c r="D3883" s="499"/>
    </row>
    <row r="3884" spans="4:4">
      <c r="D3884" s="499"/>
    </row>
    <row r="3885" spans="4:4">
      <c r="D3885" s="499"/>
    </row>
    <row r="3886" spans="4:4">
      <c r="D3886" s="499"/>
    </row>
    <row r="3887" spans="4:4">
      <c r="D3887" s="499"/>
    </row>
    <row r="3888" spans="4:4">
      <c r="D3888" s="499"/>
    </row>
    <row r="3889" spans="4:4">
      <c r="D3889" s="499"/>
    </row>
    <row r="3890" spans="4:4">
      <c r="D3890" s="499"/>
    </row>
    <row r="3891" spans="4:4">
      <c r="D3891" s="499"/>
    </row>
    <row r="3892" spans="4:4">
      <c r="D3892" s="499"/>
    </row>
    <row r="3893" spans="4:4">
      <c r="D3893" s="499"/>
    </row>
    <row r="3894" spans="4:4">
      <c r="D3894" s="499"/>
    </row>
    <row r="3895" spans="4:4">
      <c r="D3895" s="499"/>
    </row>
    <row r="3896" spans="4:4">
      <c r="D3896" s="499"/>
    </row>
    <row r="3897" spans="4:4">
      <c r="D3897" s="499"/>
    </row>
    <row r="3898" spans="4:4">
      <c r="D3898" s="499"/>
    </row>
    <row r="3899" spans="4:4">
      <c r="D3899" s="499"/>
    </row>
    <row r="3900" spans="4:4">
      <c r="D3900" s="499"/>
    </row>
    <row r="3901" spans="4:4">
      <c r="D3901" s="499"/>
    </row>
    <row r="3902" spans="4:4">
      <c r="D3902" s="499"/>
    </row>
    <row r="3903" spans="4:4">
      <c r="D3903" s="499"/>
    </row>
    <row r="3904" spans="4:4">
      <c r="D3904" s="499"/>
    </row>
    <row r="3905" spans="4:4">
      <c r="D3905" s="499"/>
    </row>
    <row r="3906" spans="4:4">
      <c r="D3906" s="499"/>
    </row>
    <row r="3907" spans="4:4">
      <c r="D3907" s="499"/>
    </row>
    <row r="3908" spans="4:4">
      <c r="D3908" s="499"/>
    </row>
    <row r="3909" spans="4:4">
      <c r="D3909" s="499"/>
    </row>
    <row r="3910" spans="4:4">
      <c r="D3910" s="499"/>
    </row>
    <row r="3911" spans="4:4">
      <c r="D3911" s="499"/>
    </row>
    <row r="3912" spans="4:4">
      <c r="D3912" s="499"/>
    </row>
    <row r="3913" spans="4:4">
      <c r="D3913" s="499"/>
    </row>
    <row r="3914" spans="4:4">
      <c r="D3914" s="499"/>
    </row>
    <row r="3915" spans="4:4">
      <c r="D3915" s="499"/>
    </row>
    <row r="3916" spans="4:4">
      <c r="D3916" s="499"/>
    </row>
    <row r="3917" spans="4:4">
      <c r="D3917" s="499"/>
    </row>
    <row r="3918" spans="4:4">
      <c r="D3918" s="499"/>
    </row>
    <row r="3919" spans="4:4">
      <c r="D3919" s="499"/>
    </row>
    <row r="3920" spans="4:4">
      <c r="D3920" s="499"/>
    </row>
    <row r="3921" spans="4:4">
      <c r="D3921" s="499"/>
    </row>
    <row r="3922" spans="4:4">
      <c r="D3922" s="499"/>
    </row>
    <row r="3923" spans="4:4">
      <c r="D3923" s="499"/>
    </row>
    <row r="3924" spans="4:4">
      <c r="D3924" s="499"/>
    </row>
    <row r="3925" spans="4:4">
      <c r="D3925" s="499"/>
    </row>
    <row r="3926" spans="4:4">
      <c r="D3926" s="499"/>
    </row>
    <row r="3927" spans="4:4">
      <c r="D3927" s="499"/>
    </row>
    <row r="3928" spans="4:4">
      <c r="D3928" s="499"/>
    </row>
    <row r="3929" spans="4:4">
      <c r="D3929" s="499"/>
    </row>
    <row r="3930" spans="4:4">
      <c r="D3930" s="499"/>
    </row>
    <row r="3931" spans="4:4">
      <c r="D3931" s="499"/>
    </row>
    <row r="3932" spans="4:4">
      <c r="D3932" s="499"/>
    </row>
    <row r="3933" spans="4:4">
      <c r="D3933" s="499"/>
    </row>
    <row r="3934" spans="4:4">
      <c r="D3934" s="499"/>
    </row>
    <row r="3935" spans="4:4">
      <c r="D3935" s="499"/>
    </row>
    <row r="3936" spans="4:4">
      <c r="D3936" s="499"/>
    </row>
    <row r="3937" spans="4:4">
      <c r="D3937" s="499"/>
    </row>
    <row r="3938" spans="4:4">
      <c r="D3938" s="499"/>
    </row>
    <row r="3939" spans="4:4">
      <c r="D3939" s="499"/>
    </row>
    <row r="3940" spans="4:4">
      <c r="D3940" s="499"/>
    </row>
    <row r="3941" spans="4:4">
      <c r="D3941" s="499"/>
    </row>
    <row r="3942" spans="4:4">
      <c r="D3942" s="499"/>
    </row>
    <row r="3943" spans="4:4">
      <c r="D3943" s="499"/>
    </row>
    <row r="3944" spans="4:4">
      <c r="D3944" s="499"/>
    </row>
    <row r="3945" spans="4:4">
      <c r="D3945" s="499"/>
    </row>
    <row r="3946" spans="4:4">
      <c r="D3946" s="499"/>
    </row>
    <row r="3947" spans="4:4">
      <c r="D3947" s="499"/>
    </row>
    <row r="3948" spans="4:4">
      <c r="D3948" s="499"/>
    </row>
    <row r="3949" spans="4:4">
      <c r="D3949" s="499"/>
    </row>
    <row r="3950" spans="4:4">
      <c r="D3950" s="499"/>
    </row>
    <row r="3951" spans="4:4">
      <c r="D3951" s="499"/>
    </row>
    <row r="3952" spans="4:4">
      <c r="D3952" s="499"/>
    </row>
    <row r="3953" spans="4:4">
      <c r="D3953" s="499"/>
    </row>
    <row r="3954" spans="4:4">
      <c r="D3954" s="499"/>
    </row>
    <row r="3955" spans="4:4">
      <c r="D3955" s="499"/>
    </row>
    <row r="3956" spans="4:4">
      <c r="D3956" s="499"/>
    </row>
    <row r="3957" spans="4:4">
      <c r="D3957" s="499"/>
    </row>
    <row r="3958" spans="4:4">
      <c r="D3958" s="499"/>
    </row>
    <row r="3959" spans="4:4">
      <c r="D3959" s="499"/>
    </row>
    <row r="3960" spans="4:4">
      <c r="D3960" s="499"/>
    </row>
    <row r="3961" spans="4:4">
      <c r="D3961" s="499"/>
    </row>
    <row r="3962" spans="4:4">
      <c r="D3962" s="499"/>
    </row>
    <row r="3963" spans="4:4">
      <c r="D3963" s="499"/>
    </row>
    <row r="3964" spans="4:4">
      <c r="D3964" s="499"/>
    </row>
    <row r="3965" spans="4:4">
      <c r="D3965" s="499"/>
    </row>
    <row r="3966" spans="4:4">
      <c r="D3966" s="499"/>
    </row>
    <row r="3967" spans="4:4">
      <c r="D3967" s="499"/>
    </row>
    <row r="3968" spans="4:4">
      <c r="D3968" s="499"/>
    </row>
    <row r="3969" spans="4:4">
      <c r="D3969" s="499"/>
    </row>
    <row r="3970" spans="4:4">
      <c r="D3970" s="499"/>
    </row>
    <row r="3971" spans="4:4">
      <c r="D3971" s="499"/>
    </row>
    <row r="3972" spans="4:4">
      <c r="D3972" s="499"/>
    </row>
    <row r="3973" spans="4:4">
      <c r="D3973" s="499"/>
    </row>
    <row r="3974" spans="4:4">
      <c r="D3974" s="499"/>
    </row>
    <row r="3975" spans="4:4">
      <c r="D3975" s="499"/>
    </row>
    <row r="3976" spans="4:4">
      <c r="D3976" s="499"/>
    </row>
    <row r="3977" spans="4:4">
      <c r="D3977" s="499"/>
    </row>
    <row r="3978" spans="4:4">
      <c r="D3978" s="499"/>
    </row>
    <row r="3979" spans="4:4">
      <c r="D3979" s="499"/>
    </row>
    <row r="3980" spans="4:4">
      <c r="D3980" s="499"/>
    </row>
    <row r="3981" spans="4:4">
      <c r="D3981" s="499"/>
    </row>
    <row r="3982" spans="4:4">
      <c r="D3982" s="499"/>
    </row>
    <row r="3983" spans="4:4">
      <c r="D3983" s="499"/>
    </row>
    <row r="3984" spans="4:4">
      <c r="D3984" s="499"/>
    </row>
    <row r="3985" spans="4:4">
      <c r="D3985" s="499"/>
    </row>
    <row r="3986" spans="4:4">
      <c r="D3986" s="499"/>
    </row>
    <row r="3987" spans="4:4">
      <c r="D3987" s="499"/>
    </row>
    <row r="3988" spans="4:4">
      <c r="D3988" s="499"/>
    </row>
    <row r="3989" spans="4:4">
      <c r="D3989" s="499"/>
    </row>
    <row r="3990" spans="4:4">
      <c r="D3990" s="499"/>
    </row>
    <row r="3991" spans="4:4">
      <c r="D3991" s="499"/>
    </row>
    <row r="3992" spans="4:4">
      <c r="D3992" s="499"/>
    </row>
    <row r="3993" spans="4:4">
      <c r="D3993" s="499"/>
    </row>
    <row r="3994" spans="4:4">
      <c r="D3994" s="499"/>
    </row>
    <row r="3995" spans="4:4">
      <c r="D3995" s="499"/>
    </row>
    <row r="3996" spans="4:4">
      <c r="D3996" s="499"/>
    </row>
    <row r="3997" spans="4:4">
      <c r="D3997" s="499"/>
    </row>
    <row r="3998" spans="4:4">
      <c r="D3998" s="499"/>
    </row>
    <row r="3999" spans="4:4">
      <c r="D3999" s="499"/>
    </row>
    <row r="4000" spans="4:4">
      <c r="D4000" s="499"/>
    </row>
    <row r="4001" spans="4:4">
      <c r="D4001" s="499"/>
    </row>
    <row r="4002" spans="4:4">
      <c r="D4002" s="499"/>
    </row>
    <row r="4003" spans="4:4">
      <c r="D4003" s="499"/>
    </row>
    <row r="4004" spans="4:4">
      <c r="D4004" s="499"/>
    </row>
    <row r="4005" spans="4:4">
      <c r="D4005" s="499"/>
    </row>
    <row r="4006" spans="4:4">
      <c r="D4006" s="499"/>
    </row>
    <row r="4007" spans="4:4">
      <c r="D4007" s="499"/>
    </row>
    <row r="4008" spans="4:4">
      <c r="D4008" s="499"/>
    </row>
    <row r="4009" spans="4:4">
      <c r="D4009" s="499"/>
    </row>
    <row r="4010" spans="4:4">
      <c r="D4010" s="499"/>
    </row>
    <row r="4011" spans="4:4">
      <c r="D4011" s="499"/>
    </row>
    <row r="4012" spans="4:4">
      <c r="D4012" s="499"/>
    </row>
    <row r="4013" spans="4:4">
      <c r="D4013" s="499"/>
    </row>
    <row r="4014" spans="4:4">
      <c r="D4014" s="499"/>
    </row>
    <row r="4015" spans="4:4">
      <c r="D4015" s="499"/>
    </row>
    <row r="4016" spans="4:4">
      <c r="D4016" s="499"/>
    </row>
    <row r="4017" spans="4:4">
      <c r="D4017" s="499"/>
    </row>
    <row r="4018" spans="4:4">
      <c r="D4018" s="499"/>
    </row>
    <row r="4019" spans="4:4">
      <c r="D4019" s="499"/>
    </row>
    <row r="4020" spans="4:4">
      <c r="D4020" s="499"/>
    </row>
    <row r="4021" spans="4:4">
      <c r="D4021" s="499"/>
    </row>
    <row r="4022" spans="4:4">
      <c r="D4022" s="499"/>
    </row>
    <row r="4023" spans="4:4">
      <c r="D4023" s="499"/>
    </row>
    <row r="4024" spans="4:4">
      <c r="D4024" s="499"/>
    </row>
    <row r="4025" spans="4:4">
      <c r="D4025" s="499"/>
    </row>
    <row r="4026" spans="4:4">
      <c r="D4026" s="499"/>
    </row>
    <row r="4027" spans="4:4">
      <c r="D4027" s="499"/>
    </row>
    <row r="4028" spans="4:4">
      <c r="D4028" s="499"/>
    </row>
    <row r="4029" spans="4:4">
      <c r="D4029" s="499"/>
    </row>
    <row r="4030" spans="4:4">
      <c r="D4030" s="499"/>
    </row>
    <row r="4031" spans="4:4">
      <c r="D4031" s="499"/>
    </row>
    <row r="4032" spans="4:4">
      <c r="D4032" s="499"/>
    </row>
    <row r="4033" spans="4:4">
      <c r="D4033" s="499"/>
    </row>
    <row r="4034" spans="4:4">
      <c r="D4034" s="499"/>
    </row>
    <row r="4035" spans="4:4">
      <c r="D4035" s="499"/>
    </row>
    <row r="4036" spans="4:4">
      <c r="D4036" s="499"/>
    </row>
    <row r="4037" spans="4:4">
      <c r="D4037" s="499"/>
    </row>
    <row r="4038" spans="4:4">
      <c r="D4038" s="499"/>
    </row>
    <row r="4039" spans="4:4">
      <c r="D4039" s="499"/>
    </row>
    <row r="4040" spans="4:4">
      <c r="D4040" s="499"/>
    </row>
    <row r="4041" spans="4:4">
      <c r="D4041" s="499"/>
    </row>
    <row r="4042" spans="4:4">
      <c r="D4042" s="499"/>
    </row>
    <row r="4043" spans="4:4">
      <c r="D4043" s="499"/>
    </row>
    <row r="4044" spans="4:4">
      <c r="D4044" s="499"/>
    </row>
    <row r="4045" spans="4:4">
      <c r="D4045" s="499"/>
    </row>
    <row r="4046" spans="4:4">
      <c r="D4046" s="499"/>
    </row>
    <row r="4047" spans="4:4">
      <c r="D4047" s="499"/>
    </row>
    <row r="4048" spans="4:4">
      <c r="D4048" s="499"/>
    </row>
    <row r="4049" spans="4:4">
      <c r="D4049" s="499"/>
    </row>
    <row r="4050" spans="4:4">
      <c r="D4050" s="499"/>
    </row>
    <row r="4051" spans="4:4">
      <c r="D4051" s="499"/>
    </row>
    <row r="4052" spans="4:4">
      <c r="D4052" s="499"/>
    </row>
    <row r="4053" spans="4:4">
      <c r="D4053" s="499"/>
    </row>
    <row r="4054" spans="4:4">
      <c r="D4054" s="499"/>
    </row>
    <row r="4055" spans="4:4">
      <c r="D4055" s="499"/>
    </row>
    <row r="4056" spans="4:4">
      <c r="D4056" s="499"/>
    </row>
    <row r="4057" spans="4:4">
      <c r="D4057" s="499"/>
    </row>
    <row r="4058" spans="4:4">
      <c r="D4058" s="499"/>
    </row>
    <row r="4059" spans="4:4">
      <c r="D4059" s="499"/>
    </row>
    <row r="4060" spans="4:4">
      <c r="D4060" s="499"/>
    </row>
    <row r="4061" spans="4:4">
      <c r="D4061" s="499"/>
    </row>
    <row r="4062" spans="4:4">
      <c r="D4062" s="499"/>
    </row>
    <row r="4063" spans="4:4">
      <c r="D4063" s="499"/>
    </row>
    <row r="4064" spans="4:4">
      <c r="D4064" s="499"/>
    </row>
    <row r="4065" spans="4:4">
      <c r="D4065" s="499"/>
    </row>
    <row r="4066" spans="4:4">
      <c r="D4066" s="499"/>
    </row>
    <row r="4067" spans="4:4">
      <c r="D4067" s="499"/>
    </row>
    <row r="4068" spans="4:4">
      <c r="D4068" s="499"/>
    </row>
    <row r="4069" spans="4:4">
      <c r="D4069" s="499"/>
    </row>
    <row r="4070" spans="4:4">
      <c r="D4070" s="499"/>
    </row>
    <row r="4071" spans="4:4">
      <c r="D4071" s="499"/>
    </row>
    <row r="4072" spans="4:4">
      <c r="D4072" s="499"/>
    </row>
    <row r="4073" spans="4:4">
      <c r="D4073" s="499"/>
    </row>
    <row r="4074" spans="4:4">
      <c r="D4074" s="499"/>
    </row>
    <row r="4075" spans="4:4">
      <c r="D4075" s="499"/>
    </row>
    <row r="4076" spans="4:4">
      <c r="D4076" s="499"/>
    </row>
    <row r="4077" spans="4:4">
      <c r="D4077" s="499"/>
    </row>
    <row r="4078" spans="4:4">
      <c r="D4078" s="499"/>
    </row>
    <row r="4079" spans="4:4">
      <c r="D4079" s="499"/>
    </row>
    <row r="4080" spans="4:4">
      <c r="D4080" s="499"/>
    </row>
    <row r="4081" spans="4:4">
      <c r="D4081" s="499"/>
    </row>
    <row r="4082" spans="4:4">
      <c r="D4082" s="499"/>
    </row>
    <row r="4083" spans="4:4">
      <c r="D4083" s="499"/>
    </row>
    <row r="4084" spans="4:4">
      <c r="D4084" s="499"/>
    </row>
    <row r="4085" spans="4:4">
      <c r="D4085" s="499"/>
    </row>
    <row r="4086" spans="4:4">
      <c r="D4086" s="499"/>
    </row>
    <row r="4087" spans="4:4">
      <c r="D4087" s="499"/>
    </row>
    <row r="4088" spans="4:4">
      <c r="D4088" s="499"/>
    </row>
    <row r="4089" spans="4:4">
      <c r="D4089" s="499"/>
    </row>
    <row r="4090" spans="4:4">
      <c r="D4090" s="499"/>
    </row>
    <row r="4091" spans="4:4">
      <c r="D4091" s="499"/>
    </row>
    <row r="4092" spans="4:4">
      <c r="D4092" s="499"/>
    </row>
    <row r="4093" spans="4:4">
      <c r="D4093" s="499"/>
    </row>
    <row r="4094" spans="4:4">
      <c r="D4094" s="499"/>
    </row>
    <row r="4095" spans="4:4">
      <c r="D4095" s="499"/>
    </row>
    <row r="4096" spans="4:4">
      <c r="D4096" s="499"/>
    </row>
    <row r="4097" spans="4:4">
      <c r="D4097" s="499"/>
    </row>
    <row r="4098" spans="4:4">
      <c r="D4098" s="499"/>
    </row>
    <row r="4099" spans="4:4">
      <c r="D4099" s="499"/>
    </row>
    <row r="4100" spans="4:4">
      <c r="D4100" s="499"/>
    </row>
    <row r="4101" spans="4:4">
      <c r="D4101" s="499"/>
    </row>
    <row r="4102" spans="4:4">
      <c r="D4102" s="499"/>
    </row>
    <row r="4103" spans="4:4">
      <c r="D4103" s="499"/>
    </row>
    <row r="4104" spans="4:4">
      <c r="D4104" s="499"/>
    </row>
    <row r="4105" spans="4:4">
      <c r="D4105" s="499"/>
    </row>
    <row r="4106" spans="4:4">
      <c r="D4106" s="499"/>
    </row>
    <row r="4107" spans="4:4">
      <c r="D4107" s="499"/>
    </row>
    <row r="4108" spans="4:4">
      <c r="D4108" s="499"/>
    </row>
    <row r="4109" spans="4:4">
      <c r="D4109" s="499"/>
    </row>
    <row r="4110" spans="4:4">
      <c r="D4110" s="499"/>
    </row>
    <row r="4111" spans="4:4">
      <c r="D4111" s="499"/>
    </row>
    <row r="4112" spans="4:4">
      <c r="D4112" s="499"/>
    </row>
    <row r="4113" spans="4:4">
      <c r="D4113" s="499"/>
    </row>
    <row r="4114" spans="4:4">
      <c r="D4114" s="499"/>
    </row>
    <row r="4115" spans="4:4">
      <c r="D4115" s="499"/>
    </row>
    <row r="4116" spans="4:4">
      <c r="D4116" s="499"/>
    </row>
    <row r="4117" spans="4:4">
      <c r="D4117" s="499"/>
    </row>
    <row r="4118" spans="4:4">
      <c r="D4118" s="499"/>
    </row>
    <row r="4119" spans="4:4">
      <c r="D4119" s="499"/>
    </row>
    <row r="4120" spans="4:4">
      <c r="D4120" s="499"/>
    </row>
    <row r="4121" spans="4:4">
      <c r="D4121" s="499"/>
    </row>
    <row r="4122" spans="4:4">
      <c r="D4122" s="499"/>
    </row>
    <row r="4123" spans="4:4">
      <c r="D4123" s="499"/>
    </row>
    <row r="4124" spans="4:4">
      <c r="D4124" s="499"/>
    </row>
    <row r="4125" spans="4:4">
      <c r="D4125" s="499"/>
    </row>
    <row r="4126" spans="4:4">
      <c r="D4126" s="499"/>
    </row>
    <row r="4127" spans="4:4">
      <c r="D4127" s="499"/>
    </row>
    <row r="4128" spans="4:4">
      <c r="D4128" s="499"/>
    </row>
    <row r="4129" spans="4:4">
      <c r="D4129" s="499"/>
    </row>
    <row r="4130" spans="4:4">
      <c r="D4130" s="499"/>
    </row>
    <row r="4131" spans="4:4">
      <c r="D4131" s="499"/>
    </row>
    <row r="4132" spans="4:4">
      <c r="D4132" s="499"/>
    </row>
    <row r="4133" spans="4:4">
      <c r="D4133" s="499"/>
    </row>
    <row r="4134" spans="4:4">
      <c r="D4134" s="499"/>
    </row>
    <row r="4135" spans="4:4">
      <c r="D4135" s="499"/>
    </row>
    <row r="4136" spans="4:4">
      <c r="D4136" s="499"/>
    </row>
    <row r="4137" spans="4:4">
      <c r="D4137" s="499"/>
    </row>
    <row r="4138" spans="4:4">
      <c r="D4138" s="499"/>
    </row>
    <row r="4139" spans="4:4">
      <c r="D4139" s="499"/>
    </row>
    <row r="4140" spans="4:4">
      <c r="D4140" s="499"/>
    </row>
    <row r="4141" spans="4:4">
      <c r="D4141" s="499"/>
    </row>
    <row r="4142" spans="4:4">
      <c r="D4142" s="499"/>
    </row>
    <row r="4143" spans="4:4">
      <c r="D4143" s="499"/>
    </row>
    <row r="4144" spans="4:4">
      <c r="D4144" s="499"/>
    </row>
    <row r="4145" spans="4:4">
      <c r="D4145" s="499"/>
    </row>
    <row r="4146" spans="4:4">
      <c r="D4146" s="499"/>
    </row>
    <row r="4147" spans="4:4">
      <c r="D4147" s="499"/>
    </row>
    <row r="4148" spans="4:4">
      <c r="D4148" s="499"/>
    </row>
    <row r="4149" spans="4:4">
      <c r="D4149" s="499"/>
    </row>
    <row r="4150" spans="4:4">
      <c r="D4150" s="499"/>
    </row>
    <row r="4151" spans="4:4">
      <c r="D4151" s="499"/>
    </row>
    <row r="4152" spans="4:4">
      <c r="D4152" s="499"/>
    </row>
    <row r="4153" spans="4:4">
      <c r="D4153" s="499"/>
    </row>
    <row r="4154" spans="4:4">
      <c r="D4154" s="499"/>
    </row>
    <row r="4155" spans="4:4">
      <c r="D4155" s="499"/>
    </row>
    <row r="4156" spans="4:4">
      <c r="D4156" s="499"/>
    </row>
    <row r="4157" spans="4:4">
      <c r="D4157" s="499"/>
    </row>
    <row r="4158" spans="4:4">
      <c r="D4158" s="499"/>
    </row>
    <row r="4159" spans="4:4">
      <c r="D4159" s="499"/>
    </row>
    <row r="4160" spans="4:4">
      <c r="D4160" s="499"/>
    </row>
    <row r="4161" spans="4:4">
      <c r="D4161" s="499"/>
    </row>
    <row r="4162" spans="4:4">
      <c r="D4162" s="499"/>
    </row>
    <row r="4163" spans="4:4">
      <c r="D4163" s="499"/>
    </row>
    <row r="4164" spans="4:4">
      <c r="D4164" s="499"/>
    </row>
    <row r="4165" spans="4:4">
      <c r="D4165" s="499"/>
    </row>
    <row r="4166" spans="4:4">
      <c r="D4166" s="499"/>
    </row>
    <row r="4167" spans="4:4">
      <c r="D4167" s="499"/>
    </row>
    <row r="4168" spans="4:4">
      <c r="D4168" s="499"/>
    </row>
    <row r="4169" spans="4:4">
      <c r="D4169" s="499"/>
    </row>
    <row r="4170" spans="4:4">
      <c r="D4170" s="499"/>
    </row>
    <row r="4171" spans="4:4">
      <c r="D4171" s="499"/>
    </row>
    <row r="4172" spans="4:4">
      <c r="D4172" s="499"/>
    </row>
    <row r="4173" spans="4:4">
      <c r="D4173" s="499"/>
    </row>
    <row r="4174" spans="4:4">
      <c r="D4174" s="499"/>
    </row>
    <row r="4175" spans="4:4">
      <c r="D4175" s="499"/>
    </row>
    <row r="4176" spans="4:4">
      <c r="D4176" s="499"/>
    </row>
    <row r="4177" spans="4:4">
      <c r="D4177" s="499"/>
    </row>
    <row r="4178" spans="4:4">
      <c r="D4178" s="499"/>
    </row>
    <row r="4179" spans="4:4">
      <c r="D4179" s="499"/>
    </row>
    <row r="4180" spans="4:4">
      <c r="D4180" s="499"/>
    </row>
    <row r="4181" spans="4:4">
      <c r="D4181" s="499"/>
    </row>
    <row r="4182" spans="4:4">
      <c r="D4182" s="499"/>
    </row>
    <row r="4183" spans="4:4">
      <c r="D4183" s="499"/>
    </row>
    <row r="4184" spans="4:4">
      <c r="D4184" s="499"/>
    </row>
    <row r="4185" spans="4:4">
      <c r="D4185" s="499"/>
    </row>
    <row r="4186" spans="4:4">
      <c r="D4186" s="499"/>
    </row>
    <row r="4187" spans="4:4">
      <c r="D4187" s="499"/>
    </row>
    <row r="4188" spans="4:4">
      <c r="D4188" s="499"/>
    </row>
    <row r="4189" spans="4:4">
      <c r="D4189" s="499"/>
    </row>
    <row r="4190" spans="4:4">
      <c r="D4190" s="499"/>
    </row>
    <row r="4191" spans="4:4">
      <c r="D4191" s="499"/>
    </row>
    <row r="4192" spans="4:4">
      <c r="D4192" s="499"/>
    </row>
    <row r="4193" spans="4:4">
      <c r="D4193" s="499"/>
    </row>
    <row r="4194" spans="4:4">
      <c r="D4194" s="499"/>
    </row>
    <row r="4195" spans="4:4">
      <c r="D4195" s="499"/>
    </row>
    <row r="4196" spans="4:4">
      <c r="D4196" s="499"/>
    </row>
    <row r="4197" spans="4:4">
      <c r="D4197" s="499"/>
    </row>
    <row r="4198" spans="4:4">
      <c r="D4198" s="499"/>
    </row>
    <row r="4199" spans="4:4">
      <c r="D4199" s="499"/>
    </row>
    <row r="4200" spans="4:4">
      <c r="D4200" s="499"/>
    </row>
    <row r="4201" spans="4:4">
      <c r="D4201" s="499"/>
    </row>
    <row r="4202" spans="4:4">
      <c r="D4202" s="499"/>
    </row>
    <row r="4203" spans="4:4">
      <c r="D4203" s="499"/>
    </row>
    <row r="4204" spans="4:4">
      <c r="D4204" s="499"/>
    </row>
    <row r="4205" spans="4:4">
      <c r="D4205" s="499"/>
    </row>
    <row r="4206" spans="4:4">
      <c r="D4206" s="499"/>
    </row>
    <row r="4207" spans="4:4">
      <c r="D4207" s="499"/>
    </row>
    <row r="4208" spans="4:4">
      <c r="D4208" s="499"/>
    </row>
    <row r="4209" spans="4:4">
      <c r="D4209" s="499"/>
    </row>
    <row r="4210" spans="4:4">
      <c r="D4210" s="499"/>
    </row>
    <row r="4211" spans="4:4">
      <c r="D4211" s="499"/>
    </row>
    <row r="4212" spans="4:4">
      <c r="D4212" s="499"/>
    </row>
    <row r="4213" spans="4:4">
      <c r="D4213" s="499"/>
    </row>
    <row r="4214" spans="4:4">
      <c r="D4214" s="499"/>
    </row>
    <row r="4215" spans="4:4">
      <c r="D4215" s="499"/>
    </row>
    <row r="4216" spans="4:4">
      <c r="D4216" s="499"/>
    </row>
    <row r="4217" spans="4:4">
      <c r="D4217" s="499"/>
    </row>
    <row r="4218" spans="4:4">
      <c r="D4218" s="499"/>
    </row>
    <row r="4219" spans="4:4">
      <c r="D4219" s="499"/>
    </row>
    <row r="4220" spans="4:4">
      <c r="D4220" s="499"/>
    </row>
    <row r="4221" spans="4:4">
      <c r="D4221" s="499"/>
    </row>
    <row r="4222" spans="4:4">
      <c r="D4222" s="499"/>
    </row>
    <row r="4223" spans="4:4">
      <c r="D4223" s="499"/>
    </row>
    <row r="4224" spans="4:4">
      <c r="D4224" s="499"/>
    </row>
    <row r="4225" spans="4:4">
      <c r="D4225" s="499"/>
    </row>
    <row r="4226" spans="4:4">
      <c r="D4226" s="499"/>
    </row>
    <row r="4227" spans="4:4">
      <c r="D4227" s="499"/>
    </row>
    <row r="4228" spans="4:4">
      <c r="D4228" s="499"/>
    </row>
    <row r="4229" spans="4:4">
      <c r="D4229" s="499"/>
    </row>
    <row r="4230" spans="4:4">
      <c r="D4230" s="499"/>
    </row>
    <row r="4231" spans="4:4">
      <c r="D4231" s="499"/>
    </row>
    <row r="4232" spans="4:4">
      <c r="D4232" s="499"/>
    </row>
    <row r="4233" spans="4:4">
      <c r="D4233" s="499"/>
    </row>
    <row r="4234" spans="4:4">
      <c r="D4234" s="499"/>
    </row>
    <row r="4235" spans="4:4">
      <c r="D4235" s="499"/>
    </row>
    <row r="4236" spans="4:4">
      <c r="D4236" s="499"/>
    </row>
    <row r="4237" spans="4:4">
      <c r="D4237" s="499"/>
    </row>
    <row r="4238" spans="4:4">
      <c r="D4238" s="499"/>
    </row>
    <row r="4239" spans="4:4">
      <c r="D4239" s="499"/>
    </row>
    <row r="4240" spans="4:4">
      <c r="D4240" s="499"/>
    </row>
    <row r="4241" spans="4:4">
      <c r="D4241" s="499"/>
    </row>
    <row r="4242" spans="4:4">
      <c r="D4242" s="499"/>
    </row>
    <row r="4243" spans="4:4">
      <c r="D4243" s="499"/>
    </row>
    <row r="4244" spans="4:4">
      <c r="D4244" s="499"/>
    </row>
    <row r="4245" spans="4:4">
      <c r="D4245" s="499"/>
    </row>
    <row r="4246" spans="4:4">
      <c r="D4246" s="499"/>
    </row>
    <row r="4247" spans="4:4">
      <c r="D4247" s="499"/>
    </row>
    <row r="4248" spans="4:4">
      <c r="D4248" s="499"/>
    </row>
    <row r="4249" spans="4:4">
      <c r="D4249" s="499"/>
    </row>
    <row r="4250" spans="4:4">
      <c r="D4250" s="499"/>
    </row>
    <row r="4251" spans="4:4">
      <c r="D4251" s="499"/>
    </row>
    <row r="4252" spans="4:4">
      <c r="D4252" s="499"/>
    </row>
    <row r="4253" spans="4:4">
      <c r="D4253" s="499"/>
    </row>
    <row r="4254" spans="4:4">
      <c r="D4254" s="499"/>
    </row>
    <row r="4255" spans="4:4">
      <c r="D4255" s="499"/>
    </row>
    <row r="4256" spans="4:4">
      <c r="D4256" s="499"/>
    </row>
    <row r="4257" spans="4:4">
      <c r="D4257" s="499"/>
    </row>
    <row r="4258" spans="4:4">
      <c r="D4258" s="499"/>
    </row>
    <row r="4259" spans="4:4">
      <c r="D4259" s="499"/>
    </row>
    <row r="4260" spans="4:4">
      <c r="D4260" s="499"/>
    </row>
    <row r="4261" spans="4:4">
      <c r="D4261" s="499"/>
    </row>
    <row r="4262" spans="4:4">
      <c r="D4262" s="499"/>
    </row>
    <row r="4263" spans="4:4">
      <c r="D4263" s="499"/>
    </row>
    <row r="4264" spans="4:4">
      <c r="D4264" s="499"/>
    </row>
    <row r="4265" spans="4:4">
      <c r="D4265" s="499"/>
    </row>
    <row r="4266" spans="4:4">
      <c r="D4266" s="499"/>
    </row>
    <row r="4267" spans="4:4">
      <c r="D4267" s="499"/>
    </row>
    <row r="4268" spans="4:4">
      <c r="D4268" s="499"/>
    </row>
    <row r="4269" spans="4:4">
      <c r="D4269" s="499"/>
    </row>
    <row r="4270" spans="4:4">
      <c r="D4270" s="499"/>
    </row>
    <row r="4271" spans="4:4">
      <c r="D4271" s="499"/>
    </row>
    <row r="4272" spans="4:4">
      <c r="D4272" s="499"/>
    </row>
    <row r="4273" spans="4:4">
      <c r="D4273" s="499"/>
    </row>
    <row r="4274" spans="4:4">
      <c r="D4274" s="499"/>
    </row>
    <row r="4275" spans="4:4">
      <c r="D4275" s="499"/>
    </row>
    <row r="4276" spans="4:4">
      <c r="D4276" s="499"/>
    </row>
    <row r="4277" spans="4:4">
      <c r="D4277" s="499"/>
    </row>
    <row r="4278" spans="4:4">
      <c r="D4278" s="499"/>
    </row>
    <row r="4279" spans="4:4">
      <c r="D4279" s="499"/>
    </row>
    <row r="4280" spans="4:4">
      <c r="D4280" s="499"/>
    </row>
    <row r="4281" spans="4:4">
      <c r="D4281" s="499"/>
    </row>
    <row r="4282" spans="4:4">
      <c r="D4282" s="499"/>
    </row>
    <row r="4283" spans="4:4">
      <c r="D4283" s="499"/>
    </row>
    <row r="4284" spans="4:4">
      <c r="D4284" s="499"/>
    </row>
    <row r="4285" spans="4:4">
      <c r="D4285" s="499"/>
    </row>
    <row r="4286" spans="4:4">
      <c r="D4286" s="499"/>
    </row>
    <row r="4287" spans="4:4">
      <c r="D4287" s="499"/>
    </row>
    <row r="4288" spans="4:4">
      <c r="D4288" s="499"/>
    </row>
    <row r="4289" spans="4:4">
      <c r="D4289" s="499"/>
    </row>
    <row r="4290" spans="4:4">
      <c r="D4290" s="499"/>
    </row>
    <row r="4291" spans="4:4">
      <c r="D4291" s="499"/>
    </row>
    <row r="4292" spans="4:4">
      <c r="D4292" s="499"/>
    </row>
    <row r="4293" spans="4:4">
      <c r="D4293" s="499"/>
    </row>
    <row r="4294" spans="4:4">
      <c r="D4294" s="499"/>
    </row>
    <row r="4295" spans="4:4">
      <c r="D4295" s="499"/>
    </row>
    <row r="4296" spans="4:4">
      <c r="D4296" s="499"/>
    </row>
    <row r="4297" spans="4:4">
      <c r="D4297" s="499"/>
    </row>
    <row r="4298" spans="4:4">
      <c r="D4298" s="499"/>
    </row>
    <row r="4299" spans="4:4">
      <c r="D4299" s="499"/>
    </row>
    <row r="4300" spans="4:4">
      <c r="D4300" s="499"/>
    </row>
    <row r="4301" spans="4:4">
      <c r="D4301" s="499"/>
    </row>
    <row r="4302" spans="4:4">
      <c r="D4302" s="499"/>
    </row>
    <row r="4303" spans="4:4">
      <c r="D4303" s="499"/>
    </row>
    <row r="4304" spans="4:4">
      <c r="D4304" s="499"/>
    </row>
    <row r="4305" spans="4:4">
      <c r="D4305" s="499"/>
    </row>
    <row r="4306" spans="4:4">
      <c r="D4306" s="499"/>
    </row>
    <row r="4307" spans="4:4">
      <c r="D4307" s="499"/>
    </row>
    <row r="4308" spans="4:4">
      <c r="D4308" s="499"/>
    </row>
    <row r="4309" spans="4:4">
      <c r="D4309" s="499"/>
    </row>
    <row r="4310" spans="4:4">
      <c r="D4310" s="499"/>
    </row>
    <row r="4311" spans="4:4">
      <c r="D4311" s="499"/>
    </row>
    <row r="4312" spans="4:4">
      <c r="D4312" s="499"/>
    </row>
    <row r="4313" spans="4:4">
      <c r="D4313" s="499"/>
    </row>
    <row r="4314" spans="4:4">
      <c r="D4314" s="499"/>
    </row>
    <row r="4315" spans="4:4">
      <c r="D4315" s="499"/>
    </row>
    <row r="4316" spans="4:4">
      <c r="D4316" s="499"/>
    </row>
    <row r="4317" spans="4:4">
      <c r="D4317" s="499"/>
    </row>
    <row r="4318" spans="4:4">
      <c r="D4318" s="499"/>
    </row>
    <row r="4319" spans="4:4">
      <c r="D4319" s="499"/>
    </row>
    <row r="4320" spans="4:4">
      <c r="D4320" s="499"/>
    </row>
    <row r="4321" spans="4:4">
      <c r="D4321" s="499"/>
    </row>
    <row r="4322" spans="4:4">
      <c r="D4322" s="499"/>
    </row>
    <row r="4323" spans="4:4">
      <c r="D4323" s="499"/>
    </row>
    <row r="4324" spans="4:4">
      <c r="D4324" s="499"/>
    </row>
    <row r="4325" spans="4:4">
      <c r="D4325" s="499"/>
    </row>
    <row r="4326" spans="4:4">
      <c r="D4326" s="499"/>
    </row>
    <row r="4327" spans="4:4">
      <c r="D4327" s="499"/>
    </row>
    <row r="4328" spans="4:4">
      <c r="D4328" s="499"/>
    </row>
    <row r="4329" spans="4:4">
      <c r="D4329" s="499"/>
    </row>
    <row r="4330" spans="4:4">
      <c r="D4330" s="499"/>
    </row>
    <row r="4331" spans="4:4">
      <c r="D4331" s="499"/>
    </row>
    <row r="4332" spans="4:4">
      <c r="D4332" s="499"/>
    </row>
    <row r="4333" spans="4:4">
      <c r="D4333" s="499"/>
    </row>
    <row r="4334" spans="4:4">
      <c r="D4334" s="499"/>
    </row>
    <row r="4335" spans="4:4">
      <c r="D4335" s="499"/>
    </row>
    <row r="4336" spans="4:4">
      <c r="D4336" s="499"/>
    </row>
    <row r="4337" spans="4:4">
      <c r="D4337" s="499"/>
    </row>
    <row r="4338" spans="4:4">
      <c r="D4338" s="499"/>
    </row>
    <row r="4339" spans="4:4">
      <c r="D4339" s="499"/>
    </row>
    <row r="4340" spans="4:4">
      <c r="D4340" s="499"/>
    </row>
    <row r="4341" spans="4:4">
      <c r="D4341" s="499"/>
    </row>
    <row r="4342" spans="4:4">
      <c r="D4342" s="499"/>
    </row>
    <row r="4343" spans="4:4">
      <c r="D4343" s="499"/>
    </row>
    <row r="4344" spans="4:4">
      <c r="D4344" s="499"/>
    </row>
    <row r="4345" spans="4:4">
      <c r="D4345" s="499"/>
    </row>
    <row r="4346" spans="4:4">
      <c r="D4346" s="499"/>
    </row>
    <row r="4347" spans="4:4">
      <c r="D4347" s="499"/>
    </row>
    <row r="4348" spans="4:4">
      <c r="D4348" s="499"/>
    </row>
    <row r="4349" spans="4:4">
      <c r="D4349" s="499"/>
    </row>
    <row r="4350" spans="4:4">
      <c r="D4350" s="499"/>
    </row>
    <row r="4351" spans="4:4">
      <c r="D4351" s="499"/>
    </row>
    <row r="4352" spans="4:4">
      <c r="D4352" s="499"/>
    </row>
    <row r="4353" spans="4:4">
      <c r="D4353" s="499"/>
    </row>
    <row r="4354" spans="4:4">
      <c r="D4354" s="499"/>
    </row>
    <row r="4355" spans="4:4">
      <c r="D4355" s="499"/>
    </row>
    <row r="4356" spans="4:4">
      <c r="D4356" s="499"/>
    </row>
    <row r="4357" spans="4:4">
      <c r="D4357" s="499"/>
    </row>
    <row r="4358" spans="4:4">
      <c r="D4358" s="499"/>
    </row>
    <row r="4359" spans="4:4">
      <c r="D4359" s="499"/>
    </row>
    <row r="4360" spans="4:4">
      <c r="D4360" s="499"/>
    </row>
    <row r="4361" spans="4:4">
      <c r="D4361" s="499"/>
    </row>
    <row r="4362" spans="4:4">
      <c r="D4362" s="499"/>
    </row>
    <row r="4363" spans="4:4">
      <c r="D4363" s="499"/>
    </row>
    <row r="4364" spans="4:4">
      <c r="D4364" s="499"/>
    </row>
    <row r="4365" spans="4:4">
      <c r="D4365" s="499"/>
    </row>
    <row r="4366" spans="4:4">
      <c r="D4366" s="499"/>
    </row>
    <row r="4367" spans="4:4">
      <c r="D4367" s="499"/>
    </row>
    <row r="4368" spans="4:4">
      <c r="D4368" s="499"/>
    </row>
    <row r="4369" spans="4:4">
      <c r="D4369" s="499"/>
    </row>
    <row r="4370" spans="4:4">
      <c r="D4370" s="499"/>
    </row>
    <row r="4371" spans="4:4">
      <c r="D4371" s="499"/>
    </row>
    <row r="4372" spans="4:4">
      <c r="D4372" s="499"/>
    </row>
    <row r="4373" spans="4:4">
      <c r="D4373" s="499"/>
    </row>
    <row r="4374" spans="4:4">
      <c r="D4374" s="499"/>
    </row>
    <row r="4375" spans="4:4">
      <c r="D4375" s="499"/>
    </row>
    <row r="4376" spans="4:4">
      <c r="D4376" s="499"/>
    </row>
    <row r="4377" spans="4:4">
      <c r="D4377" s="499"/>
    </row>
    <row r="4378" spans="4:4">
      <c r="D4378" s="499"/>
    </row>
    <row r="4379" spans="4:4">
      <c r="D4379" s="499"/>
    </row>
    <row r="4380" spans="4:4">
      <c r="D4380" s="499"/>
    </row>
    <row r="4381" spans="4:4">
      <c r="D4381" s="499"/>
    </row>
    <row r="4382" spans="4:4">
      <c r="D4382" s="499"/>
    </row>
    <row r="4383" spans="4:4">
      <c r="D4383" s="499"/>
    </row>
    <row r="4384" spans="4:4">
      <c r="D4384" s="499"/>
    </row>
    <row r="4385" spans="4:4">
      <c r="D4385" s="499"/>
    </row>
    <row r="4386" spans="4:4">
      <c r="D4386" s="499"/>
    </row>
    <row r="4387" spans="4:4">
      <c r="D4387" s="499"/>
    </row>
    <row r="4388" spans="4:4">
      <c r="D4388" s="499"/>
    </row>
    <row r="4389" spans="4:4">
      <c r="D4389" s="499"/>
    </row>
    <row r="4390" spans="4:4">
      <c r="D4390" s="499"/>
    </row>
    <row r="4391" spans="4:4">
      <c r="D4391" s="499"/>
    </row>
    <row r="4392" spans="4:4">
      <c r="D4392" s="499"/>
    </row>
    <row r="4393" spans="4:4">
      <c r="D4393" s="499"/>
    </row>
    <row r="4394" spans="4:4">
      <c r="D4394" s="499"/>
    </row>
    <row r="4395" spans="4:4">
      <c r="D4395" s="499"/>
    </row>
    <row r="4396" spans="4:4">
      <c r="D4396" s="499"/>
    </row>
    <row r="4397" spans="4:4">
      <c r="D4397" s="499"/>
    </row>
    <row r="4398" spans="4:4">
      <c r="D4398" s="499"/>
    </row>
    <row r="4399" spans="4:4">
      <c r="D4399" s="499"/>
    </row>
    <row r="4400" spans="4:4">
      <c r="D4400" s="499"/>
    </row>
    <row r="4401" spans="4:4">
      <c r="D4401" s="499"/>
    </row>
    <row r="4402" spans="4:4">
      <c r="D4402" s="499"/>
    </row>
    <row r="4403" spans="4:4">
      <c r="D4403" s="499"/>
    </row>
    <row r="4404" spans="4:4">
      <c r="D4404" s="499"/>
    </row>
    <row r="4405" spans="4:4">
      <c r="D4405" s="499"/>
    </row>
    <row r="4406" spans="4:4">
      <c r="D4406" s="499"/>
    </row>
    <row r="4407" spans="4:4">
      <c r="D4407" s="499"/>
    </row>
    <row r="4408" spans="4:4">
      <c r="D4408" s="499"/>
    </row>
    <row r="4409" spans="4:4">
      <c r="D4409" s="499"/>
    </row>
    <row r="4410" spans="4:4">
      <c r="D4410" s="499"/>
    </row>
    <row r="4411" spans="4:4">
      <c r="D4411" s="499"/>
    </row>
    <row r="4412" spans="4:4">
      <c r="D4412" s="499"/>
    </row>
    <row r="4413" spans="4:4">
      <c r="D4413" s="499"/>
    </row>
    <row r="4414" spans="4:4">
      <c r="D4414" s="499"/>
    </row>
    <row r="4415" spans="4:4">
      <c r="D4415" s="499"/>
    </row>
    <row r="4416" spans="4:4">
      <c r="D4416" s="499"/>
    </row>
    <row r="4417" spans="4:4">
      <c r="D4417" s="499"/>
    </row>
    <row r="4418" spans="4:4">
      <c r="D4418" s="499"/>
    </row>
    <row r="4419" spans="4:4">
      <c r="D4419" s="499"/>
    </row>
    <row r="4420" spans="4:4">
      <c r="D4420" s="499"/>
    </row>
    <row r="4421" spans="4:4">
      <c r="D4421" s="499"/>
    </row>
    <row r="4422" spans="4:4">
      <c r="D4422" s="499"/>
    </row>
    <row r="4423" spans="4:4">
      <c r="D4423" s="499"/>
    </row>
    <row r="4424" spans="4:4">
      <c r="D4424" s="499"/>
    </row>
    <row r="4425" spans="4:4">
      <c r="D4425" s="499"/>
    </row>
    <row r="4426" spans="4:4">
      <c r="D4426" s="499"/>
    </row>
    <row r="4427" spans="4:4">
      <c r="D4427" s="499"/>
    </row>
    <row r="4428" spans="4:4">
      <c r="D4428" s="499"/>
    </row>
    <row r="4429" spans="4:4">
      <c r="D4429" s="499"/>
    </row>
    <row r="4430" spans="4:4">
      <c r="D4430" s="499"/>
    </row>
    <row r="4431" spans="4:4">
      <c r="D4431" s="499"/>
    </row>
    <row r="4432" spans="4:4">
      <c r="D4432" s="499"/>
    </row>
    <row r="4433" spans="4:4">
      <c r="D4433" s="499"/>
    </row>
    <row r="4434" spans="4:4">
      <c r="D4434" s="499"/>
    </row>
    <row r="4435" spans="4:4">
      <c r="D4435" s="499"/>
    </row>
    <row r="4436" spans="4:4">
      <c r="D4436" s="499"/>
    </row>
    <row r="4437" spans="4:4">
      <c r="D4437" s="499"/>
    </row>
    <row r="4438" spans="4:4">
      <c r="D4438" s="499"/>
    </row>
    <row r="4439" spans="4:4">
      <c r="D4439" s="499"/>
    </row>
    <row r="4440" spans="4:4">
      <c r="D4440" s="499"/>
    </row>
    <row r="4441" spans="4:4">
      <c r="D4441" s="499"/>
    </row>
    <row r="4442" spans="4:4">
      <c r="D4442" s="499"/>
    </row>
    <row r="4443" spans="4:4">
      <c r="D4443" s="499"/>
    </row>
    <row r="4444" spans="4:4">
      <c r="D4444" s="499"/>
    </row>
    <row r="4445" spans="4:4">
      <c r="D4445" s="499"/>
    </row>
    <row r="4446" spans="4:4">
      <c r="D4446" s="499"/>
    </row>
    <row r="4447" spans="4:4">
      <c r="D4447" s="499"/>
    </row>
    <row r="4448" spans="4:4">
      <c r="D4448" s="499"/>
    </row>
    <row r="4449" spans="4:4">
      <c r="D4449" s="499"/>
    </row>
    <row r="4450" spans="4:4">
      <c r="D4450" s="499"/>
    </row>
    <row r="4451" spans="4:4">
      <c r="D4451" s="499"/>
    </row>
    <row r="4452" spans="4:4">
      <c r="D4452" s="499"/>
    </row>
    <row r="4453" spans="4:4">
      <c r="D4453" s="499"/>
    </row>
    <row r="4454" spans="4:4">
      <c r="D4454" s="499"/>
    </row>
    <row r="4455" spans="4:4">
      <c r="D4455" s="499"/>
    </row>
    <row r="4456" spans="4:4">
      <c r="D4456" s="499"/>
    </row>
    <row r="4457" spans="4:4">
      <c r="D4457" s="499"/>
    </row>
    <row r="4458" spans="4:4">
      <c r="D4458" s="499"/>
    </row>
    <row r="4459" spans="4:4">
      <c r="D4459" s="499"/>
    </row>
    <row r="4460" spans="4:4">
      <c r="D4460" s="499"/>
    </row>
    <row r="4461" spans="4:4">
      <c r="D4461" s="499"/>
    </row>
    <row r="4462" spans="4:4">
      <c r="D4462" s="499"/>
    </row>
    <row r="4463" spans="4:4">
      <c r="D4463" s="499"/>
    </row>
    <row r="4464" spans="4:4">
      <c r="D4464" s="499"/>
    </row>
    <row r="4465" spans="4:4">
      <c r="D4465" s="499"/>
    </row>
    <row r="4466" spans="4:4">
      <c r="D4466" s="499"/>
    </row>
    <row r="4467" spans="4:4">
      <c r="D4467" s="499"/>
    </row>
    <row r="4468" spans="4:4">
      <c r="D4468" s="499"/>
    </row>
    <row r="4469" spans="4:4">
      <c r="D4469" s="499"/>
    </row>
    <row r="4470" spans="4:4">
      <c r="D4470" s="499"/>
    </row>
    <row r="4471" spans="4:4">
      <c r="D4471" s="499"/>
    </row>
    <row r="4472" spans="4:4">
      <c r="D4472" s="499"/>
    </row>
    <row r="4473" spans="4:4">
      <c r="D4473" s="499"/>
    </row>
    <row r="4474" spans="4:4">
      <c r="D4474" s="499"/>
    </row>
    <row r="4475" spans="4:4">
      <c r="D4475" s="499"/>
    </row>
    <row r="4476" spans="4:4">
      <c r="D4476" s="499"/>
    </row>
    <row r="4477" spans="4:4">
      <c r="D4477" s="499"/>
    </row>
    <row r="4478" spans="4:4">
      <c r="D4478" s="499"/>
    </row>
    <row r="4479" spans="4:4">
      <c r="D4479" s="499"/>
    </row>
    <row r="4480" spans="4:4">
      <c r="D4480" s="499"/>
    </row>
    <row r="4481" spans="4:4">
      <c r="D4481" s="499"/>
    </row>
    <row r="4482" spans="4:4">
      <c r="D4482" s="499"/>
    </row>
    <row r="4483" spans="4:4">
      <c r="D4483" s="499"/>
    </row>
    <row r="4484" spans="4:4">
      <c r="D4484" s="499"/>
    </row>
    <row r="4485" spans="4:4">
      <c r="D4485" s="499"/>
    </row>
    <row r="4486" spans="4:4">
      <c r="D4486" s="499"/>
    </row>
    <row r="4487" spans="4:4">
      <c r="D4487" s="499"/>
    </row>
    <row r="4488" spans="4:4">
      <c r="D4488" s="499"/>
    </row>
    <row r="4489" spans="4:4">
      <c r="D4489" s="499"/>
    </row>
    <row r="4490" spans="4:4">
      <c r="D4490" s="499"/>
    </row>
    <row r="4491" spans="4:4">
      <c r="D4491" s="499"/>
    </row>
    <row r="4492" spans="4:4">
      <c r="D4492" s="499"/>
    </row>
    <row r="4493" spans="4:4">
      <c r="D4493" s="499"/>
    </row>
    <row r="4494" spans="4:4">
      <c r="D4494" s="499"/>
    </row>
    <row r="4495" spans="4:4">
      <c r="D4495" s="499"/>
    </row>
    <row r="4496" spans="4:4">
      <c r="D4496" s="499"/>
    </row>
    <row r="4497" spans="4:4">
      <c r="D4497" s="499"/>
    </row>
    <row r="4498" spans="4:4">
      <c r="D4498" s="499"/>
    </row>
    <row r="4499" spans="4:4">
      <c r="D4499" s="499"/>
    </row>
    <row r="4500" spans="4:4">
      <c r="D4500" s="499"/>
    </row>
    <row r="4501" spans="4:4">
      <c r="D4501" s="499"/>
    </row>
    <row r="4502" spans="4:4">
      <c r="D4502" s="499"/>
    </row>
    <row r="4503" spans="4:4">
      <c r="D4503" s="499"/>
    </row>
    <row r="4504" spans="4:4">
      <c r="D4504" s="499"/>
    </row>
    <row r="4505" spans="4:4">
      <c r="D4505" s="499"/>
    </row>
    <row r="4506" spans="4:4">
      <c r="D4506" s="499"/>
    </row>
    <row r="4507" spans="4:4">
      <c r="D4507" s="499"/>
    </row>
    <row r="4508" spans="4:4">
      <c r="D4508" s="499"/>
    </row>
    <row r="4509" spans="4:4">
      <c r="D4509" s="499"/>
    </row>
    <row r="4510" spans="4:4">
      <c r="D4510" s="499"/>
    </row>
    <row r="4511" spans="4:4">
      <c r="D4511" s="499"/>
    </row>
    <row r="4512" spans="4:4">
      <c r="D4512" s="499"/>
    </row>
    <row r="4513" spans="4:4">
      <c r="D4513" s="499"/>
    </row>
    <row r="4514" spans="4:4">
      <c r="D4514" s="499"/>
    </row>
    <row r="4515" spans="4:4">
      <c r="D4515" s="499"/>
    </row>
    <row r="4516" spans="4:4">
      <c r="D4516" s="499"/>
    </row>
    <row r="4517" spans="4:4">
      <c r="D4517" s="499"/>
    </row>
    <row r="4518" spans="4:4">
      <c r="D4518" s="499"/>
    </row>
    <row r="4519" spans="4:4">
      <c r="D4519" s="499"/>
    </row>
    <row r="4520" spans="4:4">
      <c r="D4520" s="499"/>
    </row>
    <row r="4521" spans="4:4">
      <c r="D4521" s="499"/>
    </row>
    <row r="4522" spans="4:4">
      <c r="D4522" s="499"/>
    </row>
    <row r="4523" spans="4:4">
      <c r="D4523" s="499"/>
    </row>
    <row r="4524" spans="4:4">
      <c r="D4524" s="499"/>
    </row>
    <row r="4525" spans="4:4">
      <c r="D4525" s="499"/>
    </row>
    <row r="4526" spans="4:4">
      <c r="D4526" s="499"/>
    </row>
    <row r="4527" spans="4:4">
      <c r="D4527" s="499"/>
    </row>
    <row r="4528" spans="4:4">
      <c r="D4528" s="499"/>
    </row>
    <row r="4529" spans="4:4">
      <c r="D4529" s="499"/>
    </row>
    <row r="4530" spans="4:4">
      <c r="D4530" s="499"/>
    </row>
    <row r="4531" spans="4:4">
      <c r="D4531" s="499"/>
    </row>
    <row r="4532" spans="4:4">
      <c r="D4532" s="499"/>
    </row>
    <row r="4533" spans="4:4">
      <c r="D4533" s="499"/>
    </row>
    <row r="4534" spans="4:4">
      <c r="D4534" s="499"/>
    </row>
    <row r="4535" spans="4:4">
      <c r="D4535" s="499"/>
    </row>
    <row r="4536" spans="4:4">
      <c r="D4536" s="499"/>
    </row>
    <row r="4537" spans="4:4">
      <c r="D4537" s="499"/>
    </row>
    <row r="4538" spans="4:4">
      <c r="D4538" s="499"/>
    </row>
    <row r="4539" spans="4:4">
      <c r="D4539" s="499"/>
    </row>
    <row r="4540" spans="4:4">
      <c r="D4540" s="499"/>
    </row>
    <row r="4541" spans="4:4">
      <c r="D4541" s="499"/>
    </row>
    <row r="4542" spans="4:4">
      <c r="D4542" s="499"/>
    </row>
    <row r="4543" spans="4:4">
      <c r="D4543" s="499"/>
    </row>
    <row r="4544" spans="4:4">
      <c r="D4544" s="499"/>
    </row>
    <row r="4545" spans="4:4">
      <c r="D4545" s="499"/>
    </row>
    <row r="4546" spans="4:4">
      <c r="D4546" s="499"/>
    </row>
    <row r="4547" spans="4:4">
      <c r="D4547" s="499"/>
    </row>
    <row r="4548" spans="4:4">
      <c r="D4548" s="499"/>
    </row>
    <row r="4549" spans="4:4">
      <c r="D4549" s="499"/>
    </row>
    <row r="4550" spans="4:4">
      <c r="D4550" s="499"/>
    </row>
    <row r="4551" spans="4:4">
      <c r="D4551" s="499"/>
    </row>
    <row r="4552" spans="4:4">
      <c r="D4552" s="499"/>
    </row>
    <row r="4553" spans="4:4">
      <c r="D4553" s="499"/>
    </row>
    <row r="4554" spans="4:4">
      <c r="D4554" s="499"/>
    </row>
    <row r="4555" spans="4:4">
      <c r="D4555" s="499"/>
    </row>
    <row r="4556" spans="4:4">
      <c r="D4556" s="499"/>
    </row>
    <row r="4557" spans="4:4">
      <c r="D4557" s="499"/>
    </row>
    <row r="4558" spans="4:4">
      <c r="D4558" s="499"/>
    </row>
    <row r="4559" spans="4:4">
      <c r="D4559" s="499"/>
    </row>
    <row r="4560" spans="4:4">
      <c r="D4560" s="499"/>
    </row>
    <row r="4561" spans="4:4">
      <c r="D4561" s="499"/>
    </row>
    <row r="4562" spans="4:4">
      <c r="D4562" s="499"/>
    </row>
    <row r="4563" spans="4:4">
      <c r="D4563" s="499"/>
    </row>
    <row r="4564" spans="4:4">
      <c r="D4564" s="499"/>
    </row>
    <row r="4565" spans="4:4">
      <c r="D4565" s="499"/>
    </row>
    <row r="4566" spans="4:4">
      <c r="D4566" s="499"/>
    </row>
    <row r="4567" spans="4:4">
      <c r="D4567" s="499"/>
    </row>
    <row r="4568" spans="4:4">
      <c r="D4568" s="499"/>
    </row>
    <row r="4569" spans="4:4">
      <c r="D4569" s="499"/>
    </row>
    <row r="4570" spans="4:4">
      <c r="D4570" s="499"/>
    </row>
    <row r="4571" spans="4:4">
      <c r="D4571" s="499"/>
    </row>
    <row r="4572" spans="4:4">
      <c r="D4572" s="499"/>
    </row>
    <row r="4573" spans="4:4">
      <c r="D4573" s="499"/>
    </row>
    <row r="4574" spans="4:4">
      <c r="D4574" s="499"/>
    </row>
    <row r="4575" spans="4:4">
      <c r="D4575" s="499"/>
    </row>
    <row r="4576" spans="4:4">
      <c r="D4576" s="499"/>
    </row>
    <row r="4577" spans="4:4">
      <c r="D4577" s="499"/>
    </row>
    <row r="4578" spans="4:4">
      <c r="D4578" s="499"/>
    </row>
    <row r="4579" spans="4:4">
      <c r="D4579" s="499"/>
    </row>
    <row r="4580" spans="4:4">
      <c r="D4580" s="499"/>
    </row>
    <row r="4581" spans="4:4">
      <c r="D4581" s="499"/>
    </row>
    <row r="4582" spans="4:4">
      <c r="D4582" s="499"/>
    </row>
    <row r="4583" spans="4:4">
      <c r="D4583" s="499"/>
    </row>
    <row r="4584" spans="4:4">
      <c r="D4584" s="499"/>
    </row>
    <row r="4585" spans="4:4">
      <c r="D4585" s="499"/>
    </row>
    <row r="4586" spans="4:4">
      <c r="D4586" s="499"/>
    </row>
    <row r="4587" spans="4:4">
      <c r="D4587" s="499"/>
    </row>
    <row r="4588" spans="4:4">
      <c r="D4588" s="499"/>
    </row>
    <row r="4589" spans="4:4">
      <c r="D4589" s="499"/>
    </row>
    <row r="4590" spans="4:4">
      <c r="D4590" s="499"/>
    </row>
    <row r="4591" spans="4:4">
      <c r="D4591" s="499"/>
    </row>
    <row r="4592" spans="4:4">
      <c r="D4592" s="499"/>
    </row>
    <row r="4593" spans="4:4">
      <c r="D4593" s="499"/>
    </row>
    <row r="4594" spans="4:4">
      <c r="D4594" s="499"/>
    </row>
    <row r="4595" spans="4:4">
      <c r="D4595" s="499"/>
    </row>
    <row r="4596" spans="4:4">
      <c r="D4596" s="499"/>
    </row>
    <row r="4597" spans="4:4">
      <c r="D4597" s="499"/>
    </row>
    <row r="4598" spans="4:4">
      <c r="D4598" s="499"/>
    </row>
    <row r="4599" spans="4:4">
      <c r="D4599" s="499"/>
    </row>
    <row r="4600" spans="4:4">
      <c r="D4600" s="499"/>
    </row>
    <row r="4601" spans="4:4">
      <c r="D4601" s="499"/>
    </row>
    <row r="4602" spans="4:4">
      <c r="D4602" s="499"/>
    </row>
    <row r="4603" spans="4:4">
      <c r="D4603" s="499"/>
    </row>
    <row r="4604" spans="4:4">
      <c r="D4604" s="499"/>
    </row>
    <row r="4605" spans="4:4">
      <c r="D4605" s="499"/>
    </row>
    <row r="4606" spans="4:4">
      <c r="D4606" s="499"/>
    </row>
    <row r="4607" spans="4:4">
      <c r="D4607" s="499"/>
    </row>
    <row r="4608" spans="4:4">
      <c r="D4608" s="499"/>
    </row>
    <row r="4609" spans="4:4">
      <c r="D4609" s="499"/>
    </row>
    <row r="4610" spans="4:4">
      <c r="D4610" s="499"/>
    </row>
    <row r="4611" spans="4:4">
      <c r="D4611" s="499"/>
    </row>
    <row r="4612" spans="4:4">
      <c r="D4612" s="499"/>
    </row>
    <row r="4613" spans="4:4">
      <c r="D4613" s="499"/>
    </row>
    <row r="4614" spans="4:4">
      <c r="D4614" s="499"/>
    </row>
    <row r="4615" spans="4:4">
      <c r="D4615" s="499"/>
    </row>
    <row r="4616" spans="4:4">
      <c r="D4616" s="499"/>
    </row>
    <row r="4617" spans="4:4">
      <c r="D4617" s="499"/>
    </row>
    <row r="4618" spans="4:4">
      <c r="D4618" s="499"/>
    </row>
    <row r="4619" spans="4:4">
      <c r="D4619" s="499"/>
    </row>
    <row r="4620" spans="4:4">
      <c r="D4620" s="499"/>
    </row>
    <row r="4621" spans="4:4">
      <c r="D4621" s="499"/>
    </row>
    <row r="4622" spans="4:4">
      <c r="D4622" s="499"/>
    </row>
    <row r="4623" spans="4:4">
      <c r="D4623" s="499"/>
    </row>
    <row r="4624" spans="4:4">
      <c r="D4624" s="499"/>
    </row>
    <row r="4625" spans="4:4">
      <c r="D4625" s="499"/>
    </row>
    <row r="4626" spans="4:4">
      <c r="D4626" s="499"/>
    </row>
    <row r="4627" spans="4:4">
      <c r="D4627" s="499"/>
    </row>
    <row r="4628" spans="4:4">
      <c r="D4628" s="499"/>
    </row>
    <row r="4629" spans="4:4">
      <c r="D4629" s="499"/>
    </row>
    <row r="4630" spans="4:4">
      <c r="D4630" s="499"/>
    </row>
    <row r="4631" spans="4:4">
      <c r="D4631" s="499"/>
    </row>
    <row r="4632" spans="4:4">
      <c r="D4632" s="499"/>
    </row>
    <row r="4633" spans="4:4">
      <c r="D4633" s="499"/>
    </row>
    <row r="4634" spans="4:4">
      <c r="D4634" s="499"/>
    </row>
    <row r="4635" spans="4:4">
      <c r="D4635" s="499"/>
    </row>
    <row r="4636" spans="4:4">
      <c r="D4636" s="499"/>
    </row>
    <row r="4637" spans="4:4">
      <c r="D4637" s="499"/>
    </row>
    <row r="4638" spans="4:4">
      <c r="D4638" s="499"/>
    </row>
    <row r="4639" spans="4:4">
      <c r="D4639" s="499"/>
    </row>
    <row r="4640" spans="4:4">
      <c r="D4640" s="499"/>
    </row>
    <row r="4641" spans="4:4">
      <c r="D4641" s="499"/>
    </row>
    <row r="4642" spans="4:4">
      <c r="D4642" s="499"/>
    </row>
    <row r="4643" spans="4:4">
      <c r="D4643" s="499"/>
    </row>
    <row r="4644" spans="4:4">
      <c r="D4644" s="499"/>
    </row>
    <row r="4645" spans="4:4">
      <c r="D4645" s="499"/>
    </row>
    <row r="4646" spans="4:4">
      <c r="D4646" s="499"/>
    </row>
    <row r="4647" spans="4:4">
      <c r="D4647" s="499"/>
    </row>
    <row r="4648" spans="4:4">
      <c r="D4648" s="499"/>
    </row>
    <row r="4649" spans="4:4">
      <c r="D4649" s="499"/>
    </row>
    <row r="4650" spans="4:4">
      <c r="D4650" s="499"/>
    </row>
    <row r="4651" spans="4:4">
      <c r="D4651" s="499"/>
    </row>
    <row r="4652" spans="4:4">
      <c r="D4652" s="499"/>
    </row>
    <row r="4653" spans="4:4">
      <c r="D4653" s="499"/>
    </row>
    <row r="4654" spans="4:4">
      <c r="D4654" s="499"/>
    </row>
    <row r="4655" spans="4:4">
      <c r="D4655" s="499"/>
    </row>
    <row r="4656" spans="4:4">
      <c r="D4656" s="499"/>
    </row>
    <row r="4657" spans="4:4">
      <c r="D4657" s="499"/>
    </row>
    <row r="4658" spans="4:4">
      <c r="D4658" s="499"/>
    </row>
    <row r="4659" spans="4:4">
      <c r="D4659" s="499"/>
    </row>
    <row r="4660" spans="4:4">
      <c r="D4660" s="499"/>
    </row>
    <row r="4661" spans="4:4">
      <c r="D4661" s="499"/>
    </row>
    <row r="4662" spans="4:4">
      <c r="D4662" s="499"/>
    </row>
    <row r="4663" spans="4:4">
      <c r="D4663" s="499"/>
    </row>
    <row r="4664" spans="4:4">
      <c r="D4664" s="499"/>
    </row>
    <row r="4665" spans="4:4">
      <c r="D4665" s="499"/>
    </row>
    <row r="4666" spans="4:4">
      <c r="D4666" s="499"/>
    </row>
    <row r="4667" spans="4:4">
      <c r="D4667" s="499"/>
    </row>
    <row r="4668" spans="4:4">
      <c r="D4668" s="499"/>
    </row>
    <row r="4669" spans="4:4">
      <c r="D4669" s="499"/>
    </row>
    <row r="4670" spans="4:4">
      <c r="D4670" s="499"/>
    </row>
    <row r="4671" spans="4:4">
      <c r="D4671" s="499"/>
    </row>
    <row r="4672" spans="4:4">
      <c r="D4672" s="499"/>
    </row>
    <row r="4673" spans="4:4">
      <c r="D4673" s="499"/>
    </row>
    <row r="4674" spans="4:4">
      <c r="D4674" s="499"/>
    </row>
    <row r="4675" spans="4:4">
      <c r="D4675" s="499"/>
    </row>
    <row r="4676" spans="4:4">
      <c r="D4676" s="499"/>
    </row>
    <row r="4677" spans="4:4">
      <c r="D4677" s="499"/>
    </row>
    <row r="4678" spans="4:4">
      <c r="D4678" s="499"/>
    </row>
    <row r="4679" spans="4:4">
      <c r="D4679" s="499"/>
    </row>
    <row r="4680" spans="4:4">
      <c r="D4680" s="499"/>
    </row>
    <row r="4681" spans="4:4">
      <c r="D4681" s="499"/>
    </row>
    <row r="4682" spans="4:4">
      <c r="D4682" s="499"/>
    </row>
    <row r="4683" spans="4:4">
      <c r="D4683" s="499"/>
    </row>
    <row r="4684" spans="4:4">
      <c r="D4684" s="499"/>
    </row>
    <row r="4685" spans="4:4">
      <c r="D4685" s="499"/>
    </row>
    <row r="4686" spans="4:4">
      <c r="D4686" s="499"/>
    </row>
    <row r="4687" spans="4:4">
      <c r="D4687" s="499"/>
    </row>
    <row r="4688" spans="4:4">
      <c r="D4688" s="499"/>
    </row>
    <row r="4689" spans="4:4">
      <c r="D4689" s="499"/>
    </row>
    <row r="4690" spans="4:4">
      <c r="D4690" s="499"/>
    </row>
    <row r="4691" spans="4:4">
      <c r="D4691" s="499"/>
    </row>
    <row r="4692" spans="4:4">
      <c r="D4692" s="499"/>
    </row>
    <row r="4693" spans="4:4">
      <c r="D4693" s="499"/>
    </row>
    <row r="4694" spans="4:4">
      <c r="D4694" s="499"/>
    </row>
    <row r="4695" spans="4:4">
      <c r="D4695" s="499"/>
    </row>
    <row r="4696" spans="4:4">
      <c r="D4696" s="499"/>
    </row>
    <row r="4697" spans="4:4">
      <c r="D4697" s="499"/>
    </row>
    <row r="4698" spans="4:4">
      <c r="D4698" s="499"/>
    </row>
    <row r="4699" spans="4:4">
      <c r="D4699" s="499"/>
    </row>
    <row r="4700" spans="4:4">
      <c r="D4700" s="499"/>
    </row>
    <row r="4701" spans="4:4">
      <c r="D4701" s="499"/>
    </row>
    <row r="4702" spans="4:4">
      <c r="D4702" s="499"/>
    </row>
    <row r="4703" spans="4:4">
      <c r="D4703" s="499"/>
    </row>
    <row r="4704" spans="4:4">
      <c r="D4704" s="499"/>
    </row>
    <row r="4705" spans="4:4">
      <c r="D4705" s="499"/>
    </row>
    <row r="4706" spans="4:4">
      <c r="D4706" s="499"/>
    </row>
    <row r="4707" spans="4:4">
      <c r="D4707" s="499"/>
    </row>
    <row r="4708" spans="4:4">
      <c r="D4708" s="499"/>
    </row>
    <row r="4709" spans="4:4">
      <c r="D4709" s="499"/>
    </row>
    <row r="4710" spans="4:4">
      <c r="D4710" s="499"/>
    </row>
    <row r="4711" spans="4:4">
      <c r="D4711" s="499"/>
    </row>
    <row r="4712" spans="4:4">
      <c r="D4712" s="499"/>
    </row>
    <row r="4713" spans="4:4">
      <c r="D4713" s="499"/>
    </row>
    <row r="4714" spans="4:4">
      <c r="D4714" s="499"/>
    </row>
    <row r="4715" spans="4:4">
      <c r="D4715" s="499"/>
    </row>
    <row r="4716" spans="4:4">
      <c r="D4716" s="499"/>
    </row>
    <row r="4717" spans="4:4">
      <c r="D4717" s="499"/>
    </row>
    <row r="4718" spans="4:4">
      <c r="D4718" s="499"/>
    </row>
    <row r="4719" spans="4:4">
      <c r="D4719" s="499"/>
    </row>
    <row r="4720" spans="4:4">
      <c r="D4720" s="499"/>
    </row>
    <row r="4721" spans="4:4">
      <c r="D4721" s="499"/>
    </row>
    <row r="4722" spans="4:4">
      <c r="D4722" s="499"/>
    </row>
    <row r="4723" spans="4:4">
      <c r="D4723" s="499"/>
    </row>
    <row r="4724" spans="4:4">
      <c r="D4724" s="499"/>
    </row>
    <row r="4725" spans="4:4">
      <c r="D4725" s="499"/>
    </row>
    <row r="4726" spans="4:4">
      <c r="D4726" s="499"/>
    </row>
    <row r="4727" spans="4:4">
      <c r="D4727" s="499"/>
    </row>
    <row r="4728" spans="4:4">
      <c r="D4728" s="499"/>
    </row>
    <row r="4729" spans="4:4">
      <c r="D4729" s="499"/>
    </row>
    <row r="4730" spans="4:4">
      <c r="D4730" s="499"/>
    </row>
    <row r="4731" spans="4:4">
      <c r="D4731" s="499"/>
    </row>
    <row r="4732" spans="4:4">
      <c r="D4732" s="499"/>
    </row>
    <row r="4733" spans="4:4">
      <c r="D4733" s="499"/>
    </row>
    <row r="4734" spans="4:4">
      <c r="D4734" s="499"/>
    </row>
    <row r="4735" spans="4:4">
      <c r="D4735" s="499"/>
    </row>
    <row r="4736" spans="4:4">
      <c r="D4736" s="499"/>
    </row>
    <row r="4737" spans="4:4">
      <c r="D4737" s="499"/>
    </row>
    <row r="4738" spans="4:4">
      <c r="D4738" s="499"/>
    </row>
    <row r="4739" spans="4:4">
      <c r="D4739" s="499"/>
    </row>
    <row r="4740" spans="4:4">
      <c r="D4740" s="499"/>
    </row>
    <row r="4741" spans="4:4">
      <c r="D4741" s="499"/>
    </row>
    <row r="4742" spans="4:4">
      <c r="D4742" s="499"/>
    </row>
    <row r="4743" spans="4:4">
      <c r="D4743" s="499"/>
    </row>
    <row r="4744" spans="4:4">
      <c r="D4744" s="499"/>
    </row>
    <row r="4745" spans="4:4">
      <c r="D4745" s="499"/>
    </row>
    <row r="4746" spans="4:4">
      <c r="D4746" s="499"/>
    </row>
    <row r="4747" spans="4:4">
      <c r="D4747" s="499"/>
    </row>
    <row r="4748" spans="4:4">
      <c r="D4748" s="499"/>
    </row>
    <row r="4749" spans="4:4">
      <c r="D4749" s="499"/>
    </row>
    <row r="4750" spans="4:4">
      <c r="D4750" s="499"/>
    </row>
    <row r="4751" spans="4:4">
      <c r="D4751" s="499"/>
    </row>
    <row r="4752" spans="4:4">
      <c r="D4752" s="499"/>
    </row>
    <row r="4753" spans="4:4">
      <c r="D4753" s="499"/>
    </row>
    <row r="4754" spans="4:4">
      <c r="D4754" s="499"/>
    </row>
    <row r="4755" spans="4:4">
      <c r="D4755" s="499"/>
    </row>
    <row r="4756" spans="4:4">
      <c r="D4756" s="499"/>
    </row>
    <row r="4757" spans="4:4">
      <c r="D4757" s="499"/>
    </row>
    <row r="4758" spans="4:4">
      <c r="D4758" s="499"/>
    </row>
    <row r="4759" spans="4:4">
      <c r="D4759" s="499"/>
    </row>
    <row r="4760" spans="4:4">
      <c r="D4760" s="499"/>
    </row>
    <row r="4761" spans="4:4">
      <c r="D4761" s="499"/>
    </row>
    <row r="4762" spans="4:4">
      <c r="D4762" s="499"/>
    </row>
    <row r="4763" spans="4:4">
      <c r="D4763" s="499"/>
    </row>
    <row r="4764" spans="4:4">
      <c r="D4764" s="499"/>
    </row>
    <row r="4765" spans="4:4">
      <c r="D4765" s="499"/>
    </row>
    <row r="4766" spans="4:4">
      <c r="D4766" s="499"/>
    </row>
    <row r="4767" spans="4:4">
      <c r="D4767" s="499"/>
    </row>
    <row r="4768" spans="4:4">
      <c r="D4768" s="499"/>
    </row>
    <row r="4769" spans="4:4">
      <c r="D4769" s="499"/>
    </row>
    <row r="4770" spans="4:4">
      <c r="D4770" s="499"/>
    </row>
    <row r="4771" spans="4:4">
      <c r="D4771" s="499"/>
    </row>
    <row r="4772" spans="4:4">
      <c r="D4772" s="499"/>
    </row>
    <row r="4773" spans="4:4">
      <c r="D4773" s="499"/>
    </row>
    <row r="4774" spans="4:4">
      <c r="D4774" s="499"/>
    </row>
    <row r="4775" spans="4:4">
      <c r="D4775" s="499"/>
    </row>
    <row r="4776" spans="4:4">
      <c r="D4776" s="499"/>
    </row>
    <row r="4777" spans="4:4">
      <c r="D4777" s="499"/>
    </row>
    <row r="4778" spans="4:4">
      <c r="D4778" s="499"/>
    </row>
    <row r="4779" spans="4:4">
      <c r="D4779" s="499"/>
    </row>
    <row r="4780" spans="4:4">
      <c r="D4780" s="499"/>
    </row>
    <row r="4781" spans="4:4">
      <c r="D4781" s="499"/>
    </row>
    <row r="4782" spans="4:4">
      <c r="D4782" s="499"/>
    </row>
    <row r="4783" spans="4:4">
      <c r="D4783" s="499"/>
    </row>
    <row r="4784" spans="4:4">
      <c r="D4784" s="499"/>
    </row>
    <row r="4785" spans="4:4">
      <c r="D4785" s="499"/>
    </row>
    <row r="4786" spans="4:4">
      <c r="D4786" s="499"/>
    </row>
    <row r="4787" spans="4:4">
      <c r="D4787" s="499"/>
    </row>
    <row r="4788" spans="4:4">
      <c r="D4788" s="499"/>
    </row>
    <row r="4789" spans="4:4">
      <c r="D4789" s="499"/>
    </row>
    <row r="4790" spans="4:4">
      <c r="D4790" s="499"/>
    </row>
    <row r="4791" spans="4:4">
      <c r="D4791" s="499"/>
    </row>
    <row r="4792" spans="4:4">
      <c r="D4792" s="499"/>
    </row>
    <row r="4793" spans="4:4">
      <c r="D4793" s="499"/>
    </row>
    <row r="4794" spans="4:4">
      <c r="D4794" s="499"/>
    </row>
    <row r="4795" spans="4:4">
      <c r="D4795" s="499"/>
    </row>
    <row r="4796" spans="4:4">
      <c r="D4796" s="499"/>
    </row>
    <row r="4797" spans="4:4">
      <c r="D4797" s="499"/>
    </row>
    <row r="4798" spans="4:4">
      <c r="D4798" s="499"/>
    </row>
    <row r="4799" spans="4:4">
      <c r="D4799" s="499"/>
    </row>
    <row r="4800" spans="4:4">
      <c r="D4800" s="499"/>
    </row>
    <row r="4801" spans="4:4">
      <c r="D4801" s="499"/>
    </row>
    <row r="4802" spans="4:4">
      <c r="D4802" s="499"/>
    </row>
    <row r="4803" spans="4:4">
      <c r="D4803" s="499"/>
    </row>
    <row r="4804" spans="4:4">
      <c r="D4804" s="499"/>
    </row>
    <row r="4805" spans="4:4">
      <c r="D4805" s="499"/>
    </row>
    <row r="4806" spans="4:4">
      <c r="D4806" s="499"/>
    </row>
    <row r="4807" spans="4:4">
      <c r="D4807" s="499"/>
    </row>
    <row r="4808" spans="4:4">
      <c r="D4808" s="499"/>
    </row>
    <row r="4809" spans="4:4">
      <c r="D4809" s="499"/>
    </row>
    <row r="4810" spans="4:4">
      <c r="D4810" s="499"/>
    </row>
    <row r="4811" spans="4:4">
      <c r="D4811" s="499"/>
    </row>
    <row r="4812" spans="4:4">
      <c r="D4812" s="499"/>
    </row>
    <row r="4813" spans="4:4">
      <c r="D4813" s="499"/>
    </row>
    <row r="4814" spans="4:4">
      <c r="D4814" s="499"/>
    </row>
    <row r="4815" spans="4:4">
      <c r="D4815" s="499"/>
    </row>
    <row r="4816" spans="4:4">
      <c r="D4816" s="499"/>
    </row>
    <row r="4817" spans="4:4">
      <c r="D4817" s="499"/>
    </row>
    <row r="4818" spans="4:4">
      <c r="D4818" s="499"/>
    </row>
    <row r="4819" spans="4:4">
      <c r="D4819" s="499"/>
    </row>
    <row r="4820" spans="4:4">
      <c r="D4820" s="499"/>
    </row>
    <row r="4821" spans="4:4">
      <c r="D4821" s="499"/>
    </row>
    <row r="4822" spans="4:4">
      <c r="D4822" s="499"/>
    </row>
    <row r="4823" spans="4:4">
      <c r="D4823" s="499"/>
    </row>
    <row r="4824" spans="4:4">
      <c r="D4824" s="499"/>
    </row>
    <row r="4825" spans="4:4">
      <c r="D4825" s="499"/>
    </row>
    <row r="4826" spans="4:4">
      <c r="D4826" s="499"/>
    </row>
    <row r="4827" spans="4:4">
      <c r="D4827" s="499"/>
    </row>
    <row r="4828" spans="4:4">
      <c r="D4828" s="499"/>
    </row>
    <row r="4829" spans="4:4">
      <c r="D4829" s="499"/>
    </row>
    <row r="4830" spans="4:4">
      <c r="D4830" s="499"/>
    </row>
    <row r="4831" spans="4:4">
      <c r="D4831" s="499"/>
    </row>
    <row r="4832" spans="4:4">
      <c r="D4832" s="499"/>
    </row>
    <row r="4833" spans="4:4">
      <c r="D4833" s="499"/>
    </row>
    <row r="4834" spans="4:4">
      <c r="D4834" s="499"/>
    </row>
    <row r="4835" spans="4:4">
      <c r="D4835" s="499"/>
    </row>
    <row r="4836" spans="4:4">
      <c r="D4836" s="499"/>
    </row>
    <row r="4837" spans="4:4">
      <c r="D4837" s="499"/>
    </row>
    <row r="4838" spans="4:4">
      <c r="D4838" s="499"/>
    </row>
    <row r="4839" spans="4:4">
      <c r="D4839" s="499"/>
    </row>
    <row r="4840" spans="4:4">
      <c r="D4840" s="499"/>
    </row>
    <row r="4841" spans="4:4">
      <c r="D4841" s="499"/>
    </row>
    <row r="4842" spans="4:4">
      <c r="D4842" s="499"/>
    </row>
    <row r="4843" spans="4:4">
      <c r="D4843" s="499"/>
    </row>
    <row r="4844" spans="4:4">
      <c r="D4844" s="499"/>
    </row>
    <row r="4845" spans="4:4">
      <c r="D4845" s="499"/>
    </row>
    <row r="4846" spans="4:4">
      <c r="D4846" s="499"/>
    </row>
    <row r="4847" spans="4:4">
      <c r="D4847" s="499"/>
    </row>
    <row r="4848" spans="4:4">
      <c r="D4848" s="499"/>
    </row>
    <row r="4849" spans="4:4">
      <c r="D4849" s="499"/>
    </row>
    <row r="4850" spans="4:4">
      <c r="D4850" s="499"/>
    </row>
    <row r="4851" spans="4:4">
      <c r="D4851" s="499"/>
    </row>
    <row r="4852" spans="4:4">
      <c r="D4852" s="499"/>
    </row>
    <row r="4853" spans="4:4">
      <c r="D4853" s="499"/>
    </row>
    <row r="4854" spans="4:4">
      <c r="D4854" s="499"/>
    </row>
    <row r="4855" spans="4:4">
      <c r="D4855" s="499"/>
    </row>
    <row r="4856" spans="4:4">
      <c r="D4856" s="499"/>
    </row>
    <row r="4857" spans="4:4">
      <c r="D4857" s="499"/>
    </row>
    <row r="4858" spans="4:4">
      <c r="D4858" s="499"/>
    </row>
    <row r="4859" spans="4:4">
      <c r="D4859" s="499"/>
    </row>
    <row r="4860" spans="4:4">
      <c r="D4860" s="499"/>
    </row>
    <row r="4861" spans="4:4">
      <c r="D4861" s="499"/>
    </row>
    <row r="4862" spans="4:4">
      <c r="D4862" s="499"/>
    </row>
    <row r="4863" spans="4:4">
      <c r="D4863" s="499"/>
    </row>
    <row r="4864" spans="4:4">
      <c r="D4864" s="499"/>
    </row>
    <row r="4865" spans="4:4">
      <c r="D4865" s="499"/>
    </row>
    <row r="4866" spans="4:4">
      <c r="D4866" s="499"/>
    </row>
    <row r="4867" spans="4:4">
      <c r="D4867" s="499"/>
    </row>
    <row r="4868" spans="4:4">
      <c r="D4868" s="499"/>
    </row>
    <row r="4869" spans="4:4">
      <c r="D4869" s="499"/>
    </row>
    <row r="4870" spans="4:4">
      <c r="D4870" s="499"/>
    </row>
    <row r="4871" spans="4:4">
      <c r="D4871" s="499"/>
    </row>
    <row r="4872" spans="4:4">
      <c r="D4872" s="499"/>
    </row>
    <row r="4873" spans="4:4">
      <c r="D4873" s="499"/>
    </row>
    <row r="4874" spans="4:4">
      <c r="D4874" s="499"/>
    </row>
    <row r="4875" spans="4:4">
      <c r="D4875" s="499"/>
    </row>
    <row r="4876" spans="4:4">
      <c r="D4876" s="499"/>
    </row>
    <row r="4877" spans="4:4">
      <c r="D4877" s="499"/>
    </row>
    <row r="4878" spans="4:4">
      <c r="D4878" s="499"/>
    </row>
    <row r="4879" spans="4:4">
      <c r="D4879" s="499"/>
    </row>
    <row r="4880" spans="4:4">
      <c r="D4880" s="499"/>
    </row>
    <row r="4881" spans="4:4">
      <c r="D4881" s="499"/>
    </row>
    <row r="4882" spans="4:4">
      <c r="D4882" s="499"/>
    </row>
    <row r="4883" spans="4:4">
      <c r="D4883" s="499"/>
    </row>
    <row r="4884" spans="4:4">
      <c r="D4884" s="499"/>
    </row>
    <row r="4885" spans="4:4">
      <c r="D4885" s="499"/>
    </row>
    <row r="4886" spans="4:4">
      <c r="D4886" s="499"/>
    </row>
    <row r="4887" spans="4:4">
      <c r="D4887" s="499"/>
    </row>
    <row r="4888" spans="4:4">
      <c r="D4888" s="499"/>
    </row>
    <row r="4889" spans="4:4">
      <c r="D4889" s="499"/>
    </row>
    <row r="4890" spans="4:4">
      <c r="D4890" s="499"/>
    </row>
    <row r="4891" spans="4:4">
      <c r="D4891" s="499"/>
    </row>
    <row r="4892" spans="4:4">
      <c r="D4892" s="499"/>
    </row>
    <row r="4893" spans="4:4">
      <c r="D4893" s="499"/>
    </row>
    <row r="4894" spans="4:4">
      <c r="D4894" s="499"/>
    </row>
    <row r="4895" spans="4:4">
      <c r="D4895" s="499"/>
    </row>
    <row r="4896" spans="4:4">
      <c r="D4896" s="499"/>
    </row>
    <row r="4897" spans="4:4">
      <c r="D4897" s="499"/>
    </row>
    <row r="4898" spans="4:4">
      <c r="D4898" s="499"/>
    </row>
    <row r="4899" spans="4:4">
      <c r="D4899" s="499"/>
    </row>
    <row r="4900" spans="4:4">
      <c r="D4900" s="499"/>
    </row>
    <row r="4901" spans="4:4">
      <c r="D4901" s="499"/>
    </row>
    <row r="4902" spans="4:4">
      <c r="D4902" s="499"/>
    </row>
    <row r="4903" spans="4:4">
      <c r="D4903" s="499"/>
    </row>
    <row r="4904" spans="4:4">
      <c r="D4904" s="499"/>
    </row>
    <row r="4905" spans="4:4">
      <c r="D4905" s="499"/>
    </row>
    <row r="4906" spans="4:4">
      <c r="D4906" s="499"/>
    </row>
    <row r="4907" spans="4:4">
      <c r="D4907" s="499"/>
    </row>
    <row r="4908" spans="4:4">
      <c r="D4908" s="499"/>
    </row>
    <row r="4909" spans="4:4">
      <c r="D4909" s="499"/>
    </row>
    <row r="4910" spans="4:4">
      <c r="D4910" s="499"/>
    </row>
    <row r="4911" spans="4:4">
      <c r="D4911" s="499"/>
    </row>
    <row r="4912" spans="4:4">
      <c r="D4912" s="499"/>
    </row>
    <row r="4913" spans="4:4">
      <c r="D4913" s="499"/>
    </row>
    <row r="4914" spans="4:4">
      <c r="D4914" s="499"/>
    </row>
    <row r="4915" spans="4:4">
      <c r="D4915" s="499"/>
    </row>
    <row r="4916" spans="4:4">
      <c r="D4916" s="499"/>
    </row>
    <row r="4917" spans="4:4">
      <c r="D4917" s="499"/>
    </row>
    <row r="4918" spans="4:4">
      <c r="D4918" s="499"/>
    </row>
    <row r="4919" spans="4:4">
      <c r="D4919" s="499"/>
    </row>
    <row r="4920" spans="4:4">
      <c r="D4920" s="499"/>
    </row>
    <row r="4921" spans="4:4">
      <c r="D4921" s="499"/>
    </row>
    <row r="4922" spans="4:4">
      <c r="D4922" s="499"/>
    </row>
    <row r="4923" spans="4:4">
      <c r="D4923" s="499"/>
    </row>
    <row r="4924" spans="4:4">
      <c r="D4924" s="499"/>
    </row>
    <row r="4925" spans="4:4">
      <c r="D4925" s="499"/>
    </row>
    <row r="4926" spans="4:4">
      <c r="D4926" s="499"/>
    </row>
    <row r="4927" spans="4:4">
      <c r="D4927" s="499"/>
    </row>
    <row r="4928" spans="4:4">
      <c r="D4928" s="499"/>
    </row>
    <row r="4929" spans="4:4">
      <c r="D4929" s="499"/>
    </row>
    <row r="4930" spans="4:4">
      <c r="D4930" s="499"/>
    </row>
    <row r="4931" spans="4:4">
      <c r="D4931" s="499"/>
    </row>
    <row r="4932" spans="4:4">
      <c r="D4932" s="499"/>
    </row>
    <row r="4933" spans="4:4">
      <c r="D4933" s="499"/>
    </row>
    <row r="4934" spans="4:4">
      <c r="D4934" s="499"/>
    </row>
    <row r="4935" spans="4:4">
      <c r="D4935" s="499"/>
    </row>
    <row r="4936" spans="4:4">
      <c r="D4936" s="499"/>
    </row>
    <row r="4937" spans="4:4">
      <c r="D4937" s="499"/>
    </row>
    <row r="4938" spans="4:4">
      <c r="D4938" s="499"/>
    </row>
    <row r="4939" spans="4:4">
      <c r="D4939" s="499"/>
    </row>
    <row r="4940" spans="4:4">
      <c r="D4940" s="499"/>
    </row>
    <row r="4941" spans="4:4">
      <c r="D4941" s="499"/>
    </row>
    <row r="4942" spans="4:4">
      <c r="D4942" s="499"/>
    </row>
    <row r="4943" spans="4:4">
      <c r="D4943" s="499"/>
    </row>
    <row r="4944" spans="4:4">
      <c r="D4944" s="499"/>
    </row>
    <row r="4945" spans="4:4">
      <c r="D4945" s="499"/>
    </row>
    <row r="4946" spans="4:4">
      <c r="D4946" s="499"/>
    </row>
    <row r="4947" spans="4:4">
      <c r="D4947" s="499"/>
    </row>
    <row r="4948" spans="4:4">
      <c r="D4948" s="499"/>
    </row>
    <row r="4949" spans="4:4">
      <c r="D4949" s="499"/>
    </row>
    <row r="4950" spans="4:4">
      <c r="D4950" s="499"/>
    </row>
    <row r="4951" spans="4:4">
      <c r="D4951" s="499"/>
    </row>
    <row r="4952" spans="4:4">
      <c r="D4952" s="499"/>
    </row>
    <row r="4953" spans="4:4">
      <c r="D4953" s="499"/>
    </row>
    <row r="4954" spans="4:4">
      <c r="D4954" s="499"/>
    </row>
    <row r="4955" spans="4:4">
      <c r="D4955" s="499"/>
    </row>
    <row r="4956" spans="4:4">
      <c r="D4956" s="499"/>
    </row>
    <row r="4957" spans="4:4">
      <c r="D4957" s="499"/>
    </row>
    <row r="4958" spans="4:4">
      <c r="D4958" s="499"/>
    </row>
    <row r="4959" spans="4:4">
      <c r="D4959" s="499"/>
    </row>
    <row r="4960" spans="4:4">
      <c r="D4960" s="499"/>
    </row>
    <row r="4961" spans="4:4">
      <c r="D4961" s="499"/>
    </row>
    <row r="4962" spans="4:4">
      <c r="D4962" s="499"/>
    </row>
    <row r="4963" spans="4:4">
      <c r="D4963" s="499"/>
    </row>
    <row r="4964" spans="4:4">
      <c r="D4964" s="499"/>
    </row>
    <row r="4965" spans="4:4">
      <c r="D4965" s="499"/>
    </row>
    <row r="4966" spans="4:4">
      <c r="D4966" s="499"/>
    </row>
    <row r="4967" spans="4:4">
      <c r="D4967" s="499"/>
    </row>
    <row r="4968" spans="4:4">
      <c r="D4968" s="499"/>
    </row>
    <row r="4969" spans="4:4">
      <c r="D4969" s="499"/>
    </row>
    <row r="4970" spans="4:4">
      <c r="D4970" s="499"/>
    </row>
    <row r="4971" spans="4:4">
      <c r="D4971" s="499"/>
    </row>
    <row r="4972" spans="4:4">
      <c r="D4972" s="499"/>
    </row>
    <row r="4973" spans="4:4">
      <c r="D4973" s="499"/>
    </row>
    <row r="4974" spans="4:4">
      <c r="D4974" s="499"/>
    </row>
    <row r="4975" spans="4:4">
      <c r="D4975" s="499"/>
    </row>
    <row r="4976" spans="4:4">
      <c r="D4976" s="499"/>
    </row>
    <row r="4977" spans="4:4">
      <c r="D4977" s="499"/>
    </row>
    <row r="4978" spans="4:4">
      <c r="D4978" s="499"/>
    </row>
    <row r="4979" spans="4:4">
      <c r="D4979" s="499"/>
    </row>
    <row r="4980" spans="4:4">
      <c r="D4980" s="499"/>
    </row>
    <row r="4981" spans="4:4">
      <c r="D4981" s="499"/>
    </row>
    <row r="4982" spans="4:4">
      <c r="D4982" s="499"/>
    </row>
    <row r="4983" spans="4:4">
      <c r="D4983" s="499"/>
    </row>
    <row r="4984" spans="4:4">
      <c r="D4984" s="499"/>
    </row>
    <row r="4985" spans="4:4">
      <c r="D4985" s="499"/>
    </row>
    <row r="4986" spans="4:4">
      <c r="D4986" s="499"/>
    </row>
    <row r="4987" spans="4:4">
      <c r="D4987" s="499"/>
    </row>
    <row r="4988" spans="4:4">
      <c r="D4988" s="499"/>
    </row>
    <row r="4989" spans="4:4">
      <c r="D4989" s="499"/>
    </row>
    <row r="4990" spans="4:4">
      <c r="D4990" s="499"/>
    </row>
    <row r="4991" spans="4:4">
      <c r="D4991" s="499"/>
    </row>
    <row r="4992" spans="4:4">
      <c r="D4992" s="499"/>
    </row>
    <row r="4993" spans="4:4">
      <c r="D4993" s="499"/>
    </row>
    <row r="4994" spans="4:4">
      <c r="D4994" s="499"/>
    </row>
    <row r="4995" spans="4:4">
      <c r="D4995" s="499"/>
    </row>
    <row r="4996" spans="4:4">
      <c r="D4996" s="499"/>
    </row>
    <row r="4997" spans="4:4">
      <c r="D4997" s="499"/>
    </row>
    <row r="4998" spans="4:4">
      <c r="D4998" s="499"/>
    </row>
    <row r="4999" spans="4:4">
      <c r="D4999" s="499"/>
    </row>
    <row r="5000" spans="4:4">
      <c r="D5000" s="499"/>
    </row>
  </sheetData>
  <sheetProtection algorithmName="SHA-512" hashValue="DtiXOoXOKAVGCf5rA/y7okFT4c8ZEXIksKtD1ju8Cl8C5VcYfk/Tg+SmhHWD/VDh7OxLdwmzmSDvk1f+xtGoNQ==" saltValue="xWbsMO7WR/G0UDb1lZeg0w==" spinCount="100000" sheet="1" formatRows="0"/>
  <mergeCells count="49">
    <mergeCell ref="C21:G21"/>
    <mergeCell ref="A1:G1"/>
    <mergeCell ref="C2:G2"/>
    <mergeCell ref="C3:G3"/>
    <mergeCell ref="C4:G4"/>
    <mergeCell ref="C18:G18"/>
    <mergeCell ref="C79:G79"/>
    <mergeCell ref="C25:G25"/>
    <mergeCell ref="C26:G26"/>
    <mergeCell ref="C36:G36"/>
    <mergeCell ref="C40:G40"/>
    <mergeCell ref="C44:G44"/>
    <mergeCell ref="C54:G54"/>
    <mergeCell ref="C58:G58"/>
    <mergeCell ref="C59:G59"/>
    <mergeCell ref="C66:G66"/>
    <mergeCell ref="C73:G73"/>
    <mergeCell ref="C76:G76"/>
    <mergeCell ref="C197:G197"/>
    <mergeCell ref="C82:G82"/>
    <mergeCell ref="C89:G89"/>
    <mergeCell ref="C92:G92"/>
    <mergeCell ref="C102:G102"/>
    <mergeCell ref="C123:G123"/>
    <mergeCell ref="C136:G136"/>
    <mergeCell ref="C141:G141"/>
    <mergeCell ref="C149:G149"/>
    <mergeCell ref="C153:G153"/>
    <mergeCell ref="C162:G162"/>
    <mergeCell ref="C171:G171"/>
    <mergeCell ref="C312:G312"/>
    <mergeCell ref="C211:G211"/>
    <mergeCell ref="C214:G214"/>
    <mergeCell ref="C223:G223"/>
    <mergeCell ref="C239:G239"/>
    <mergeCell ref="C245:G245"/>
    <mergeCell ref="C248:G248"/>
    <mergeCell ref="C253:G253"/>
    <mergeCell ref="C263:G263"/>
    <mergeCell ref="C268:G268"/>
    <mergeCell ref="C275:G275"/>
    <mergeCell ref="C278:G278"/>
    <mergeCell ref="C331:G331"/>
    <mergeCell ref="C316:G316"/>
    <mergeCell ref="C317:G317"/>
    <mergeCell ref="C319:G319"/>
    <mergeCell ref="C322:G322"/>
    <mergeCell ref="C324:G324"/>
    <mergeCell ref="C329:G329"/>
  </mergeCells>
  <pageMargins left="0.59055118110236204" right="0.196850393700787" top="0.78740157499999996" bottom="0.78740157499999996" header="0.3" footer="0.3"/>
  <pageSetup paperSize="9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97"/>
  <sheetViews>
    <sheetView showGridLines="0" workbookViewId="0">
      <selection activeCell="AN14" sqref="AN14"/>
    </sheetView>
  </sheetViews>
  <sheetFormatPr defaultRowHeight="11.25"/>
  <cols>
    <col min="1" max="1" width="7.140625" style="99" customWidth="1"/>
    <col min="2" max="2" width="1.42578125" style="99" customWidth="1"/>
    <col min="3" max="3" width="3.5703125" style="99" customWidth="1"/>
    <col min="4" max="33" width="2.28515625" style="99" customWidth="1"/>
    <col min="34" max="34" width="2.85546875" style="99" customWidth="1"/>
    <col min="35" max="35" width="27.140625" style="99" customWidth="1"/>
    <col min="36" max="37" width="2.140625" style="99" customWidth="1"/>
    <col min="38" max="38" width="7.140625" style="99" customWidth="1"/>
    <col min="39" max="39" width="2.85546875" style="99" customWidth="1"/>
    <col min="40" max="40" width="11.42578125" style="99" customWidth="1"/>
    <col min="41" max="41" width="6.42578125" style="99" customWidth="1"/>
    <col min="42" max="42" width="3.5703125" style="99" customWidth="1"/>
    <col min="43" max="43" width="13.42578125" style="99" hidden="1" customWidth="1"/>
    <col min="44" max="44" width="11.7109375" style="99" customWidth="1"/>
    <col min="45" max="47" width="22.140625" style="99" hidden="1" customWidth="1"/>
    <col min="48" max="49" width="18.5703125" style="99" hidden="1" customWidth="1"/>
    <col min="50" max="51" width="21.42578125" style="99" hidden="1" customWidth="1"/>
    <col min="52" max="52" width="18.5703125" style="99" hidden="1" customWidth="1"/>
    <col min="53" max="53" width="16.42578125" style="99" hidden="1" customWidth="1"/>
    <col min="54" max="54" width="21.42578125" style="99" hidden="1" customWidth="1"/>
    <col min="55" max="55" width="18.5703125" style="99" hidden="1" customWidth="1"/>
    <col min="56" max="56" width="16.42578125" style="99" hidden="1" customWidth="1"/>
    <col min="57" max="57" width="57" style="99" customWidth="1"/>
    <col min="58" max="16384" width="9.140625" style="99"/>
  </cols>
  <sheetData>
    <row r="1" spans="1:74">
      <c r="A1" s="100" t="s">
        <v>79</v>
      </c>
      <c r="AZ1" s="100" t="s">
        <v>60</v>
      </c>
      <c r="BA1" s="100" t="s">
        <v>80</v>
      </c>
      <c r="BB1" s="100" t="s">
        <v>60</v>
      </c>
      <c r="BT1" s="100" t="s">
        <v>81</v>
      </c>
      <c r="BU1" s="100" t="s">
        <v>81</v>
      </c>
      <c r="BV1" s="100" t="s">
        <v>82</v>
      </c>
    </row>
    <row r="2" spans="1:74" ht="36.950000000000003" customHeight="1">
      <c r="AR2" s="996" t="s">
        <v>83</v>
      </c>
      <c r="AS2" s="997"/>
      <c r="AT2" s="997"/>
      <c r="AU2" s="997"/>
      <c r="AV2" s="997"/>
      <c r="AW2" s="997"/>
      <c r="AX2" s="997"/>
      <c r="AY2" s="997"/>
      <c r="AZ2" s="997"/>
      <c r="BA2" s="997"/>
      <c r="BB2" s="997"/>
      <c r="BC2" s="997"/>
      <c r="BD2" s="997"/>
      <c r="BE2" s="997"/>
      <c r="BS2" s="101" t="s">
        <v>84</v>
      </c>
      <c r="BT2" s="101" t="s">
        <v>85</v>
      </c>
    </row>
    <row r="3" spans="1:74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4"/>
      <c r="BS3" s="101" t="s">
        <v>84</v>
      </c>
      <c r="BT3" s="101" t="s">
        <v>86</v>
      </c>
    </row>
    <row r="4" spans="1:74" ht="24.95" customHeight="1">
      <c r="B4" s="104"/>
      <c r="D4" s="47" t="s">
        <v>87</v>
      </c>
      <c r="AR4" s="104"/>
      <c r="AS4" s="105" t="s">
        <v>88</v>
      </c>
      <c r="BE4" s="106" t="s">
        <v>89</v>
      </c>
      <c r="BS4" s="101" t="s">
        <v>90</v>
      </c>
    </row>
    <row r="5" spans="1:74" ht="12" customHeight="1">
      <c r="B5" s="104"/>
      <c r="D5" s="107" t="s">
        <v>32</v>
      </c>
      <c r="K5" s="998" t="s">
        <v>91</v>
      </c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7"/>
      <c r="AB5" s="997"/>
      <c r="AC5" s="997"/>
      <c r="AD5" s="997"/>
      <c r="AE5" s="997"/>
      <c r="AF5" s="997"/>
      <c r="AG5" s="997"/>
      <c r="AH5" s="997"/>
      <c r="AI5" s="997"/>
      <c r="AJ5" s="997"/>
      <c r="AK5" s="997"/>
      <c r="AL5" s="997"/>
      <c r="AM5" s="997"/>
      <c r="AN5" s="997"/>
      <c r="AO5" s="997"/>
      <c r="AR5" s="104"/>
      <c r="BE5" s="999" t="s">
        <v>92</v>
      </c>
      <c r="BS5" s="101" t="s">
        <v>84</v>
      </c>
    </row>
    <row r="6" spans="1:74" ht="36.950000000000003" customHeight="1">
      <c r="B6" s="104"/>
      <c r="D6" s="108" t="s">
        <v>34</v>
      </c>
      <c r="K6" s="1002" t="s">
        <v>93</v>
      </c>
      <c r="L6" s="997"/>
      <c r="M6" s="997"/>
      <c r="N6" s="997"/>
      <c r="O6" s="997"/>
      <c r="P6" s="997"/>
      <c r="Q6" s="997"/>
      <c r="R6" s="997"/>
      <c r="S6" s="997"/>
      <c r="T6" s="997"/>
      <c r="U6" s="997"/>
      <c r="V6" s="997"/>
      <c r="W6" s="997"/>
      <c r="X6" s="997"/>
      <c r="Y6" s="997"/>
      <c r="Z6" s="997"/>
      <c r="AA6" s="997"/>
      <c r="AB6" s="997"/>
      <c r="AC6" s="997"/>
      <c r="AD6" s="997"/>
      <c r="AE6" s="997"/>
      <c r="AF6" s="997"/>
      <c r="AG6" s="997"/>
      <c r="AH6" s="997"/>
      <c r="AI6" s="997"/>
      <c r="AJ6" s="997"/>
      <c r="AK6" s="997"/>
      <c r="AL6" s="997"/>
      <c r="AM6" s="997"/>
      <c r="AN6" s="997"/>
      <c r="AO6" s="997"/>
      <c r="AR6" s="104"/>
      <c r="BE6" s="1000"/>
      <c r="BS6" s="101" t="s">
        <v>84</v>
      </c>
    </row>
    <row r="7" spans="1:74" ht="12" customHeight="1">
      <c r="B7" s="104"/>
      <c r="D7" s="50" t="s">
        <v>94</v>
      </c>
      <c r="K7" s="109" t="s">
        <v>60</v>
      </c>
      <c r="AK7" s="50" t="s">
        <v>95</v>
      </c>
      <c r="AN7" s="109" t="s">
        <v>60</v>
      </c>
      <c r="AR7" s="104"/>
      <c r="BE7" s="1000"/>
      <c r="BS7" s="101" t="s">
        <v>84</v>
      </c>
    </row>
    <row r="8" spans="1:74" ht="12" customHeight="1">
      <c r="B8" s="104"/>
      <c r="D8" s="50" t="s">
        <v>35</v>
      </c>
      <c r="K8" s="109" t="s">
        <v>96</v>
      </c>
      <c r="AK8" s="50" t="s">
        <v>36</v>
      </c>
      <c r="AN8" s="110" t="s">
        <v>97</v>
      </c>
      <c r="AR8" s="104"/>
      <c r="BE8" s="1000"/>
      <c r="BS8" s="101" t="s">
        <v>84</v>
      </c>
    </row>
    <row r="9" spans="1:74" ht="14.45" customHeight="1">
      <c r="B9" s="104"/>
      <c r="AR9" s="104"/>
      <c r="BE9" s="1000"/>
      <c r="BS9" s="101" t="s">
        <v>84</v>
      </c>
    </row>
    <row r="10" spans="1:74" ht="12" customHeight="1">
      <c r="B10" s="104"/>
      <c r="D10" s="50" t="s">
        <v>37</v>
      </c>
      <c r="AK10" s="50" t="s">
        <v>98</v>
      </c>
      <c r="AN10" s="109" t="s">
        <v>60</v>
      </c>
      <c r="AR10" s="104"/>
      <c r="BE10" s="1000"/>
      <c r="BS10" s="101" t="s">
        <v>84</v>
      </c>
    </row>
    <row r="11" spans="1:74" ht="18.399999999999999" customHeight="1">
      <c r="B11" s="104"/>
      <c r="E11" s="109" t="s">
        <v>99</v>
      </c>
      <c r="AK11" s="50" t="s">
        <v>100</v>
      </c>
      <c r="AN11" s="109" t="s">
        <v>60</v>
      </c>
      <c r="AR11" s="104"/>
      <c r="BE11" s="1000"/>
      <c r="BS11" s="101" t="s">
        <v>84</v>
      </c>
    </row>
    <row r="12" spans="1:74" ht="6.95" customHeight="1">
      <c r="B12" s="104"/>
      <c r="AR12" s="104"/>
      <c r="BE12" s="1000"/>
      <c r="BS12" s="101" t="s">
        <v>84</v>
      </c>
    </row>
    <row r="13" spans="1:74" ht="12" customHeight="1">
      <c r="B13" s="104"/>
      <c r="D13" s="50" t="s">
        <v>101</v>
      </c>
      <c r="AK13" s="50" t="s">
        <v>98</v>
      </c>
      <c r="AN13" s="111"/>
      <c r="AR13" s="104"/>
      <c r="BE13" s="1000"/>
      <c r="BS13" s="101" t="s">
        <v>84</v>
      </c>
    </row>
    <row r="14" spans="1:74" ht="12.75">
      <c r="B14" s="104"/>
      <c r="E14" s="1003"/>
      <c r="F14" s="1004"/>
      <c r="G14" s="1004"/>
      <c r="H14" s="1004"/>
      <c r="I14" s="1004"/>
      <c r="J14" s="1004"/>
      <c r="K14" s="1004"/>
      <c r="L14" s="1004"/>
      <c r="M14" s="1004"/>
      <c r="N14" s="1004"/>
      <c r="O14" s="1004"/>
      <c r="P14" s="1004"/>
      <c r="Q14" s="1004"/>
      <c r="R14" s="1004"/>
      <c r="S14" s="1004"/>
      <c r="T14" s="1004"/>
      <c r="U14" s="1004"/>
      <c r="V14" s="1004"/>
      <c r="W14" s="1004"/>
      <c r="X14" s="1004"/>
      <c r="Y14" s="1004"/>
      <c r="Z14" s="1004"/>
      <c r="AA14" s="1004"/>
      <c r="AB14" s="1004"/>
      <c r="AC14" s="1004"/>
      <c r="AD14" s="1004"/>
      <c r="AE14" s="1004"/>
      <c r="AF14" s="1004"/>
      <c r="AG14" s="1004"/>
      <c r="AH14" s="1004"/>
      <c r="AI14" s="1004"/>
      <c r="AJ14" s="1004"/>
      <c r="AK14" s="50" t="s">
        <v>100</v>
      </c>
      <c r="AN14" s="111"/>
      <c r="AR14" s="104"/>
      <c r="BE14" s="1000"/>
      <c r="BS14" s="101" t="s">
        <v>84</v>
      </c>
    </row>
    <row r="15" spans="1:74" ht="6.95" customHeight="1">
      <c r="B15" s="104"/>
      <c r="AR15" s="104"/>
      <c r="BE15" s="1000"/>
      <c r="BS15" s="101" t="s">
        <v>81</v>
      </c>
    </row>
    <row r="16" spans="1:74" ht="12" customHeight="1">
      <c r="B16" s="104"/>
      <c r="D16" s="50" t="s">
        <v>38</v>
      </c>
      <c r="AK16" s="50" t="s">
        <v>98</v>
      </c>
      <c r="AN16" s="109" t="s">
        <v>60</v>
      </c>
      <c r="AR16" s="104"/>
      <c r="BE16" s="1000"/>
      <c r="BS16" s="101" t="s">
        <v>81</v>
      </c>
    </row>
    <row r="17" spans="1:71" ht="18.399999999999999" customHeight="1">
      <c r="B17" s="104"/>
      <c r="E17" s="109" t="s">
        <v>102</v>
      </c>
      <c r="AK17" s="50" t="s">
        <v>100</v>
      </c>
      <c r="AN17" s="109" t="s">
        <v>60</v>
      </c>
      <c r="AR17" s="104"/>
      <c r="BE17" s="1000"/>
      <c r="BS17" s="101" t="s">
        <v>103</v>
      </c>
    </row>
    <row r="18" spans="1:71" ht="6.95" customHeight="1">
      <c r="B18" s="104"/>
      <c r="AR18" s="104"/>
      <c r="BE18" s="1000"/>
      <c r="BS18" s="101" t="s">
        <v>84</v>
      </c>
    </row>
    <row r="19" spans="1:71" ht="12" customHeight="1">
      <c r="B19" s="104"/>
      <c r="D19" s="50" t="s">
        <v>41</v>
      </c>
      <c r="AK19" s="50" t="s">
        <v>98</v>
      </c>
      <c r="AN19" s="109" t="s">
        <v>60</v>
      </c>
      <c r="AR19" s="104"/>
      <c r="BE19" s="1000"/>
      <c r="BS19" s="101" t="s">
        <v>84</v>
      </c>
    </row>
    <row r="20" spans="1:71" ht="18.399999999999999" customHeight="1">
      <c r="B20" s="104"/>
      <c r="E20" s="109" t="s">
        <v>104</v>
      </c>
      <c r="AK20" s="50" t="s">
        <v>100</v>
      </c>
      <c r="AN20" s="109" t="s">
        <v>60</v>
      </c>
      <c r="AR20" s="104"/>
      <c r="BE20" s="1000"/>
      <c r="BS20" s="101" t="s">
        <v>81</v>
      </c>
    </row>
    <row r="21" spans="1:71" ht="6.95" customHeight="1">
      <c r="B21" s="104"/>
      <c r="AR21" s="104"/>
      <c r="BE21" s="1000"/>
    </row>
    <row r="22" spans="1:71" ht="12" customHeight="1">
      <c r="B22" s="104"/>
      <c r="D22" s="50" t="s">
        <v>105</v>
      </c>
      <c r="AR22" s="104"/>
      <c r="BE22" s="1000"/>
    </row>
    <row r="23" spans="1:71" ht="16.5" customHeight="1">
      <c r="B23" s="104"/>
      <c r="E23" s="1005" t="s">
        <v>60</v>
      </c>
      <c r="F23" s="1005"/>
      <c r="G23" s="1005"/>
      <c r="H23" s="1005"/>
      <c r="I23" s="1005"/>
      <c r="J23" s="1005"/>
      <c r="K23" s="1005"/>
      <c r="L23" s="1005"/>
      <c r="M23" s="1005"/>
      <c r="N23" s="1005"/>
      <c r="O23" s="1005"/>
      <c r="P23" s="1005"/>
      <c r="Q23" s="1005"/>
      <c r="R23" s="1005"/>
      <c r="S23" s="1005"/>
      <c r="T23" s="1005"/>
      <c r="U23" s="1005"/>
      <c r="V23" s="1005"/>
      <c r="W23" s="1005"/>
      <c r="X23" s="1005"/>
      <c r="Y23" s="1005"/>
      <c r="Z23" s="1005"/>
      <c r="AA23" s="1005"/>
      <c r="AB23" s="1005"/>
      <c r="AC23" s="1005"/>
      <c r="AD23" s="1005"/>
      <c r="AE23" s="1005"/>
      <c r="AF23" s="1005"/>
      <c r="AG23" s="1005"/>
      <c r="AH23" s="1005"/>
      <c r="AI23" s="1005"/>
      <c r="AJ23" s="1005"/>
      <c r="AK23" s="1005"/>
      <c r="AL23" s="1005"/>
      <c r="AM23" s="1005"/>
      <c r="AN23" s="1005"/>
      <c r="AR23" s="104"/>
      <c r="BE23" s="1000"/>
    </row>
    <row r="24" spans="1:71" ht="6.95" customHeight="1">
      <c r="B24" s="104"/>
      <c r="AR24" s="104"/>
      <c r="BE24" s="1000"/>
    </row>
    <row r="25" spans="1:71" ht="6.95" customHeight="1">
      <c r="B25" s="104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R25" s="104"/>
      <c r="BE25" s="1000"/>
    </row>
    <row r="26" spans="1:71" s="46" customFormat="1" ht="25.9" customHeight="1">
      <c r="A26" s="42"/>
      <c r="B26" s="45"/>
      <c r="C26" s="42"/>
      <c r="D26" s="113" t="s">
        <v>106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006">
        <f>ROUND(AG94,2)</f>
        <v>0</v>
      </c>
      <c r="AL26" s="1007"/>
      <c r="AM26" s="1007"/>
      <c r="AN26" s="1007"/>
      <c r="AO26" s="1007"/>
      <c r="AP26" s="42"/>
      <c r="AQ26" s="42"/>
      <c r="AR26" s="45"/>
      <c r="BE26" s="1000"/>
    </row>
    <row r="27" spans="1:71" s="46" customFormat="1" ht="6.95" customHeight="1">
      <c r="A27" s="42"/>
      <c r="B27" s="45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5"/>
      <c r="BE27" s="1000"/>
    </row>
    <row r="28" spans="1:71" s="46" customFormat="1" ht="12.75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1008" t="s">
        <v>107</v>
      </c>
      <c r="M28" s="1008"/>
      <c r="N28" s="1008"/>
      <c r="O28" s="1008"/>
      <c r="P28" s="1008"/>
      <c r="Q28" s="42"/>
      <c r="R28" s="42"/>
      <c r="S28" s="42"/>
      <c r="T28" s="42"/>
      <c r="U28" s="42"/>
      <c r="V28" s="42"/>
      <c r="W28" s="1008" t="s">
        <v>108</v>
      </c>
      <c r="X28" s="1008"/>
      <c r="Y28" s="1008"/>
      <c r="Z28" s="1008"/>
      <c r="AA28" s="1008"/>
      <c r="AB28" s="1008"/>
      <c r="AC28" s="1008"/>
      <c r="AD28" s="1008"/>
      <c r="AE28" s="1008"/>
      <c r="AF28" s="42"/>
      <c r="AG28" s="42"/>
      <c r="AH28" s="42"/>
      <c r="AI28" s="42"/>
      <c r="AJ28" s="42"/>
      <c r="AK28" s="1008" t="s">
        <v>109</v>
      </c>
      <c r="AL28" s="1008"/>
      <c r="AM28" s="1008"/>
      <c r="AN28" s="1008"/>
      <c r="AO28" s="1008"/>
      <c r="AP28" s="42"/>
      <c r="AQ28" s="42"/>
      <c r="AR28" s="45"/>
      <c r="BE28" s="1000"/>
    </row>
    <row r="29" spans="1:71" s="115" customFormat="1" ht="14.45" customHeight="1">
      <c r="B29" s="116"/>
      <c r="D29" s="50" t="s">
        <v>77</v>
      </c>
      <c r="F29" s="50" t="s">
        <v>110</v>
      </c>
      <c r="L29" s="989">
        <v>0.21</v>
      </c>
      <c r="M29" s="990"/>
      <c r="N29" s="990"/>
      <c r="O29" s="990"/>
      <c r="P29" s="990"/>
      <c r="W29" s="991">
        <f>ROUND(AZ94, 2)</f>
        <v>0</v>
      </c>
      <c r="X29" s="990"/>
      <c r="Y29" s="990"/>
      <c r="Z29" s="990"/>
      <c r="AA29" s="990"/>
      <c r="AB29" s="990"/>
      <c r="AC29" s="990"/>
      <c r="AD29" s="990"/>
      <c r="AE29" s="990"/>
      <c r="AK29" s="991">
        <f>ROUND(AV94, 2)</f>
        <v>0</v>
      </c>
      <c r="AL29" s="990"/>
      <c r="AM29" s="990"/>
      <c r="AN29" s="990"/>
      <c r="AO29" s="990"/>
      <c r="AR29" s="116"/>
      <c r="BE29" s="1001"/>
    </row>
    <row r="30" spans="1:71" s="115" customFormat="1" ht="14.45" customHeight="1">
      <c r="B30" s="116"/>
      <c r="F30" s="50" t="s">
        <v>111</v>
      </c>
      <c r="L30" s="989">
        <v>0.15</v>
      </c>
      <c r="M30" s="990"/>
      <c r="N30" s="990"/>
      <c r="O30" s="990"/>
      <c r="P30" s="990"/>
      <c r="W30" s="991">
        <f>ROUND(BA94, 2)</f>
        <v>0</v>
      </c>
      <c r="X30" s="990"/>
      <c r="Y30" s="990"/>
      <c r="Z30" s="990"/>
      <c r="AA30" s="990"/>
      <c r="AB30" s="990"/>
      <c r="AC30" s="990"/>
      <c r="AD30" s="990"/>
      <c r="AE30" s="990"/>
      <c r="AK30" s="991">
        <f>ROUND(AW94, 2)</f>
        <v>0</v>
      </c>
      <c r="AL30" s="990"/>
      <c r="AM30" s="990"/>
      <c r="AN30" s="990"/>
      <c r="AO30" s="990"/>
      <c r="AR30" s="116"/>
      <c r="BE30" s="1001"/>
    </row>
    <row r="31" spans="1:71" s="115" customFormat="1" ht="14.45" hidden="1" customHeight="1">
      <c r="B31" s="116"/>
      <c r="F31" s="50" t="s">
        <v>112</v>
      </c>
      <c r="L31" s="989">
        <v>0.21</v>
      </c>
      <c r="M31" s="990"/>
      <c r="N31" s="990"/>
      <c r="O31" s="990"/>
      <c r="P31" s="990"/>
      <c r="W31" s="991">
        <f>ROUND(BB94, 2)</f>
        <v>0</v>
      </c>
      <c r="X31" s="990"/>
      <c r="Y31" s="990"/>
      <c r="Z31" s="990"/>
      <c r="AA31" s="990"/>
      <c r="AB31" s="990"/>
      <c r="AC31" s="990"/>
      <c r="AD31" s="990"/>
      <c r="AE31" s="990"/>
      <c r="AK31" s="991">
        <v>0</v>
      </c>
      <c r="AL31" s="990"/>
      <c r="AM31" s="990"/>
      <c r="AN31" s="990"/>
      <c r="AO31" s="990"/>
      <c r="AR31" s="116"/>
      <c r="BE31" s="1001"/>
    </row>
    <row r="32" spans="1:71" s="115" customFormat="1" ht="14.45" hidden="1" customHeight="1">
      <c r="B32" s="116"/>
      <c r="F32" s="50" t="s">
        <v>113</v>
      </c>
      <c r="L32" s="989">
        <v>0.15</v>
      </c>
      <c r="M32" s="990"/>
      <c r="N32" s="990"/>
      <c r="O32" s="990"/>
      <c r="P32" s="990"/>
      <c r="W32" s="991">
        <f>ROUND(BC94, 2)</f>
        <v>0</v>
      </c>
      <c r="X32" s="990"/>
      <c r="Y32" s="990"/>
      <c r="Z32" s="990"/>
      <c r="AA32" s="990"/>
      <c r="AB32" s="990"/>
      <c r="AC32" s="990"/>
      <c r="AD32" s="990"/>
      <c r="AE32" s="990"/>
      <c r="AK32" s="991">
        <v>0</v>
      </c>
      <c r="AL32" s="990"/>
      <c r="AM32" s="990"/>
      <c r="AN32" s="990"/>
      <c r="AO32" s="990"/>
      <c r="AR32" s="116"/>
      <c r="BE32" s="1001"/>
    </row>
    <row r="33" spans="1:57" s="115" customFormat="1" ht="14.45" hidden="1" customHeight="1">
      <c r="B33" s="116"/>
      <c r="F33" s="50" t="s">
        <v>114</v>
      </c>
      <c r="L33" s="989">
        <v>0</v>
      </c>
      <c r="M33" s="990"/>
      <c r="N33" s="990"/>
      <c r="O33" s="990"/>
      <c r="P33" s="990"/>
      <c r="W33" s="991">
        <f>ROUND(BD94, 2)</f>
        <v>0</v>
      </c>
      <c r="X33" s="990"/>
      <c r="Y33" s="990"/>
      <c r="Z33" s="990"/>
      <c r="AA33" s="990"/>
      <c r="AB33" s="990"/>
      <c r="AC33" s="990"/>
      <c r="AD33" s="990"/>
      <c r="AE33" s="990"/>
      <c r="AK33" s="991">
        <v>0</v>
      </c>
      <c r="AL33" s="990"/>
      <c r="AM33" s="990"/>
      <c r="AN33" s="990"/>
      <c r="AO33" s="990"/>
      <c r="AR33" s="116"/>
      <c r="BE33" s="1001"/>
    </row>
    <row r="34" spans="1:57" s="46" customFormat="1" ht="6.95" customHeight="1">
      <c r="A34" s="42"/>
      <c r="B34" s="4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5"/>
      <c r="BE34" s="1000"/>
    </row>
    <row r="35" spans="1:57" s="46" customFormat="1" ht="25.9" customHeight="1">
      <c r="A35" s="42"/>
      <c r="B35" s="45"/>
      <c r="C35" s="117"/>
      <c r="D35" s="118" t="s">
        <v>115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20" t="s">
        <v>116</v>
      </c>
      <c r="U35" s="119"/>
      <c r="V35" s="119"/>
      <c r="W35" s="119"/>
      <c r="X35" s="992" t="s">
        <v>117</v>
      </c>
      <c r="Y35" s="993"/>
      <c r="Z35" s="993"/>
      <c r="AA35" s="993"/>
      <c r="AB35" s="993"/>
      <c r="AC35" s="119"/>
      <c r="AD35" s="119"/>
      <c r="AE35" s="119"/>
      <c r="AF35" s="119"/>
      <c r="AG35" s="119"/>
      <c r="AH35" s="119"/>
      <c r="AI35" s="119"/>
      <c r="AJ35" s="119"/>
      <c r="AK35" s="994">
        <f>SUM(AK26:AK33)</f>
        <v>0</v>
      </c>
      <c r="AL35" s="993"/>
      <c r="AM35" s="993"/>
      <c r="AN35" s="993"/>
      <c r="AO35" s="995"/>
      <c r="AP35" s="117"/>
      <c r="AQ35" s="117"/>
      <c r="AR35" s="45"/>
      <c r="BE35" s="42"/>
    </row>
    <row r="36" spans="1:57" s="46" customFormat="1" ht="6.95" customHeight="1">
      <c r="A36" s="42"/>
      <c r="B36" s="45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5"/>
      <c r="BE36" s="42"/>
    </row>
    <row r="37" spans="1:57" s="46" customFormat="1" ht="14.45" customHeight="1">
      <c r="A37" s="42"/>
      <c r="B37" s="45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5"/>
      <c r="BE37" s="42"/>
    </row>
    <row r="38" spans="1:57" ht="14.45" customHeight="1">
      <c r="B38" s="104"/>
      <c r="AR38" s="104"/>
    </row>
    <row r="39" spans="1:57" ht="14.45" customHeight="1">
      <c r="B39" s="104"/>
      <c r="AR39" s="104"/>
    </row>
    <row r="40" spans="1:57" ht="14.45" customHeight="1">
      <c r="B40" s="104"/>
      <c r="AR40" s="104"/>
    </row>
    <row r="41" spans="1:57" ht="14.45" customHeight="1">
      <c r="B41" s="104"/>
      <c r="AR41" s="104"/>
    </row>
    <row r="42" spans="1:57" ht="14.45" customHeight="1">
      <c r="B42" s="104"/>
      <c r="AR42" s="104"/>
    </row>
    <row r="43" spans="1:57" ht="14.45" customHeight="1">
      <c r="B43" s="104"/>
      <c r="AR43" s="104"/>
    </row>
    <row r="44" spans="1:57" ht="14.45" customHeight="1">
      <c r="B44" s="104"/>
      <c r="AR44" s="104"/>
    </row>
    <row r="45" spans="1:57" ht="14.45" customHeight="1">
      <c r="B45" s="104"/>
      <c r="AR45" s="104"/>
    </row>
    <row r="46" spans="1:57" ht="14.45" customHeight="1">
      <c r="B46" s="104"/>
      <c r="AR46" s="104"/>
    </row>
    <row r="47" spans="1:57" ht="14.45" customHeight="1">
      <c r="B47" s="104"/>
      <c r="AR47" s="104"/>
    </row>
    <row r="48" spans="1:57" ht="14.45" customHeight="1">
      <c r="B48" s="104"/>
      <c r="AR48" s="104"/>
    </row>
    <row r="49" spans="1:57" s="46" customFormat="1" ht="14.45" customHeight="1">
      <c r="B49" s="121"/>
      <c r="D49" s="122" t="s">
        <v>118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2" t="s">
        <v>119</v>
      </c>
      <c r="AI49" s="123"/>
      <c r="AJ49" s="123"/>
      <c r="AK49" s="123"/>
      <c r="AL49" s="123"/>
      <c r="AM49" s="123"/>
      <c r="AN49" s="123"/>
      <c r="AO49" s="123"/>
      <c r="AR49" s="121"/>
    </row>
    <row r="50" spans="1:57">
      <c r="B50" s="104"/>
      <c r="AR50" s="104"/>
    </row>
    <row r="51" spans="1:57">
      <c r="B51" s="104"/>
      <c r="AR51" s="104"/>
    </row>
    <row r="52" spans="1:57">
      <c r="B52" s="104"/>
      <c r="AR52" s="104"/>
    </row>
    <row r="53" spans="1:57">
      <c r="B53" s="104"/>
      <c r="AR53" s="104"/>
    </row>
    <row r="54" spans="1:57">
      <c r="B54" s="104"/>
      <c r="AR54" s="104"/>
    </row>
    <row r="55" spans="1:57">
      <c r="B55" s="104"/>
      <c r="AR55" s="104"/>
    </row>
    <row r="56" spans="1:57">
      <c r="B56" s="104"/>
      <c r="AR56" s="104"/>
    </row>
    <row r="57" spans="1:57">
      <c r="B57" s="104"/>
      <c r="AR57" s="104"/>
    </row>
    <row r="58" spans="1:57">
      <c r="B58" s="104"/>
      <c r="AR58" s="104"/>
    </row>
    <row r="59" spans="1:57">
      <c r="B59" s="104"/>
      <c r="AR59" s="104"/>
    </row>
    <row r="60" spans="1:57" s="46" customFormat="1" ht="12.75">
      <c r="A60" s="42"/>
      <c r="B60" s="45"/>
      <c r="C60" s="42"/>
      <c r="D60" s="124" t="s">
        <v>120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24" t="s">
        <v>121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24" t="s">
        <v>120</v>
      </c>
      <c r="AI60" s="114"/>
      <c r="AJ60" s="114"/>
      <c r="AK60" s="114"/>
      <c r="AL60" s="114"/>
      <c r="AM60" s="124" t="s">
        <v>121</v>
      </c>
      <c r="AN60" s="114"/>
      <c r="AO60" s="114"/>
      <c r="AP60" s="42"/>
      <c r="AQ60" s="42"/>
      <c r="AR60" s="45"/>
      <c r="BE60" s="42"/>
    </row>
    <row r="61" spans="1:57">
      <c r="B61" s="104"/>
      <c r="AR61" s="104"/>
    </row>
    <row r="62" spans="1:57">
      <c r="B62" s="104"/>
      <c r="AR62" s="104"/>
    </row>
    <row r="63" spans="1:57">
      <c r="B63" s="104"/>
      <c r="AR63" s="104"/>
    </row>
    <row r="64" spans="1:57" s="46" customFormat="1" ht="12.75">
      <c r="A64" s="42"/>
      <c r="B64" s="45"/>
      <c r="C64" s="42"/>
      <c r="D64" s="122" t="s">
        <v>122</v>
      </c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2" t="s">
        <v>123</v>
      </c>
      <c r="AI64" s="125"/>
      <c r="AJ64" s="125"/>
      <c r="AK64" s="125"/>
      <c r="AL64" s="125"/>
      <c r="AM64" s="125"/>
      <c r="AN64" s="125"/>
      <c r="AO64" s="125"/>
      <c r="AP64" s="42"/>
      <c r="AQ64" s="42"/>
      <c r="AR64" s="45"/>
      <c r="BE64" s="42"/>
    </row>
    <row r="65" spans="1:57">
      <c r="B65" s="104"/>
      <c r="AR65" s="104"/>
    </row>
    <row r="66" spans="1:57">
      <c r="B66" s="104"/>
      <c r="AR66" s="104"/>
    </row>
    <row r="67" spans="1:57">
      <c r="B67" s="104"/>
      <c r="AR67" s="104"/>
    </row>
    <row r="68" spans="1:57">
      <c r="B68" s="104"/>
      <c r="AR68" s="104"/>
    </row>
    <row r="69" spans="1:57">
      <c r="B69" s="104"/>
      <c r="AR69" s="104"/>
    </row>
    <row r="70" spans="1:57">
      <c r="B70" s="104"/>
      <c r="AR70" s="104"/>
    </row>
    <row r="71" spans="1:57">
      <c r="B71" s="104"/>
      <c r="AR71" s="104"/>
    </row>
    <row r="72" spans="1:57">
      <c r="B72" s="104"/>
      <c r="AR72" s="104"/>
    </row>
    <row r="73" spans="1:57">
      <c r="B73" s="104"/>
      <c r="AR73" s="104"/>
    </row>
    <row r="74" spans="1:57">
      <c r="B74" s="104"/>
      <c r="AR74" s="104"/>
    </row>
    <row r="75" spans="1:57" s="46" customFormat="1" ht="12.75">
      <c r="A75" s="42"/>
      <c r="B75" s="45"/>
      <c r="C75" s="42"/>
      <c r="D75" s="124" t="s">
        <v>120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24" t="s">
        <v>121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24" t="s">
        <v>120</v>
      </c>
      <c r="AI75" s="114"/>
      <c r="AJ75" s="114"/>
      <c r="AK75" s="114"/>
      <c r="AL75" s="114"/>
      <c r="AM75" s="124" t="s">
        <v>121</v>
      </c>
      <c r="AN75" s="114"/>
      <c r="AO75" s="114"/>
      <c r="AP75" s="42"/>
      <c r="AQ75" s="42"/>
      <c r="AR75" s="45"/>
      <c r="BE75" s="42"/>
    </row>
    <row r="76" spans="1:57" s="46" customFormat="1">
      <c r="A76" s="42"/>
      <c r="B76" s="45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5"/>
      <c r="BE76" s="42"/>
    </row>
    <row r="77" spans="1:57" s="46" customFormat="1" ht="6.95" customHeight="1">
      <c r="A77" s="42"/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45"/>
      <c r="BE77" s="42"/>
    </row>
    <row r="81" spans="1:90" s="46" customFormat="1" ht="6.95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5"/>
      <c r="BE81" s="42"/>
    </row>
    <row r="82" spans="1:90" s="46" customFormat="1" ht="24.95" customHeight="1">
      <c r="A82" s="42"/>
      <c r="B82" s="45"/>
      <c r="C82" s="47" t="s">
        <v>31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5"/>
      <c r="BE82" s="42"/>
    </row>
    <row r="83" spans="1:90" s="46" customFormat="1" ht="6.95" customHeight="1">
      <c r="A83" s="42"/>
      <c r="B83" s="45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5"/>
      <c r="BE83" s="42"/>
    </row>
    <row r="84" spans="1:90" s="48" customFormat="1" ht="12" customHeight="1">
      <c r="B84" s="49"/>
      <c r="C84" s="50" t="s">
        <v>32</v>
      </c>
      <c r="L84" s="48" t="str">
        <f>K5</f>
        <v>2022_16</v>
      </c>
      <c r="AR84" s="49"/>
    </row>
    <row r="85" spans="1:90" s="51" customFormat="1" ht="36.950000000000003" customHeight="1">
      <c r="B85" s="52"/>
      <c r="C85" s="53" t="s">
        <v>34</v>
      </c>
      <c r="L85" s="914" t="str">
        <f>K6</f>
        <v>FN Brno - Rekonstrukce stravovacího provozu  - Zdravotně technické instalace</v>
      </c>
      <c r="M85" s="915"/>
      <c r="N85" s="915"/>
      <c r="O85" s="915"/>
      <c r="P85" s="915"/>
      <c r="Q85" s="915"/>
      <c r="R85" s="915"/>
      <c r="S85" s="915"/>
      <c r="T85" s="915"/>
      <c r="U85" s="915"/>
      <c r="V85" s="915"/>
      <c r="W85" s="915"/>
      <c r="X85" s="915"/>
      <c r="Y85" s="915"/>
      <c r="Z85" s="915"/>
      <c r="AA85" s="915"/>
      <c r="AB85" s="915"/>
      <c r="AC85" s="915"/>
      <c r="AD85" s="915"/>
      <c r="AE85" s="915"/>
      <c r="AF85" s="915"/>
      <c r="AG85" s="915"/>
      <c r="AH85" s="915"/>
      <c r="AI85" s="915"/>
      <c r="AJ85" s="915"/>
      <c r="AK85" s="915"/>
      <c r="AL85" s="915"/>
      <c r="AM85" s="915"/>
      <c r="AN85" s="915"/>
      <c r="AO85" s="915"/>
      <c r="AR85" s="52"/>
    </row>
    <row r="86" spans="1:90" s="46" customFormat="1" ht="6.95" customHeight="1">
      <c r="A86" s="42"/>
      <c r="B86" s="45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5"/>
      <c r="BE86" s="42"/>
    </row>
    <row r="87" spans="1:90" s="46" customFormat="1" ht="12" customHeight="1">
      <c r="A87" s="42"/>
      <c r="B87" s="45"/>
      <c r="C87" s="50" t="s">
        <v>35</v>
      </c>
      <c r="D87" s="42"/>
      <c r="E87" s="42"/>
      <c r="F87" s="42"/>
      <c r="G87" s="42"/>
      <c r="H87" s="42"/>
      <c r="I87" s="42"/>
      <c r="J87" s="42"/>
      <c r="K87" s="42"/>
      <c r="L87" s="54" t="str">
        <f>IF(K8="","",K8)</f>
        <v>Brno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50" t="s">
        <v>36</v>
      </c>
      <c r="AJ87" s="42"/>
      <c r="AK87" s="42"/>
      <c r="AL87" s="42"/>
      <c r="AM87" s="916" t="str">
        <f>IF(AN8= "","",AN8)</f>
        <v>10. 10. 2022</v>
      </c>
      <c r="AN87" s="916"/>
      <c r="AO87" s="42"/>
      <c r="AP87" s="42"/>
      <c r="AQ87" s="42"/>
      <c r="AR87" s="45"/>
      <c r="BE87" s="42"/>
    </row>
    <row r="88" spans="1:90" s="46" customFormat="1" ht="6.95" customHeight="1">
      <c r="A88" s="42"/>
      <c r="B88" s="45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5"/>
      <c r="BE88" s="42"/>
    </row>
    <row r="89" spans="1:90" s="46" customFormat="1" ht="15.2" customHeight="1">
      <c r="A89" s="42"/>
      <c r="B89" s="45"/>
      <c r="C89" s="50" t="s">
        <v>37</v>
      </c>
      <c r="D89" s="42"/>
      <c r="E89" s="42"/>
      <c r="F89" s="42"/>
      <c r="G89" s="42"/>
      <c r="H89" s="42"/>
      <c r="I89" s="42"/>
      <c r="J89" s="42"/>
      <c r="K89" s="42"/>
      <c r="L89" s="48" t="str">
        <f>IF(E11= "","",E11)</f>
        <v>fakultní nemocnice Brno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50" t="s">
        <v>38</v>
      </c>
      <c r="AJ89" s="42"/>
      <c r="AK89" s="42"/>
      <c r="AL89" s="42"/>
      <c r="AM89" s="917" t="str">
        <f>IF(E17="","",E17)</f>
        <v xml:space="preserve">BKB metal </v>
      </c>
      <c r="AN89" s="918"/>
      <c r="AO89" s="918"/>
      <c r="AP89" s="918"/>
      <c r="AQ89" s="42"/>
      <c r="AR89" s="45"/>
      <c r="AS89" s="919" t="s">
        <v>39</v>
      </c>
      <c r="AT89" s="92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42"/>
    </row>
    <row r="90" spans="1:90" s="46" customFormat="1" ht="15.2" customHeight="1">
      <c r="A90" s="42"/>
      <c r="B90" s="45"/>
      <c r="C90" s="50" t="s">
        <v>101</v>
      </c>
      <c r="D90" s="42"/>
      <c r="E90" s="42"/>
      <c r="F90" s="42"/>
      <c r="G90" s="42"/>
      <c r="H90" s="42"/>
      <c r="I90" s="42"/>
      <c r="J90" s="42"/>
      <c r="K90" s="42"/>
      <c r="L90" s="48">
        <f>IF(E14= "Vyplň údaj","",E14)</f>
        <v>0</v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50" t="s">
        <v>41</v>
      </c>
      <c r="AJ90" s="42"/>
      <c r="AK90" s="42"/>
      <c r="AL90" s="42"/>
      <c r="AM90" s="917" t="str">
        <f>IF(E20="","",E20)</f>
        <v>Ing. Gebauer</v>
      </c>
      <c r="AN90" s="918"/>
      <c r="AO90" s="918"/>
      <c r="AP90" s="918"/>
      <c r="AQ90" s="42"/>
      <c r="AR90" s="45"/>
      <c r="AS90" s="921"/>
      <c r="AT90" s="92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42"/>
    </row>
    <row r="91" spans="1:90" s="46" customFormat="1" ht="10.9" customHeight="1">
      <c r="A91" s="42"/>
      <c r="B91" s="45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5"/>
      <c r="AS91" s="921"/>
      <c r="AT91" s="92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42"/>
    </row>
    <row r="92" spans="1:90" s="46" customFormat="1" ht="29.25" customHeight="1">
      <c r="A92" s="42"/>
      <c r="B92" s="45"/>
      <c r="C92" s="908" t="s">
        <v>42</v>
      </c>
      <c r="D92" s="909"/>
      <c r="E92" s="909"/>
      <c r="F92" s="909"/>
      <c r="G92" s="909"/>
      <c r="H92" s="59"/>
      <c r="I92" s="910" t="s">
        <v>43</v>
      </c>
      <c r="J92" s="909"/>
      <c r="K92" s="909"/>
      <c r="L92" s="909"/>
      <c r="M92" s="909"/>
      <c r="N92" s="909"/>
      <c r="O92" s="909"/>
      <c r="P92" s="909"/>
      <c r="Q92" s="909"/>
      <c r="R92" s="909"/>
      <c r="S92" s="909"/>
      <c r="T92" s="909"/>
      <c r="U92" s="909"/>
      <c r="V92" s="909"/>
      <c r="W92" s="909"/>
      <c r="X92" s="909"/>
      <c r="Y92" s="909"/>
      <c r="Z92" s="909"/>
      <c r="AA92" s="909"/>
      <c r="AB92" s="909"/>
      <c r="AC92" s="909"/>
      <c r="AD92" s="909"/>
      <c r="AE92" s="909"/>
      <c r="AF92" s="909"/>
      <c r="AG92" s="911" t="s">
        <v>44</v>
      </c>
      <c r="AH92" s="909"/>
      <c r="AI92" s="909"/>
      <c r="AJ92" s="909"/>
      <c r="AK92" s="909"/>
      <c r="AL92" s="909"/>
      <c r="AM92" s="909"/>
      <c r="AN92" s="910" t="s">
        <v>45</v>
      </c>
      <c r="AO92" s="909"/>
      <c r="AP92" s="912"/>
      <c r="AQ92" s="60" t="s">
        <v>46</v>
      </c>
      <c r="AR92" s="45"/>
      <c r="AS92" s="61" t="s">
        <v>47</v>
      </c>
      <c r="AT92" s="62" t="s">
        <v>48</v>
      </c>
      <c r="AU92" s="62" t="s">
        <v>49</v>
      </c>
      <c r="AV92" s="62" t="s">
        <v>50</v>
      </c>
      <c r="AW92" s="62" t="s">
        <v>51</v>
      </c>
      <c r="AX92" s="62" t="s">
        <v>52</v>
      </c>
      <c r="AY92" s="62" t="s">
        <v>53</v>
      </c>
      <c r="AZ92" s="62" t="s">
        <v>54</v>
      </c>
      <c r="BA92" s="62" t="s">
        <v>55</v>
      </c>
      <c r="BB92" s="62" t="s">
        <v>56</v>
      </c>
      <c r="BC92" s="62" t="s">
        <v>57</v>
      </c>
      <c r="BD92" s="63" t="s">
        <v>58</v>
      </c>
      <c r="BE92" s="42"/>
    </row>
    <row r="93" spans="1:90" s="46" customFormat="1" ht="10.9" customHeight="1">
      <c r="A93" s="42"/>
      <c r="B93" s="45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5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42"/>
    </row>
    <row r="94" spans="1:90" s="67" customFormat="1" ht="32.450000000000003" customHeight="1">
      <c r="B94" s="68"/>
      <c r="C94" s="69" t="s">
        <v>124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913">
        <f>ROUND(AG95,2)</f>
        <v>0</v>
      </c>
      <c r="AH94" s="913"/>
      <c r="AI94" s="913"/>
      <c r="AJ94" s="913"/>
      <c r="AK94" s="913"/>
      <c r="AL94" s="913"/>
      <c r="AM94" s="913"/>
      <c r="AN94" s="900">
        <f>SUM(AG94,AT94)</f>
        <v>0</v>
      </c>
      <c r="AO94" s="900"/>
      <c r="AP94" s="900"/>
      <c r="AQ94" s="71" t="s">
        <v>60</v>
      </c>
      <c r="AR94" s="68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61</v>
      </c>
      <c r="BT94" s="76" t="s">
        <v>62</v>
      </c>
      <c r="BV94" s="76" t="s">
        <v>64</v>
      </c>
      <c r="BW94" s="76" t="s">
        <v>82</v>
      </c>
      <c r="BX94" s="76" t="s">
        <v>65</v>
      </c>
      <c r="CL94" s="76" t="s">
        <v>60</v>
      </c>
    </row>
    <row r="95" spans="1:90" s="87" customFormat="1" ht="37.5" customHeight="1">
      <c r="A95" s="126" t="s">
        <v>125</v>
      </c>
      <c r="B95" s="79"/>
      <c r="C95" s="80"/>
      <c r="D95" s="903" t="s">
        <v>91</v>
      </c>
      <c r="E95" s="903"/>
      <c r="F95" s="903"/>
      <c r="G95" s="903"/>
      <c r="H95" s="903"/>
      <c r="I95" s="81"/>
      <c r="J95" s="903" t="s">
        <v>93</v>
      </c>
      <c r="K95" s="903"/>
      <c r="L95" s="903"/>
      <c r="M95" s="903"/>
      <c r="N95" s="903"/>
      <c r="O95" s="903"/>
      <c r="P95" s="903"/>
      <c r="Q95" s="903"/>
      <c r="R95" s="903"/>
      <c r="S95" s="903"/>
      <c r="T95" s="903"/>
      <c r="U95" s="903"/>
      <c r="V95" s="903"/>
      <c r="W95" s="903"/>
      <c r="X95" s="903"/>
      <c r="Y95" s="903"/>
      <c r="Z95" s="903"/>
      <c r="AA95" s="903"/>
      <c r="AB95" s="903"/>
      <c r="AC95" s="903"/>
      <c r="AD95" s="903"/>
      <c r="AE95" s="903"/>
      <c r="AF95" s="903"/>
      <c r="AG95" s="904">
        <f>'[6]D.1.4.1 ZTI'!J28</f>
        <v>0</v>
      </c>
      <c r="AH95" s="905"/>
      <c r="AI95" s="905"/>
      <c r="AJ95" s="905"/>
      <c r="AK95" s="905"/>
      <c r="AL95" s="905"/>
      <c r="AM95" s="905"/>
      <c r="AN95" s="904">
        <f>SUM(AG95,AT95)</f>
        <v>0</v>
      </c>
      <c r="AO95" s="905"/>
      <c r="AP95" s="905"/>
      <c r="AQ95" s="82" t="s">
        <v>68</v>
      </c>
      <c r="AR95" s="79"/>
      <c r="AS95" s="83">
        <v>0</v>
      </c>
      <c r="AT95" s="84">
        <f>ROUND(SUM(AV95:AW95),2)</f>
        <v>0</v>
      </c>
      <c r="AU95" s="85">
        <f>'[6]D.1.4.1 ZTI'!P119</f>
        <v>0</v>
      </c>
      <c r="AV95" s="84">
        <f>'[6]D.1.4.1 ZTI'!J31</f>
        <v>0</v>
      </c>
      <c r="AW95" s="84">
        <f>'[6]D.1.4.1 ZTI'!J32</f>
        <v>0</v>
      </c>
      <c r="AX95" s="84">
        <f>'[6]D.1.4.1 ZTI'!J33</f>
        <v>0</v>
      </c>
      <c r="AY95" s="84">
        <f>'[6]D.1.4.1 ZTI'!J34</f>
        <v>0</v>
      </c>
      <c r="AZ95" s="84">
        <f>'[6]D.1.4.1 ZTI'!F31</f>
        <v>0</v>
      </c>
      <c r="BA95" s="84">
        <f>'[6]D.1.4.1 ZTI'!F32</f>
        <v>0</v>
      </c>
      <c r="BB95" s="84">
        <f>'[6]D.1.4.1 ZTI'!F33</f>
        <v>0</v>
      </c>
      <c r="BC95" s="84">
        <f>'[6]D.1.4.1 ZTI'!F34</f>
        <v>0</v>
      </c>
      <c r="BD95" s="86">
        <f>'[6]D.1.4.1 ZTI'!F35</f>
        <v>0</v>
      </c>
      <c r="BT95" s="88" t="s">
        <v>66</v>
      </c>
      <c r="BU95" s="88" t="s">
        <v>126</v>
      </c>
      <c r="BV95" s="88" t="s">
        <v>64</v>
      </c>
      <c r="BW95" s="88" t="s">
        <v>82</v>
      </c>
      <c r="BX95" s="88" t="s">
        <v>65</v>
      </c>
      <c r="CL95" s="88" t="s">
        <v>60</v>
      </c>
    </row>
    <row r="96" spans="1:90" s="46" customFormat="1" ht="30" customHeight="1">
      <c r="A96" s="42"/>
      <c r="B96" s="45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5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s="46" customFormat="1" ht="6.95" customHeight="1">
      <c r="A97" s="42"/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45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</row>
  </sheetData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022_16 - FN Brno - Rekon...'!C2" display="/"/>
  </hyperlink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>
      <selection activeCell="J16" sqref="J16"/>
    </sheetView>
  </sheetViews>
  <sheetFormatPr defaultRowHeight="11.25"/>
  <cols>
    <col min="1" max="1" width="7.140625" style="99" customWidth="1"/>
    <col min="2" max="2" width="1.42578125" style="99" customWidth="1"/>
    <col min="3" max="3" width="3.5703125" style="99" customWidth="1"/>
    <col min="4" max="4" width="3.7109375" style="99" customWidth="1"/>
    <col min="5" max="5" width="14.7109375" style="99" customWidth="1"/>
    <col min="6" max="6" width="43.5703125" style="99" customWidth="1"/>
    <col min="7" max="7" width="6" style="99" customWidth="1"/>
    <col min="8" max="8" width="9.85546875" style="99" customWidth="1"/>
    <col min="9" max="9" width="17.28515625" style="127" customWidth="1"/>
    <col min="10" max="10" width="17.28515625" style="99" customWidth="1"/>
    <col min="11" max="11" width="17.28515625" style="99" hidden="1" customWidth="1"/>
    <col min="12" max="12" width="8" style="99" customWidth="1"/>
    <col min="13" max="13" width="9.28515625" style="99" hidden="1" customWidth="1"/>
    <col min="14" max="14" width="9.140625" style="99"/>
    <col min="15" max="20" width="12.140625" style="99" hidden="1" customWidth="1"/>
    <col min="21" max="21" width="14" style="99" hidden="1" customWidth="1"/>
    <col min="22" max="22" width="10.5703125" style="99" customWidth="1"/>
    <col min="23" max="23" width="14" style="99" customWidth="1"/>
    <col min="24" max="24" width="10.5703125" style="99" customWidth="1"/>
    <col min="25" max="25" width="12.85546875" style="99" customWidth="1"/>
    <col min="26" max="26" width="9.42578125" style="99" customWidth="1"/>
    <col min="27" max="27" width="12.85546875" style="99" customWidth="1"/>
    <col min="28" max="28" width="14" style="99" customWidth="1"/>
    <col min="29" max="29" width="9.42578125" style="99" customWidth="1"/>
    <col min="30" max="30" width="12.85546875" style="99" customWidth="1"/>
    <col min="31" max="31" width="14" style="99" customWidth="1"/>
    <col min="32" max="16384" width="9.140625" style="99"/>
  </cols>
  <sheetData>
    <row r="2" spans="1:46" ht="36.950000000000003" customHeight="1">
      <c r="L2" s="996" t="s">
        <v>83</v>
      </c>
      <c r="M2" s="997"/>
      <c r="N2" s="997"/>
      <c r="O2" s="997"/>
      <c r="P2" s="997"/>
      <c r="Q2" s="997"/>
      <c r="R2" s="997"/>
      <c r="S2" s="997"/>
      <c r="T2" s="997"/>
      <c r="U2" s="997"/>
      <c r="V2" s="997"/>
      <c r="AT2" s="101" t="s">
        <v>82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28"/>
      <c r="J3" s="103"/>
      <c r="K3" s="103"/>
      <c r="L3" s="104"/>
      <c r="AT3" s="101" t="s">
        <v>69</v>
      </c>
    </row>
    <row r="4" spans="1:46" ht="24.95" customHeight="1">
      <c r="B4" s="104"/>
      <c r="D4" s="47" t="s">
        <v>127</v>
      </c>
      <c r="L4" s="104"/>
      <c r="M4" s="129" t="s">
        <v>88</v>
      </c>
      <c r="AT4" s="101" t="s">
        <v>81</v>
      </c>
    </row>
    <row r="5" spans="1:46" ht="6.95" customHeight="1">
      <c r="B5" s="104"/>
      <c r="L5" s="104"/>
    </row>
    <row r="6" spans="1:46" s="46" customFormat="1" ht="12" customHeight="1">
      <c r="A6" s="42"/>
      <c r="B6" s="45"/>
      <c r="C6" s="42"/>
      <c r="D6" s="50" t="s">
        <v>34</v>
      </c>
      <c r="E6" s="42"/>
      <c r="F6" s="42"/>
      <c r="G6" s="42"/>
      <c r="H6" s="42"/>
      <c r="I6" s="130"/>
      <c r="J6" s="42"/>
      <c r="K6" s="42"/>
      <c r="L6" s="121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46" s="46" customFormat="1" ht="24.75" customHeight="1">
      <c r="A7" s="42"/>
      <c r="B7" s="45"/>
      <c r="C7" s="42"/>
      <c r="D7" s="42"/>
      <c r="E7" s="914" t="s">
        <v>93</v>
      </c>
      <c r="F7" s="1009"/>
      <c r="G7" s="1009"/>
      <c r="H7" s="1009"/>
      <c r="I7" s="130"/>
      <c r="J7" s="42"/>
      <c r="K7" s="42"/>
      <c r="L7" s="121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46" s="46" customFormat="1">
      <c r="A8" s="42"/>
      <c r="B8" s="45"/>
      <c r="C8" s="42"/>
      <c r="D8" s="42"/>
      <c r="E8" s="42"/>
      <c r="F8" s="42"/>
      <c r="G8" s="42"/>
      <c r="H8" s="42"/>
      <c r="I8" s="130"/>
      <c r="J8" s="42"/>
      <c r="K8" s="42"/>
      <c r="L8" s="121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pans="1:46" s="46" customFormat="1" ht="12" customHeight="1">
      <c r="A9" s="42"/>
      <c r="B9" s="45"/>
      <c r="C9" s="42"/>
      <c r="D9" s="50" t="s">
        <v>94</v>
      </c>
      <c r="E9" s="42"/>
      <c r="F9" s="109" t="s">
        <v>60</v>
      </c>
      <c r="G9" s="42"/>
      <c r="H9" s="42"/>
      <c r="I9" s="131" t="s">
        <v>95</v>
      </c>
      <c r="J9" s="109" t="s">
        <v>60</v>
      </c>
      <c r="K9" s="42"/>
      <c r="L9" s="121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pans="1:46" s="46" customFormat="1" ht="12" customHeight="1">
      <c r="A10" s="42"/>
      <c r="B10" s="45"/>
      <c r="C10" s="42"/>
      <c r="D10" s="50" t="s">
        <v>35</v>
      </c>
      <c r="E10" s="42"/>
      <c r="F10" s="109" t="s">
        <v>96</v>
      </c>
      <c r="G10" s="42"/>
      <c r="H10" s="42"/>
      <c r="I10" s="131" t="s">
        <v>36</v>
      </c>
      <c r="J10" s="132" t="str">
        <f>'[6]D.1.4.1 ZTI Rekapitulace'!AN8</f>
        <v>10. 10. 2022</v>
      </c>
      <c r="K10" s="42"/>
      <c r="L10" s="12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46" s="46" customFormat="1" ht="10.9" customHeight="1">
      <c r="A11" s="42"/>
      <c r="B11" s="45"/>
      <c r="C11" s="42"/>
      <c r="D11" s="42"/>
      <c r="E11" s="42"/>
      <c r="F11" s="42"/>
      <c r="G11" s="42"/>
      <c r="H11" s="42"/>
      <c r="I11" s="130"/>
      <c r="J11" s="42"/>
      <c r="K11" s="42"/>
      <c r="L11" s="12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46" s="46" customFormat="1" ht="12" customHeight="1">
      <c r="A12" s="42"/>
      <c r="B12" s="45"/>
      <c r="C12" s="42"/>
      <c r="D12" s="50" t="s">
        <v>37</v>
      </c>
      <c r="E12" s="42"/>
      <c r="F12" s="42"/>
      <c r="G12" s="42"/>
      <c r="H12" s="42"/>
      <c r="I12" s="131" t="s">
        <v>98</v>
      </c>
      <c r="J12" s="109" t="s">
        <v>60</v>
      </c>
      <c r="K12" s="42"/>
      <c r="L12" s="12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46" s="46" customFormat="1" ht="18" customHeight="1">
      <c r="A13" s="42"/>
      <c r="B13" s="45"/>
      <c r="C13" s="42"/>
      <c r="D13" s="42"/>
      <c r="E13" s="109" t="s">
        <v>99</v>
      </c>
      <c r="F13" s="42"/>
      <c r="G13" s="42"/>
      <c r="H13" s="42"/>
      <c r="I13" s="131" t="s">
        <v>100</v>
      </c>
      <c r="J13" s="109" t="s">
        <v>60</v>
      </c>
      <c r="K13" s="42"/>
      <c r="L13" s="12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46" s="46" customFormat="1" ht="6.95" customHeight="1">
      <c r="A14" s="42"/>
      <c r="B14" s="45"/>
      <c r="C14" s="42"/>
      <c r="D14" s="42"/>
      <c r="E14" s="42"/>
      <c r="F14" s="42"/>
      <c r="G14" s="42"/>
      <c r="H14" s="42"/>
      <c r="I14" s="130"/>
      <c r="J14" s="42"/>
      <c r="K14" s="42"/>
      <c r="L14" s="12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46" s="46" customFormat="1" ht="12" customHeight="1">
      <c r="A15" s="42"/>
      <c r="B15" s="45"/>
      <c r="C15" s="42"/>
      <c r="D15" s="50" t="s">
        <v>101</v>
      </c>
      <c r="E15" s="42"/>
      <c r="F15" s="42"/>
      <c r="G15" s="42"/>
      <c r="H15" s="42"/>
      <c r="I15" s="131" t="s">
        <v>98</v>
      </c>
      <c r="J15" s="110" t="str">
        <f>'[6]D.1.4.1 ZTI Rekapitulace'!AN13</f>
        <v>Vyplň údaj</v>
      </c>
      <c r="K15" s="42"/>
      <c r="L15" s="12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46" s="46" customFormat="1" ht="18" customHeight="1">
      <c r="A16" s="42"/>
      <c r="B16" s="45"/>
      <c r="C16" s="42"/>
      <c r="D16" s="42"/>
      <c r="E16" s="1010" t="str">
        <f>'[6]D.1.4.1 ZTI Rekapitulace'!E14</f>
        <v>Vyplň údaj</v>
      </c>
      <c r="F16" s="998"/>
      <c r="G16" s="998"/>
      <c r="H16" s="998"/>
      <c r="I16" s="131" t="s">
        <v>100</v>
      </c>
      <c r="J16" s="110" t="str">
        <f>'[6]D.1.4.1 ZTI Rekapitulace'!AN14</f>
        <v>Vyplň údaj</v>
      </c>
      <c r="K16" s="42"/>
      <c r="L16" s="12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1:31" s="46" customFormat="1" ht="6.95" customHeight="1">
      <c r="A17" s="42"/>
      <c r="B17" s="45"/>
      <c r="C17" s="42"/>
      <c r="D17" s="42"/>
      <c r="E17" s="42"/>
      <c r="F17" s="42"/>
      <c r="G17" s="42"/>
      <c r="H17" s="42"/>
      <c r="I17" s="130"/>
      <c r="J17" s="42"/>
      <c r="K17" s="42"/>
      <c r="L17" s="12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s="46" customFormat="1" ht="12" customHeight="1">
      <c r="A18" s="42"/>
      <c r="B18" s="45"/>
      <c r="C18" s="42"/>
      <c r="D18" s="50" t="s">
        <v>38</v>
      </c>
      <c r="E18" s="42"/>
      <c r="F18" s="42"/>
      <c r="G18" s="42"/>
      <c r="H18" s="42"/>
      <c r="I18" s="131" t="s">
        <v>98</v>
      </c>
      <c r="J18" s="109" t="s">
        <v>60</v>
      </c>
      <c r="K18" s="42"/>
      <c r="L18" s="12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1" s="46" customFormat="1" ht="18" customHeight="1">
      <c r="A19" s="42"/>
      <c r="B19" s="45"/>
      <c r="C19" s="42"/>
      <c r="D19" s="42"/>
      <c r="E19" s="109" t="s">
        <v>102</v>
      </c>
      <c r="F19" s="42"/>
      <c r="G19" s="42"/>
      <c r="H19" s="42"/>
      <c r="I19" s="131" t="s">
        <v>100</v>
      </c>
      <c r="J19" s="109" t="s">
        <v>60</v>
      </c>
      <c r="K19" s="42"/>
      <c r="L19" s="12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s="46" customFormat="1" ht="6.95" customHeight="1">
      <c r="A20" s="42"/>
      <c r="B20" s="45"/>
      <c r="C20" s="42"/>
      <c r="D20" s="42"/>
      <c r="E20" s="42"/>
      <c r="F20" s="42"/>
      <c r="G20" s="42"/>
      <c r="H20" s="42"/>
      <c r="I20" s="130"/>
      <c r="J20" s="42"/>
      <c r="K20" s="42"/>
      <c r="L20" s="12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s="46" customFormat="1" ht="12" customHeight="1">
      <c r="A21" s="42"/>
      <c r="B21" s="45"/>
      <c r="C21" s="42"/>
      <c r="D21" s="50" t="s">
        <v>41</v>
      </c>
      <c r="E21" s="42"/>
      <c r="F21" s="42"/>
      <c r="G21" s="42"/>
      <c r="H21" s="42"/>
      <c r="I21" s="131" t="s">
        <v>98</v>
      </c>
      <c r="J21" s="109" t="s">
        <v>60</v>
      </c>
      <c r="K21" s="42"/>
      <c r="L21" s="12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s="46" customFormat="1" ht="18" customHeight="1">
      <c r="A22" s="42"/>
      <c r="B22" s="45"/>
      <c r="C22" s="42"/>
      <c r="D22" s="42"/>
      <c r="E22" s="109" t="s">
        <v>104</v>
      </c>
      <c r="F22" s="42"/>
      <c r="G22" s="42"/>
      <c r="H22" s="42"/>
      <c r="I22" s="131" t="s">
        <v>100</v>
      </c>
      <c r="J22" s="109" t="s">
        <v>60</v>
      </c>
      <c r="K22" s="42"/>
      <c r="L22" s="12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1" s="46" customFormat="1" ht="6.95" customHeight="1">
      <c r="A23" s="42"/>
      <c r="B23" s="45"/>
      <c r="C23" s="42"/>
      <c r="D23" s="42"/>
      <c r="E23" s="42"/>
      <c r="F23" s="42"/>
      <c r="G23" s="42"/>
      <c r="H23" s="42"/>
      <c r="I23" s="130"/>
      <c r="J23" s="42"/>
      <c r="K23" s="42"/>
      <c r="L23" s="12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s="46" customFormat="1" ht="12" customHeight="1">
      <c r="A24" s="42"/>
      <c r="B24" s="45"/>
      <c r="C24" s="42"/>
      <c r="D24" s="50" t="s">
        <v>105</v>
      </c>
      <c r="E24" s="42"/>
      <c r="F24" s="42"/>
      <c r="G24" s="42"/>
      <c r="H24" s="42"/>
      <c r="I24" s="130"/>
      <c r="J24" s="42"/>
      <c r="K24" s="42"/>
      <c r="L24" s="12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137" customFormat="1" ht="16.5" customHeight="1">
      <c r="A25" s="133"/>
      <c r="B25" s="134"/>
      <c r="C25" s="133"/>
      <c r="D25" s="133"/>
      <c r="E25" s="1005" t="s">
        <v>60</v>
      </c>
      <c r="F25" s="1005"/>
      <c r="G25" s="1005"/>
      <c r="H25" s="1005"/>
      <c r="I25" s="135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pans="1:31" s="46" customFormat="1" ht="6.95" customHeight="1">
      <c r="A26" s="42"/>
      <c r="B26" s="45"/>
      <c r="C26" s="42"/>
      <c r="D26" s="42"/>
      <c r="E26" s="42"/>
      <c r="F26" s="42"/>
      <c r="G26" s="42"/>
      <c r="H26" s="42"/>
      <c r="I26" s="130"/>
      <c r="J26" s="42"/>
      <c r="K26" s="42"/>
      <c r="L26" s="121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s="46" customFormat="1" ht="6.95" customHeight="1">
      <c r="A27" s="42"/>
      <c r="B27" s="45"/>
      <c r="C27" s="42"/>
      <c r="D27" s="65"/>
      <c r="E27" s="65"/>
      <c r="F27" s="65"/>
      <c r="G27" s="65"/>
      <c r="H27" s="65"/>
      <c r="I27" s="138"/>
      <c r="J27" s="65"/>
      <c r="K27" s="65"/>
      <c r="L27" s="121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46" customFormat="1" ht="25.35" customHeight="1">
      <c r="A28" s="42"/>
      <c r="B28" s="45"/>
      <c r="C28" s="42"/>
      <c r="D28" s="139" t="s">
        <v>106</v>
      </c>
      <c r="E28" s="42"/>
      <c r="F28" s="42"/>
      <c r="G28" s="42"/>
      <c r="H28" s="42"/>
      <c r="I28" s="130"/>
      <c r="J28" s="140">
        <f>ROUND(J119, 2)</f>
        <v>0</v>
      </c>
      <c r="K28" s="42"/>
      <c r="L28" s="121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s="46" customFormat="1" ht="6.95" customHeight="1">
      <c r="A29" s="42"/>
      <c r="B29" s="45"/>
      <c r="C29" s="42"/>
      <c r="D29" s="65"/>
      <c r="E29" s="65"/>
      <c r="F29" s="65"/>
      <c r="G29" s="65"/>
      <c r="H29" s="65"/>
      <c r="I29" s="138"/>
      <c r="J29" s="65"/>
      <c r="K29" s="65"/>
      <c r="L29" s="121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46" customFormat="1" ht="14.45" customHeight="1">
      <c r="A30" s="42"/>
      <c r="B30" s="45"/>
      <c r="C30" s="42"/>
      <c r="D30" s="42"/>
      <c r="E30" s="42"/>
      <c r="F30" s="141" t="s">
        <v>108</v>
      </c>
      <c r="G30" s="42"/>
      <c r="H30" s="42"/>
      <c r="I30" s="142" t="s">
        <v>107</v>
      </c>
      <c r="J30" s="141" t="s">
        <v>109</v>
      </c>
      <c r="K30" s="42"/>
      <c r="L30" s="12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s="46" customFormat="1" ht="14.45" customHeight="1">
      <c r="A31" s="42"/>
      <c r="B31" s="45"/>
      <c r="C31" s="42"/>
      <c r="D31" s="143" t="s">
        <v>77</v>
      </c>
      <c r="E31" s="50" t="s">
        <v>110</v>
      </c>
      <c r="F31" s="144">
        <f>ROUND((SUM(BE119:BE214)),  2)</f>
        <v>0</v>
      </c>
      <c r="G31" s="42"/>
      <c r="H31" s="42"/>
      <c r="I31" s="145">
        <v>0.21</v>
      </c>
      <c r="J31" s="144">
        <f>ROUND(((SUM(BE119:BE214))*I31),  2)</f>
        <v>0</v>
      </c>
      <c r="K31" s="42"/>
      <c r="L31" s="121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s="46" customFormat="1" ht="14.45" customHeight="1">
      <c r="A32" s="42"/>
      <c r="B32" s="45"/>
      <c r="C32" s="42"/>
      <c r="D32" s="42"/>
      <c r="E32" s="50" t="s">
        <v>111</v>
      </c>
      <c r="F32" s="144">
        <f>ROUND((SUM(BF119:BF214)),  2)</f>
        <v>0</v>
      </c>
      <c r="G32" s="42"/>
      <c r="H32" s="42"/>
      <c r="I32" s="145">
        <v>0.15</v>
      </c>
      <c r="J32" s="144">
        <f>ROUND(((SUM(BF119:BF214))*I32),  2)</f>
        <v>0</v>
      </c>
      <c r="K32" s="42"/>
      <c r="L32" s="121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46" customFormat="1" ht="14.45" hidden="1" customHeight="1">
      <c r="A33" s="42"/>
      <c r="B33" s="45"/>
      <c r="C33" s="42"/>
      <c r="D33" s="42"/>
      <c r="E33" s="50" t="s">
        <v>112</v>
      </c>
      <c r="F33" s="144">
        <f>ROUND((SUM(BG119:BG214)),  2)</f>
        <v>0</v>
      </c>
      <c r="G33" s="42"/>
      <c r="H33" s="42"/>
      <c r="I33" s="145">
        <v>0.21</v>
      </c>
      <c r="J33" s="144">
        <f>0</f>
        <v>0</v>
      </c>
      <c r="K33" s="42"/>
      <c r="L33" s="121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46" customFormat="1" ht="14.45" hidden="1" customHeight="1">
      <c r="A34" s="42"/>
      <c r="B34" s="45"/>
      <c r="C34" s="42"/>
      <c r="D34" s="42"/>
      <c r="E34" s="50" t="s">
        <v>113</v>
      </c>
      <c r="F34" s="144">
        <f>ROUND((SUM(BH119:BH214)),  2)</f>
        <v>0</v>
      </c>
      <c r="G34" s="42"/>
      <c r="H34" s="42"/>
      <c r="I34" s="145">
        <v>0.15</v>
      </c>
      <c r="J34" s="144">
        <f>0</f>
        <v>0</v>
      </c>
      <c r="K34" s="42"/>
      <c r="L34" s="121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46" customFormat="1" ht="14.45" hidden="1" customHeight="1">
      <c r="A35" s="42"/>
      <c r="B35" s="45"/>
      <c r="C35" s="42"/>
      <c r="D35" s="42"/>
      <c r="E35" s="50" t="s">
        <v>114</v>
      </c>
      <c r="F35" s="144">
        <f>ROUND((SUM(BI119:BI214)),  2)</f>
        <v>0</v>
      </c>
      <c r="G35" s="42"/>
      <c r="H35" s="42"/>
      <c r="I35" s="145">
        <v>0</v>
      </c>
      <c r="J35" s="144">
        <f>0</f>
        <v>0</v>
      </c>
      <c r="K35" s="42"/>
      <c r="L35" s="121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46" customFormat="1" ht="6.95" customHeight="1">
      <c r="A36" s="42"/>
      <c r="B36" s="45"/>
      <c r="C36" s="42"/>
      <c r="D36" s="42"/>
      <c r="E36" s="42"/>
      <c r="F36" s="42"/>
      <c r="G36" s="42"/>
      <c r="H36" s="42"/>
      <c r="I36" s="130"/>
      <c r="J36" s="42"/>
      <c r="K36" s="42"/>
      <c r="L36" s="12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46" customFormat="1" ht="25.35" customHeight="1">
      <c r="A37" s="42"/>
      <c r="B37" s="45"/>
      <c r="C37" s="96"/>
      <c r="D37" s="146" t="s">
        <v>115</v>
      </c>
      <c r="E37" s="59"/>
      <c r="F37" s="59"/>
      <c r="G37" s="147" t="s">
        <v>116</v>
      </c>
      <c r="H37" s="148" t="s">
        <v>117</v>
      </c>
      <c r="I37" s="149"/>
      <c r="J37" s="150">
        <f>SUM(J28:J35)</f>
        <v>0</v>
      </c>
      <c r="K37" s="151"/>
      <c r="L37" s="121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46" customFormat="1" ht="14.45" customHeight="1">
      <c r="A38" s="42"/>
      <c r="B38" s="45"/>
      <c r="C38" s="42"/>
      <c r="D38" s="42"/>
      <c r="E38" s="42"/>
      <c r="F38" s="42"/>
      <c r="G38" s="42"/>
      <c r="H38" s="42"/>
      <c r="I38" s="130"/>
      <c r="J38" s="42"/>
      <c r="K38" s="42"/>
      <c r="L38" s="12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ht="14.45" customHeight="1">
      <c r="B39" s="104"/>
      <c r="L39" s="104"/>
    </row>
    <row r="40" spans="1:31" ht="14.45" customHeight="1">
      <c r="B40" s="104"/>
      <c r="L40" s="104"/>
    </row>
    <row r="41" spans="1:31" ht="14.45" customHeight="1">
      <c r="B41" s="104"/>
      <c r="L41" s="104"/>
    </row>
    <row r="42" spans="1:31" ht="14.45" customHeight="1">
      <c r="B42" s="104"/>
      <c r="L42" s="104"/>
    </row>
    <row r="43" spans="1:31" ht="14.45" customHeight="1">
      <c r="B43" s="104"/>
      <c r="L43" s="104"/>
    </row>
    <row r="44" spans="1:31" ht="14.45" customHeight="1">
      <c r="B44" s="104"/>
      <c r="L44" s="104"/>
    </row>
    <row r="45" spans="1:31" ht="14.45" customHeight="1">
      <c r="B45" s="104"/>
      <c r="L45" s="104"/>
    </row>
    <row r="46" spans="1:31" ht="14.45" customHeight="1">
      <c r="B46" s="104"/>
      <c r="L46" s="104"/>
    </row>
    <row r="47" spans="1:31" ht="14.45" customHeight="1">
      <c r="B47" s="104"/>
      <c r="L47" s="104"/>
    </row>
    <row r="48" spans="1:31" ht="14.45" customHeight="1">
      <c r="B48" s="104"/>
      <c r="L48" s="104"/>
    </row>
    <row r="49" spans="1:31" ht="14.45" customHeight="1">
      <c r="B49" s="104"/>
      <c r="L49" s="104"/>
    </row>
    <row r="50" spans="1:31" s="46" customFormat="1" ht="14.45" customHeight="1">
      <c r="B50" s="121"/>
      <c r="D50" s="122" t="s">
        <v>118</v>
      </c>
      <c r="E50" s="123"/>
      <c r="F50" s="123"/>
      <c r="G50" s="122" t="s">
        <v>119</v>
      </c>
      <c r="H50" s="123"/>
      <c r="I50" s="152"/>
      <c r="J50" s="123"/>
      <c r="K50" s="123"/>
      <c r="L50" s="121"/>
    </row>
    <row r="51" spans="1:31">
      <c r="B51" s="104"/>
      <c r="L51" s="104"/>
    </row>
    <row r="52" spans="1:31">
      <c r="B52" s="104"/>
      <c r="L52" s="104"/>
    </row>
    <row r="53" spans="1:31">
      <c r="B53" s="104"/>
      <c r="L53" s="104"/>
    </row>
    <row r="54" spans="1:31">
      <c r="B54" s="104"/>
      <c r="L54" s="104"/>
    </row>
    <row r="55" spans="1:31">
      <c r="B55" s="104"/>
      <c r="L55" s="104"/>
    </row>
    <row r="56" spans="1:31">
      <c r="B56" s="104"/>
      <c r="L56" s="104"/>
    </row>
    <row r="57" spans="1:31">
      <c r="B57" s="104"/>
      <c r="L57" s="104"/>
    </row>
    <row r="58" spans="1:31">
      <c r="B58" s="104"/>
      <c r="L58" s="104"/>
    </row>
    <row r="59" spans="1:31">
      <c r="B59" s="104"/>
      <c r="L59" s="104"/>
    </row>
    <row r="60" spans="1:31">
      <c r="B60" s="104"/>
      <c r="L60" s="104"/>
    </row>
    <row r="61" spans="1:31" s="46" customFormat="1" ht="12.75">
      <c r="A61" s="42"/>
      <c r="B61" s="45"/>
      <c r="C61" s="42"/>
      <c r="D61" s="124" t="s">
        <v>120</v>
      </c>
      <c r="E61" s="114"/>
      <c r="F61" s="153" t="s">
        <v>121</v>
      </c>
      <c r="G61" s="124" t="s">
        <v>120</v>
      </c>
      <c r="H61" s="114"/>
      <c r="I61" s="154"/>
      <c r="J61" s="155" t="s">
        <v>121</v>
      </c>
      <c r="K61" s="114"/>
      <c r="L61" s="121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pans="1:31">
      <c r="B62" s="104"/>
      <c r="L62" s="104"/>
    </row>
    <row r="63" spans="1:31">
      <c r="B63" s="104"/>
      <c r="L63" s="104"/>
    </row>
    <row r="64" spans="1:31">
      <c r="B64" s="104"/>
      <c r="L64" s="104"/>
    </row>
    <row r="65" spans="1:31" s="46" customFormat="1" ht="12.75">
      <c r="A65" s="42"/>
      <c r="B65" s="45"/>
      <c r="C65" s="42"/>
      <c r="D65" s="122" t="s">
        <v>122</v>
      </c>
      <c r="E65" s="125"/>
      <c r="F65" s="125"/>
      <c r="G65" s="122" t="s">
        <v>123</v>
      </c>
      <c r="H65" s="125"/>
      <c r="I65" s="156"/>
      <c r="J65" s="125"/>
      <c r="K65" s="125"/>
      <c r="L65" s="121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pans="1:31">
      <c r="B66" s="104"/>
      <c r="L66" s="104"/>
    </row>
    <row r="67" spans="1:31">
      <c r="B67" s="104"/>
      <c r="L67" s="104"/>
    </row>
    <row r="68" spans="1:31">
      <c r="B68" s="104"/>
      <c r="L68" s="104"/>
    </row>
    <row r="69" spans="1:31">
      <c r="B69" s="104"/>
      <c r="L69" s="104"/>
    </row>
    <row r="70" spans="1:31">
      <c r="B70" s="104"/>
      <c r="L70" s="104"/>
    </row>
    <row r="71" spans="1:31">
      <c r="B71" s="104"/>
      <c r="L71" s="104"/>
    </row>
    <row r="72" spans="1:31">
      <c r="B72" s="104"/>
      <c r="L72" s="104"/>
    </row>
    <row r="73" spans="1:31">
      <c r="B73" s="104"/>
      <c r="L73" s="104"/>
    </row>
    <row r="74" spans="1:31">
      <c r="B74" s="104"/>
      <c r="L74" s="104"/>
    </row>
    <row r="75" spans="1:31">
      <c r="B75" s="104"/>
      <c r="L75" s="104"/>
    </row>
    <row r="76" spans="1:31" s="46" customFormat="1" ht="12.75">
      <c r="A76" s="42"/>
      <c r="B76" s="45"/>
      <c r="C76" s="42"/>
      <c r="D76" s="124" t="s">
        <v>120</v>
      </c>
      <c r="E76" s="114"/>
      <c r="F76" s="153" t="s">
        <v>121</v>
      </c>
      <c r="G76" s="124" t="s">
        <v>120</v>
      </c>
      <c r="H76" s="114"/>
      <c r="I76" s="154"/>
      <c r="J76" s="155" t="s">
        <v>121</v>
      </c>
      <c r="K76" s="114"/>
      <c r="L76" s="121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pans="1:31" s="46" customFormat="1" ht="14.45" customHeight="1">
      <c r="A77" s="42"/>
      <c r="B77" s="97"/>
      <c r="C77" s="98"/>
      <c r="D77" s="98"/>
      <c r="E77" s="98"/>
      <c r="F77" s="98"/>
      <c r="G77" s="98"/>
      <c r="H77" s="98"/>
      <c r="I77" s="157"/>
      <c r="J77" s="98"/>
      <c r="K77" s="98"/>
      <c r="L77" s="121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pans="1:47" s="46" customFormat="1" ht="6.95" customHeight="1">
      <c r="A81" s="42"/>
      <c r="B81" s="43"/>
      <c r="C81" s="44"/>
      <c r="D81" s="44"/>
      <c r="E81" s="44"/>
      <c r="F81" s="44"/>
      <c r="G81" s="44"/>
      <c r="H81" s="44"/>
      <c r="I81" s="158"/>
      <c r="J81" s="44"/>
      <c r="K81" s="44"/>
      <c r="L81" s="121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pans="1:47" s="46" customFormat="1" ht="24.95" customHeight="1">
      <c r="A82" s="42"/>
      <c r="B82" s="45"/>
      <c r="C82" s="47" t="s">
        <v>128</v>
      </c>
      <c r="D82" s="42"/>
      <c r="E82" s="42"/>
      <c r="F82" s="42"/>
      <c r="G82" s="42"/>
      <c r="H82" s="42"/>
      <c r="I82" s="130"/>
      <c r="J82" s="42"/>
      <c r="K82" s="42"/>
      <c r="L82" s="121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pans="1:47" s="46" customFormat="1" ht="6.95" customHeight="1">
      <c r="A83" s="42"/>
      <c r="B83" s="45"/>
      <c r="C83" s="42"/>
      <c r="D83" s="42"/>
      <c r="E83" s="42"/>
      <c r="F83" s="42"/>
      <c r="G83" s="42"/>
      <c r="H83" s="42"/>
      <c r="I83" s="130"/>
      <c r="J83" s="42"/>
      <c r="K83" s="42"/>
      <c r="L83" s="121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1:47" s="46" customFormat="1" ht="12" customHeight="1">
      <c r="A84" s="42"/>
      <c r="B84" s="45"/>
      <c r="C84" s="50" t="s">
        <v>34</v>
      </c>
      <c r="D84" s="42"/>
      <c r="E84" s="42"/>
      <c r="F84" s="42"/>
      <c r="G84" s="42"/>
      <c r="H84" s="42"/>
      <c r="I84" s="130"/>
      <c r="J84" s="42"/>
      <c r="K84" s="42"/>
      <c r="L84" s="121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pans="1:47" s="46" customFormat="1" ht="24.75" customHeight="1">
      <c r="A85" s="42"/>
      <c r="B85" s="45"/>
      <c r="C85" s="42"/>
      <c r="D85" s="42"/>
      <c r="E85" s="914" t="str">
        <f>E7</f>
        <v>FN Brno - Rekonstrukce stravovacího provozu  - Zdravotně technické instalace</v>
      </c>
      <c r="F85" s="1009"/>
      <c r="G85" s="1009"/>
      <c r="H85" s="1009"/>
      <c r="I85" s="130"/>
      <c r="J85" s="42"/>
      <c r="K85" s="42"/>
      <c r="L85" s="121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pans="1:47" s="46" customFormat="1" ht="6.95" customHeight="1">
      <c r="A86" s="42"/>
      <c r="B86" s="45"/>
      <c r="C86" s="42"/>
      <c r="D86" s="42"/>
      <c r="E86" s="42"/>
      <c r="F86" s="42"/>
      <c r="G86" s="42"/>
      <c r="H86" s="42"/>
      <c r="I86" s="130"/>
      <c r="J86" s="42"/>
      <c r="K86" s="42"/>
      <c r="L86" s="121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pans="1:47" s="46" customFormat="1" ht="12" customHeight="1">
      <c r="A87" s="42"/>
      <c r="B87" s="45"/>
      <c r="C87" s="50" t="s">
        <v>35</v>
      </c>
      <c r="D87" s="42"/>
      <c r="E87" s="42"/>
      <c r="F87" s="109" t="str">
        <f>F10</f>
        <v>Brno</v>
      </c>
      <c r="G87" s="42"/>
      <c r="H87" s="42"/>
      <c r="I87" s="131" t="s">
        <v>36</v>
      </c>
      <c r="J87" s="132" t="str">
        <f>IF(J10="","",J10)</f>
        <v>10. 10. 2022</v>
      </c>
      <c r="K87" s="42"/>
      <c r="L87" s="121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pans="1:47" s="46" customFormat="1" ht="6.95" customHeight="1">
      <c r="A88" s="42"/>
      <c r="B88" s="45"/>
      <c r="C88" s="42"/>
      <c r="D88" s="42"/>
      <c r="E88" s="42"/>
      <c r="F88" s="42"/>
      <c r="G88" s="42"/>
      <c r="H88" s="42"/>
      <c r="I88" s="130"/>
      <c r="J88" s="42"/>
      <c r="K88" s="42"/>
      <c r="L88" s="121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pans="1:47" s="46" customFormat="1" ht="15.2" customHeight="1">
      <c r="A89" s="42"/>
      <c r="B89" s="45"/>
      <c r="C89" s="50" t="s">
        <v>37</v>
      </c>
      <c r="D89" s="42"/>
      <c r="E89" s="42"/>
      <c r="F89" s="109" t="str">
        <f>E13</f>
        <v>fakultní nemocnice Brno</v>
      </c>
      <c r="G89" s="42"/>
      <c r="H89" s="42"/>
      <c r="I89" s="131" t="s">
        <v>38</v>
      </c>
      <c r="J89" s="159" t="str">
        <f>E19</f>
        <v xml:space="preserve">BKB metal </v>
      </c>
      <c r="K89" s="42"/>
      <c r="L89" s="121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pans="1:47" s="46" customFormat="1" ht="15.2" customHeight="1">
      <c r="A90" s="42"/>
      <c r="B90" s="45"/>
      <c r="C90" s="50" t="s">
        <v>101</v>
      </c>
      <c r="D90" s="42"/>
      <c r="E90" s="42"/>
      <c r="F90" s="109" t="str">
        <f>IF(E16="","",E16)</f>
        <v>Vyplň údaj</v>
      </c>
      <c r="G90" s="42"/>
      <c r="H90" s="42"/>
      <c r="I90" s="131" t="s">
        <v>41</v>
      </c>
      <c r="J90" s="159" t="str">
        <f>E22</f>
        <v>Ing. Gebauer</v>
      </c>
      <c r="K90" s="42"/>
      <c r="L90" s="121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pans="1:47" s="46" customFormat="1" ht="10.35" customHeight="1">
      <c r="A91" s="42"/>
      <c r="B91" s="45"/>
      <c r="C91" s="42"/>
      <c r="D91" s="42"/>
      <c r="E91" s="42"/>
      <c r="F91" s="42"/>
      <c r="G91" s="42"/>
      <c r="H91" s="42"/>
      <c r="I91" s="130"/>
      <c r="J91" s="42"/>
      <c r="K91" s="42"/>
      <c r="L91" s="121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pans="1:47" s="46" customFormat="1" ht="29.25" customHeight="1">
      <c r="A92" s="42"/>
      <c r="B92" s="45"/>
      <c r="C92" s="160" t="s">
        <v>129</v>
      </c>
      <c r="D92" s="96"/>
      <c r="E92" s="96"/>
      <c r="F92" s="96"/>
      <c r="G92" s="96"/>
      <c r="H92" s="96"/>
      <c r="I92" s="161"/>
      <c r="J92" s="162" t="s">
        <v>130</v>
      </c>
      <c r="K92" s="96"/>
      <c r="L92" s="121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pans="1:47" s="46" customFormat="1" ht="10.35" customHeight="1">
      <c r="A93" s="42"/>
      <c r="B93" s="45"/>
      <c r="C93" s="42"/>
      <c r="D93" s="42"/>
      <c r="E93" s="42"/>
      <c r="F93" s="42"/>
      <c r="G93" s="42"/>
      <c r="H93" s="42"/>
      <c r="I93" s="130"/>
      <c r="J93" s="42"/>
      <c r="K93" s="42"/>
      <c r="L93" s="121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47" s="46" customFormat="1" ht="22.9" customHeight="1">
      <c r="A94" s="42"/>
      <c r="B94" s="45"/>
      <c r="C94" s="163" t="s">
        <v>131</v>
      </c>
      <c r="D94" s="42"/>
      <c r="E94" s="42"/>
      <c r="F94" s="42"/>
      <c r="G94" s="42"/>
      <c r="H94" s="42"/>
      <c r="I94" s="130"/>
      <c r="J94" s="140">
        <f>J119</f>
        <v>0</v>
      </c>
      <c r="K94" s="42"/>
      <c r="L94" s="121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U94" s="101" t="s">
        <v>132</v>
      </c>
    </row>
    <row r="95" spans="1:47" s="164" customFormat="1" ht="24.95" customHeight="1">
      <c r="B95" s="165"/>
      <c r="D95" s="166" t="s">
        <v>133</v>
      </c>
      <c r="E95" s="167"/>
      <c r="F95" s="167"/>
      <c r="G95" s="167"/>
      <c r="H95" s="167"/>
      <c r="I95" s="168"/>
      <c r="J95" s="169">
        <f>J120</f>
        <v>0</v>
      </c>
      <c r="L95" s="165"/>
    </row>
    <row r="96" spans="1:47" s="170" customFormat="1" ht="19.899999999999999" customHeight="1">
      <c r="B96" s="171"/>
      <c r="D96" s="172" t="s">
        <v>134</v>
      </c>
      <c r="E96" s="173"/>
      <c r="F96" s="173"/>
      <c r="G96" s="173"/>
      <c r="H96" s="173"/>
      <c r="I96" s="174"/>
      <c r="J96" s="175">
        <f>J121</f>
        <v>0</v>
      </c>
      <c r="L96" s="171"/>
    </row>
    <row r="97" spans="1:31" s="164" customFormat="1" ht="24.95" customHeight="1">
      <c r="B97" s="165"/>
      <c r="D97" s="166" t="s">
        <v>135</v>
      </c>
      <c r="E97" s="167"/>
      <c r="F97" s="167"/>
      <c r="G97" s="167"/>
      <c r="H97" s="167"/>
      <c r="I97" s="168"/>
      <c r="J97" s="169">
        <f>J125</f>
        <v>0</v>
      </c>
      <c r="L97" s="165"/>
    </row>
    <row r="98" spans="1:31" s="170" customFormat="1" ht="19.899999999999999" customHeight="1">
      <c r="B98" s="171"/>
      <c r="D98" s="172" t="s">
        <v>136</v>
      </c>
      <c r="E98" s="173"/>
      <c r="F98" s="173"/>
      <c r="G98" s="173"/>
      <c r="H98" s="173"/>
      <c r="I98" s="174"/>
      <c r="J98" s="175">
        <f>J126</f>
        <v>0</v>
      </c>
      <c r="L98" s="171"/>
    </row>
    <row r="99" spans="1:31" s="170" customFormat="1" ht="19.899999999999999" customHeight="1">
      <c r="B99" s="171"/>
      <c r="D99" s="172" t="s">
        <v>137</v>
      </c>
      <c r="E99" s="173"/>
      <c r="F99" s="173"/>
      <c r="G99" s="173"/>
      <c r="H99" s="173"/>
      <c r="I99" s="174"/>
      <c r="J99" s="175">
        <f>J147</f>
        <v>0</v>
      </c>
      <c r="L99" s="171"/>
    </row>
    <row r="100" spans="1:31" s="170" customFormat="1" ht="19.899999999999999" customHeight="1">
      <c r="B100" s="171"/>
      <c r="D100" s="172" t="s">
        <v>138</v>
      </c>
      <c r="E100" s="173"/>
      <c r="F100" s="173"/>
      <c r="G100" s="173"/>
      <c r="H100" s="173"/>
      <c r="I100" s="174"/>
      <c r="J100" s="175">
        <f>J209</f>
        <v>0</v>
      </c>
      <c r="L100" s="171"/>
    </row>
    <row r="101" spans="1:31" s="170" customFormat="1" ht="19.899999999999999" customHeight="1">
      <c r="B101" s="171"/>
      <c r="D101" s="172" t="s">
        <v>139</v>
      </c>
      <c r="E101" s="173"/>
      <c r="F101" s="173"/>
      <c r="G101" s="173"/>
      <c r="H101" s="173"/>
      <c r="I101" s="174"/>
      <c r="J101" s="175">
        <f>J213</f>
        <v>0</v>
      </c>
      <c r="L101" s="171"/>
    </row>
    <row r="102" spans="1:31" s="46" customFormat="1" ht="21.75" customHeight="1">
      <c r="A102" s="42"/>
      <c r="B102" s="45"/>
      <c r="C102" s="42"/>
      <c r="D102" s="42"/>
      <c r="E102" s="42"/>
      <c r="F102" s="42"/>
      <c r="G102" s="42"/>
      <c r="H102" s="42"/>
      <c r="I102" s="130"/>
      <c r="J102" s="42"/>
      <c r="K102" s="42"/>
      <c r="L102" s="121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s="46" customFormat="1" ht="6.95" customHeight="1">
      <c r="A103" s="42"/>
      <c r="B103" s="97"/>
      <c r="C103" s="98"/>
      <c r="D103" s="98"/>
      <c r="E103" s="98"/>
      <c r="F103" s="98"/>
      <c r="G103" s="98"/>
      <c r="H103" s="98"/>
      <c r="I103" s="157"/>
      <c r="J103" s="98"/>
      <c r="K103" s="98"/>
      <c r="L103" s="121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7" spans="1:31" s="46" customFormat="1" ht="6.95" customHeight="1">
      <c r="A107" s="42"/>
      <c r="B107" s="43"/>
      <c r="C107" s="44"/>
      <c r="D107" s="44"/>
      <c r="E107" s="44"/>
      <c r="F107" s="44"/>
      <c r="G107" s="44"/>
      <c r="H107" s="44"/>
      <c r="I107" s="158"/>
      <c r="J107" s="44"/>
      <c r="K107" s="44"/>
      <c r="L107" s="121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pans="1:31" s="46" customFormat="1" ht="24.95" customHeight="1">
      <c r="A108" s="42"/>
      <c r="B108" s="45"/>
      <c r="C108" s="47" t="s">
        <v>140</v>
      </c>
      <c r="D108" s="42"/>
      <c r="E108" s="42"/>
      <c r="F108" s="42"/>
      <c r="G108" s="42"/>
      <c r="H108" s="42"/>
      <c r="I108" s="130"/>
      <c r="J108" s="42"/>
      <c r="K108" s="42"/>
      <c r="L108" s="121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s="46" customFormat="1" ht="6.95" customHeight="1">
      <c r="A109" s="42"/>
      <c r="B109" s="45"/>
      <c r="C109" s="42"/>
      <c r="D109" s="42"/>
      <c r="E109" s="42"/>
      <c r="F109" s="42"/>
      <c r="G109" s="42"/>
      <c r="H109" s="42"/>
      <c r="I109" s="130"/>
      <c r="J109" s="42"/>
      <c r="K109" s="42"/>
      <c r="L109" s="121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46" customFormat="1" ht="12" customHeight="1">
      <c r="A110" s="42"/>
      <c r="B110" s="45"/>
      <c r="C110" s="50" t="s">
        <v>34</v>
      </c>
      <c r="D110" s="42"/>
      <c r="E110" s="42"/>
      <c r="F110" s="42"/>
      <c r="G110" s="42"/>
      <c r="H110" s="42"/>
      <c r="I110" s="130"/>
      <c r="J110" s="42"/>
      <c r="K110" s="42"/>
      <c r="L110" s="121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s="46" customFormat="1" ht="24.75" customHeight="1">
      <c r="A111" s="42"/>
      <c r="B111" s="45"/>
      <c r="C111" s="42"/>
      <c r="D111" s="42"/>
      <c r="E111" s="914" t="str">
        <f>E7</f>
        <v>FN Brno - Rekonstrukce stravovacího provozu  - Zdravotně technické instalace</v>
      </c>
      <c r="F111" s="1009"/>
      <c r="G111" s="1009"/>
      <c r="H111" s="1009"/>
      <c r="I111" s="130"/>
      <c r="J111" s="42"/>
      <c r="K111" s="42"/>
      <c r="L111" s="121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pans="1:31" s="46" customFormat="1" ht="6.95" customHeight="1">
      <c r="A112" s="42"/>
      <c r="B112" s="45"/>
      <c r="C112" s="42"/>
      <c r="D112" s="42"/>
      <c r="E112" s="42"/>
      <c r="F112" s="42"/>
      <c r="G112" s="42"/>
      <c r="H112" s="42"/>
      <c r="I112" s="130"/>
      <c r="J112" s="42"/>
      <c r="K112" s="42"/>
      <c r="L112" s="121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pans="1:65" s="46" customFormat="1" ht="12" customHeight="1">
      <c r="A113" s="42"/>
      <c r="B113" s="45"/>
      <c r="C113" s="50" t="s">
        <v>35</v>
      </c>
      <c r="D113" s="42"/>
      <c r="E113" s="42"/>
      <c r="F113" s="109" t="str">
        <f>F10</f>
        <v>Brno</v>
      </c>
      <c r="G113" s="42"/>
      <c r="H113" s="42"/>
      <c r="I113" s="131" t="s">
        <v>36</v>
      </c>
      <c r="J113" s="132" t="str">
        <f>IF(J10="","",J10)</f>
        <v>10. 10. 2022</v>
      </c>
      <c r="K113" s="42"/>
      <c r="L113" s="121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65" s="46" customFormat="1" ht="6.95" customHeight="1">
      <c r="A114" s="42"/>
      <c r="B114" s="45"/>
      <c r="C114" s="42"/>
      <c r="D114" s="42"/>
      <c r="E114" s="42"/>
      <c r="F114" s="42"/>
      <c r="G114" s="42"/>
      <c r="H114" s="42"/>
      <c r="I114" s="130"/>
      <c r="J114" s="42"/>
      <c r="K114" s="42"/>
      <c r="L114" s="121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65" s="46" customFormat="1" ht="15.2" customHeight="1">
      <c r="A115" s="42"/>
      <c r="B115" s="45"/>
      <c r="C115" s="50" t="s">
        <v>37</v>
      </c>
      <c r="D115" s="42"/>
      <c r="E115" s="42"/>
      <c r="F115" s="109" t="str">
        <f>E13</f>
        <v>fakultní nemocnice Brno</v>
      </c>
      <c r="G115" s="42"/>
      <c r="H115" s="42"/>
      <c r="I115" s="131" t="s">
        <v>38</v>
      </c>
      <c r="J115" s="159" t="str">
        <f>E19</f>
        <v xml:space="preserve">BKB metal </v>
      </c>
      <c r="K115" s="42"/>
      <c r="L115" s="121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65" s="46" customFormat="1" ht="15.2" customHeight="1">
      <c r="A116" s="42"/>
      <c r="B116" s="45"/>
      <c r="C116" s="50" t="s">
        <v>101</v>
      </c>
      <c r="D116" s="42"/>
      <c r="E116" s="42"/>
      <c r="F116" s="109" t="str">
        <f>IF(E16="","",E16)</f>
        <v>Vyplň údaj</v>
      </c>
      <c r="G116" s="42"/>
      <c r="H116" s="42"/>
      <c r="I116" s="131" t="s">
        <v>41</v>
      </c>
      <c r="J116" s="159" t="str">
        <f>E22</f>
        <v>Ing. Gebauer</v>
      </c>
      <c r="K116" s="42"/>
      <c r="L116" s="121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65" s="46" customFormat="1" ht="10.35" customHeight="1">
      <c r="A117" s="42"/>
      <c r="B117" s="45"/>
      <c r="C117" s="42"/>
      <c r="D117" s="42"/>
      <c r="E117" s="42"/>
      <c r="F117" s="42"/>
      <c r="G117" s="42"/>
      <c r="H117" s="42"/>
      <c r="I117" s="130"/>
      <c r="J117" s="42"/>
      <c r="K117" s="42"/>
      <c r="L117" s="121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65" s="184" customFormat="1" ht="29.25" customHeight="1">
      <c r="A118" s="176"/>
      <c r="B118" s="177"/>
      <c r="C118" s="178" t="s">
        <v>141</v>
      </c>
      <c r="D118" s="179" t="s">
        <v>46</v>
      </c>
      <c r="E118" s="179" t="s">
        <v>42</v>
      </c>
      <c r="F118" s="179" t="s">
        <v>43</v>
      </c>
      <c r="G118" s="179" t="s">
        <v>142</v>
      </c>
      <c r="H118" s="179" t="s">
        <v>143</v>
      </c>
      <c r="I118" s="180" t="s">
        <v>144</v>
      </c>
      <c r="J118" s="181" t="s">
        <v>130</v>
      </c>
      <c r="K118" s="182" t="s">
        <v>145</v>
      </c>
      <c r="L118" s="183"/>
      <c r="M118" s="61" t="s">
        <v>60</v>
      </c>
      <c r="N118" s="62" t="s">
        <v>77</v>
      </c>
      <c r="O118" s="62" t="s">
        <v>146</v>
      </c>
      <c r="P118" s="62" t="s">
        <v>147</v>
      </c>
      <c r="Q118" s="62" t="s">
        <v>148</v>
      </c>
      <c r="R118" s="62" t="s">
        <v>149</v>
      </c>
      <c r="S118" s="62" t="s">
        <v>150</v>
      </c>
      <c r="T118" s="63" t="s">
        <v>151</v>
      </c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</row>
    <row r="119" spans="1:65" s="46" customFormat="1" ht="22.9" customHeight="1">
      <c r="A119" s="42"/>
      <c r="B119" s="45"/>
      <c r="C119" s="69" t="s">
        <v>152</v>
      </c>
      <c r="D119" s="42"/>
      <c r="E119" s="42"/>
      <c r="F119" s="42"/>
      <c r="G119" s="42"/>
      <c r="H119" s="42"/>
      <c r="I119" s="130"/>
      <c r="J119" s="185">
        <f>BK119</f>
        <v>0</v>
      </c>
      <c r="K119" s="42"/>
      <c r="L119" s="45"/>
      <c r="M119" s="64"/>
      <c r="N119" s="55"/>
      <c r="O119" s="65"/>
      <c r="P119" s="186">
        <f>P120+P125</f>
        <v>0</v>
      </c>
      <c r="Q119" s="65"/>
      <c r="R119" s="186">
        <f>R120+R125</f>
        <v>4.8478699999999986</v>
      </c>
      <c r="S119" s="65"/>
      <c r="T119" s="187">
        <f>T120+T125</f>
        <v>21.098199999999999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101" t="s">
        <v>61</v>
      </c>
      <c r="AU119" s="101" t="s">
        <v>132</v>
      </c>
      <c r="BK119" s="188">
        <f>BK120+BK125</f>
        <v>0</v>
      </c>
    </row>
    <row r="120" spans="1:65" s="189" customFormat="1" ht="25.9" customHeight="1">
      <c r="B120" s="190"/>
      <c r="D120" s="191" t="s">
        <v>61</v>
      </c>
      <c r="E120" s="192" t="s">
        <v>153</v>
      </c>
      <c r="F120" s="192" t="s">
        <v>154</v>
      </c>
      <c r="I120" s="193"/>
      <c r="J120" s="194">
        <f>BK120</f>
        <v>0</v>
      </c>
      <c r="L120" s="190"/>
      <c r="M120" s="195"/>
      <c r="N120" s="196"/>
      <c r="O120" s="196"/>
      <c r="P120" s="197">
        <f>P121</f>
        <v>0</v>
      </c>
      <c r="Q120" s="196"/>
      <c r="R120" s="197">
        <f>R121</f>
        <v>1.5599999999999999E-2</v>
      </c>
      <c r="S120" s="196"/>
      <c r="T120" s="198">
        <f>T121</f>
        <v>0</v>
      </c>
      <c r="AR120" s="191" t="s">
        <v>66</v>
      </c>
      <c r="AT120" s="199" t="s">
        <v>61</v>
      </c>
      <c r="AU120" s="199" t="s">
        <v>62</v>
      </c>
      <c r="AY120" s="191" t="s">
        <v>155</v>
      </c>
      <c r="BK120" s="200">
        <f>BK121</f>
        <v>0</v>
      </c>
    </row>
    <row r="121" spans="1:65" s="189" customFormat="1" ht="22.9" customHeight="1">
      <c r="B121" s="190"/>
      <c r="D121" s="191" t="s">
        <v>61</v>
      </c>
      <c r="E121" s="201" t="s">
        <v>156</v>
      </c>
      <c r="F121" s="201" t="s">
        <v>157</v>
      </c>
      <c r="I121" s="193"/>
      <c r="J121" s="202">
        <f>BK121</f>
        <v>0</v>
      </c>
      <c r="L121" s="190"/>
      <c r="M121" s="195"/>
      <c r="N121" s="196"/>
      <c r="O121" s="196"/>
      <c r="P121" s="197">
        <f>SUM(P122:P124)</f>
        <v>0</v>
      </c>
      <c r="Q121" s="196"/>
      <c r="R121" s="197">
        <f>SUM(R122:R124)</f>
        <v>1.5599999999999999E-2</v>
      </c>
      <c r="S121" s="196"/>
      <c r="T121" s="198">
        <f>SUM(T122:T124)</f>
        <v>0</v>
      </c>
      <c r="AR121" s="191" t="s">
        <v>66</v>
      </c>
      <c r="AT121" s="199" t="s">
        <v>61</v>
      </c>
      <c r="AU121" s="199" t="s">
        <v>66</v>
      </c>
      <c r="AY121" s="191" t="s">
        <v>155</v>
      </c>
      <c r="BK121" s="200">
        <f>SUM(BK122:BK124)</f>
        <v>0</v>
      </c>
    </row>
    <row r="122" spans="1:65" s="46" customFormat="1" ht="21.75" customHeight="1">
      <c r="A122" s="42"/>
      <c r="B122" s="203"/>
      <c r="C122" s="204" t="s">
        <v>158</v>
      </c>
      <c r="D122" s="204" t="s">
        <v>159</v>
      </c>
      <c r="E122" s="205" t="s">
        <v>160</v>
      </c>
      <c r="F122" s="206" t="s">
        <v>161</v>
      </c>
      <c r="G122" s="207" t="s">
        <v>162</v>
      </c>
      <c r="H122" s="208">
        <v>120</v>
      </c>
      <c r="I122" s="209"/>
      <c r="J122" s="210">
        <f>ROUND(I122*H122,2)</f>
        <v>0</v>
      </c>
      <c r="K122" s="211"/>
      <c r="L122" s="45"/>
      <c r="M122" s="212" t="s">
        <v>60</v>
      </c>
      <c r="N122" s="213" t="s">
        <v>110</v>
      </c>
      <c r="O122" s="57"/>
      <c r="P122" s="214">
        <f>O122*H122</f>
        <v>0</v>
      </c>
      <c r="Q122" s="214">
        <v>1.2999999999999999E-4</v>
      </c>
      <c r="R122" s="214">
        <f>Q122*H122</f>
        <v>1.5599999999999999E-2</v>
      </c>
      <c r="S122" s="214">
        <v>0</v>
      </c>
      <c r="T122" s="215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6" t="s">
        <v>163</v>
      </c>
      <c r="AT122" s="216" t="s">
        <v>159</v>
      </c>
      <c r="AU122" s="216" t="s">
        <v>69</v>
      </c>
      <c r="AY122" s="101" t="s">
        <v>155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01" t="s">
        <v>66</v>
      </c>
      <c r="BK122" s="217">
        <f>ROUND(I122*H122,2)</f>
        <v>0</v>
      </c>
      <c r="BL122" s="101" t="s">
        <v>163</v>
      </c>
      <c r="BM122" s="216" t="s">
        <v>164</v>
      </c>
    </row>
    <row r="123" spans="1:65" s="46" customFormat="1" ht="16.5" customHeight="1">
      <c r="A123" s="42"/>
      <c r="B123" s="203"/>
      <c r="C123" s="204" t="s">
        <v>165</v>
      </c>
      <c r="D123" s="204" t="s">
        <v>159</v>
      </c>
      <c r="E123" s="205" t="s">
        <v>166</v>
      </c>
      <c r="F123" s="206" t="s">
        <v>167</v>
      </c>
      <c r="G123" s="207" t="s">
        <v>168</v>
      </c>
      <c r="H123" s="208">
        <v>7.56</v>
      </c>
      <c r="I123" s="209"/>
      <c r="J123" s="210">
        <f>ROUND(I123*H123,2)</f>
        <v>0</v>
      </c>
      <c r="K123" s="211"/>
      <c r="L123" s="45"/>
      <c r="M123" s="212" t="s">
        <v>60</v>
      </c>
      <c r="N123" s="213" t="s">
        <v>110</v>
      </c>
      <c r="O123" s="57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6" t="s">
        <v>163</v>
      </c>
      <c r="AT123" s="216" t="s">
        <v>159</v>
      </c>
      <c r="AU123" s="216" t="s">
        <v>69</v>
      </c>
      <c r="AY123" s="101" t="s">
        <v>155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01" t="s">
        <v>66</v>
      </c>
      <c r="BK123" s="217">
        <f>ROUND(I123*H123,2)</f>
        <v>0</v>
      </c>
      <c r="BL123" s="101" t="s">
        <v>163</v>
      </c>
      <c r="BM123" s="216" t="s">
        <v>169</v>
      </c>
    </row>
    <row r="124" spans="1:65" s="46" customFormat="1" ht="16.5" customHeight="1">
      <c r="A124" s="42"/>
      <c r="B124" s="203"/>
      <c r="C124" s="204" t="s">
        <v>170</v>
      </c>
      <c r="D124" s="204" t="s">
        <v>159</v>
      </c>
      <c r="E124" s="205" t="s">
        <v>171</v>
      </c>
      <c r="F124" s="206" t="s">
        <v>172</v>
      </c>
      <c r="G124" s="207" t="s">
        <v>168</v>
      </c>
      <c r="H124" s="208">
        <v>20.52</v>
      </c>
      <c r="I124" s="209"/>
      <c r="J124" s="210">
        <f>ROUND(I124*H124,2)</f>
        <v>0</v>
      </c>
      <c r="K124" s="211"/>
      <c r="L124" s="45"/>
      <c r="M124" s="212" t="s">
        <v>60</v>
      </c>
      <c r="N124" s="213" t="s">
        <v>110</v>
      </c>
      <c r="O124" s="57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6" t="s">
        <v>163</v>
      </c>
      <c r="AT124" s="216" t="s">
        <v>159</v>
      </c>
      <c r="AU124" s="216" t="s">
        <v>69</v>
      </c>
      <c r="AY124" s="101" t="s">
        <v>155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01" t="s">
        <v>66</v>
      </c>
      <c r="BK124" s="217">
        <f>ROUND(I124*H124,2)</f>
        <v>0</v>
      </c>
      <c r="BL124" s="101" t="s">
        <v>163</v>
      </c>
      <c r="BM124" s="216" t="s">
        <v>173</v>
      </c>
    </row>
    <row r="125" spans="1:65" s="189" customFormat="1" ht="25.9" customHeight="1">
      <c r="B125" s="190"/>
      <c r="D125" s="191" t="s">
        <v>61</v>
      </c>
      <c r="E125" s="192" t="s">
        <v>174</v>
      </c>
      <c r="F125" s="192" t="s">
        <v>175</v>
      </c>
      <c r="I125" s="193"/>
      <c r="J125" s="194">
        <f>BK125</f>
        <v>0</v>
      </c>
      <c r="L125" s="190"/>
      <c r="M125" s="195"/>
      <c r="N125" s="196"/>
      <c r="O125" s="196"/>
      <c r="P125" s="197">
        <f>P126+P147+P209+P213</f>
        <v>0</v>
      </c>
      <c r="Q125" s="196"/>
      <c r="R125" s="197">
        <f>R126+R147+R209+R213</f>
        <v>4.8322699999999985</v>
      </c>
      <c r="S125" s="196"/>
      <c r="T125" s="198">
        <f>T126+T147+T209+T213</f>
        <v>21.098199999999999</v>
      </c>
      <c r="AR125" s="191" t="s">
        <v>69</v>
      </c>
      <c r="AT125" s="199" t="s">
        <v>61</v>
      </c>
      <c r="AU125" s="199" t="s">
        <v>62</v>
      </c>
      <c r="AY125" s="191" t="s">
        <v>155</v>
      </c>
      <c r="BK125" s="200">
        <f>BK126+BK147+BK209+BK213</f>
        <v>0</v>
      </c>
    </row>
    <row r="126" spans="1:65" s="189" customFormat="1" ht="22.9" customHeight="1">
      <c r="B126" s="190"/>
      <c r="D126" s="191" t="s">
        <v>61</v>
      </c>
      <c r="E126" s="201" t="s">
        <v>176</v>
      </c>
      <c r="F126" s="201" t="s">
        <v>177</v>
      </c>
      <c r="I126" s="193"/>
      <c r="J126" s="202">
        <f>BK126</f>
        <v>0</v>
      </c>
      <c r="L126" s="190"/>
      <c r="M126" s="195"/>
      <c r="N126" s="196"/>
      <c r="O126" s="196"/>
      <c r="P126" s="197">
        <f>SUM(P127:P146)</f>
        <v>0</v>
      </c>
      <c r="Q126" s="196"/>
      <c r="R126" s="197">
        <f>SUM(R127:R146)</f>
        <v>0.89227999999999985</v>
      </c>
      <c r="S126" s="196"/>
      <c r="T126" s="198">
        <f>SUM(T127:T146)</f>
        <v>9.347999999999999</v>
      </c>
      <c r="AR126" s="191" t="s">
        <v>69</v>
      </c>
      <c r="AT126" s="199" t="s">
        <v>61</v>
      </c>
      <c r="AU126" s="199" t="s">
        <v>66</v>
      </c>
      <c r="AY126" s="191" t="s">
        <v>155</v>
      </c>
      <c r="BK126" s="200">
        <f>SUM(BK127:BK146)</f>
        <v>0</v>
      </c>
    </row>
    <row r="127" spans="1:65" s="46" customFormat="1" ht="21.75" customHeight="1">
      <c r="A127" s="42"/>
      <c r="B127" s="203"/>
      <c r="C127" s="204" t="s">
        <v>66</v>
      </c>
      <c r="D127" s="204" t="s">
        <v>159</v>
      </c>
      <c r="E127" s="205" t="s">
        <v>178</v>
      </c>
      <c r="F127" s="206" t="s">
        <v>179</v>
      </c>
      <c r="G127" s="207" t="s">
        <v>180</v>
      </c>
      <c r="H127" s="208">
        <v>400</v>
      </c>
      <c r="I127" s="209"/>
      <c r="J127" s="210">
        <f t="shared" ref="J127:J146" si="0">ROUND(I127*H127,2)</f>
        <v>0</v>
      </c>
      <c r="K127" s="211"/>
      <c r="L127" s="45"/>
      <c r="M127" s="212" t="s">
        <v>60</v>
      </c>
      <c r="N127" s="213" t="s">
        <v>110</v>
      </c>
      <c r="O127" s="57"/>
      <c r="P127" s="214">
        <f t="shared" ref="P127:P146" si="1">O127*H127</f>
        <v>0</v>
      </c>
      <c r="Q127" s="214">
        <v>0</v>
      </c>
      <c r="R127" s="214">
        <f t="shared" ref="R127:R146" si="2">Q127*H127</f>
        <v>0</v>
      </c>
      <c r="S127" s="214">
        <v>1.4919999999999999E-2</v>
      </c>
      <c r="T127" s="215">
        <f t="shared" ref="T127:T146" si="3">S127*H127</f>
        <v>5.968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6" t="s">
        <v>181</v>
      </c>
      <c r="AT127" s="216" t="s">
        <v>159</v>
      </c>
      <c r="AU127" s="216" t="s">
        <v>69</v>
      </c>
      <c r="AY127" s="101" t="s">
        <v>155</v>
      </c>
      <c r="BE127" s="217">
        <f t="shared" ref="BE127:BE146" si="4">IF(N127="základní",J127,0)</f>
        <v>0</v>
      </c>
      <c r="BF127" s="217">
        <f t="shared" ref="BF127:BF146" si="5">IF(N127="snížená",J127,0)</f>
        <v>0</v>
      </c>
      <c r="BG127" s="217">
        <f t="shared" ref="BG127:BG146" si="6">IF(N127="zákl. přenesená",J127,0)</f>
        <v>0</v>
      </c>
      <c r="BH127" s="217">
        <f t="shared" ref="BH127:BH146" si="7">IF(N127="sníž. přenesená",J127,0)</f>
        <v>0</v>
      </c>
      <c r="BI127" s="217">
        <f t="shared" ref="BI127:BI146" si="8">IF(N127="nulová",J127,0)</f>
        <v>0</v>
      </c>
      <c r="BJ127" s="101" t="s">
        <v>66</v>
      </c>
      <c r="BK127" s="217">
        <f t="shared" ref="BK127:BK146" si="9">ROUND(I127*H127,2)</f>
        <v>0</v>
      </c>
      <c r="BL127" s="101" t="s">
        <v>181</v>
      </c>
      <c r="BM127" s="216" t="s">
        <v>182</v>
      </c>
    </row>
    <row r="128" spans="1:65" s="46" customFormat="1" ht="21.75" customHeight="1">
      <c r="A128" s="42"/>
      <c r="B128" s="203"/>
      <c r="C128" s="204" t="s">
        <v>69</v>
      </c>
      <c r="D128" s="204" t="s">
        <v>159</v>
      </c>
      <c r="E128" s="205" t="s">
        <v>183</v>
      </c>
      <c r="F128" s="206" t="s">
        <v>184</v>
      </c>
      <c r="G128" s="207" t="s">
        <v>180</v>
      </c>
      <c r="H128" s="208">
        <v>100</v>
      </c>
      <c r="I128" s="209"/>
      <c r="J128" s="210">
        <f t="shared" si="0"/>
        <v>0</v>
      </c>
      <c r="K128" s="211"/>
      <c r="L128" s="45"/>
      <c r="M128" s="212" t="s">
        <v>60</v>
      </c>
      <c r="N128" s="213" t="s">
        <v>110</v>
      </c>
      <c r="O128" s="57"/>
      <c r="P128" s="214">
        <f t="shared" si="1"/>
        <v>0</v>
      </c>
      <c r="Q128" s="214">
        <v>0</v>
      </c>
      <c r="R128" s="214">
        <f t="shared" si="2"/>
        <v>0</v>
      </c>
      <c r="S128" s="214">
        <v>3.065E-2</v>
      </c>
      <c r="T128" s="215">
        <f t="shared" si="3"/>
        <v>3.0649999999999999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6" t="s">
        <v>181</v>
      </c>
      <c r="AT128" s="216" t="s">
        <v>159</v>
      </c>
      <c r="AU128" s="216" t="s">
        <v>69</v>
      </c>
      <c r="AY128" s="101" t="s">
        <v>155</v>
      </c>
      <c r="BE128" s="217">
        <f t="shared" si="4"/>
        <v>0</v>
      </c>
      <c r="BF128" s="217">
        <f t="shared" si="5"/>
        <v>0</v>
      </c>
      <c r="BG128" s="217">
        <f t="shared" si="6"/>
        <v>0</v>
      </c>
      <c r="BH128" s="217">
        <f t="shared" si="7"/>
        <v>0</v>
      </c>
      <c r="BI128" s="217">
        <f t="shared" si="8"/>
        <v>0</v>
      </c>
      <c r="BJ128" s="101" t="s">
        <v>66</v>
      </c>
      <c r="BK128" s="217">
        <f t="shared" si="9"/>
        <v>0</v>
      </c>
      <c r="BL128" s="101" t="s">
        <v>181</v>
      </c>
      <c r="BM128" s="216" t="s">
        <v>185</v>
      </c>
    </row>
    <row r="129" spans="1:65" s="46" customFormat="1" ht="21.75" customHeight="1">
      <c r="A129" s="42"/>
      <c r="B129" s="203"/>
      <c r="C129" s="204" t="s">
        <v>186</v>
      </c>
      <c r="D129" s="204" t="s">
        <v>159</v>
      </c>
      <c r="E129" s="205" t="s">
        <v>187</v>
      </c>
      <c r="F129" s="206" t="s">
        <v>188</v>
      </c>
      <c r="G129" s="207" t="s">
        <v>189</v>
      </c>
      <c r="H129" s="208">
        <v>15</v>
      </c>
      <c r="I129" s="209"/>
      <c r="J129" s="210">
        <f t="shared" si="0"/>
        <v>0</v>
      </c>
      <c r="K129" s="211"/>
      <c r="L129" s="45"/>
      <c r="M129" s="212" t="s">
        <v>60</v>
      </c>
      <c r="N129" s="213" t="s">
        <v>110</v>
      </c>
      <c r="O129" s="57"/>
      <c r="P129" s="214">
        <f t="shared" si="1"/>
        <v>0</v>
      </c>
      <c r="Q129" s="214">
        <v>1.6320000000000001E-2</v>
      </c>
      <c r="R129" s="214">
        <f t="shared" si="2"/>
        <v>0.24480000000000002</v>
      </c>
      <c r="S129" s="214">
        <v>0</v>
      </c>
      <c r="T129" s="215">
        <f t="shared" si="3"/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6" t="s">
        <v>181</v>
      </c>
      <c r="AT129" s="216" t="s">
        <v>159</v>
      </c>
      <c r="AU129" s="216" t="s">
        <v>69</v>
      </c>
      <c r="AY129" s="101" t="s">
        <v>155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01" t="s">
        <v>66</v>
      </c>
      <c r="BK129" s="217">
        <f t="shared" si="9"/>
        <v>0</v>
      </c>
      <c r="BL129" s="101" t="s">
        <v>181</v>
      </c>
      <c r="BM129" s="216" t="s">
        <v>190</v>
      </c>
    </row>
    <row r="130" spans="1:65" s="46" customFormat="1" ht="21.75" customHeight="1">
      <c r="A130" s="42"/>
      <c r="B130" s="203"/>
      <c r="C130" s="204" t="s">
        <v>191</v>
      </c>
      <c r="D130" s="204" t="s">
        <v>159</v>
      </c>
      <c r="E130" s="205" t="s">
        <v>192</v>
      </c>
      <c r="F130" s="206" t="s">
        <v>193</v>
      </c>
      <c r="G130" s="207" t="s">
        <v>189</v>
      </c>
      <c r="H130" s="208">
        <v>3</v>
      </c>
      <c r="I130" s="209"/>
      <c r="J130" s="210">
        <f t="shared" si="0"/>
        <v>0</v>
      </c>
      <c r="K130" s="211"/>
      <c r="L130" s="45"/>
      <c r="M130" s="212" t="s">
        <v>60</v>
      </c>
      <c r="N130" s="213" t="s">
        <v>110</v>
      </c>
      <c r="O130" s="57"/>
      <c r="P130" s="214">
        <f t="shared" si="1"/>
        <v>0</v>
      </c>
      <c r="Q130" s="214">
        <v>2.2200000000000001E-2</v>
      </c>
      <c r="R130" s="214">
        <f t="shared" si="2"/>
        <v>6.6600000000000006E-2</v>
      </c>
      <c r="S130" s="214">
        <v>0</v>
      </c>
      <c r="T130" s="215">
        <f t="shared" si="3"/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6" t="s">
        <v>181</v>
      </c>
      <c r="AT130" s="216" t="s">
        <v>159</v>
      </c>
      <c r="AU130" s="216" t="s">
        <v>69</v>
      </c>
      <c r="AY130" s="101" t="s">
        <v>155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01" t="s">
        <v>66</v>
      </c>
      <c r="BK130" s="217">
        <f t="shared" si="9"/>
        <v>0</v>
      </c>
      <c r="BL130" s="101" t="s">
        <v>181</v>
      </c>
      <c r="BM130" s="216" t="s">
        <v>194</v>
      </c>
    </row>
    <row r="131" spans="1:65" s="46" customFormat="1" ht="21.75" customHeight="1">
      <c r="A131" s="42"/>
      <c r="B131" s="203"/>
      <c r="C131" s="204" t="s">
        <v>195</v>
      </c>
      <c r="D131" s="204" t="s">
        <v>159</v>
      </c>
      <c r="E131" s="205" t="s">
        <v>196</v>
      </c>
      <c r="F131" s="206" t="s">
        <v>197</v>
      </c>
      <c r="G131" s="207" t="s">
        <v>189</v>
      </c>
      <c r="H131" s="208">
        <v>4</v>
      </c>
      <c r="I131" s="209"/>
      <c r="J131" s="210">
        <f t="shared" si="0"/>
        <v>0</v>
      </c>
      <c r="K131" s="211"/>
      <c r="L131" s="45"/>
      <c r="M131" s="212" t="s">
        <v>60</v>
      </c>
      <c r="N131" s="213" t="s">
        <v>110</v>
      </c>
      <c r="O131" s="57"/>
      <c r="P131" s="214">
        <f t="shared" si="1"/>
        <v>0</v>
      </c>
      <c r="Q131" s="214">
        <v>2.9659999999999999E-2</v>
      </c>
      <c r="R131" s="214">
        <f t="shared" si="2"/>
        <v>0.11864</v>
      </c>
      <c r="S131" s="214">
        <v>0</v>
      </c>
      <c r="T131" s="215">
        <f t="shared" si="3"/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6" t="s">
        <v>181</v>
      </c>
      <c r="AT131" s="216" t="s">
        <v>159</v>
      </c>
      <c r="AU131" s="216" t="s">
        <v>69</v>
      </c>
      <c r="AY131" s="101" t="s">
        <v>155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01" t="s">
        <v>66</v>
      </c>
      <c r="BK131" s="217">
        <f t="shared" si="9"/>
        <v>0</v>
      </c>
      <c r="BL131" s="101" t="s">
        <v>181</v>
      </c>
      <c r="BM131" s="216" t="s">
        <v>198</v>
      </c>
    </row>
    <row r="132" spans="1:65" s="46" customFormat="1" ht="21.75" customHeight="1">
      <c r="A132" s="42"/>
      <c r="B132" s="203"/>
      <c r="C132" s="204" t="s">
        <v>199</v>
      </c>
      <c r="D132" s="204" t="s">
        <v>159</v>
      </c>
      <c r="E132" s="205" t="s">
        <v>200</v>
      </c>
      <c r="F132" s="206" t="s">
        <v>201</v>
      </c>
      <c r="G132" s="207" t="s">
        <v>189</v>
      </c>
      <c r="H132" s="208">
        <v>2</v>
      </c>
      <c r="I132" s="209"/>
      <c r="J132" s="210">
        <f t="shared" si="0"/>
        <v>0</v>
      </c>
      <c r="K132" s="211"/>
      <c r="L132" s="45"/>
      <c r="M132" s="212" t="s">
        <v>60</v>
      </c>
      <c r="N132" s="213" t="s">
        <v>110</v>
      </c>
      <c r="O132" s="57"/>
      <c r="P132" s="214">
        <f t="shared" si="1"/>
        <v>0</v>
      </c>
      <c r="Q132" s="214">
        <v>2.0200000000000001E-3</v>
      </c>
      <c r="R132" s="214">
        <f t="shared" si="2"/>
        <v>4.0400000000000002E-3</v>
      </c>
      <c r="S132" s="214">
        <v>0</v>
      </c>
      <c r="T132" s="215">
        <f t="shared" si="3"/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6" t="s">
        <v>181</v>
      </c>
      <c r="AT132" s="216" t="s">
        <v>159</v>
      </c>
      <c r="AU132" s="216" t="s">
        <v>69</v>
      </c>
      <c r="AY132" s="101" t="s">
        <v>155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01" t="s">
        <v>66</v>
      </c>
      <c r="BK132" s="217">
        <f t="shared" si="9"/>
        <v>0</v>
      </c>
      <c r="BL132" s="101" t="s">
        <v>181</v>
      </c>
      <c r="BM132" s="216" t="s">
        <v>202</v>
      </c>
    </row>
    <row r="133" spans="1:65" s="46" customFormat="1" ht="21.75" customHeight="1">
      <c r="A133" s="42"/>
      <c r="B133" s="203"/>
      <c r="C133" s="204" t="s">
        <v>203</v>
      </c>
      <c r="D133" s="204" t="s">
        <v>159</v>
      </c>
      <c r="E133" s="205" t="s">
        <v>204</v>
      </c>
      <c r="F133" s="206" t="s">
        <v>205</v>
      </c>
      <c r="G133" s="207" t="s">
        <v>189</v>
      </c>
      <c r="H133" s="208">
        <v>1</v>
      </c>
      <c r="I133" s="209"/>
      <c r="J133" s="210">
        <f t="shared" si="0"/>
        <v>0</v>
      </c>
      <c r="K133" s="211"/>
      <c r="L133" s="45"/>
      <c r="M133" s="212" t="s">
        <v>60</v>
      </c>
      <c r="N133" s="213" t="s">
        <v>110</v>
      </c>
      <c r="O133" s="57"/>
      <c r="P133" s="214">
        <f t="shared" si="1"/>
        <v>0</v>
      </c>
      <c r="Q133" s="214">
        <v>2.2599999999999999E-3</v>
      </c>
      <c r="R133" s="214">
        <f t="shared" si="2"/>
        <v>2.2599999999999999E-3</v>
      </c>
      <c r="S133" s="214">
        <v>0</v>
      </c>
      <c r="T133" s="215">
        <f t="shared" si="3"/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6" t="s">
        <v>181</v>
      </c>
      <c r="AT133" s="216" t="s">
        <v>159</v>
      </c>
      <c r="AU133" s="216" t="s">
        <v>69</v>
      </c>
      <c r="AY133" s="101" t="s">
        <v>155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01" t="s">
        <v>66</v>
      </c>
      <c r="BK133" s="217">
        <f t="shared" si="9"/>
        <v>0</v>
      </c>
      <c r="BL133" s="101" t="s">
        <v>181</v>
      </c>
      <c r="BM133" s="216" t="s">
        <v>206</v>
      </c>
    </row>
    <row r="134" spans="1:65" s="46" customFormat="1" ht="21.75" customHeight="1">
      <c r="A134" s="42"/>
      <c r="B134" s="203"/>
      <c r="C134" s="204" t="s">
        <v>163</v>
      </c>
      <c r="D134" s="204" t="s">
        <v>159</v>
      </c>
      <c r="E134" s="205" t="s">
        <v>207</v>
      </c>
      <c r="F134" s="206" t="s">
        <v>208</v>
      </c>
      <c r="G134" s="207" t="s">
        <v>180</v>
      </c>
      <c r="H134" s="208">
        <v>150</v>
      </c>
      <c r="I134" s="209"/>
      <c r="J134" s="210">
        <f t="shared" si="0"/>
        <v>0</v>
      </c>
      <c r="K134" s="211"/>
      <c r="L134" s="45"/>
      <c r="M134" s="212" t="s">
        <v>60</v>
      </c>
      <c r="N134" s="213" t="s">
        <v>110</v>
      </c>
      <c r="O134" s="57"/>
      <c r="P134" s="214">
        <f t="shared" si="1"/>
        <v>0</v>
      </c>
      <c r="Q134" s="214">
        <v>0</v>
      </c>
      <c r="R134" s="214">
        <f t="shared" si="2"/>
        <v>0</v>
      </c>
      <c r="S134" s="214">
        <v>2.0999999999999999E-3</v>
      </c>
      <c r="T134" s="215">
        <f t="shared" si="3"/>
        <v>0.315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6" t="s">
        <v>181</v>
      </c>
      <c r="AT134" s="216" t="s">
        <v>159</v>
      </c>
      <c r="AU134" s="216" t="s">
        <v>69</v>
      </c>
      <c r="AY134" s="101" t="s">
        <v>155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01" t="s">
        <v>66</v>
      </c>
      <c r="BK134" s="217">
        <f t="shared" si="9"/>
        <v>0</v>
      </c>
      <c r="BL134" s="101" t="s">
        <v>181</v>
      </c>
      <c r="BM134" s="216" t="s">
        <v>209</v>
      </c>
    </row>
    <row r="135" spans="1:65" s="46" customFormat="1" ht="21.75" customHeight="1">
      <c r="A135" s="42"/>
      <c r="B135" s="203"/>
      <c r="C135" s="204" t="s">
        <v>210</v>
      </c>
      <c r="D135" s="204" t="s">
        <v>159</v>
      </c>
      <c r="E135" s="205" t="s">
        <v>211</v>
      </c>
      <c r="F135" s="206" t="s">
        <v>212</v>
      </c>
      <c r="G135" s="207" t="s">
        <v>180</v>
      </c>
      <c r="H135" s="208">
        <v>185</v>
      </c>
      <c r="I135" s="209"/>
      <c r="J135" s="210">
        <f t="shared" si="0"/>
        <v>0</v>
      </c>
      <c r="K135" s="211"/>
      <c r="L135" s="45"/>
      <c r="M135" s="212" t="s">
        <v>60</v>
      </c>
      <c r="N135" s="213" t="s">
        <v>110</v>
      </c>
      <c r="O135" s="57"/>
      <c r="P135" s="214">
        <f t="shared" si="1"/>
        <v>0</v>
      </c>
      <c r="Q135" s="214">
        <v>5.9000000000000003E-4</v>
      </c>
      <c r="R135" s="214">
        <f t="shared" si="2"/>
        <v>0.10915000000000001</v>
      </c>
      <c r="S135" s="214">
        <v>0</v>
      </c>
      <c r="T135" s="215">
        <f t="shared" si="3"/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6" t="s">
        <v>181</v>
      </c>
      <c r="AT135" s="216" t="s">
        <v>159</v>
      </c>
      <c r="AU135" s="216" t="s">
        <v>69</v>
      </c>
      <c r="AY135" s="101" t="s">
        <v>155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01" t="s">
        <v>66</v>
      </c>
      <c r="BK135" s="217">
        <f t="shared" si="9"/>
        <v>0</v>
      </c>
      <c r="BL135" s="101" t="s">
        <v>181</v>
      </c>
      <c r="BM135" s="216" t="s">
        <v>213</v>
      </c>
    </row>
    <row r="136" spans="1:65" s="46" customFormat="1" ht="21.75" customHeight="1">
      <c r="A136" s="42"/>
      <c r="B136" s="203"/>
      <c r="C136" s="204" t="s">
        <v>214</v>
      </c>
      <c r="D136" s="204" t="s">
        <v>159</v>
      </c>
      <c r="E136" s="205" t="s">
        <v>215</v>
      </c>
      <c r="F136" s="206" t="s">
        <v>216</v>
      </c>
      <c r="G136" s="207" t="s">
        <v>180</v>
      </c>
      <c r="H136" s="208">
        <v>166</v>
      </c>
      <c r="I136" s="209"/>
      <c r="J136" s="210">
        <f t="shared" si="0"/>
        <v>0</v>
      </c>
      <c r="K136" s="211"/>
      <c r="L136" s="45"/>
      <c r="M136" s="212" t="s">
        <v>60</v>
      </c>
      <c r="N136" s="213" t="s">
        <v>110</v>
      </c>
      <c r="O136" s="57"/>
      <c r="P136" s="214">
        <f t="shared" si="1"/>
        <v>0</v>
      </c>
      <c r="Q136" s="214">
        <v>1.1999999999999999E-3</v>
      </c>
      <c r="R136" s="214">
        <f t="shared" si="2"/>
        <v>0.19919999999999999</v>
      </c>
      <c r="S136" s="214">
        <v>0</v>
      </c>
      <c r="T136" s="215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6" t="s">
        <v>181</v>
      </c>
      <c r="AT136" s="216" t="s">
        <v>159</v>
      </c>
      <c r="AU136" s="216" t="s">
        <v>69</v>
      </c>
      <c r="AY136" s="101" t="s">
        <v>155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01" t="s">
        <v>66</v>
      </c>
      <c r="BK136" s="217">
        <f t="shared" si="9"/>
        <v>0</v>
      </c>
      <c r="BL136" s="101" t="s">
        <v>181</v>
      </c>
      <c r="BM136" s="216" t="s">
        <v>217</v>
      </c>
    </row>
    <row r="137" spans="1:65" s="46" customFormat="1" ht="21.75" customHeight="1">
      <c r="A137" s="42"/>
      <c r="B137" s="203"/>
      <c r="C137" s="204" t="s">
        <v>156</v>
      </c>
      <c r="D137" s="204" t="s">
        <v>159</v>
      </c>
      <c r="E137" s="205" t="s">
        <v>218</v>
      </c>
      <c r="F137" s="206" t="s">
        <v>219</v>
      </c>
      <c r="G137" s="207" t="s">
        <v>180</v>
      </c>
      <c r="H137" s="208">
        <v>55</v>
      </c>
      <c r="I137" s="209"/>
      <c r="J137" s="210">
        <f t="shared" si="0"/>
        <v>0</v>
      </c>
      <c r="K137" s="211"/>
      <c r="L137" s="45"/>
      <c r="M137" s="212" t="s">
        <v>60</v>
      </c>
      <c r="N137" s="213" t="s">
        <v>110</v>
      </c>
      <c r="O137" s="57"/>
      <c r="P137" s="214">
        <f t="shared" si="1"/>
        <v>0</v>
      </c>
      <c r="Q137" s="214">
        <v>1.4499999999999999E-3</v>
      </c>
      <c r="R137" s="214">
        <f t="shared" si="2"/>
        <v>7.9749999999999988E-2</v>
      </c>
      <c r="S137" s="214">
        <v>0</v>
      </c>
      <c r="T137" s="215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6" t="s">
        <v>181</v>
      </c>
      <c r="AT137" s="216" t="s">
        <v>159</v>
      </c>
      <c r="AU137" s="216" t="s">
        <v>69</v>
      </c>
      <c r="AY137" s="101" t="s">
        <v>155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01" t="s">
        <v>66</v>
      </c>
      <c r="BK137" s="217">
        <f t="shared" si="9"/>
        <v>0</v>
      </c>
      <c r="BL137" s="101" t="s">
        <v>181</v>
      </c>
      <c r="BM137" s="216" t="s">
        <v>220</v>
      </c>
    </row>
    <row r="138" spans="1:65" s="46" customFormat="1" ht="21.75" customHeight="1">
      <c r="A138" s="42"/>
      <c r="B138" s="203"/>
      <c r="C138" s="204" t="s">
        <v>221</v>
      </c>
      <c r="D138" s="204" t="s">
        <v>159</v>
      </c>
      <c r="E138" s="205" t="s">
        <v>222</v>
      </c>
      <c r="F138" s="206" t="s">
        <v>223</v>
      </c>
      <c r="G138" s="207" t="s">
        <v>180</v>
      </c>
      <c r="H138" s="208">
        <v>6</v>
      </c>
      <c r="I138" s="209"/>
      <c r="J138" s="210">
        <f t="shared" si="0"/>
        <v>0</v>
      </c>
      <c r="K138" s="211"/>
      <c r="L138" s="45"/>
      <c r="M138" s="212" t="s">
        <v>60</v>
      </c>
      <c r="N138" s="213" t="s">
        <v>110</v>
      </c>
      <c r="O138" s="57"/>
      <c r="P138" s="214">
        <f t="shared" si="1"/>
        <v>0</v>
      </c>
      <c r="Q138" s="214">
        <v>1.8400000000000001E-3</v>
      </c>
      <c r="R138" s="214">
        <f t="shared" si="2"/>
        <v>1.1040000000000001E-2</v>
      </c>
      <c r="S138" s="214">
        <v>0</v>
      </c>
      <c r="T138" s="215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6" t="s">
        <v>181</v>
      </c>
      <c r="AT138" s="216" t="s">
        <v>159</v>
      </c>
      <c r="AU138" s="216" t="s">
        <v>69</v>
      </c>
      <c r="AY138" s="101" t="s">
        <v>155</v>
      </c>
      <c r="BE138" s="217">
        <f t="shared" si="4"/>
        <v>0</v>
      </c>
      <c r="BF138" s="217">
        <f t="shared" si="5"/>
        <v>0</v>
      </c>
      <c r="BG138" s="217">
        <f t="shared" si="6"/>
        <v>0</v>
      </c>
      <c r="BH138" s="217">
        <f t="shared" si="7"/>
        <v>0</v>
      </c>
      <c r="BI138" s="217">
        <f t="shared" si="8"/>
        <v>0</v>
      </c>
      <c r="BJ138" s="101" t="s">
        <v>66</v>
      </c>
      <c r="BK138" s="217">
        <f t="shared" si="9"/>
        <v>0</v>
      </c>
      <c r="BL138" s="101" t="s">
        <v>181</v>
      </c>
      <c r="BM138" s="216" t="s">
        <v>224</v>
      </c>
    </row>
    <row r="139" spans="1:65" s="46" customFormat="1" ht="21.75" customHeight="1">
      <c r="A139" s="42"/>
      <c r="B139" s="203"/>
      <c r="C139" s="204" t="s">
        <v>225</v>
      </c>
      <c r="D139" s="204" t="s">
        <v>159</v>
      </c>
      <c r="E139" s="205" t="s">
        <v>226</v>
      </c>
      <c r="F139" s="206" t="s">
        <v>227</v>
      </c>
      <c r="G139" s="207" t="s">
        <v>180</v>
      </c>
      <c r="H139" s="208">
        <v>10</v>
      </c>
      <c r="I139" s="209"/>
      <c r="J139" s="210">
        <f t="shared" si="0"/>
        <v>0</v>
      </c>
      <c r="K139" s="211"/>
      <c r="L139" s="45"/>
      <c r="M139" s="212" t="s">
        <v>60</v>
      </c>
      <c r="N139" s="213" t="s">
        <v>110</v>
      </c>
      <c r="O139" s="57"/>
      <c r="P139" s="214">
        <f t="shared" si="1"/>
        <v>0</v>
      </c>
      <c r="Q139" s="214">
        <v>2.9E-4</v>
      </c>
      <c r="R139" s="214">
        <f t="shared" si="2"/>
        <v>2.8999999999999998E-3</v>
      </c>
      <c r="S139" s="214">
        <v>0</v>
      </c>
      <c r="T139" s="215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6" t="s">
        <v>181</v>
      </c>
      <c r="AT139" s="216" t="s">
        <v>159</v>
      </c>
      <c r="AU139" s="216" t="s">
        <v>69</v>
      </c>
      <c r="AY139" s="101" t="s">
        <v>155</v>
      </c>
      <c r="BE139" s="217">
        <f t="shared" si="4"/>
        <v>0</v>
      </c>
      <c r="BF139" s="217">
        <f t="shared" si="5"/>
        <v>0</v>
      </c>
      <c r="BG139" s="217">
        <f t="shared" si="6"/>
        <v>0</v>
      </c>
      <c r="BH139" s="217">
        <f t="shared" si="7"/>
        <v>0</v>
      </c>
      <c r="BI139" s="217">
        <f t="shared" si="8"/>
        <v>0</v>
      </c>
      <c r="BJ139" s="101" t="s">
        <v>66</v>
      </c>
      <c r="BK139" s="217">
        <f t="shared" si="9"/>
        <v>0</v>
      </c>
      <c r="BL139" s="101" t="s">
        <v>181</v>
      </c>
      <c r="BM139" s="216" t="s">
        <v>228</v>
      </c>
    </row>
    <row r="140" spans="1:65" s="46" customFormat="1" ht="21.75" customHeight="1">
      <c r="A140" s="42"/>
      <c r="B140" s="203"/>
      <c r="C140" s="204" t="s">
        <v>229</v>
      </c>
      <c r="D140" s="204" t="s">
        <v>159</v>
      </c>
      <c r="E140" s="205" t="s">
        <v>230</v>
      </c>
      <c r="F140" s="206" t="s">
        <v>231</v>
      </c>
      <c r="G140" s="207" t="s">
        <v>180</v>
      </c>
      <c r="H140" s="208">
        <v>154</v>
      </c>
      <c r="I140" s="209"/>
      <c r="J140" s="210">
        <f t="shared" si="0"/>
        <v>0</v>
      </c>
      <c r="K140" s="211"/>
      <c r="L140" s="45"/>
      <c r="M140" s="212" t="s">
        <v>60</v>
      </c>
      <c r="N140" s="213" t="s">
        <v>110</v>
      </c>
      <c r="O140" s="57"/>
      <c r="P140" s="214">
        <f t="shared" si="1"/>
        <v>0</v>
      </c>
      <c r="Q140" s="214">
        <v>3.5E-4</v>
      </c>
      <c r="R140" s="214">
        <f t="shared" si="2"/>
        <v>5.3899999999999997E-2</v>
      </c>
      <c r="S140" s="214">
        <v>0</v>
      </c>
      <c r="T140" s="215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6" t="s">
        <v>181</v>
      </c>
      <c r="AT140" s="216" t="s">
        <v>159</v>
      </c>
      <c r="AU140" s="216" t="s">
        <v>69</v>
      </c>
      <c r="AY140" s="101" t="s">
        <v>155</v>
      </c>
      <c r="BE140" s="217">
        <f t="shared" si="4"/>
        <v>0</v>
      </c>
      <c r="BF140" s="217">
        <f t="shared" si="5"/>
        <v>0</v>
      </c>
      <c r="BG140" s="217">
        <f t="shared" si="6"/>
        <v>0</v>
      </c>
      <c r="BH140" s="217">
        <f t="shared" si="7"/>
        <v>0</v>
      </c>
      <c r="BI140" s="217">
        <f t="shared" si="8"/>
        <v>0</v>
      </c>
      <c r="BJ140" s="101" t="s">
        <v>66</v>
      </c>
      <c r="BK140" s="217">
        <f t="shared" si="9"/>
        <v>0</v>
      </c>
      <c r="BL140" s="101" t="s">
        <v>181</v>
      </c>
      <c r="BM140" s="216" t="s">
        <v>232</v>
      </c>
    </row>
    <row r="141" spans="1:65" s="46" customFormat="1" ht="21.75" customHeight="1">
      <c r="A141" s="42"/>
      <c r="B141" s="203"/>
      <c r="C141" s="204" t="s">
        <v>86</v>
      </c>
      <c r="D141" s="204" t="s">
        <v>159</v>
      </c>
      <c r="E141" s="205" t="s">
        <v>233</v>
      </c>
      <c r="F141" s="206" t="s">
        <v>234</v>
      </c>
      <c r="G141" s="207" t="s">
        <v>189</v>
      </c>
      <c r="H141" s="208">
        <v>63</v>
      </c>
      <c r="I141" s="209"/>
      <c r="J141" s="210">
        <f t="shared" si="0"/>
        <v>0</v>
      </c>
      <c r="K141" s="211"/>
      <c r="L141" s="45"/>
      <c r="M141" s="212" t="s">
        <v>60</v>
      </c>
      <c r="N141" s="213" t="s">
        <v>110</v>
      </c>
      <c r="O141" s="57"/>
      <c r="P141" s="214">
        <f t="shared" si="1"/>
        <v>0</v>
      </c>
      <c r="Q141" s="214">
        <v>0</v>
      </c>
      <c r="R141" s="214">
        <f t="shared" si="2"/>
        <v>0</v>
      </c>
      <c r="S141" s="214">
        <v>0</v>
      </c>
      <c r="T141" s="215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6" t="s">
        <v>181</v>
      </c>
      <c r="AT141" s="216" t="s">
        <v>159</v>
      </c>
      <c r="AU141" s="216" t="s">
        <v>69</v>
      </c>
      <c r="AY141" s="101" t="s">
        <v>155</v>
      </c>
      <c r="BE141" s="217">
        <f t="shared" si="4"/>
        <v>0</v>
      </c>
      <c r="BF141" s="217">
        <f t="shared" si="5"/>
        <v>0</v>
      </c>
      <c r="BG141" s="217">
        <f t="shared" si="6"/>
        <v>0</v>
      </c>
      <c r="BH141" s="217">
        <f t="shared" si="7"/>
        <v>0</v>
      </c>
      <c r="BI141" s="217">
        <f t="shared" si="8"/>
        <v>0</v>
      </c>
      <c r="BJ141" s="101" t="s">
        <v>66</v>
      </c>
      <c r="BK141" s="217">
        <f t="shared" si="9"/>
        <v>0</v>
      </c>
      <c r="BL141" s="101" t="s">
        <v>181</v>
      </c>
      <c r="BM141" s="216" t="s">
        <v>235</v>
      </c>
    </row>
    <row r="142" spans="1:65" s="46" customFormat="1" ht="21.75" customHeight="1">
      <c r="A142" s="42"/>
      <c r="B142" s="203"/>
      <c r="C142" s="204" t="s">
        <v>181</v>
      </c>
      <c r="D142" s="204" t="s">
        <v>159</v>
      </c>
      <c r="E142" s="205" t="s">
        <v>236</v>
      </c>
      <c r="F142" s="206" t="s">
        <v>237</v>
      </c>
      <c r="G142" s="207" t="s">
        <v>189</v>
      </c>
      <c r="H142" s="208">
        <v>21</v>
      </c>
      <c r="I142" s="209"/>
      <c r="J142" s="210">
        <f t="shared" si="0"/>
        <v>0</v>
      </c>
      <c r="K142" s="211"/>
      <c r="L142" s="45"/>
      <c r="M142" s="212" t="s">
        <v>60</v>
      </c>
      <c r="N142" s="213" t="s">
        <v>110</v>
      </c>
      <c r="O142" s="57"/>
      <c r="P142" s="214">
        <f t="shared" si="1"/>
        <v>0</v>
      </c>
      <c r="Q142" s="214">
        <v>0</v>
      </c>
      <c r="R142" s="214">
        <f t="shared" si="2"/>
        <v>0</v>
      </c>
      <c r="S142" s="214">
        <v>0</v>
      </c>
      <c r="T142" s="215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6" t="s">
        <v>181</v>
      </c>
      <c r="AT142" s="216" t="s">
        <v>159</v>
      </c>
      <c r="AU142" s="216" t="s">
        <v>69</v>
      </c>
      <c r="AY142" s="101" t="s">
        <v>155</v>
      </c>
      <c r="BE142" s="217">
        <f t="shared" si="4"/>
        <v>0</v>
      </c>
      <c r="BF142" s="217">
        <f t="shared" si="5"/>
        <v>0</v>
      </c>
      <c r="BG142" s="217">
        <f t="shared" si="6"/>
        <v>0</v>
      </c>
      <c r="BH142" s="217">
        <f t="shared" si="7"/>
        <v>0</v>
      </c>
      <c r="BI142" s="217">
        <f t="shared" si="8"/>
        <v>0</v>
      </c>
      <c r="BJ142" s="101" t="s">
        <v>66</v>
      </c>
      <c r="BK142" s="217">
        <f t="shared" si="9"/>
        <v>0</v>
      </c>
      <c r="BL142" s="101" t="s">
        <v>181</v>
      </c>
      <c r="BM142" s="216" t="s">
        <v>238</v>
      </c>
    </row>
    <row r="143" spans="1:65" s="46" customFormat="1" ht="21.75" customHeight="1">
      <c r="A143" s="42"/>
      <c r="B143" s="203"/>
      <c r="C143" s="204" t="s">
        <v>239</v>
      </c>
      <c r="D143" s="204" t="s">
        <v>159</v>
      </c>
      <c r="E143" s="205" t="s">
        <v>240</v>
      </c>
      <c r="F143" s="206" t="s">
        <v>241</v>
      </c>
      <c r="G143" s="207" t="s">
        <v>189</v>
      </c>
      <c r="H143" s="208">
        <v>2</v>
      </c>
      <c r="I143" s="209"/>
      <c r="J143" s="210">
        <f t="shared" si="0"/>
        <v>0</v>
      </c>
      <c r="K143" s="211"/>
      <c r="L143" s="45"/>
      <c r="M143" s="212" t="s">
        <v>60</v>
      </c>
      <c r="N143" s="213" t="s">
        <v>110</v>
      </c>
      <c r="O143" s="57"/>
      <c r="P143" s="214">
        <f t="shared" si="1"/>
        <v>0</v>
      </c>
      <c r="Q143" s="214">
        <v>0</v>
      </c>
      <c r="R143" s="214">
        <f t="shared" si="2"/>
        <v>0</v>
      </c>
      <c r="S143" s="214">
        <v>0</v>
      </c>
      <c r="T143" s="215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6" t="s">
        <v>181</v>
      </c>
      <c r="AT143" s="216" t="s">
        <v>159</v>
      </c>
      <c r="AU143" s="216" t="s">
        <v>69</v>
      </c>
      <c r="AY143" s="101" t="s">
        <v>155</v>
      </c>
      <c r="BE143" s="217">
        <f t="shared" si="4"/>
        <v>0</v>
      </c>
      <c r="BF143" s="217">
        <f t="shared" si="5"/>
        <v>0</v>
      </c>
      <c r="BG143" s="217">
        <f t="shared" si="6"/>
        <v>0</v>
      </c>
      <c r="BH143" s="217">
        <f t="shared" si="7"/>
        <v>0</v>
      </c>
      <c r="BI143" s="217">
        <f t="shared" si="8"/>
        <v>0</v>
      </c>
      <c r="BJ143" s="101" t="s">
        <v>66</v>
      </c>
      <c r="BK143" s="217">
        <f t="shared" si="9"/>
        <v>0</v>
      </c>
      <c r="BL143" s="101" t="s">
        <v>181</v>
      </c>
      <c r="BM143" s="216" t="s">
        <v>242</v>
      </c>
    </row>
    <row r="144" spans="1:65" s="46" customFormat="1" ht="21.75" customHeight="1">
      <c r="A144" s="42"/>
      <c r="B144" s="203"/>
      <c r="C144" s="204" t="s">
        <v>243</v>
      </c>
      <c r="D144" s="204" t="s">
        <v>159</v>
      </c>
      <c r="E144" s="205" t="s">
        <v>244</v>
      </c>
      <c r="F144" s="206" t="s">
        <v>245</v>
      </c>
      <c r="G144" s="207" t="s">
        <v>180</v>
      </c>
      <c r="H144" s="208">
        <v>576</v>
      </c>
      <c r="I144" s="209"/>
      <c r="J144" s="210">
        <f t="shared" si="0"/>
        <v>0</v>
      </c>
      <c r="K144" s="211"/>
      <c r="L144" s="45"/>
      <c r="M144" s="212" t="s">
        <v>60</v>
      </c>
      <c r="N144" s="213" t="s">
        <v>110</v>
      </c>
      <c r="O144" s="57"/>
      <c r="P144" s="214">
        <f t="shared" si="1"/>
        <v>0</v>
      </c>
      <c r="Q144" s="214">
        <v>0</v>
      </c>
      <c r="R144" s="214">
        <f t="shared" si="2"/>
        <v>0</v>
      </c>
      <c r="S144" s="214">
        <v>0</v>
      </c>
      <c r="T144" s="215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6" t="s">
        <v>181</v>
      </c>
      <c r="AT144" s="216" t="s">
        <v>159</v>
      </c>
      <c r="AU144" s="216" t="s">
        <v>69</v>
      </c>
      <c r="AY144" s="101" t="s">
        <v>155</v>
      </c>
      <c r="BE144" s="217">
        <f t="shared" si="4"/>
        <v>0</v>
      </c>
      <c r="BF144" s="217">
        <f t="shared" si="5"/>
        <v>0</v>
      </c>
      <c r="BG144" s="217">
        <f t="shared" si="6"/>
        <v>0</v>
      </c>
      <c r="BH144" s="217">
        <f t="shared" si="7"/>
        <v>0</v>
      </c>
      <c r="BI144" s="217">
        <f t="shared" si="8"/>
        <v>0</v>
      </c>
      <c r="BJ144" s="101" t="s">
        <v>66</v>
      </c>
      <c r="BK144" s="217">
        <f t="shared" si="9"/>
        <v>0</v>
      </c>
      <c r="BL144" s="101" t="s">
        <v>181</v>
      </c>
      <c r="BM144" s="216" t="s">
        <v>246</v>
      </c>
    </row>
    <row r="145" spans="1:65" s="46" customFormat="1" ht="16.5" customHeight="1">
      <c r="A145" s="42"/>
      <c r="B145" s="203"/>
      <c r="C145" s="204" t="s">
        <v>247</v>
      </c>
      <c r="D145" s="204" t="s">
        <v>159</v>
      </c>
      <c r="E145" s="205" t="s">
        <v>248</v>
      </c>
      <c r="F145" s="206" t="s">
        <v>249</v>
      </c>
      <c r="G145" s="207" t="s">
        <v>250</v>
      </c>
      <c r="H145" s="208">
        <v>280</v>
      </c>
      <c r="I145" s="209"/>
      <c r="J145" s="210">
        <f t="shared" si="0"/>
        <v>0</v>
      </c>
      <c r="K145" s="211"/>
      <c r="L145" s="45"/>
      <c r="M145" s="212" t="s">
        <v>60</v>
      </c>
      <c r="N145" s="213" t="s">
        <v>110</v>
      </c>
      <c r="O145" s="57"/>
      <c r="P145" s="214">
        <f t="shared" si="1"/>
        <v>0</v>
      </c>
      <c r="Q145" s="214">
        <v>0</v>
      </c>
      <c r="R145" s="214">
        <f t="shared" si="2"/>
        <v>0</v>
      </c>
      <c r="S145" s="214">
        <v>0</v>
      </c>
      <c r="T145" s="215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6" t="s">
        <v>181</v>
      </c>
      <c r="AT145" s="216" t="s">
        <v>159</v>
      </c>
      <c r="AU145" s="216" t="s">
        <v>69</v>
      </c>
      <c r="AY145" s="101" t="s">
        <v>155</v>
      </c>
      <c r="BE145" s="217">
        <f t="shared" si="4"/>
        <v>0</v>
      </c>
      <c r="BF145" s="217">
        <f t="shared" si="5"/>
        <v>0</v>
      </c>
      <c r="BG145" s="217">
        <f t="shared" si="6"/>
        <v>0</v>
      </c>
      <c r="BH145" s="217">
        <f t="shared" si="7"/>
        <v>0</v>
      </c>
      <c r="BI145" s="217">
        <f t="shared" si="8"/>
        <v>0</v>
      </c>
      <c r="BJ145" s="101" t="s">
        <v>66</v>
      </c>
      <c r="BK145" s="217">
        <f t="shared" si="9"/>
        <v>0</v>
      </c>
      <c r="BL145" s="101" t="s">
        <v>181</v>
      </c>
      <c r="BM145" s="216" t="s">
        <v>251</v>
      </c>
    </row>
    <row r="146" spans="1:65" s="46" customFormat="1" ht="33" customHeight="1">
      <c r="A146" s="42"/>
      <c r="B146" s="203"/>
      <c r="C146" s="204" t="s">
        <v>252</v>
      </c>
      <c r="D146" s="204" t="s">
        <v>159</v>
      </c>
      <c r="E146" s="205" t="s">
        <v>253</v>
      </c>
      <c r="F146" s="206" t="s">
        <v>254</v>
      </c>
      <c r="G146" s="207" t="s">
        <v>255</v>
      </c>
      <c r="H146" s="218"/>
      <c r="I146" s="209"/>
      <c r="J146" s="210">
        <f t="shared" si="0"/>
        <v>0</v>
      </c>
      <c r="K146" s="211"/>
      <c r="L146" s="45"/>
      <c r="M146" s="212" t="s">
        <v>60</v>
      </c>
      <c r="N146" s="213" t="s">
        <v>110</v>
      </c>
      <c r="O146" s="57"/>
      <c r="P146" s="214">
        <f t="shared" si="1"/>
        <v>0</v>
      </c>
      <c r="Q146" s="214">
        <v>0</v>
      </c>
      <c r="R146" s="214">
        <f t="shared" si="2"/>
        <v>0</v>
      </c>
      <c r="S146" s="214">
        <v>0</v>
      </c>
      <c r="T146" s="215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6" t="s">
        <v>181</v>
      </c>
      <c r="AT146" s="216" t="s">
        <v>159</v>
      </c>
      <c r="AU146" s="216" t="s">
        <v>69</v>
      </c>
      <c r="AY146" s="101" t="s">
        <v>155</v>
      </c>
      <c r="BE146" s="217">
        <f t="shared" si="4"/>
        <v>0</v>
      </c>
      <c r="BF146" s="217">
        <f t="shared" si="5"/>
        <v>0</v>
      </c>
      <c r="BG146" s="217">
        <f t="shared" si="6"/>
        <v>0</v>
      </c>
      <c r="BH146" s="217">
        <f t="shared" si="7"/>
        <v>0</v>
      </c>
      <c r="BI146" s="217">
        <f t="shared" si="8"/>
        <v>0</v>
      </c>
      <c r="BJ146" s="101" t="s">
        <v>66</v>
      </c>
      <c r="BK146" s="217">
        <f t="shared" si="9"/>
        <v>0</v>
      </c>
      <c r="BL146" s="101" t="s">
        <v>181</v>
      </c>
      <c r="BM146" s="216" t="s">
        <v>256</v>
      </c>
    </row>
    <row r="147" spans="1:65" s="189" customFormat="1" ht="22.9" customHeight="1">
      <c r="B147" s="190"/>
      <c r="D147" s="191" t="s">
        <v>61</v>
      </c>
      <c r="E147" s="201" t="s">
        <v>257</v>
      </c>
      <c r="F147" s="201" t="s">
        <v>258</v>
      </c>
      <c r="I147" s="193"/>
      <c r="J147" s="202">
        <f>BK147</f>
        <v>0</v>
      </c>
      <c r="L147" s="190"/>
      <c r="M147" s="195"/>
      <c r="N147" s="196"/>
      <c r="O147" s="196"/>
      <c r="P147" s="197">
        <f>SUM(P148:P208)</f>
        <v>0</v>
      </c>
      <c r="Q147" s="196"/>
      <c r="R147" s="197">
        <f>SUM(R148:R208)</f>
        <v>3.9359499999999992</v>
      </c>
      <c r="S147" s="196"/>
      <c r="T147" s="198">
        <f>SUM(T148:T208)</f>
        <v>11.7502</v>
      </c>
      <c r="AR147" s="191" t="s">
        <v>69</v>
      </c>
      <c r="AT147" s="199" t="s">
        <v>61</v>
      </c>
      <c r="AU147" s="199" t="s">
        <v>66</v>
      </c>
      <c r="AY147" s="191" t="s">
        <v>155</v>
      </c>
      <c r="BK147" s="200">
        <f>SUM(BK148:BK208)</f>
        <v>0</v>
      </c>
    </row>
    <row r="148" spans="1:65" s="46" customFormat="1" ht="21.75" customHeight="1">
      <c r="A148" s="42"/>
      <c r="B148" s="203"/>
      <c r="C148" s="204" t="s">
        <v>259</v>
      </c>
      <c r="D148" s="204" t="s">
        <v>159</v>
      </c>
      <c r="E148" s="205" t="s">
        <v>260</v>
      </c>
      <c r="F148" s="206" t="s">
        <v>261</v>
      </c>
      <c r="G148" s="207" t="s">
        <v>180</v>
      </c>
      <c r="H148" s="208">
        <v>27</v>
      </c>
      <c r="I148" s="209"/>
      <c r="J148" s="210">
        <f t="shared" ref="J148:J208" si="10">ROUND(I148*H148,2)</f>
        <v>0</v>
      </c>
      <c r="K148" s="211"/>
      <c r="L148" s="45"/>
      <c r="M148" s="212" t="s">
        <v>60</v>
      </c>
      <c r="N148" s="213" t="s">
        <v>110</v>
      </c>
      <c r="O148" s="57"/>
      <c r="P148" s="214">
        <f t="shared" ref="P148:P208" si="11">O148*H148</f>
        <v>0</v>
      </c>
      <c r="Q148" s="214">
        <v>3.0899999999999999E-3</v>
      </c>
      <c r="R148" s="214">
        <f t="shared" ref="R148:R208" si="12">Q148*H148</f>
        <v>8.342999999999999E-2</v>
      </c>
      <c r="S148" s="214">
        <v>0</v>
      </c>
      <c r="T148" s="215">
        <f t="shared" ref="T148:T208" si="13"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6" t="s">
        <v>181</v>
      </c>
      <c r="AT148" s="216" t="s">
        <v>159</v>
      </c>
      <c r="AU148" s="216" t="s">
        <v>69</v>
      </c>
      <c r="AY148" s="101" t="s">
        <v>155</v>
      </c>
      <c r="BE148" s="217">
        <f t="shared" ref="BE148:BE208" si="14">IF(N148="základní",J148,0)</f>
        <v>0</v>
      </c>
      <c r="BF148" s="217">
        <f t="shared" ref="BF148:BF208" si="15">IF(N148="snížená",J148,0)</f>
        <v>0</v>
      </c>
      <c r="BG148" s="217">
        <f t="shared" ref="BG148:BG208" si="16">IF(N148="zákl. přenesená",J148,0)</f>
        <v>0</v>
      </c>
      <c r="BH148" s="217">
        <f t="shared" ref="BH148:BH208" si="17">IF(N148="sníž. přenesená",J148,0)</f>
        <v>0</v>
      </c>
      <c r="BI148" s="217">
        <f t="shared" ref="BI148:BI208" si="18">IF(N148="nulová",J148,0)</f>
        <v>0</v>
      </c>
      <c r="BJ148" s="101" t="s">
        <v>66</v>
      </c>
      <c r="BK148" s="217">
        <f t="shared" ref="BK148:BK208" si="19">ROUND(I148*H148,2)</f>
        <v>0</v>
      </c>
      <c r="BL148" s="101" t="s">
        <v>181</v>
      </c>
      <c r="BM148" s="216" t="s">
        <v>262</v>
      </c>
    </row>
    <row r="149" spans="1:65" s="46" customFormat="1" ht="21.75" customHeight="1">
      <c r="A149" s="42"/>
      <c r="B149" s="203"/>
      <c r="C149" s="204" t="s">
        <v>263</v>
      </c>
      <c r="D149" s="204" t="s">
        <v>159</v>
      </c>
      <c r="E149" s="205" t="s">
        <v>264</v>
      </c>
      <c r="F149" s="206" t="s">
        <v>265</v>
      </c>
      <c r="G149" s="207" t="s">
        <v>180</v>
      </c>
      <c r="H149" s="208">
        <v>3</v>
      </c>
      <c r="I149" s="209"/>
      <c r="J149" s="210">
        <f t="shared" si="10"/>
        <v>0</v>
      </c>
      <c r="K149" s="211"/>
      <c r="L149" s="45"/>
      <c r="M149" s="212" t="s">
        <v>60</v>
      </c>
      <c r="N149" s="213" t="s">
        <v>110</v>
      </c>
      <c r="O149" s="57"/>
      <c r="P149" s="214">
        <f t="shared" si="11"/>
        <v>0</v>
      </c>
      <c r="Q149" s="214">
        <v>4.5100000000000001E-3</v>
      </c>
      <c r="R149" s="214">
        <f t="shared" si="12"/>
        <v>1.353E-2</v>
      </c>
      <c r="S149" s="214">
        <v>0</v>
      </c>
      <c r="T149" s="215">
        <f t="shared" si="1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6" t="s">
        <v>181</v>
      </c>
      <c r="AT149" s="216" t="s">
        <v>159</v>
      </c>
      <c r="AU149" s="216" t="s">
        <v>69</v>
      </c>
      <c r="AY149" s="101" t="s">
        <v>155</v>
      </c>
      <c r="BE149" s="217">
        <f t="shared" si="14"/>
        <v>0</v>
      </c>
      <c r="BF149" s="217">
        <f t="shared" si="15"/>
        <v>0</v>
      </c>
      <c r="BG149" s="217">
        <f t="shared" si="16"/>
        <v>0</v>
      </c>
      <c r="BH149" s="217">
        <f t="shared" si="17"/>
        <v>0</v>
      </c>
      <c r="BI149" s="217">
        <f t="shared" si="18"/>
        <v>0</v>
      </c>
      <c r="BJ149" s="101" t="s">
        <v>66</v>
      </c>
      <c r="BK149" s="217">
        <f t="shared" si="19"/>
        <v>0</v>
      </c>
      <c r="BL149" s="101" t="s">
        <v>181</v>
      </c>
      <c r="BM149" s="216" t="s">
        <v>266</v>
      </c>
    </row>
    <row r="150" spans="1:65" s="46" customFormat="1" ht="21.75" customHeight="1">
      <c r="A150" s="42"/>
      <c r="B150" s="203"/>
      <c r="C150" s="204" t="s">
        <v>267</v>
      </c>
      <c r="D150" s="204" t="s">
        <v>159</v>
      </c>
      <c r="E150" s="205" t="s">
        <v>268</v>
      </c>
      <c r="F150" s="206" t="s">
        <v>269</v>
      </c>
      <c r="G150" s="207" t="s">
        <v>180</v>
      </c>
      <c r="H150" s="208">
        <v>800</v>
      </c>
      <c r="I150" s="209"/>
      <c r="J150" s="210">
        <f t="shared" si="10"/>
        <v>0</v>
      </c>
      <c r="K150" s="211"/>
      <c r="L150" s="45"/>
      <c r="M150" s="212" t="s">
        <v>60</v>
      </c>
      <c r="N150" s="213" t="s">
        <v>110</v>
      </c>
      <c r="O150" s="57"/>
      <c r="P150" s="214">
        <f t="shared" si="11"/>
        <v>0</v>
      </c>
      <c r="Q150" s="214">
        <v>0</v>
      </c>
      <c r="R150" s="214">
        <f t="shared" si="12"/>
        <v>0</v>
      </c>
      <c r="S150" s="214">
        <v>2.1299999999999999E-3</v>
      </c>
      <c r="T150" s="215">
        <f t="shared" si="13"/>
        <v>1.704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6" t="s">
        <v>181</v>
      </c>
      <c r="AT150" s="216" t="s">
        <v>159</v>
      </c>
      <c r="AU150" s="216" t="s">
        <v>69</v>
      </c>
      <c r="AY150" s="101" t="s">
        <v>155</v>
      </c>
      <c r="BE150" s="217">
        <f t="shared" si="14"/>
        <v>0</v>
      </c>
      <c r="BF150" s="217">
        <f t="shared" si="15"/>
        <v>0</v>
      </c>
      <c r="BG150" s="217">
        <f t="shared" si="16"/>
        <v>0</v>
      </c>
      <c r="BH150" s="217">
        <f t="shared" si="17"/>
        <v>0</v>
      </c>
      <c r="BI150" s="217">
        <f t="shared" si="18"/>
        <v>0</v>
      </c>
      <c r="BJ150" s="101" t="s">
        <v>66</v>
      </c>
      <c r="BK150" s="217">
        <f t="shared" si="19"/>
        <v>0</v>
      </c>
      <c r="BL150" s="101" t="s">
        <v>181</v>
      </c>
      <c r="BM150" s="216" t="s">
        <v>270</v>
      </c>
    </row>
    <row r="151" spans="1:65" s="46" customFormat="1" ht="21.75" customHeight="1">
      <c r="A151" s="42"/>
      <c r="B151" s="203"/>
      <c r="C151" s="204" t="s">
        <v>271</v>
      </c>
      <c r="D151" s="204" t="s">
        <v>159</v>
      </c>
      <c r="E151" s="205" t="s">
        <v>272</v>
      </c>
      <c r="F151" s="206" t="s">
        <v>273</v>
      </c>
      <c r="G151" s="207" t="s">
        <v>180</v>
      </c>
      <c r="H151" s="208">
        <v>200</v>
      </c>
      <c r="I151" s="209"/>
      <c r="J151" s="210">
        <f t="shared" si="10"/>
        <v>0</v>
      </c>
      <c r="K151" s="211"/>
      <c r="L151" s="45"/>
      <c r="M151" s="212" t="s">
        <v>60</v>
      </c>
      <c r="N151" s="213" t="s">
        <v>110</v>
      </c>
      <c r="O151" s="57"/>
      <c r="P151" s="214">
        <f t="shared" si="11"/>
        <v>0</v>
      </c>
      <c r="Q151" s="214">
        <v>0</v>
      </c>
      <c r="R151" s="214">
        <f t="shared" si="12"/>
        <v>0</v>
      </c>
      <c r="S151" s="214">
        <v>4.9699999999999996E-3</v>
      </c>
      <c r="T151" s="215">
        <f t="shared" si="13"/>
        <v>0.99399999999999988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6" t="s">
        <v>181</v>
      </c>
      <c r="AT151" s="216" t="s">
        <v>159</v>
      </c>
      <c r="AU151" s="216" t="s">
        <v>69</v>
      </c>
      <c r="AY151" s="101" t="s">
        <v>155</v>
      </c>
      <c r="BE151" s="217">
        <f t="shared" si="14"/>
        <v>0</v>
      </c>
      <c r="BF151" s="217">
        <f t="shared" si="15"/>
        <v>0</v>
      </c>
      <c r="BG151" s="217">
        <f t="shared" si="16"/>
        <v>0</v>
      </c>
      <c r="BH151" s="217">
        <f t="shared" si="17"/>
        <v>0</v>
      </c>
      <c r="BI151" s="217">
        <f t="shared" si="18"/>
        <v>0</v>
      </c>
      <c r="BJ151" s="101" t="s">
        <v>66</v>
      </c>
      <c r="BK151" s="217">
        <f t="shared" si="19"/>
        <v>0</v>
      </c>
      <c r="BL151" s="101" t="s">
        <v>181</v>
      </c>
      <c r="BM151" s="216" t="s">
        <v>274</v>
      </c>
    </row>
    <row r="152" spans="1:65" s="46" customFormat="1" ht="21.75" customHeight="1">
      <c r="A152" s="42"/>
      <c r="B152" s="203"/>
      <c r="C152" s="204" t="s">
        <v>275</v>
      </c>
      <c r="D152" s="204" t="s">
        <v>159</v>
      </c>
      <c r="E152" s="205" t="s">
        <v>276</v>
      </c>
      <c r="F152" s="206" t="s">
        <v>277</v>
      </c>
      <c r="G152" s="207" t="s">
        <v>180</v>
      </c>
      <c r="H152" s="208">
        <v>1000</v>
      </c>
      <c r="I152" s="209"/>
      <c r="J152" s="210">
        <f t="shared" si="10"/>
        <v>0</v>
      </c>
      <c r="K152" s="211"/>
      <c r="L152" s="45"/>
      <c r="M152" s="212" t="s">
        <v>60</v>
      </c>
      <c r="N152" s="213" t="s">
        <v>110</v>
      </c>
      <c r="O152" s="57"/>
      <c r="P152" s="214">
        <f t="shared" si="11"/>
        <v>0</v>
      </c>
      <c r="Q152" s="214">
        <v>0</v>
      </c>
      <c r="R152" s="214">
        <f t="shared" si="12"/>
        <v>0</v>
      </c>
      <c r="S152" s="214">
        <v>6.7000000000000002E-3</v>
      </c>
      <c r="T152" s="215">
        <f t="shared" si="13"/>
        <v>6.7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6" t="s">
        <v>181</v>
      </c>
      <c r="AT152" s="216" t="s">
        <v>159</v>
      </c>
      <c r="AU152" s="216" t="s">
        <v>69</v>
      </c>
      <c r="AY152" s="101" t="s">
        <v>155</v>
      </c>
      <c r="BE152" s="217">
        <f t="shared" si="14"/>
        <v>0</v>
      </c>
      <c r="BF152" s="217">
        <f t="shared" si="15"/>
        <v>0</v>
      </c>
      <c r="BG152" s="217">
        <f t="shared" si="16"/>
        <v>0</v>
      </c>
      <c r="BH152" s="217">
        <f t="shared" si="17"/>
        <v>0</v>
      </c>
      <c r="BI152" s="217">
        <f t="shared" si="18"/>
        <v>0</v>
      </c>
      <c r="BJ152" s="101" t="s">
        <v>66</v>
      </c>
      <c r="BK152" s="217">
        <f t="shared" si="19"/>
        <v>0</v>
      </c>
      <c r="BL152" s="101" t="s">
        <v>181</v>
      </c>
      <c r="BM152" s="216" t="s">
        <v>278</v>
      </c>
    </row>
    <row r="153" spans="1:65" s="46" customFormat="1" ht="21.75" customHeight="1">
      <c r="A153" s="42"/>
      <c r="B153" s="203"/>
      <c r="C153" s="204" t="s">
        <v>279</v>
      </c>
      <c r="D153" s="204" t="s">
        <v>159</v>
      </c>
      <c r="E153" s="205" t="s">
        <v>280</v>
      </c>
      <c r="F153" s="206" t="s">
        <v>281</v>
      </c>
      <c r="G153" s="207" t="s">
        <v>180</v>
      </c>
      <c r="H153" s="208">
        <v>80</v>
      </c>
      <c r="I153" s="209"/>
      <c r="J153" s="210">
        <f t="shared" si="10"/>
        <v>0</v>
      </c>
      <c r="K153" s="211"/>
      <c r="L153" s="45"/>
      <c r="M153" s="212" t="s">
        <v>60</v>
      </c>
      <c r="N153" s="213" t="s">
        <v>110</v>
      </c>
      <c r="O153" s="57"/>
      <c r="P153" s="214">
        <f t="shared" si="11"/>
        <v>0</v>
      </c>
      <c r="Q153" s="214">
        <v>0</v>
      </c>
      <c r="R153" s="214">
        <f t="shared" si="12"/>
        <v>0</v>
      </c>
      <c r="S153" s="214">
        <v>9.5899999999999996E-3</v>
      </c>
      <c r="T153" s="215">
        <f t="shared" si="13"/>
        <v>0.76719999999999999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6" t="s">
        <v>181</v>
      </c>
      <c r="AT153" s="216" t="s">
        <v>159</v>
      </c>
      <c r="AU153" s="216" t="s">
        <v>69</v>
      </c>
      <c r="AY153" s="101" t="s">
        <v>155</v>
      </c>
      <c r="BE153" s="217">
        <f t="shared" si="14"/>
        <v>0</v>
      </c>
      <c r="BF153" s="217">
        <f t="shared" si="15"/>
        <v>0</v>
      </c>
      <c r="BG153" s="217">
        <f t="shared" si="16"/>
        <v>0</v>
      </c>
      <c r="BH153" s="217">
        <f t="shared" si="17"/>
        <v>0</v>
      </c>
      <c r="BI153" s="217">
        <f t="shared" si="18"/>
        <v>0</v>
      </c>
      <c r="BJ153" s="101" t="s">
        <v>66</v>
      </c>
      <c r="BK153" s="217">
        <f t="shared" si="19"/>
        <v>0</v>
      </c>
      <c r="BL153" s="101" t="s">
        <v>181</v>
      </c>
      <c r="BM153" s="216" t="s">
        <v>282</v>
      </c>
    </row>
    <row r="154" spans="1:65" s="46" customFormat="1" ht="21.75" customHeight="1">
      <c r="A154" s="42"/>
      <c r="B154" s="203"/>
      <c r="C154" s="204" t="s">
        <v>283</v>
      </c>
      <c r="D154" s="204" t="s">
        <v>159</v>
      </c>
      <c r="E154" s="205" t="s">
        <v>284</v>
      </c>
      <c r="F154" s="206" t="s">
        <v>285</v>
      </c>
      <c r="G154" s="207" t="s">
        <v>180</v>
      </c>
      <c r="H154" s="208">
        <v>100</v>
      </c>
      <c r="I154" s="209"/>
      <c r="J154" s="210">
        <f t="shared" si="10"/>
        <v>0</v>
      </c>
      <c r="K154" s="211"/>
      <c r="L154" s="45"/>
      <c r="M154" s="212" t="s">
        <v>60</v>
      </c>
      <c r="N154" s="213" t="s">
        <v>110</v>
      </c>
      <c r="O154" s="57"/>
      <c r="P154" s="214">
        <f t="shared" si="11"/>
        <v>0</v>
      </c>
      <c r="Q154" s="214">
        <v>0</v>
      </c>
      <c r="R154" s="214">
        <f t="shared" si="12"/>
        <v>0</v>
      </c>
      <c r="S154" s="214">
        <v>1.102E-2</v>
      </c>
      <c r="T154" s="215">
        <f t="shared" si="13"/>
        <v>1.1020000000000001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6" t="s">
        <v>181</v>
      </c>
      <c r="AT154" s="216" t="s">
        <v>159</v>
      </c>
      <c r="AU154" s="216" t="s">
        <v>69</v>
      </c>
      <c r="AY154" s="101" t="s">
        <v>155</v>
      </c>
      <c r="BE154" s="217">
        <f t="shared" si="14"/>
        <v>0</v>
      </c>
      <c r="BF154" s="217">
        <f t="shared" si="15"/>
        <v>0</v>
      </c>
      <c r="BG154" s="217">
        <f t="shared" si="16"/>
        <v>0</v>
      </c>
      <c r="BH154" s="217">
        <f t="shared" si="17"/>
        <v>0</v>
      </c>
      <c r="BI154" s="217">
        <f t="shared" si="18"/>
        <v>0</v>
      </c>
      <c r="BJ154" s="101" t="s">
        <v>66</v>
      </c>
      <c r="BK154" s="217">
        <f t="shared" si="19"/>
        <v>0</v>
      </c>
      <c r="BL154" s="101" t="s">
        <v>181</v>
      </c>
      <c r="BM154" s="216" t="s">
        <v>286</v>
      </c>
    </row>
    <row r="155" spans="1:65" s="46" customFormat="1" ht="21.75" customHeight="1">
      <c r="A155" s="42"/>
      <c r="B155" s="203"/>
      <c r="C155" s="204" t="s">
        <v>287</v>
      </c>
      <c r="D155" s="204" t="s">
        <v>159</v>
      </c>
      <c r="E155" s="205" t="s">
        <v>288</v>
      </c>
      <c r="F155" s="206" t="s">
        <v>289</v>
      </c>
      <c r="G155" s="207" t="s">
        <v>189</v>
      </c>
      <c r="H155" s="208">
        <v>5</v>
      </c>
      <c r="I155" s="209"/>
      <c r="J155" s="210">
        <f t="shared" si="10"/>
        <v>0</v>
      </c>
      <c r="K155" s="211"/>
      <c r="L155" s="45"/>
      <c r="M155" s="212" t="s">
        <v>60</v>
      </c>
      <c r="N155" s="213" t="s">
        <v>110</v>
      </c>
      <c r="O155" s="57"/>
      <c r="P155" s="214">
        <f t="shared" si="11"/>
        <v>0</v>
      </c>
      <c r="Q155" s="214">
        <v>1E-4</v>
      </c>
      <c r="R155" s="214">
        <f t="shared" si="12"/>
        <v>5.0000000000000001E-4</v>
      </c>
      <c r="S155" s="214">
        <v>0</v>
      </c>
      <c r="T155" s="215">
        <f t="shared" si="1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6" t="s">
        <v>181</v>
      </c>
      <c r="AT155" s="216" t="s">
        <v>159</v>
      </c>
      <c r="AU155" s="216" t="s">
        <v>69</v>
      </c>
      <c r="AY155" s="101" t="s">
        <v>155</v>
      </c>
      <c r="BE155" s="217">
        <f t="shared" si="14"/>
        <v>0</v>
      </c>
      <c r="BF155" s="217">
        <f t="shared" si="15"/>
        <v>0</v>
      </c>
      <c r="BG155" s="217">
        <f t="shared" si="16"/>
        <v>0</v>
      </c>
      <c r="BH155" s="217">
        <f t="shared" si="17"/>
        <v>0</v>
      </c>
      <c r="BI155" s="217">
        <f t="shared" si="18"/>
        <v>0</v>
      </c>
      <c r="BJ155" s="101" t="s">
        <v>66</v>
      </c>
      <c r="BK155" s="217">
        <f t="shared" si="19"/>
        <v>0</v>
      </c>
      <c r="BL155" s="101" t="s">
        <v>181</v>
      </c>
      <c r="BM155" s="216" t="s">
        <v>290</v>
      </c>
    </row>
    <row r="156" spans="1:65" s="46" customFormat="1" ht="33" customHeight="1">
      <c r="A156" s="42"/>
      <c r="B156" s="203"/>
      <c r="C156" s="204" t="s">
        <v>291</v>
      </c>
      <c r="D156" s="204" t="s">
        <v>159</v>
      </c>
      <c r="E156" s="205" t="s">
        <v>292</v>
      </c>
      <c r="F156" s="206" t="s">
        <v>293</v>
      </c>
      <c r="G156" s="207" t="s">
        <v>189</v>
      </c>
      <c r="H156" s="208">
        <v>3</v>
      </c>
      <c r="I156" s="209"/>
      <c r="J156" s="210">
        <f t="shared" si="10"/>
        <v>0</v>
      </c>
      <c r="K156" s="211"/>
      <c r="L156" s="45"/>
      <c r="M156" s="212" t="s">
        <v>60</v>
      </c>
      <c r="N156" s="213" t="s">
        <v>110</v>
      </c>
      <c r="O156" s="57"/>
      <c r="P156" s="214">
        <f t="shared" si="11"/>
        <v>0</v>
      </c>
      <c r="Q156" s="214">
        <v>0</v>
      </c>
      <c r="R156" s="214">
        <f t="shared" si="12"/>
        <v>0</v>
      </c>
      <c r="S156" s="214">
        <v>0</v>
      </c>
      <c r="T156" s="215">
        <f t="shared" si="1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6" t="s">
        <v>181</v>
      </c>
      <c r="AT156" s="216" t="s">
        <v>159</v>
      </c>
      <c r="AU156" s="216" t="s">
        <v>69</v>
      </c>
      <c r="AY156" s="101" t="s">
        <v>155</v>
      </c>
      <c r="BE156" s="217">
        <f t="shared" si="14"/>
        <v>0</v>
      </c>
      <c r="BF156" s="217">
        <f t="shared" si="15"/>
        <v>0</v>
      </c>
      <c r="BG156" s="217">
        <f t="shared" si="16"/>
        <v>0</v>
      </c>
      <c r="BH156" s="217">
        <f t="shared" si="17"/>
        <v>0</v>
      </c>
      <c r="BI156" s="217">
        <f t="shared" si="18"/>
        <v>0</v>
      </c>
      <c r="BJ156" s="101" t="s">
        <v>66</v>
      </c>
      <c r="BK156" s="217">
        <f t="shared" si="19"/>
        <v>0</v>
      </c>
      <c r="BL156" s="101" t="s">
        <v>181</v>
      </c>
      <c r="BM156" s="216" t="s">
        <v>294</v>
      </c>
    </row>
    <row r="157" spans="1:65" s="46" customFormat="1" ht="33" customHeight="1">
      <c r="A157" s="42"/>
      <c r="B157" s="203"/>
      <c r="C157" s="204" t="s">
        <v>295</v>
      </c>
      <c r="D157" s="204" t="s">
        <v>159</v>
      </c>
      <c r="E157" s="205" t="s">
        <v>296</v>
      </c>
      <c r="F157" s="206" t="s">
        <v>297</v>
      </c>
      <c r="G157" s="207" t="s">
        <v>189</v>
      </c>
      <c r="H157" s="208">
        <v>2</v>
      </c>
      <c r="I157" s="209"/>
      <c r="J157" s="210">
        <f t="shared" si="10"/>
        <v>0</v>
      </c>
      <c r="K157" s="211"/>
      <c r="L157" s="45"/>
      <c r="M157" s="212" t="s">
        <v>60</v>
      </c>
      <c r="N157" s="213" t="s">
        <v>110</v>
      </c>
      <c r="O157" s="57"/>
      <c r="P157" s="214">
        <f t="shared" si="11"/>
        <v>0</v>
      </c>
      <c r="Q157" s="214">
        <v>0</v>
      </c>
      <c r="R157" s="214">
        <f t="shared" si="12"/>
        <v>0</v>
      </c>
      <c r="S157" s="214">
        <v>0</v>
      </c>
      <c r="T157" s="215">
        <f t="shared" si="1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6" t="s">
        <v>181</v>
      </c>
      <c r="AT157" s="216" t="s">
        <v>159</v>
      </c>
      <c r="AU157" s="216" t="s">
        <v>69</v>
      </c>
      <c r="AY157" s="101" t="s">
        <v>155</v>
      </c>
      <c r="BE157" s="217">
        <f t="shared" si="14"/>
        <v>0</v>
      </c>
      <c r="BF157" s="217">
        <f t="shared" si="15"/>
        <v>0</v>
      </c>
      <c r="BG157" s="217">
        <f t="shared" si="16"/>
        <v>0</v>
      </c>
      <c r="BH157" s="217">
        <f t="shared" si="17"/>
        <v>0</v>
      </c>
      <c r="BI157" s="217">
        <f t="shared" si="18"/>
        <v>0</v>
      </c>
      <c r="BJ157" s="101" t="s">
        <v>66</v>
      </c>
      <c r="BK157" s="217">
        <f t="shared" si="19"/>
        <v>0</v>
      </c>
      <c r="BL157" s="101" t="s">
        <v>181</v>
      </c>
      <c r="BM157" s="216" t="s">
        <v>298</v>
      </c>
    </row>
    <row r="158" spans="1:65" s="46" customFormat="1" ht="33" customHeight="1">
      <c r="A158" s="42"/>
      <c r="B158" s="203"/>
      <c r="C158" s="204" t="s">
        <v>299</v>
      </c>
      <c r="D158" s="204" t="s">
        <v>159</v>
      </c>
      <c r="E158" s="205" t="s">
        <v>300</v>
      </c>
      <c r="F158" s="206" t="s">
        <v>301</v>
      </c>
      <c r="G158" s="207" t="s">
        <v>302</v>
      </c>
      <c r="H158" s="208">
        <v>1</v>
      </c>
      <c r="I158" s="209"/>
      <c r="J158" s="210">
        <f t="shared" si="10"/>
        <v>0</v>
      </c>
      <c r="K158" s="211"/>
      <c r="L158" s="45"/>
      <c r="M158" s="212" t="s">
        <v>60</v>
      </c>
      <c r="N158" s="213" t="s">
        <v>110</v>
      </c>
      <c r="O158" s="57"/>
      <c r="P158" s="214">
        <f t="shared" si="11"/>
        <v>0</v>
      </c>
      <c r="Q158" s="214">
        <v>5.2399999999999999E-3</v>
      </c>
      <c r="R158" s="214">
        <f t="shared" si="12"/>
        <v>5.2399999999999999E-3</v>
      </c>
      <c r="S158" s="214">
        <v>0</v>
      </c>
      <c r="T158" s="215">
        <f t="shared" si="1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6" t="s">
        <v>181</v>
      </c>
      <c r="AT158" s="216" t="s">
        <v>159</v>
      </c>
      <c r="AU158" s="216" t="s">
        <v>69</v>
      </c>
      <c r="AY158" s="101" t="s">
        <v>155</v>
      </c>
      <c r="BE158" s="217">
        <f t="shared" si="14"/>
        <v>0</v>
      </c>
      <c r="BF158" s="217">
        <f t="shared" si="15"/>
        <v>0</v>
      </c>
      <c r="BG158" s="217">
        <f t="shared" si="16"/>
        <v>0</v>
      </c>
      <c r="BH158" s="217">
        <f t="shared" si="17"/>
        <v>0</v>
      </c>
      <c r="BI158" s="217">
        <f t="shared" si="18"/>
        <v>0</v>
      </c>
      <c r="BJ158" s="101" t="s">
        <v>66</v>
      </c>
      <c r="BK158" s="217">
        <f t="shared" si="19"/>
        <v>0</v>
      </c>
      <c r="BL158" s="101" t="s">
        <v>181</v>
      </c>
      <c r="BM158" s="216" t="s">
        <v>303</v>
      </c>
    </row>
    <row r="159" spans="1:65" s="46" customFormat="1" ht="33" customHeight="1">
      <c r="A159" s="42"/>
      <c r="B159" s="203"/>
      <c r="C159" s="204" t="s">
        <v>304</v>
      </c>
      <c r="D159" s="204" t="s">
        <v>159</v>
      </c>
      <c r="E159" s="205" t="s">
        <v>305</v>
      </c>
      <c r="F159" s="206" t="s">
        <v>306</v>
      </c>
      <c r="G159" s="207" t="s">
        <v>302</v>
      </c>
      <c r="H159" s="208">
        <v>1</v>
      </c>
      <c r="I159" s="209"/>
      <c r="J159" s="210">
        <f t="shared" si="10"/>
        <v>0</v>
      </c>
      <c r="K159" s="211"/>
      <c r="L159" s="45"/>
      <c r="M159" s="212" t="s">
        <v>60</v>
      </c>
      <c r="N159" s="213" t="s">
        <v>110</v>
      </c>
      <c r="O159" s="57"/>
      <c r="P159" s="214">
        <f t="shared" si="11"/>
        <v>0</v>
      </c>
      <c r="Q159" s="214">
        <v>6.4799999999999996E-3</v>
      </c>
      <c r="R159" s="214">
        <f t="shared" si="12"/>
        <v>6.4799999999999996E-3</v>
      </c>
      <c r="S159" s="214">
        <v>0</v>
      </c>
      <c r="T159" s="215">
        <f t="shared" si="1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6" t="s">
        <v>181</v>
      </c>
      <c r="AT159" s="216" t="s">
        <v>159</v>
      </c>
      <c r="AU159" s="216" t="s">
        <v>69</v>
      </c>
      <c r="AY159" s="101" t="s">
        <v>155</v>
      </c>
      <c r="BE159" s="217">
        <f t="shared" si="14"/>
        <v>0</v>
      </c>
      <c r="BF159" s="217">
        <f t="shared" si="15"/>
        <v>0</v>
      </c>
      <c r="BG159" s="217">
        <f t="shared" si="16"/>
        <v>0</v>
      </c>
      <c r="BH159" s="217">
        <f t="shared" si="17"/>
        <v>0</v>
      </c>
      <c r="BI159" s="217">
        <f t="shared" si="18"/>
        <v>0</v>
      </c>
      <c r="BJ159" s="101" t="s">
        <v>66</v>
      </c>
      <c r="BK159" s="217">
        <f t="shared" si="19"/>
        <v>0</v>
      </c>
      <c r="BL159" s="101" t="s">
        <v>181</v>
      </c>
      <c r="BM159" s="216" t="s">
        <v>307</v>
      </c>
    </row>
    <row r="160" spans="1:65" s="46" customFormat="1" ht="33" customHeight="1">
      <c r="A160" s="42"/>
      <c r="B160" s="203"/>
      <c r="C160" s="204" t="s">
        <v>308</v>
      </c>
      <c r="D160" s="204" t="s">
        <v>159</v>
      </c>
      <c r="E160" s="205" t="s">
        <v>309</v>
      </c>
      <c r="F160" s="206" t="s">
        <v>310</v>
      </c>
      <c r="G160" s="207" t="s">
        <v>302</v>
      </c>
      <c r="H160" s="208">
        <v>2</v>
      </c>
      <c r="I160" s="209"/>
      <c r="J160" s="210">
        <f t="shared" si="10"/>
        <v>0</v>
      </c>
      <c r="K160" s="211"/>
      <c r="L160" s="45"/>
      <c r="M160" s="212" t="s">
        <v>60</v>
      </c>
      <c r="N160" s="213" t="s">
        <v>110</v>
      </c>
      <c r="O160" s="57"/>
      <c r="P160" s="214">
        <f t="shared" si="11"/>
        <v>0</v>
      </c>
      <c r="Q160" s="214">
        <v>5.9300000000000004E-3</v>
      </c>
      <c r="R160" s="214">
        <f t="shared" si="12"/>
        <v>1.1860000000000001E-2</v>
      </c>
      <c r="S160" s="214">
        <v>0</v>
      </c>
      <c r="T160" s="215">
        <f t="shared" si="1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6" t="s">
        <v>181</v>
      </c>
      <c r="AT160" s="216" t="s">
        <v>159</v>
      </c>
      <c r="AU160" s="216" t="s">
        <v>69</v>
      </c>
      <c r="AY160" s="101" t="s">
        <v>155</v>
      </c>
      <c r="BE160" s="217">
        <f t="shared" si="14"/>
        <v>0</v>
      </c>
      <c r="BF160" s="217">
        <f t="shared" si="15"/>
        <v>0</v>
      </c>
      <c r="BG160" s="217">
        <f t="shared" si="16"/>
        <v>0</v>
      </c>
      <c r="BH160" s="217">
        <f t="shared" si="17"/>
        <v>0</v>
      </c>
      <c r="BI160" s="217">
        <f t="shared" si="18"/>
        <v>0</v>
      </c>
      <c r="BJ160" s="101" t="s">
        <v>66</v>
      </c>
      <c r="BK160" s="217">
        <f t="shared" si="19"/>
        <v>0</v>
      </c>
      <c r="BL160" s="101" t="s">
        <v>181</v>
      </c>
      <c r="BM160" s="216" t="s">
        <v>311</v>
      </c>
    </row>
    <row r="161" spans="1:65" s="46" customFormat="1" ht="33" customHeight="1">
      <c r="A161" s="42"/>
      <c r="B161" s="203"/>
      <c r="C161" s="204" t="s">
        <v>312</v>
      </c>
      <c r="D161" s="204" t="s">
        <v>159</v>
      </c>
      <c r="E161" s="205" t="s">
        <v>313</v>
      </c>
      <c r="F161" s="206" t="s">
        <v>314</v>
      </c>
      <c r="G161" s="207" t="s">
        <v>302</v>
      </c>
      <c r="H161" s="208">
        <v>1</v>
      </c>
      <c r="I161" s="209"/>
      <c r="J161" s="210">
        <f t="shared" si="10"/>
        <v>0</v>
      </c>
      <c r="K161" s="211"/>
      <c r="L161" s="45"/>
      <c r="M161" s="212" t="s">
        <v>60</v>
      </c>
      <c r="N161" s="213" t="s">
        <v>110</v>
      </c>
      <c r="O161" s="57"/>
      <c r="P161" s="214">
        <f t="shared" si="11"/>
        <v>0</v>
      </c>
      <c r="Q161" s="214">
        <v>1.1990000000000001E-2</v>
      </c>
      <c r="R161" s="214">
        <f t="shared" si="12"/>
        <v>1.1990000000000001E-2</v>
      </c>
      <c r="S161" s="214">
        <v>0</v>
      </c>
      <c r="T161" s="215">
        <f t="shared" si="1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6" t="s">
        <v>181</v>
      </c>
      <c r="AT161" s="216" t="s">
        <v>159</v>
      </c>
      <c r="AU161" s="216" t="s">
        <v>69</v>
      </c>
      <c r="AY161" s="101" t="s">
        <v>155</v>
      </c>
      <c r="BE161" s="217">
        <f t="shared" si="14"/>
        <v>0</v>
      </c>
      <c r="BF161" s="217">
        <f t="shared" si="15"/>
        <v>0</v>
      </c>
      <c r="BG161" s="217">
        <f t="shared" si="16"/>
        <v>0</v>
      </c>
      <c r="BH161" s="217">
        <f t="shared" si="17"/>
        <v>0</v>
      </c>
      <c r="BI161" s="217">
        <f t="shared" si="18"/>
        <v>0</v>
      </c>
      <c r="BJ161" s="101" t="s">
        <v>66</v>
      </c>
      <c r="BK161" s="217">
        <f t="shared" si="19"/>
        <v>0</v>
      </c>
      <c r="BL161" s="101" t="s">
        <v>181</v>
      </c>
      <c r="BM161" s="216" t="s">
        <v>315</v>
      </c>
    </row>
    <row r="162" spans="1:65" s="46" customFormat="1" ht="33" customHeight="1">
      <c r="A162" s="42"/>
      <c r="B162" s="203"/>
      <c r="C162" s="204" t="s">
        <v>316</v>
      </c>
      <c r="D162" s="204" t="s">
        <v>159</v>
      </c>
      <c r="E162" s="205" t="s">
        <v>317</v>
      </c>
      <c r="F162" s="206" t="s">
        <v>318</v>
      </c>
      <c r="G162" s="207" t="s">
        <v>302</v>
      </c>
      <c r="H162" s="208">
        <v>1</v>
      </c>
      <c r="I162" s="209"/>
      <c r="J162" s="210">
        <f t="shared" si="10"/>
        <v>0</v>
      </c>
      <c r="K162" s="211"/>
      <c r="L162" s="45"/>
      <c r="M162" s="212" t="s">
        <v>60</v>
      </c>
      <c r="N162" s="213" t="s">
        <v>110</v>
      </c>
      <c r="O162" s="57"/>
      <c r="P162" s="214">
        <f t="shared" si="11"/>
        <v>0</v>
      </c>
      <c r="Q162" s="214">
        <v>1.583E-2</v>
      </c>
      <c r="R162" s="214">
        <f t="shared" si="12"/>
        <v>1.583E-2</v>
      </c>
      <c r="S162" s="214">
        <v>0</v>
      </c>
      <c r="T162" s="215">
        <f t="shared" si="1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6" t="s">
        <v>181</v>
      </c>
      <c r="AT162" s="216" t="s">
        <v>159</v>
      </c>
      <c r="AU162" s="216" t="s">
        <v>69</v>
      </c>
      <c r="AY162" s="101" t="s">
        <v>155</v>
      </c>
      <c r="BE162" s="217">
        <f t="shared" si="14"/>
        <v>0</v>
      </c>
      <c r="BF162" s="217">
        <f t="shared" si="15"/>
        <v>0</v>
      </c>
      <c r="BG162" s="217">
        <f t="shared" si="16"/>
        <v>0</v>
      </c>
      <c r="BH162" s="217">
        <f t="shared" si="17"/>
        <v>0</v>
      </c>
      <c r="BI162" s="217">
        <f t="shared" si="18"/>
        <v>0</v>
      </c>
      <c r="BJ162" s="101" t="s">
        <v>66</v>
      </c>
      <c r="BK162" s="217">
        <f t="shared" si="19"/>
        <v>0</v>
      </c>
      <c r="BL162" s="101" t="s">
        <v>181</v>
      </c>
      <c r="BM162" s="216" t="s">
        <v>319</v>
      </c>
    </row>
    <row r="163" spans="1:65" s="46" customFormat="1" ht="16.5" customHeight="1">
      <c r="A163" s="42"/>
      <c r="B163" s="203"/>
      <c r="C163" s="204" t="s">
        <v>320</v>
      </c>
      <c r="D163" s="204" t="s">
        <v>159</v>
      </c>
      <c r="E163" s="205" t="s">
        <v>321</v>
      </c>
      <c r="F163" s="206" t="s">
        <v>322</v>
      </c>
      <c r="G163" s="207" t="s">
        <v>180</v>
      </c>
      <c r="H163" s="208">
        <v>1000</v>
      </c>
      <c r="I163" s="209"/>
      <c r="J163" s="210">
        <f t="shared" si="10"/>
        <v>0</v>
      </c>
      <c r="K163" s="211"/>
      <c r="L163" s="45"/>
      <c r="M163" s="212" t="s">
        <v>60</v>
      </c>
      <c r="N163" s="213" t="s">
        <v>110</v>
      </c>
      <c r="O163" s="57"/>
      <c r="P163" s="214">
        <f t="shared" si="11"/>
        <v>0</v>
      </c>
      <c r="Q163" s="214">
        <v>0</v>
      </c>
      <c r="R163" s="214">
        <f t="shared" si="12"/>
        <v>0</v>
      </c>
      <c r="S163" s="214">
        <v>2.7999999999999998E-4</v>
      </c>
      <c r="T163" s="215">
        <f t="shared" si="13"/>
        <v>0.27999999999999997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6" t="s">
        <v>181</v>
      </c>
      <c r="AT163" s="216" t="s">
        <v>159</v>
      </c>
      <c r="AU163" s="216" t="s">
        <v>69</v>
      </c>
      <c r="AY163" s="101" t="s">
        <v>155</v>
      </c>
      <c r="BE163" s="217">
        <f t="shared" si="14"/>
        <v>0</v>
      </c>
      <c r="BF163" s="217">
        <f t="shared" si="15"/>
        <v>0</v>
      </c>
      <c r="BG163" s="217">
        <f t="shared" si="16"/>
        <v>0</v>
      </c>
      <c r="BH163" s="217">
        <f t="shared" si="17"/>
        <v>0</v>
      </c>
      <c r="BI163" s="217">
        <f t="shared" si="18"/>
        <v>0</v>
      </c>
      <c r="BJ163" s="101" t="s">
        <v>66</v>
      </c>
      <c r="BK163" s="217">
        <f t="shared" si="19"/>
        <v>0</v>
      </c>
      <c r="BL163" s="101" t="s">
        <v>181</v>
      </c>
      <c r="BM163" s="216" t="s">
        <v>323</v>
      </c>
    </row>
    <row r="164" spans="1:65" s="46" customFormat="1" ht="16.5" customHeight="1">
      <c r="A164" s="42"/>
      <c r="B164" s="203"/>
      <c r="C164" s="204" t="s">
        <v>324</v>
      </c>
      <c r="D164" s="204" t="s">
        <v>159</v>
      </c>
      <c r="E164" s="205" t="s">
        <v>325</v>
      </c>
      <c r="F164" s="206" t="s">
        <v>326</v>
      </c>
      <c r="G164" s="207" t="s">
        <v>180</v>
      </c>
      <c r="H164" s="208">
        <v>700</v>
      </c>
      <c r="I164" s="209"/>
      <c r="J164" s="210">
        <f t="shared" si="10"/>
        <v>0</v>
      </c>
      <c r="K164" s="211"/>
      <c r="L164" s="45"/>
      <c r="M164" s="212" t="s">
        <v>60</v>
      </c>
      <c r="N164" s="213" t="s">
        <v>110</v>
      </c>
      <c r="O164" s="57"/>
      <c r="P164" s="214">
        <f t="shared" si="11"/>
        <v>0</v>
      </c>
      <c r="Q164" s="214">
        <v>0</v>
      </c>
      <c r="R164" s="214">
        <f t="shared" si="12"/>
        <v>0</v>
      </c>
      <c r="S164" s="214">
        <v>2.9E-4</v>
      </c>
      <c r="T164" s="215">
        <f t="shared" si="13"/>
        <v>0.20300000000000001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6" t="s">
        <v>181</v>
      </c>
      <c r="AT164" s="216" t="s">
        <v>159</v>
      </c>
      <c r="AU164" s="216" t="s">
        <v>69</v>
      </c>
      <c r="AY164" s="101" t="s">
        <v>155</v>
      </c>
      <c r="BE164" s="217">
        <f t="shared" si="14"/>
        <v>0</v>
      </c>
      <c r="BF164" s="217">
        <f t="shared" si="15"/>
        <v>0</v>
      </c>
      <c r="BG164" s="217">
        <f t="shared" si="16"/>
        <v>0</v>
      </c>
      <c r="BH164" s="217">
        <f t="shared" si="17"/>
        <v>0</v>
      </c>
      <c r="BI164" s="217">
        <f t="shared" si="18"/>
        <v>0</v>
      </c>
      <c r="BJ164" s="101" t="s">
        <v>66</v>
      </c>
      <c r="BK164" s="217">
        <f t="shared" si="19"/>
        <v>0</v>
      </c>
      <c r="BL164" s="101" t="s">
        <v>181</v>
      </c>
      <c r="BM164" s="216" t="s">
        <v>327</v>
      </c>
    </row>
    <row r="165" spans="1:65" s="46" customFormat="1" ht="33" customHeight="1">
      <c r="A165" s="42"/>
      <c r="B165" s="203"/>
      <c r="C165" s="204" t="s">
        <v>328</v>
      </c>
      <c r="D165" s="204" t="s">
        <v>159</v>
      </c>
      <c r="E165" s="205" t="s">
        <v>329</v>
      </c>
      <c r="F165" s="206" t="s">
        <v>330</v>
      </c>
      <c r="G165" s="207" t="s">
        <v>180</v>
      </c>
      <c r="H165" s="208">
        <v>134</v>
      </c>
      <c r="I165" s="209"/>
      <c r="J165" s="210">
        <f t="shared" si="10"/>
        <v>0</v>
      </c>
      <c r="K165" s="211"/>
      <c r="L165" s="45"/>
      <c r="M165" s="212" t="s">
        <v>60</v>
      </c>
      <c r="N165" s="213" t="s">
        <v>110</v>
      </c>
      <c r="O165" s="57"/>
      <c r="P165" s="214">
        <f t="shared" si="11"/>
        <v>0</v>
      </c>
      <c r="Q165" s="214">
        <v>6.6E-4</v>
      </c>
      <c r="R165" s="214">
        <f t="shared" si="12"/>
        <v>8.8440000000000005E-2</v>
      </c>
      <c r="S165" s="214">
        <v>0</v>
      </c>
      <c r="T165" s="215">
        <f t="shared" si="1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6" t="s">
        <v>181</v>
      </c>
      <c r="AT165" s="216" t="s">
        <v>159</v>
      </c>
      <c r="AU165" s="216" t="s">
        <v>69</v>
      </c>
      <c r="AY165" s="101" t="s">
        <v>155</v>
      </c>
      <c r="BE165" s="217">
        <f t="shared" si="14"/>
        <v>0</v>
      </c>
      <c r="BF165" s="217">
        <f t="shared" si="15"/>
        <v>0</v>
      </c>
      <c r="BG165" s="217">
        <f t="shared" si="16"/>
        <v>0</v>
      </c>
      <c r="BH165" s="217">
        <f t="shared" si="17"/>
        <v>0</v>
      </c>
      <c r="BI165" s="217">
        <f t="shared" si="18"/>
        <v>0</v>
      </c>
      <c r="BJ165" s="101" t="s">
        <v>66</v>
      </c>
      <c r="BK165" s="217">
        <f t="shared" si="19"/>
        <v>0</v>
      </c>
      <c r="BL165" s="101" t="s">
        <v>181</v>
      </c>
      <c r="BM165" s="216" t="s">
        <v>331</v>
      </c>
    </row>
    <row r="166" spans="1:65" s="46" customFormat="1" ht="33" customHeight="1">
      <c r="A166" s="42"/>
      <c r="B166" s="203"/>
      <c r="C166" s="204" t="s">
        <v>332</v>
      </c>
      <c r="D166" s="204" t="s">
        <v>159</v>
      </c>
      <c r="E166" s="205" t="s">
        <v>333</v>
      </c>
      <c r="F166" s="206" t="s">
        <v>334</v>
      </c>
      <c r="G166" s="207" t="s">
        <v>180</v>
      </c>
      <c r="H166" s="208">
        <v>46</v>
      </c>
      <c r="I166" s="209"/>
      <c r="J166" s="210">
        <f t="shared" si="10"/>
        <v>0</v>
      </c>
      <c r="K166" s="211"/>
      <c r="L166" s="45"/>
      <c r="M166" s="212" t="s">
        <v>60</v>
      </c>
      <c r="N166" s="213" t="s">
        <v>110</v>
      </c>
      <c r="O166" s="57"/>
      <c r="P166" s="214">
        <f t="shared" si="11"/>
        <v>0</v>
      </c>
      <c r="Q166" s="214">
        <v>6.6E-4</v>
      </c>
      <c r="R166" s="214">
        <f t="shared" si="12"/>
        <v>3.0359999999999998E-2</v>
      </c>
      <c r="S166" s="214">
        <v>0</v>
      </c>
      <c r="T166" s="215">
        <f t="shared" si="13"/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6" t="s">
        <v>181</v>
      </c>
      <c r="AT166" s="216" t="s">
        <v>159</v>
      </c>
      <c r="AU166" s="216" t="s">
        <v>69</v>
      </c>
      <c r="AY166" s="101" t="s">
        <v>155</v>
      </c>
      <c r="BE166" s="217">
        <f t="shared" si="14"/>
        <v>0</v>
      </c>
      <c r="BF166" s="217">
        <f t="shared" si="15"/>
        <v>0</v>
      </c>
      <c r="BG166" s="217">
        <f t="shared" si="16"/>
        <v>0</v>
      </c>
      <c r="BH166" s="217">
        <f t="shared" si="17"/>
        <v>0</v>
      </c>
      <c r="BI166" s="217">
        <f t="shared" si="18"/>
        <v>0</v>
      </c>
      <c r="BJ166" s="101" t="s">
        <v>66</v>
      </c>
      <c r="BK166" s="217">
        <f t="shared" si="19"/>
        <v>0</v>
      </c>
      <c r="BL166" s="101" t="s">
        <v>181</v>
      </c>
      <c r="BM166" s="216" t="s">
        <v>335</v>
      </c>
    </row>
    <row r="167" spans="1:65" s="46" customFormat="1" ht="33" customHeight="1">
      <c r="A167" s="42"/>
      <c r="B167" s="203"/>
      <c r="C167" s="204" t="s">
        <v>336</v>
      </c>
      <c r="D167" s="204" t="s">
        <v>159</v>
      </c>
      <c r="E167" s="205" t="s">
        <v>337</v>
      </c>
      <c r="F167" s="206" t="s">
        <v>338</v>
      </c>
      <c r="G167" s="207" t="s">
        <v>180</v>
      </c>
      <c r="H167" s="208">
        <v>101</v>
      </c>
      <c r="I167" s="209"/>
      <c r="J167" s="210">
        <f t="shared" si="10"/>
        <v>0</v>
      </c>
      <c r="K167" s="211"/>
      <c r="L167" s="45"/>
      <c r="M167" s="212" t="s">
        <v>60</v>
      </c>
      <c r="N167" s="213" t="s">
        <v>110</v>
      </c>
      <c r="O167" s="57"/>
      <c r="P167" s="214">
        <f t="shared" si="11"/>
        <v>0</v>
      </c>
      <c r="Q167" s="214">
        <v>6.6E-4</v>
      </c>
      <c r="R167" s="214">
        <f t="shared" si="12"/>
        <v>6.6659999999999997E-2</v>
      </c>
      <c r="S167" s="214">
        <v>0</v>
      </c>
      <c r="T167" s="215">
        <f t="shared" si="13"/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6" t="s">
        <v>181</v>
      </c>
      <c r="AT167" s="216" t="s">
        <v>159</v>
      </c>
      <c r="AU167" s="216" t="s">
        <v>69</v>
      </c>
      <c r="AY167" s="101" t="s">
        <v>155</v>
      </c>
      <c r="BE167" s="217">
        <f t="shared" si="14"/>
        <v>0</v>
      </c>
      <c r="BF167" s="217">
        <f t="shared" si="15"/>
        <v>0</v>
      </c>
      <c r="BG167" s="217">
        <f t="shared" si="16"/>
        <v>0</v>
      </c>
      <c r="BH167" s="217">
        <f t="shared" si="17"/>
        <v>0</v>
      </c>
      <c r="BI167" s="217">
        <f t="shared" si="18"/>
        <v>0</v>
      </c>
      <c r="BJ167" s="101" t="s">
        <v>66</v>
      </c>
      <c r="BK167" s="217">
        <f t="shared" si="19"/>
        <v>0</v>
      </c>
      <c r="BL167" s="101" t="s">
        <v>181</v>
      </c>
      <c r="BM167" s="216" t="s">
        <v>339</v>
      </c>
    </row>
    <row r="168" spans="1:65" s="46" customFormat="1" ht="33" customHeight="1">
      <c r="A168" s="42"/>
      <c r="B168" s="203"/>
      <c r="C168" s="204" t="s">
        <v>340</v>
      </c>
      <c r="D168" s="204" t="s">
        <v>159</v>
      </c>
      <c r="E168" s="205" t="s">
        <v>341</v>
      </c>
      <c r="F168" s="206" t="s">
        <v>342</v>
      </c>
      <c r="G168" s="207" t="s">
        <v>180</v>
      </c>
      <c r="H168" s="208">
        <v>85</v>
      </c>
      <c r="I168" s="209"/>
      <c r="J168" s="210">
        <f t="shared" si="10"/>
        <v>0</v>
      </c>
      <c r="K168" s="211"/>
      <c r="L168" s="45"/>
      <c r="M168" s="212" t="s">
        <v>60</v>
      </c>
      <c r="N168" s="213" t="s">
        <v>110</v>
      </c>
      <c r="O168" s="57"/>
      <c r="P168" s="214">
        <f t="shared" si="11"/>
        <v>0</v>
      </c>
      <c r="Q168" s="214">
        <v>6.6E-4</v>
      </c>
      <c r="R168" s="214">
        <f t="shared" si="12"/>
        <v>5.6099999999999997E-2</v>
      </c>
      <c r="S168" s="214">
        <v>0</v>
      </c>
      <c r="T168" s="215">
        <f t="shared" si="1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6" t="s">
        <v>181</v>
      </c>
      <c r="AT168" s="216" t="s">
        <v>159</v>
      </c>
      <c r="AU168" s="216" t="s">
        <v>69</v>
      </c>
      <c r="AY168" s="101" t="s">
        <v>155</v>
      </c>
      <c r="BE168" s="217">
        <f t="shared" si="14"/>
        <v>0</v>
      </c>
      <c r="BF168" s="217">
        <f t="shared" si="15"/>
        <v>0</v>
      </c>
      <c r="BG168" s="217">
        <f t="shared" si="16"/>
        <v>0</v>
      </c>
      <c r="BH168" s="217">
        <f t="shared" si="17"/>
        <v>0</v>
      </c>
      <c r="BI168" s="217">
        <f t="shared" si="18"/>
        <v>0</v>
      </c>
      <c r="BJ168" s="101" t="s">
        <v>66</v>
      </c>
      <c r="BK168" s="217">
        <f t="shared" si="19"/>
        <v>0</v>
      </c>
      <c r="BL168" s="101" t="s">
        <v>181</v>
      </c>
      <c r="BM168" s="216" t="s">
        <v>343</v>
      </c>
    </row>
    <row r="169" spans="1:65" s="46" customFormat="1" ht="33" customHeight="1">
      <c r="A169" s="42"/>
      <c r="B169" s="203"/>
      <c r="C169" s="204" t="s">
        <v>344</v>
      </c>
      <c r="D169" s="204" t="s">
        <v>159</v>
      </c>
      <c r="E169" s="205" t="s">
        <v>345</v>
      </c>
      <c r="F169" s="206" t="s">
        <v>346</v>
      </c>
      <c r="G169" s="207" t="s">
        <v>180</v>
      </c>
      <c r="H169" s="208">
        <v>100</v>
      </c>
      <c r="I169" s="209"/>
      <c r="J169" s="210">
        <f t="shared" si="10"/>
        <v>0</v>
      </c>
      <c r="K169" s="211"/>
      <c r="L169" s="45"/>
      <c r="M169" s="212" t="s">
        <v>60</v>
      </c>
      <c r="N169" s="213" t="s">
        <v>110</v>
      </c>
      <c r="O169" s="57"/>
      <c r="P169" s="214">
        <f t="shared" si="11"/>
        <v>0</v>
      </c>
      <c r="Q169" s="214">
        <v>6.6E-4</v>
      </c>
      <c r="R169" s="214">
        <f t="shared" si="12"/>
        <v>6.6000000000000003E-2</v>
      </c>
      <c r="S169" s="214">
        <v>0</v>
      </c>
      <c r="T169" s="215">
        <f t="shared" si="1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6" t="s">
        <v>181</v>
      </c>
      <c r="AT169" s="216" t="s">
        <v>159</v>
      </c>
      <c r="AU169" s="216" t="s">
        <v>69</v>
      </c>
      <c r="AY169" s="101" t="s">
        <v>155</v>
      </c>
      <c r="BE169" s="217">
        <f t="shared" si="14"/>
        <v>0</v>
      </c>
      <c r="BF169" s="217">
        <f t="shared" si="15"/>
        <v>0</v>
      </c>
      <c r="BG169" s="217">
        <f t="shared" si="16"/>
        <v>0</v>
      </c>
      <c r="BH169" s="217">
        <f t="shared" si="17"/>
        <v>0</v>
      </c>
      <c r="BI169" s="217">
        <f t="shared" si="18"/>
        <v>0</v>
      </c>
      <c r="BJ169" s="101" t="s">
        <v>66</v>
      </c>
      <c r="BK169" s="217">
        <f t="shared" si="19"/>
        <v>0</v>
      </c>
      <c r="BL169" s="101" t="s">
        <v>181</v>
      </c>
      <c r="BM169" s="216" t="s">
        <v>347</v>
      </c>
    </row>
    <row r="170" spans="1:65" s="46" customFormat="1" ht="44.25" customHeight="1">
      <c r="A170" s="42"/>
      <c r="B170" s="203"/>
      <c r="C170" s="204" t="s">
        <v>348</v>
      </c>
      <c r="D170" s="204" t="s">
        <v>159</v>
      </c>
      <c r="E170" s="205" t="s">
        <v>349</v>
      </c>
      <c r="F170" s="206" t="s">
        <v>350</v>
      </c>
      <c r="G170" s="207" t="s">
        <v>180</v>
      </c>
      <c r="H170" s="208">
        <v>396</v>
      </c>
      <c r="I170" s="209"/>
      <c r="J170" s="210">
        <f t="shared" si="10"/>
        <v>0</v>
      </c>
      <c r="K170" s="211"/>
      <c r="L170" s="45"/>
      <c r="M170" s="212" t="s">
        <v>60</v>
      </c>
      <c r="N170" s="213" t="s">
        <v>110</v>
      </c>
      <c r="O170" s="57"/>
      <c r="P170" s="214">
        <f t="shared" si="11"/>
        <v>0</v>
      </c>
      <c r="Q170" s="214">
        <v>6.6E-4</v>
      </c>
      <c r="R170" s="214">
        <f t="shared" si="12"/>
        <v>0.26135999999999998</v>
      </c>
      <c r="S170" s="214">
        <v>0</v>
      </c>
      <c r="T170" s="215">
        <f t="shared" si="1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6" t="s">
        <v>181</v>
      </c>
      <c r="AT170" s="216" t="s">
        <v>159</v>
      </c>
      <c r="AU170" s="216" t="s">
        <v>69</v>
      </c>
      <c r="AY170" s="101" t="s">
        <v>155</v>
      </c>
      <c r="BE170" s="217">
        <f t="shared" si="14"/>
        <v>0</v>
      </c>
      <c r="BF170" s="217">
        <f t="shared" si="15"/>
        <v>0</v>
      </c>
      <c r="BG170" s="217">
        <f t="shared" si="16"/>
        <v>0</v>
      </c>
      <c r="BH170" s="217">
        <f t="shared" si="17"/>
        <v>0</v>
      </c>
      <c r="BI170" s="217">
        <f t="shared" si="18"/>
        <v>0</v>
      </c>
      <c r="BJ170" s="101" t="s">
        <v>66</v>
      </c>
      <c r="BK170" s="217">
        <f t="shared" si="19"/>
        <v>0</v>
      </c>
      <c r="BL170" s="101" t="s">
        <v>181</v>
      </c>
      <c r="BM170" s="216" t="s">
        <v>351</v>
      </c>
    </row>
    <row r="171" spans="1:65" s="46" customFormat="1" ht="33" customHeight="1">
      <c r="A171" s="42"/>
      <c r="B171" s="203"/>
      <c r="C171" s="204" t="s">
        <v>352</v>
      </c>
      <c r="D171" s="204" t="s">
        <v>159</v>
      </c>
      <c r="E171" s="205" t="s">
        <v>353</v>
      </c>
      <c r="F171" s="206" t="s">
        <v>354</v>
      </c>
      <c r="G171" s="207" t="s">
        <v>180</v>
      </c>
      <c r="H171" s="208">
        <v>386</v>
      </c>
      <c r="I171" s="209"/>
      <c r="J171" s="210">
        <f t="shared" si="10"/>
        <v>0</v>
      </c>
      <c r="K171" s="211"/>
      <c r="L171" s="45"/>
      <c r="M171" s="212" t="s">
        <v>60</v>
      </c>
      <c r="N171" s="213" t="s">
        <v>110</v>
      </c>
      <c r="O171" s="57"/>
      <c r="P171" s="214">
        <f t="shared" si="11"/>
        <v>0</v>
      </c>
      <c r="Q171" s="214">
        <v>6.6E-4</v>
      </c>
      <c r="R171" s="214">
        <f t="shared" si="12"/>
        <v>0.25475999999999999</v>
      </c>
      <c r="S171" s="214">
        <v>0</v>
      </c>
      <c r="T171" s="215">
        <f t="shared" si="1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6" t="s">
        <v>181</v>
      </c>
      <c r="AT171" s="216" t="s">
        <v>159</v>
      </c>
      <c r="AU171" s="216" t="s">
        <v>69</v>
      </c>
      <c r="AY171" s="101" t="s">
        <v>155</v>
      </c>
      <c r="BE171" s="217">
        <f t="shared" si="14"/>
        <v>0</v>
      </c>
      <c r="BF171" s="217">
        <f t="shared" si="15"/>
        <v>0</v>
      </c>
      <c r="BG171" s="217">
        <f t="shared" si="16"/>
        <v>0</v>
      </c>
      <c r="BH171" s="217">
        <f t="shared" si="17"/>
        <v>0</v>
      </c>
      <c r="BI171" s="217">
        <f t="shared" si="18"/>
        <v>0</v>
      </c>
      <c r="BJ171" s="101" t="s">
        <v>66</v>
      </c>
      <c r="BK171" s="217">
        <f t="shared" si="19"/>
        <v>0</v>
      </c>
      <c r="BL171" s="101" t="s">
        <v>181</v>
      </c>
      <c r="BM171" s="216" t="s">
        <v>355</v>
      </c>
    </row>
    <row r="172" spans="1:65" s="46" customFormat="1" ht="21.75" customHeight="1">
      <c r="A172" s="42"/>
      <c r="B172" s="203"/>
      <c r="C172" s="204" t="s">
        <v>356</v>
      </c>
      <c r="D172" s="204" t="s">
        <v>159</v>
      </c>
      <c r="E172" s="205" t="s">
        <v>357</v>
      </c>
      <c r="F172" s="206" t="s">
        <v>358</v>
      </c>
      <c r="G172" s="207" t="s">
        <v>180</v>
      </c>
      <c r="H172" s="208">
        <v>30</v>
      </c>
      <c r="I172" s="209"/>
      <c r="J172" s="210">
        <f t="shared" si="10"/>
        <v>0</v>
      </c>
      <c r="K172" s="211"/>
      <c r="L172" s="45"/>
      <c r="M172" s="212" t="s">
        <v>60</v>
      </c>
      <c r="N172" s="213" t="s">
        <v>110</v>
      </c>
      <c r="O172" s="57"/>
      <c r="P172" s="214">
        <f t="shared" si="11"/>
        <v>0</v>
      </c>
      <c r="Q172" s="214">
        <v>9.7999999999999997E-4</v>
      </c>
      <c r="R172" s="214">
        <f t="shared" si="12"/>
        <v>2.9399999999999999E-2</v>
      </c>
      <c r="S172" s="214">
        <v>0</v>
      </c>
      <c r="T172" s="215">
        <f t="shared" si="1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6" t="s">
        <v>181</v>
      </c>
      <c r="AT172" s="216" t="s">
        <v>159</v>
      </c>
      <c r="AU172" s="216" t="s">
        <v>69</v>
      </c>
      <c r="AY172" s="101" t="s">
        <v>155</v>
      </c>
      <c r="BE172" s="217">
        <f t="shared" si="14"/>
        <v>0</v>
      </c>
      <c r="BF172" s="217">
        <f t="shared" si="15"/>
        <v>0</v>
      </c>
      <c r="BG172" s="217">
        <f t="shared" si="16"/>
        <v>0</v>
      </c>
      <c r="BH172" s="217">
        <f t="shared" si="17"/>
        <v>0</v>
      </c>
      <c r="BI172" s="217">
        <f t="shared" si="18"/>
        <v>0</v>
      </c>
      <c r="BJ172" s="101" t="s">
        <v>66</v>
      </c>
      <c r="BK172" s="217">
        <f t="shared" si="19"/>
        <v>0</v>
      </c>
      <c r="BL172" s="101" t="s">
        <v>181</v>
      </c>
      <c r="BM172" s="216" t="s">
        <v>359</v>
      </c>
    </row>
    <row r="173" spans="1:65" s="46" customFormat="1" ht="21.75" customHeight="1">
      <c r="A173" s="42"/>
      <c r="B173" s="203"/>
      <c r="C173" s="204" t="s">
        <v>360</v>
      </c>
      <c r="D173" s="204" t="s">
        <v>159</v>
      </c>
      <c r="E173" s="205" t="s">
        <v>361</v>
      </c>
      <c r="F173" s="206" t="s">
        <v>362</v>
      </c>
      <c r="G173" s="207" t="s">
        <v>180</v>
      </c>
      <c r="H173" s="208">
        <v>6</v>
      </c>
      <c r="I173" s="209"/>
      <c r="J173" s="210">
        <f t="shared" si="10"/>
        <v>0</v>
      </c>
      <c r="K173" s="211"/>
      <c r="L173" s="45"/>
      <c r="M173" s="212" t="s">
        <v>60</v>
      </c>
      <c r="N173" s="213" t="s">
        <v>110</v>
      </c>
      <c r="O173" s="57"/>
      <c r="P173" s="214">
        <f t="shared" si="11"/>
        <v>0</v>
      </c>
      <c r="Q173" s="214">
        <v>1.2600000000000001E-3</v>
      </c>
      <c r="R173" s="214">
        <f t="shared" si="12"/>
        <v>7.5600000000000007E-3</v>
      </c>
      <c r="S173" s="214">
        <v>0</v>
      </c>
      <c r="T173" s="215">
        <f t="shared" si="13"/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6" t="s">
        <v>181</v>
      </c>
      <c r="AT173" s="216" t="s">
        <v>159</v>
      </c>
      <c r="AU173" s="216" t="s">
        <v>69</v>
      </c>
      <c r="AY173" s="101" t="s">
        <v>155</v>
      </c>
      <c r="BE173" s="217">
        <f t="shared" si="14"/>
        <v>0</v>
      </c>
      <c r="BF173" s="217">
        <f t="shared" si="15"/>
        <v>0</v>
      </c>
      <c r="BG173" s="217">
        <f t="shared" si="16"/>
        <v>0</v>
      </c>
      <c r="BH173" s="217">
        <f t="shared" si="17"/>
        <v>0</v>
      </c>
      <c r="BI173" s="217">
        <f t="shared" si="18"/>
        <v>0</v>
      </c>
      <c r="BJ173" s="101" t="s">
        <v>66</v>
      </c>
      <c r="BK173" s="217">
        <f t="shared" si="19"/>
        <v>0</v>
      </c>
      <c r="BL173" s="101" t="s">
        <v>181</v>
      </c>
      <c r="BM173" s="216" t="s">
        <v>363</v>
      </c>
    </row>
    <row r="174" spans="1:65" s="46" customFormat="1" ht="21.75" customHeight="1">
      <c r="A174" s="42"/>
      <c r="B174" s="203"/>
      <c r="C174" s="204" t="s">
        <v>364</v>
      </c>
      <c r="D174" s="204" t="s">
        <v>159</v>
      </c>
      <c r="E174" s="205" t="s">
        <v>365</v>
      </c>
      <c r="F174" s="206" t="s">
        <v>366</v>
      </c>
      <c r="G174" s="207" t="s">
        <v>180</v>
      </c>
      <c r="H174" s="208">
        <v>2</v>
      </c>
      <c r="I174" s="209"/>
      <c r="J174" s="210">
        <f t="shared" si="10"/>
        <v>0</v>
      </c>
      <c r="K174" s="211"/>
      <c r="L174" s="45"/>
      <c r="M174" s="212" t="s">
        <v>60</v>
      </c>
      <c r="N174" s="213" t="s">
        <v>110</v>
      </c>
      <c r="O174" s="57"/>
      <c r="P174" s="214">
        <f t="shared" si="11"/>
        <v>0</v>
      </c>
      <c r="Q174" s="214">
        <v>1.5299999999999999E-3</v>
      </c>
      <c r="R174" s="214">
        <f t="shared" si="12"/>
        <v>3.0599999999999998E-3</v>
      </c>
      <c r="S174" s="214">
        <v>0</v>
      </c>
      <c r="T174" s="215">
        <f t="shared" si="13"/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6" t="s">
        <v>181</v>
      </c>
      <c r="AT174" s="216" t="s">
        <v>159</v>
      </c>
      <c r="AU174" s="216" t="s">
        <v>69</v>
      </c>
      <c r="AY174" s="101" t="s">
        <v>155</v>
      </c>
      <c r="BE174" s="217">
        <f t="shared" si="14"/>
        <v>0</v>
      </c>
      <c r="BF174" s="217">
        <f t="shared" si="15"/>
        <v>0</v>
      </c>
      <c r="BG174" s="217">
        <f t="shared" si="16"/>
        <v>0</v>
      </c>
      <c r="BH174" s="217">
        <f t="shared" si="17"/>
        <v>0</v>
      </c>
      <c r="BI174" s="217">
        <f t="shared" si="18"/>
        <v>0</v>
      </c>
      <c r="BJ174" s="101" t="s">
        <v>66</v>
      </c>
      <c r="BK174" s="217">
        <f t="shared" si="19"/>
        <v>0</v>
      </c>
      <c r="BL174" s="101" t="s">
        <v>181</v>
      </c>
      <c r="BM174" s="216" t="s">
        <v>367</v>
      </c>
    </row>
    <row r="175" spans="1:65" s="46" customFormat="1" ht="33" customHeight="1">
      <c r="A175" s="42"/>
      <c r="B175" s="203"/>
      <c r="C175" s="204" t="s">
        <v>368</v>
      </c>
      <c r="D175" s="204" t="s">
        <v>159</v>
      </c>
      <c r="E175" s="205" t="s">
        <v>369</v>
      </c>
      <c r="F175" s="206" t="s">
        <v>370</v>
      </c>
      <c r="G175" s="207" t="s">
        <v>189</v>
      </c>
      <c r="H175" s="208">
        <v>5</v>
      </c>
      <c r="I175" s="209"/>
      <c r="J175" s="210">
        <f t="shared" si="10"/>
        <v>0</v>
      </c>
      <c r="K175" s="211"/>
      <c r="L175" s="45"/>
      <c r="M175" s="212" t="s">
        <v>60</v>
      </c>
      <c r="N175" s="213" t="s">
        <v>110</v>
      </c>
      <c r="O175" s="57"/>
      <c r="P175" s="214">
        <f t="shared" si="11"/>
        <v>0</v>
      </c>
      <c r="Q175" s="214">
        <v>7.7999999999999999E-4</v>
      </c>
      <c r="R175" s="214">
        <f t="shared" si="12"/>
        <v>3.8999999999999998E-3</v>
      </c>
      <c r="S175" s="214">
        <v>0</v>
      </c>
      <c r="T175" s="215">
        <f t="shared" si="13"/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6" t="s">
        <v>181</v>
      </c>
      <c r="AT175" s="216" t="s">
        <v>159</v>
      </c>
      <c r="AU175" s="216" t="s">
        <v>69</v>
      </c>
      <c r="AY175" s="101" t="s">
        <v>155</v>
      </c>
      <c r="BE175" s="217">
        <f t="shared" si="14"/>
        <v>0</v>
      </c>
      <c r="BF175" s="217">
        <f t="shared" si="15"/>
        <v>0</v>
      </c>
      <c r="BG175" s="217">
        <f t="shared" si="16"/>
        <v>0</v>
      </c>
      <c r="BH175" s="217">
        <f t="shared" si="17"/>
        <v>0</v>
      </c>
      <c r="BI175" s="217">
        <f t="shared" si="18"/>
        <v>0</v>
      </c>
      <c r="BJ175" s="101" t="s">
        <v>66</v>
      </c>
      <c r="BK175" s="217">
        <f t="shared" si="19"/>
        <v>0</v>
      </c>
      <c r="BL175" s="101" t="s">
        <v>181</v>
      </c>
      <c r="BM175" s="216" t="s">
        <v>371</v>
      </c>
    </row>
    <row r="176" spans="1:65" s="46" customFormat="1" ht="33" customHeight="1">
      <c r="A176" s="42"/>
      <c r="B176" s="203"/>
      <c r="C176" s="204" t="s">
        <v>372</v>
      </c>
      <c r="D176" s="204" t="s">
        <v>159</v>
      </c>
      <c r="E176" s="205" t="s">
        <v>373</v>
      </c>
      <c r="F176" s="206" t="s">
        <v>374</v>
      </c>
      <c r="G176" s="207" t="s">
        <v>189</v>
      </c>
      <c r="H176" s="208">
        <v>5</v>
      </c>
      <c r="I176" s="209"/>
      <c r="J176" s="210">
        <f t="shared" si="10"/>
        <v>0</v>
      </c>
      <c r="K176" s="211"/>
      <c r="L176" s="45"/>
      <c r="M176" s="212" t="s">
        <v>60</v>
      </c>
      <c r="N176" s="213" t="s">
        <v>110</v>
      </c>
      <c r="O176" s="57"/>
      <c r="P176" s="214">
        <f t="shared" si="11"/>
        <v>0</v>
      </c>
      <c r="Q176" s="214">
        <v>1.47E-3</v>
      </c>
      <c r="R176" s="214">
        <f t="shared" si="12"/>
        <v>7.3499999999999998E-3</v>
      </c>
      <c r="S176" s="214">
        <v>0</v>
      </c>
      <c r="T176" s="215">
        <f t="shared" si="13"/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6" t="s">
        <v>181</v>
      </c>
      <c r="AT176" s="216" t="s">
        <v>159</v>
      </c>
      <c r="AU176" s="216" t="s">
        <v>69</v>
      </c>
      <c r="AY176" s="101" t="s">
        <v>155</v>
      </c>
      <c r="BE176" s="217">
        <f t="shared" si="14"/>
        <v>0</v>
      </c>
      <c r="BF176" s="217">
        <f t="shared" si="15"/>
        <v>0</v>
      </c>
      <c r="BG176" s="217">
        <f t="shared" si="16"/>
        <v>0</v>
      </c>
      <c r="BH176" s="217">
        <f t="shared" si="17"/>
        <v>0</v>
      </c>
      <c r="BI176" s="217">
        <f t="shared" si="18"/>
        <v>0</v>
      </c>
      <c r="BJ176" s="101" t="s">
        <v>66</v>
      </c>
      <c r="BK176" s="217">
        <f t="shared" si="19"/>
        <v>0</v>
      </c>
      <c r="BL176" s="101" t="s">
        <v>181</v>
      </c>
      <c r="BM176" s="216" t="s">
        <v>375</v>
      </c>
    </row>
    <row r="177" spans="1:65" s="46" customFormat="1" ht="33" customHeight="1">
      <c r="A177" s="42"/>
      <c r="B177" s="203"/>
      <c r="C177" s="204" t="s">
        <v>376</v>
      </c>
      <c r="D177" s="204" t="s">
        <v>159</v>
      </c>
      <c r="E177" s="205" t="s">
        <v>377</v>
      </c>
      <c r="F177" s="206" t="s">
        <v>378</v>
      </c>
      <c r="G177" s="207" t="s">
        <v>189</v>
      </c>
      <c r="H177" s="208">
        <v>1</v>
      </c>
      <c r="I177" s="209"/>
      <c r="J177" s="210">
        <f t="shared" si="10"/>
        <v>0</v>
      </c>
      <c r="K177" s="211"/>
      <c r="L177" s="45"/>
      <c r="M177" s="212" t="s">
        <v>60</v>
      </c>
      <c r="N177" s="213" t="s">
        <v>110</v>
      </c>
      <c r="O177" s="57"/>
      <c r="P177" s="214">
        <f t="shared" si="11"/>
        <v>0</v>
      </c>
      <c r="Q177" s="214">
        <v>2.0300000000000001E-3</v>
      </c>
      <c r="R177" s="214">
        <f t="shared" si="12"/>
        <v>2.0300000000000001E-3</v>
      </c>
      <c r="S177" s="214">
        <v>0</v>
      </c>
      <c r="T177" s="215">
        <f t="shared" si="13"/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6" t="s">
        <v>181</v>
      </c>
      <c r="AT177" s="216" t="s">
        <v>159</v>
      </c>
      <c r="AU177" s="216" t="s">
        <v>69</v>
      </c>
      <c r="AY177" s="101" t="s">
        <v>155</v>
      </c>
      <c r="BE177" s="217">
        <f t="shared" si="14"/>
        <v>0</v>
      </c>
      <c r="BF177" s="217">
        <f t="shared" si="15"/>
        <v>0</v>
      </c>
      <c r="BG177" s="217">
        <f t="shared" si="16"/>
        <v>0</v>
      </c>
      <c r="BH177" s="217">
        <f t="shared" si="17"/>
        <v>0</v>
      </c>
      <c r="BI177" s="217">
        <f t="shared" si="18"/>
        <v>0</v>
      </c>
      <c r="BJ177" s="101" t="s">
        <v>66</v>
      </c>
      <c r="BK177" s="217">
        <f t="shared" si="19"/>
        <v>0</v>
      </c>
      <c r="BL177" s="101" t="s">
        <v>181</v>
      </c>
      <c r="BM177" s="216" t="s">
        <v>379</v>
      </c>
    </row>
    <row r="178" spans="1:65" s="46" customFormat="1" ht="33" customHeight="1">
      <c r="A178" s="42"/>
      <c r="B178" s="203"/>
      <c r="C178" s="204" t="s">
        <v>380</v>
      </c>
      <c r="D178" s="204" t="s">
        <v>159</v>
      </c>
      <c r="E178" s="205" t="s">
        <v>381</v>
      </c>
      <c r="F178" s="206" t="s">
        <v>382</v>
      </c>
      <c r="G178" s="207" t="s">
        <v>189</v>
      </c>
      <c r="H178" s="208">
        <v>3</v>
      </c>
      <c r="I178" s="209"/>
      <c r="J178" s="210">
        <f t="shared" si="10"/>
        <v>0</v>
      </c>
      <c r="K178" s="211"/>
      <c r="L178" s="45"/>
      <c r="M178" s="212" t="s">
        <v>60</v>
      </c>
      <c r="N178" s="213" t="s">
        <v>110</v>
      </c>
      <c r="O178" s="57"/>
      <c r="P178" s="214">
        <f t="shared" si="11"/>
        <v>0</v>
      </c>
      <c r="Q178" s="214">
        <v>2.0600000000000002E-3</v>
      </c>
      <c r="R178" s="214">
        <f t="shared" si="12"/>
        <v>6.1800000000000006E-3</v>
      </c>
      <c r="S178" s="214">
        <v>0</v>
      </c>
      <c r="T178" s="215">
        <f t="shared" si="1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6" t="s">
        <v>181</v>
      </c>
      <c r="AT178" s="216" t="s">
        <v>159</v>
      </c>
      <c r="AU178" s="216" t="s">
        <v>69</v>
      </c>
      <c r="AY178" s="101" t="s">
        <v>155</v>
      </c>
      <c r="BE178" s="217">
        <f t="shared" si="14"/>
        <v>0</v>
      </c>
      <c r="BF178" s="217">
        <f t="shared" si="15"/>
        <v>0</v>
      </c>
      <c r="BG178" s="217">
        <f t="shared" si="16"/>
        <v>0</v>
      </c>
      <c r="BH178" s="217">
        <f t="shared" si="17"/>
        <v>0</v>
      </c>
      <c r="BI178" s="217">
        <f t="shared" si="18"/>
        <v>0</v>
      </c>
      <c r="BJ178" s="101" t="s">
        <v>66</v>
      </c>
      <c r="BK178" s="217">
        <f t="shared" si="19"/>
        <v>0</v>
      </c>
      <c r="BL178" s="101" t="s">
        <v>181</v>
      </c>
      <c r="BM178" s="216" t="s">
        <v>383</v>
      </c>
    </row>
    <row r="179" spans="1:65" s="46" customFormat="1" ht="44.25" customHeight="1">
      <c r="A179" s="42"/>
      <c r="B179" s="203"/>
      <c r="C179" s="204" t="s">
        <v>384</v>
      </c>
      <c r="D179" s="204" t="s">
        <v>159</v>
      </c>
      <c r="E179" s="205" t="s">
        <v>385</v>
      </c>
      <c r="F179" s="206" t="s">
        <v>386</v>
      </c>
      <c r="G179" s="207" t="s">
        <v>180</v>
      </c>
      <c r="H179" s="208">
        <v>250</v>
      </c>
      <c r="I179" s="209"/>
      <c r="J179" s="210">
        <f t="shared" si="10"/>
        <v>0</v>
      </c>
      <c r="K179" s="211"/>
      <c r="L179" s="45"/>
      <c r="M179" s="212" t="s">
        <v>60</v>
      </c>
      <c r="N179" s="213" t="s">
        <v>110</v>
      </c>
      <c r="O179" s="57"/>
      <c r="P179" s="214">
        <f t="shared" si="11"/>
        <v>0</v>
      </c>
      <c r="Q179" s="214">
        <v>3.0000000000000001E-5</v>
      </c>
      <c r="R179" s="214">
        <f t="shared" si="12"/>
        <v>7.5000000000000006E-3</v>
      </c>
      <c r="S179" s="214">
        <v>0</v>
      </c>
      <c r="T179" s="215">
        <f t="shared" si="13"/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6" t="s">
        <v>181</v>
      </c>
      <c r="AT179" s="216" t="s">
        <v>159</v>
      </c>
      <c r="AU179" s="216" t="s">
        <v>69</v>
      </c>
      <c r="AY179" s="101" t="s">
        <v>155</v>
      </c>
      <c r="BE179" s="217">
        <f t="shared" si="14"/>
        <v>0</v>
      </c>
      <c r="BF179" s="217">
        <f t="shared" si="15"/>
        <v>0</v>
      </c>
      <c r="BG179" s="217">
        <f t="shared" si="16"/>
        <v>0</v>
      </c>
      <c r="BH179" s="217">
        <f t="shared" si="17"/>
        <v>0</v>
      </c>
      <c r="BI179" s="217">
        <f t="shared" si="18"/>
        <v>0</v>
      </c>
      <c r="BJ179" s="101" t="s">
        <v>66</v>
      </c>
      <c r="BK179" s="217">
        <f t="shared" si="19"/>
        <v>0</v>
      </c>
      <c r="BL179" s="101" t="s">
        <v>181</v>
      </c>
      <c r="BM179" s="216" t="s">
        <v>387</v>
      </c>
    </row>
    <row r="180" spans="1:65" s="46" customFormat="1" ht="44.25" customHeight="1">
      <c r="A180" s="42"/>
      <c r="B180" s="203"/>
      <c r="C180" s="204" t="s">
        <v>388</v>
      </c>
      <c r="D180" s="204" t="s">
        <v>159</v>
      </c>
      <c r="E180" s="205" t="s">
        <v>389</v>
      </c>
      <c r="F180" s="206" t="s">
        <v>390</v>
      </c>
      <c r="G180" s="207" t="s">
        <v>180</v>
      </c>
      <c r="H180" s="208">
        <v>259</v>
      </c>
      <c r="I180" s="209"/>
      <c r="J180" s="210">
        <f t="shared" si="10"/>
        <v>0</v>
      </c>
      <c r="K180" s="211"/>
      <c r="L180" s="45"/>
      <c r="M180" s="212" t="s">
        <v>60</v>
      </c>
      <c r="N180" s="213" t="s">
        <v>110</v>
      </c>
      <c r="O180" s="57"/>
      <c r="P180" s="214">
        <f t="shared" si="11"/>
        <v>0</v>
      </c>
      <c r="Q180" s="214">
        <v>4.0000000000000003E-5</v>
      </c>
      <c r="R180" s="214">
        <f t="shared" si="12"/>
        <v>1.0360000000000001E-2</v>
      </c>
      <c r="S180" s="214">
        <v>0</v>
      </c>
      <c r="T180" s="215">
        <f t="shared" si="13"/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6" t="s">
        <v>181</v>
      </c>
      <c r="AT180" s="216" t="s">
        <v>159</v>
      </c>
      <c r="AU180" s="216" t="s">
        <v>69</v>
      </c>
      <c r="AY180" s="101" t="s">
        <v>155</v>
      </c>
      <c r="BE180" s="217">
        <f t="shared" si="14"/>
        <v>0</v>
      </c>
      <c r="BF180" s="217">
        <f t="shared" si="15"/>
        <v>0</v>
      </c>
      <c r="BG180" s="217">
        <f t="shared" si="16"/>
        <v>0</v>
      </c>
      <c r="BH180" s="217">
        <f t="shared" si="17"/>
        <v>0</v>
      </c>
      <c r="BI180" s="217">
        <f t="shared" si="18"/>
        <v>0</v>
      </c>
      <c r="BJ180" s="101" t="s">
        <v>66</v>
      </c>
      <c r="BK180" s="217">
        <f t="shared" si="19"/>
        <v>0</v>
      </c>
      <c r="BL180" s="101" t="s">
        <v>181</v>
      </c>
      <c r="BM180" s="216" t="s">
        <v>391</v>
      </c>
    </row>
    <row r="181" spans="1:65" s="46" customFormat="1" ht="44.25" customHeight="1">
      <c r="A181" s="42"/>
      <c r="B181" s="203"/>
      <c r="C181" s="204" t="s">
        <v>392</v>
      </c>
      <c r="D181" s="204" t="s">
        <v>159</v>
      </c>
      <c r="E181" s="205" t="s">
        <v>393</v>
      </c>
      <c r="F181" s="206" t="s">
        <v>394</v>
      </c>
      <c r="G181" s="207" t="s">
        <v>180</v>
      </c>
      <c r="H181" s="208">
        <v>29</v>
      </c>
      <c r="I181" s="209"/>
      <c r="J181" s="210">
        <f t="shared" si="10"/>
        <v>0</v>
      </c>
      <c r="K181" s="211"/>
      <c r="L181" s="45"/>
      <c r="M181" s="212" t="s">
        <v>60</v>
      </c>
      <c r="N181" s="213" t="s">
        <v>110</v>
      </c>
      <c r="O181" s="57"/>
      <c r="P181" s="214">
        <f t="shared" si="11"/>
        <v>0</v>
      </c>
      <c r="Q181" s="214">
        <v>6.9999999999999994E-5</v>
      </c>
      <c r="R181" s="214">
        <f t="shared" si="12"/>
        <v>2.0299999999999997E-3</v>
      </c>
      <c r="S181" s="214">
        <v>0</v>
      </c>
      <c r="T181" s="215">
        <f t="shared" si="13"/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6" t="s">
        <v>181</v>
      </c>
      <c r="AT181" s="216" t="s">
        <v>159</v>
      </c>
      <c r="AU181" s="216" t="s">
        <v>69</v>
      </c>
      <c r="AY181" s="101" t="s">
        <v>155</v>
      </c>
      <c r="BE181" s="217">
        <f t="shared" si="14"/>
        <v>0</v>
      </c>
      <c r="BF181" s="217">
        <f t="shared" si="15"/>
        <v>0</v>
      </c>
      <c r="BG181" s="217">
        <f t="shared" si="16"/>
        <v>0</v>
      </c>
      <c r="BH181" s="217">
        <f t="shared" si="17"/>
        <v>0</v>
      </c>
      <c r="BI181" s="217">
        <f t="shared" si="18"/>
        <v>0</v>
      </c>
      <c r="BJ181" s="101" t="s">
        <v>66</v>
      </c>
      <c r="BK181" s="217">
        <f t="shared" si="19"/>
        <v>0</v>
      </c>
      <c r="BL181" s="101" t="s">
        <v>181</v>
      </c>
      <c r="BM181" s="216" t="s">
        <v>395</v>
      </c>
    </row>
    <row r="182" spans="1:65" s="46" customFormat="1" ht="44.25" customHeight="1">
      <c r="A182" s="42"/>
      <c r="B182" s="203"/>
      <c r="C182" s="204" t="s">
        <v>396</v>
      </c>
      <c r="D182" s="204" t="s">
        <v>159</v>
      </c>
      <c r="E182" s="205" t="s">
        <v>397</v>
      </c>
      <c r="F182" s="206" t="s">
        <v>398</v>
      </c>
      <c r="G182" s="207" t="s">
        <v>180</v>
      </c>
      <c r="H182" s="208">
        <v>8</v>
      </c>
      <c r="I182" s="209"/>
      <c r="J182" s="210">
        <f t="shared" si="10"/>
        <v>0</v>
      </c>
      <c r="K182" s="211"/>
      <c r="L182" s="45"/>
      <c r="M182" s="212" t="s">
        <v>60</v>
      </c>
      <c r="N182" s="213" t="s">
        <v>110</v>
      </c>
      <c r="O182" s="57"/>
      <c r="P182" s="214">
        <f t="shared" si="11"/>
        <v>0</v>
      </c>
      <c r="Q182" s="214">
        <v>1E-4</v>
      </c>
      <c r="R182" s="214">
        <f t="shared" si="12"/>
        <v>8.0000000000000004E-4</v>
      </c>
      <c r="S182" s="214">
        <v>0</v>
      </c>
      <c r="T182" s="215">
        <f t="shared" si="13"/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6" t="s">
        <v>181</v>
      </c>
      <c r="AT182" s="216" t="s">
        <v>159</v>
      </c>
      <c r="AU182" s="216" t="s">
        <v>69</v>
      </c>
      <c r="AY182" s="101" t="s">
        <v>155</v>
      </c>
      <c r="BE182" s="217">
        <f t="shared" si="14"/>
        <v>0</v>
      </c>
      <c r="BF182" s="217">
        <f t="shared" si="15"/>
        <v>0</v>
      </c>
      <c r="BG182" s="217">
        <f t="shared" si="16"/>
        <v>0</v>
      </c>
      <c r="BH182" s="217">
        <f t="shared" si="17"/>
        <v>0</v>
      </c>
      <c r="BI182" s="217">
        <f t="shared" si="18"/>
        <v>0</v>
      </c>
      <c r="BJ182" s="101" t="s">
        <v>66</v>
      </c>
      <c r="BK182" s="217">
        <f t="shared" si="19"/>
        <v>0</v>
      </c>
      <c r="BL182" s="101" t="s">
        <v>181</v>
      </c>
      <c r="BM182" s="216" t="s">
        <v>399</v>
      </c>
    </row>
    <row r="183" spans="1:65" s="46" customFormat="1" ht="44.25" customHeight="1">
      <c r="A183" s="42"/>
      <c r="B183" s="203"/>
      <c r="C183" s="204" t="s">
        <v>400</v>
      </c>
      <c r="D183" s="204" t="s">
        <v>159</v>
      </c>
      <c r="E183" s="205" t="s">
        <v>401</v>
      </c>
      <c r="F183" s="206" t="s">
        <v>402</v>
      </c>
      <c r="G183" s="207" t="s">
        <v>180</v>
      </c>
      <c r="H183" s="208">
        <v>100</v>
      </c>
      <c r="I183" s="209"/>
      <c r="J183" s="210">
        <f t="shared" si="10"/>
        <v>0</v>
      </c>
      <c r="K183" s="211"/>
      <c r="L183" s="45"/>
      <c r="M183" s="212" t="s">
        <v>60</v>
      </c>
      <c r="N183" s="213" t="s">
        <v>110</v>
      </c>
      <c r="O183" s="57"/>
      <c r="P183" s="214">
        <f t="shared" si="11"/>
        <v>0</v>
      </c>
      <c r="Q183" s="214">
        <v>2.0000000000000001E-4</v>
      </c>
      <c r="R183" s="214">
        <f t="shared" si="12"/>
        <v>0.02</v>
      </c>
      <c r="S183" s="214">
        <v>0</v>
      </c>
      <c r="T183" s="215">
        <f t="shared" si="13"/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6" t="s">
        <v>181</v>
      </c>
      <c r="AT183" s="216" t="s">
        <v>159</v>
      </c>
      <c r="AU183" s="216" t="s">
        <v>69</v>
      </c>
      <c r="AY183" s="101" t="s">
        <v>155</v>
      </c>
      <c r="BE183" s="217">
        <f t="shared" si="14"/>
        <v>0</v>
      </c>
      <c r="BF183" s="217">
        <f t="shared" si="15"/>
        <v>0</v>
      </c>
      <c r="BG183" s="217">
        <f t="shared" si="16"/>
        <v>0</v>
      </c>
      <c r="BH183" s="217">
        <f t="shared" si="17"/>
        <v>0</v>
      </c>
      <c r="BI183" s="217">
        <f t="shared" si="18"/>
        <v>0</v>
      </c>
      <c r="BJ183" s="101" t="s">
        <v>66</v>
      </c>
      <c r="BK183" s="217">
        <f t="shared" si="19"/>
        <v>0</v>
      </c>
      <c r="BL183" s="101" t="s">
        <v>181</v>
      </c>
      <c r="BM183" s="216" t="s">
        <v>403</v>
      </c>
    </row>
    <row r="184" spans="1:65" s="46" customFormat="1" ht="44.25" customHeight="1">
      <c r="A184" s="42"/>
      <c r="B184" s="203"/>
      <c r="C184" s="204" t="s">
        <v>404</v>
      </c>
      <c r="D184" s="204" t="s">
        <v>159</v>
      </c>
      <c r="E184" s="205" t="s">
        <v>405</v>
      </c>
      <c r="F184" s="206" t="s">
        <v>406</v>
      </c>
      <c r="G184" s="207" t="s">
        <v>180</v>
      </c>
      <c r="H184" s="208">
        <v>176</v>
      </c>
      <c r="I184" s="209"/>
      <c r="J184" s="210">
        <f t="shared" si="10"/>
        <v>0</v>
      </c>
      <c r="K184" s="211"/>
      <c r="L184" s="45"/>
      <c r="M184" s="212" t="s">
        <v>60</v>
      </c>
      <c r="N184" s="213" t="s">
        <v>110</v>
      </c>
      <c r="O184" s="57"/>
      <c r="P184" s="214">
        <f t="shared" si="11"/>
        <v>0</v>
      </c>
      <c r="Q184" s="214">
        <v>2.0000000000000001E-4</v>
      </c>
      <c r="R184" s="214">
        <f t="shared" si="12"/>
        <v>3.5200000000000002E-2</v>
      </c>
      <c r="S184" s="214">
        <v>0</v>
      </c>
      <c r="T184" s="215">
        <f t="shared" si="13"/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6" t="s">
        <v>181</v>
      </c>
      <c r="AT184" s="216" t="s">
        <v>159</v>
      </c>
      <c r="AU184" s="216" t="s">
        <v>69</v>
      </c>
      <c r="AY184" s="101" t="s">
        <v>155</v>
      </c>
      <c r="BE184" s="217">
        <f t="shared" si="14"/>
        <v>0</v>
      </c>
      <c r="BF184" s="217">
        <f t="shared" si="15"/>
        <v>0</v>
      </c>
      <c r="BG184" s="217">
        <f t="shared" si="16"/>
        <v>0</v>
      </c>
      <c r="BH184" s="217">
        <f t="shared" si="17"/>
        <v>0</v>
      </c>
      <c r="BI184" s="217">
        <f t="shared" si="18"/>
        <v>0</v>
      </c>
      <c r="BJ184" s="101" t="s">
        <v>66</v>
      </c>
      <c r="BK184" s="217">
        <f t="shared" si="19"/>
        <v>0</v>
      </c>
      <c r="BL184" s="101" t="s">
        <v>181</v>
      </c>
      <c r="BM184" s="216" t="s">
        <v>407</v>
      </c>
    </row>
    <row r="185" spans="1:65" s="46" customFormat="1" ht="44.25" customHeight="1">
      <c r="A185" s="42"/>
      <c r="B185" s="203"/>
      <c r="C185" s="204" t="s">
        <v>408</v>
      </c>
      <c r="D185" s="204" t="s">
        <v>159</v>
      </c>
      <c r="E185" s="205" t="s">
        <v>409</v>
      </c>
      <c r="F185" s="206" t="s">
        <v>410</v>
      </c>
      <c r="G185" s="207" t="s">
        <v>180</v>
      </c>
      <c r="H185" s="208">
        <v>164</v>
      </c>
      <c r="I185" s="209"/>
      <c r="J185" s="210">
        <f t="shared" si="10"/>
        <v>0</v>
      </c>
      <c r="K185" s="211"/>
      <c r="L185" s="45"/>
      <c r="M185" s="212" t="s">
        <v>60</v>
      </c>
      <c r="N185" s="213" t="s">
        <v>110</v>
      </c>
      <c r="O185" s="57"/>
      <c r="P185" s="214">
        <f t="shared" si="11"/>
        <v>0</v>
      </c>
      <c r="Q185" s="214">
        <v>2.4000000000000001E-4</v>
      </c>
      <c r="R185" s="214">
        <f t="shared" si="12"/>
        <v>3.9359999999999999E-2</v>
      </c>
      <c r="S185" s="214">
        <v>0</v>
      </c>
      <c r="T185" s="215">
        <f t="shared" si="13"/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6" t="s">
        <v>181</v>
      </c>
      <c r="AT185" s="216" t="s">
        <v>159</v>
      </c>
      <c r="AU185" s="216" t="s">
        <v>69</v>
      </c>
      <c r="AY185" s="101" t="s">
        <v>155</v>
      </c>
      <c r="BE185" s="217">
        <f t="shared" si="14"/>
        <v>0</v>
      </c>
      <c r="BF185" s="217">
        <f t="shared" si="15"/>
        <v>0</v>
      </c>
      <c r="BG185" s="217">
        <f t="shared" si="16"/>
        <v>0</v>
      </c>
      <c r="BH185" s="217">
        <f t="shared" si="17"/>
        <v>0</v>
      </c>
      <c r="BI185" s="217">
        <f t="shared" si="18"/>
        <v>0</v>
      </c>
      <c r="BJ185" s="101" t="s">
        <v>66</v>
      </c>
      <c r="BK185" s="217">
        <f t="shared" si="19"/>
        <v>0</v>
      </c>
      <c r="BL185" s="101" t="s">
        <v>181</v>
      </c>
      <c r="BM185" s="216" t="s">
        <v>411</v>
      </c>
    </row>
    <row r="186" spans="1:65" s="46" customFormat="1" ht="44.25" customHeight="1">
      <c r="A186" s="42"/>
      <c r="B186" s="203"/>
      <c r="C186" s="204" t="s">
        <v>412</v>
      </c>
      <c r="D186" s="204" t="s">
        <v>159</v>
      </c>
      <c r="E186" s="205" t="s">
        <v>413</v>
      </c>
      <c r="F186" s="206" t="s">
        <v>414</v>
      </c>
      <c r="G186" s="207" t="s">
        <v>180</v>
      </c>
      <c r="H186" s="208">
        <v>93</v>
      </c>
      <c r="I186" s="209"/>
      <c r="J186" s="210">
        <f t="shared" si="10"/>
        <v>0</v>
      </c>
      <c r="K186" s="211"/>
      <c r="L186" s="45"/>
      <c r="M186" s="212" t="s">
        <v>60</v>
      </c>
      <c r="N186" s="213" t="s">
        <v>110</v>
      </c>
      <c r="O186" s="57"/>
      <c r="P186" s="214">
        <f t="shared" si="11"/>
        <v>0</v>
      </c>
      <c r="Q186" s="214">
        <v>2.7E-4</v>
      </c>
      <c r="R186" s="214">
        <f t="shared" si="12"/>
        <v>2.511E-2</v>
      </c>
      <c r="S186" s="214">
        <v>0</v>
      </c>
      <c r="T186" s="215">
        <f t="shared" si="13"/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6" t="s">
        <v>181</v>
      </c>
      <c r="AT186" s="216" t="s">
        <v>159</v>
      </c>
      <c r="AU186" s="216" t="s">
        <v>69</v>
      </c>
      <c r="AY186" s="101" t="s">
        <v>155</v>
      </c>
      <c r="BE186" s="217">
        <f t="shared" si="14"/>
        <v>0</v>
      </c>
      <c r="BF186" s="217">
        <f t="shared" si="15"/>
        <v>0</v>
      </c>
      <c r="BG186" s="217">
        <f t="shared" si="16"/>
        <v>0</v>
      </c>
      <c r="BH186" s="217">
        <f t="shared" si="17"/>
        <v>0</v>
      </c>
      <c r="BI186" s="217">
        <f t="shared" si="18"/>
        <v>0</v>
      </c>
      <c r="BJ186" s="101" t="s">
        <v>66</v>
      </c>
      <c r="BK186" s="217">
        <f t="shared" si="19"/>
        <v>0</v>
      </c>
      <c r="BL186" s="101" t="s">
        <v>181</v>
      </c>
      <c r="BM186" s="216" t="s">
        <v>415</v>
      </c>
    </row>
    <row r="187" spans="1:65" s="46" customFormat="1" ht="44.25" customHeight="1">
      <c r="A187" s="42"/>
      <c r="B187" s="203"/>
      <c r="C187" s="204" t="s">
        <v>416</v>
      </c>
      <c r="D187" s="204" t="s">
        <v>159</v>
      </c>
      <c r="E187" s="205" t="s">
        <v>417</v>
      </c>
      <c r="F187" s="206" t="s">
        <v>418</v>
      </c>
      <c r="G187" s="207" t="s">
        <v>180</v>
      </c>
      <c r="H187" s="208">
        <v>85</v>
      </c>
      <c r="I187" s="209"/>
      <c r="J187" s="210">
        <f t="shared" si="10"/>
        <v>0</v>
      </c>
      <c r="K187" s="211"/>
      <c r="L187" s="45"/>
      <c r="M187" s="212" t="s">
        <v>60</v>
      </c>
      <c r="N187" s="213" t="s">
        <v>110</v>
      </c>
      <c r="O187" s="57"/>
      <c r="P187" s="214">
        <f t="shared" si="11"/>
        <v>0</v>
      </c>
      <c r="Q187" s="214">
        <v>3.4000000000000002E-4</v>
      </c>
      <c r="R187" s="214">
        <f t="shared" si="12"/>
        <v>2.8900000000000002E-2</v>
      </c>
      <c r="S187" s="214">
        <v>0</v>
      </c>
      <c r="T187" s="215">
        <f t="shared" si="13"/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6" t="s">
        <v>181</v>
      </c>
      <c r="AT187" s="216" t="s">
        <v>159</v>
      </c>
      <c r="AU187" s="216" t="s">
        <v>69</v>
      </c>
      <c r="AY187" s="101" t="s">
        <v>155</v>
      </c>
      <c r="BE187" s="217">
        <f t="shared" si="14"/>
        <v>0</v>
      </c>
      <c r="BF187" s="217">
        <f t="shared" si="15"/>
        <v>0</v>
      </c>
      <c r="BG187" s="217">
        <f t="shared" si="16"/>
        <v>0</v>
      </c>
      <c r="BH187" s="217">
        <f t="shared" si="17"/>
        <v>0</v>
      </c>
      <c r="BI187" s="217">
        <f t="shared" si="18"/>
        <v>0</v>
      </c>
      <c r="BJ187" s="101" t="s">
        <v>66</v>
      </c>
      <c r="BK187" s="217">
        <f t="shared" si="19"/>
        <v>0</v>
      </c>
      <c r="BL187" s="101" t="s">
        <v>181</v>
      </c>
      <c r="BM187" s="216" t="s">
        <v>419</v>
      </c>
    </row>
    <row r="188" spans="1:65" s="46" customFormat="1" ht="16.5" customHeight="1">
      <c r="A188" s="42"/>
      <c r="B188" s="203"/>
      <c r="C188" s="204" t="s">
        <v>420</v>
      </c>
      <c r="D188" s="204" t="s">
        <v>159</v>
      </c>
      <c r="E188" s="205" t="s">
        <v>421</v>
      </c>
      <c r="F188" s="206" t="s">
        <v>422</v>
      </c>
      <c r="G188" s="207" t="s">
        <v>180</v>
      </c>
      <c r="H188" s="208">
        <v>226</v>
      </c>
      <c r="I188" s="209"/>
      <c r="J188" s="210">
        <f t="shared" si="10"/>
        <v>0</v>
      </c>
      <c r="K188" s="211"/>
      <c r="L188" s="45"/>
      <c r="M188" s="212" t="s">
        <v>60</v>
      </c>
      <c r="N188" s="213" t="s">
        <v>110</v>
      </c>
      <c r="O188" s="57"/>
      <c r="P188" s="214">
        <f t="shared" si="11"/>
        <v>0</v>
      </c>
      <c r="Q188" s="214">
        <v>1.6199999999999999E-3</v>
      </c>
      <c r="R188" s="214">
        <f t="shared" si="12"/>
        <v>0.36612</v>
      </c>
      <c r="S188" s="214">
        <v>0</v>
      </c>
      <c r="T188" s="215">
        <f t="shared" si="13"/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6" t="s">
        <v>181</v>
      </c>
      <c r="AT188" s="216" t="s">
        <v>159</v>
      </c>
      <c r="AU188" s="216" t="s">
        <v>69</v>
      </c>
      <c r="AY188" s="101" t="s">
        <v>155</v>
      </c>
      <c r="BE188" s="217">
        <f t="shared" si="14"/>
        <v>0</v>
      </c>
      <c r="BF188" s="217">
        <f t="shared" si="15"/>
        <v>0</v>
      </c>
      <c r="BG188" s="217">
        <f t="shared" si="16"/>
        <v>0</v>
      </c>
      <c r="BH188" s="217">
        <f t="shared" si="17"/>
        <v>0</v>
      </c>
      <c r="BI188" s="217">
        <f t="shared" si="18"/>
        <v>0</v>
      </c>
      <c r="BJ188" s="101" t="s">
        <v>66</v>
      </c>
      <c r="BK188" s="217">
        <f t="shared" si="19"/>
        <v>0</v>
      </c>
      <c r="BL188" s="101" t="s">
        <v>181</v>
      </c>
      <c r="BM188" s="216" t="s">
        <v>423</v>
      </c>
    </row>
    <row r="189" spans="1:65" s="46" customFormat="1" ht="16.5" customHeight="1">
      <c r="A189" s="42"/>
      <c r="B189" s="203"/>
      <c r="C189" s="204" t="s">
        <v>424</v>
      </c>
      <c r="D189" s="204" t="s">
        <v>159</v>
      </c>
      <c r="E189" s="205" t="s">
        <v>425</v>
      </c>
      <c r="F189" s="206" t="s">
        <v>426</v>
      </c>
      <c r="G189" s="207" t="s">
        <v>180</v>
      </c>
      <c r="H189" s="208">
        <v>355</v>
      </c>
      <c r="I189" s="209"/>
      <c r="J189" s="210">
        <f t="shared" si="10"/>
        <v>0</v>
      </c>
      <c r="K189" s="211"/>
      <c r="L189" s="45"/>
      <c r="M189" s="212" t="s">
        <v>60</v>
      </c>
      <c r="N189" s="213" t="s">
        <v>110</v>
      </c>
      <c r="O189" s="57"/>
      <c r="P189" s="214">
        <f t="shared" si="11"/>
        <v>0</v>
      </c>
      <c r="Q189" s="214">
        <v>1.92E-3</v>
      </c>
      <c r="R189" s="214">
        <f t="shared" si="12"/>
        <v>0.68159999999999998</v>
      </c>
      <c r="S189" s="214">
        <v>0</v>
      </c>
      <c r="T189" s="215">
        <f t="shared" si="13"/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6" t="s">
        <v>181</v>
      </c>
      <c r="AT189" s="216" t="s">
        <v>159</v>
      </c>
      <c r="AU189" s="216" t="s">
        <v>69</v>
      </c>
      <c r="AY189" s="101" t="s">
        <v>155</v>
      </c>
      <c r="BE189" s="217">
        <f t="shared" si="14"/>
        <v>0</v>
      </c>
      <c r="BF189" s="217">
        <f t="shared" si="15"/>
        <v>0</v>
      </c>
      <c r="BG189" s="217">
        <f t="shared" si="16"/>
        <v>0</v>
      </c>
      <c r="BH189" s="217">
        <f t="shared" si="17"/>
        <v>0</v>
      </c>
      <c r="BI189" s="217">
        <f t="shared" si="18"/>
        <v>0</v>
      </c>
      <c r="BJ189" s="101" t="s">
        <v>66</v>
      </c>
      <c r="BK189" s="217">
        <f t="shared" si="19"/>
        <v>0</v>
      </c>
      <c r="BL189" s="101" t="s">
        <v>181</v>
      </c>
      <c r="BM189" s="216" t="s">
        <v>427</v>
      </c>
    </row>
    <row r="190" spans="1:65" s="46" customFormat="1" ht="16.5" customHeight="1">
      <c r="A190" s="42"/>
      <c r="B190" s="203"/>
      <c r="C190" s="204" t="s">
        <v>428</v>
      </c>
      <c r="D190" s="204" t="s">
        <v>159</v>
      </c>
      <c r="E190" s="205" t="s">
        <v>429</v>
      </c>
      <c r="F190" s="206" t="s">
        <v>430</v>
      </c>
      <c r="G190" s="207" t="s">
        <v>180</v>
      </c>
      <c r="H190" s="208">
        <v>144</v>
      </c>
      <c r="I190" s="209"/>
      <c r="J190" s="210">
        <f t="shared" si="10"/>
        <v>0</v>
      </c>
      <c r="K190" s="211"/>
      <c r="L190" s="45"/>
      <c r="M190" s="212" t="s">
        <v>60</v>
      </c>
      <c r="N190" s="213" t="s">
        <v>110</v>
      </c>
      <c r="O190" s="57"/>
      <c r="P190" s="214">
        <f t="shared" si="11"/>
        <v>0</v>
      </c>
      <c r="Q190" s="214">
        <v>2.4199999999999998E-3</v>
      </c>
      <c r="R190" s="214">
        <f t="shared" si="12"/>
        <v>0.34847999999999996</v>
      </c>
      <c r="S190" s="214">
        <v>0</v>
      </c>
      <c r="T190" s="215">
        <f t="shared" si="13"/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6" t="s">
        <v>181</v>
      </c>
      <c r="AT190" s="216" t="s">
        <v>159</v>
      </c>
      <c r="AU190" s="216" t="s">
        <v>69</v>
      </c>
      <c r="AY190" s="101" t="s">
        <v>155</v>
      </c>
      <c r="BE190" s="217">
        <f t="shared" si="14"/>
        <v>0</v>
      </c>
      <c r="BF190" s="217">
        <f t="shared" si="15"/>
        <v>0</v>
      </c>
      <c r="BG190" s="217">
        <f t="shared" si="16"/>
        <v>0</v>
      </c>
      <c r="BH190" s="217">
        <f t="shared" si="17"/>
        <v>0</v>
      </c>
      <c r="BI190" s="217">
        <f t="shared" si="18"/>
        <v>0</v>
      </c>
      <c r="BJ190" s="101" t="s">
        <v>66</v>
      </c>
      <c r="BK190" s="217">
        <f t="shared" si="19"/>
        <v>0</v>
      </c>
      <c r="BL190" s="101" t="s">
        <v>181</v>
      </c>
      <c r="BM190" s="216" t="s">
        <v>431</v>
      </c>
    </row>
    <row r="191" spans="1:65" s="46" customFormat="1" ht="16.5" customHeight="1">
      <c r="A191" s="42"/>
      <c r="B191" s="203"/>
      <c r="C191" s="204" t="s">
        <v>432</v>
      </c>
      <c r="D191" s="204" t="s">
        <v>159</v>
      </c>
      <c r="E191" s="205" t="s">
        <v>433</v>
      </c>
      <c r="F191" s="206" t="s">
        <v>434</v>
      </c>
      <c r="G191" s="207" t="s">
        <v>180</v>
      </c>
      <c r="H191" s="208">
        <v>46</v>
      </c>
      <c r="I191" s="209"/>
      <c r="J191" s="210">
        <f t="shared" si="10"/>
        <v>0</v>
      </c>
      <c r="K191" s="211"/>
      <c r="L191" s="45"/>
      <c r="M191" s="212" t="s">
        <v>60</v>
      </c>
      <c r="N191" s="213" t="s">
        <v>110</v>
      </c>
      <c r="O191" s="57"/>
      <c r="P191" s="214">
        <f t="shared" si="11"/>
        <v>0</v>
      </c>
      <c r="Q191" s="214">
        <v>2.6800000000000001E-3</v>
      </c>
      <c r="R191" s="214">
        <f t="shared" si="12"/>
        <v>0.12328</v>
      </c>
      <c r="S191" s="214">
        <v>0</v>
      </c>
      <c r="T191" s="215">
        <f t="shared" si="13"/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6" t="s">
        <v>181</v>
      </c>
      <c r="AT191" s="216" t="s">
        <v>159</v>
      </c>
      <c r="AU191" s="216" t="s">
        <v>69</v>
      </c>
      <c r="AY191" s="101" t="s">
        <v>155</v>
      </c>
      <c r="BE191" s="217">
        <f t="shared" si="14"/>
        <v>0</v>
      </c>
      <c r="BF191" s="217">
        <f t="shared" si="15"/>
        <v>0</v>
      </c>
      <c r="BG191" s="217">
        <f t="shared" si="16"/>
        <v>0</v>
      </c>
      <c r="BH191" s="217">
        <f t="shared" si="17"/>
        <v>0</v>
      </c>
      <c r="BI191" s="217">
        <f t="shared" si="18"/>
        <v>0</v>
      </c>
      <c r="BJ191" s="101" t="s">
        <v>66</v>
      </c>
      <c r="BK191" s="217">
        <f t="shared" si="19"/>
        <v>0</v>
      </c>
      <c r="BL191" s="101" t="s">
        <v>181</v>
      </c>
      <c r="BM191" s="216" t="s">
        <v>435</v>
      </c>
    </row>
    <row r="192" spans="1:65" s="46" customFormat="1" ht="16.5" customHeight="1">
      <c r="A192" s="42"/>
      <c r="B192" s="203"/>
      <c r="C192" s="204" t="s">
        <v>436</v>
      </c>
      <c r="D192" s="204" t="s">
        <v>159</v>
      </c>
      <c r="E192" s="205" t="s">
        <v>437</v>
      </c>
      <c r="F192" s="206" t="s">
        <v>438</v>
      </c>
      <c r="G192" s="207" t="s">
        <v>180</v>
      </c>
      <c r="H192" s="208">
        <v>101</v>
      </c>
      <c r="I192" s="209"/>
      <c r="J192" s="210">
        <f t="shared" si="10"/>
        <v>0</v>
      </c>
      <c r="K192" s="211"/>
      <c r="L192" s="45"/>
      <c r="M192" s="212" t="s">
        <v>60</v>
      </c>
      <c r="N192" s="213" t="s">
        <v>110</v>
      </c>
      <c r="O192" s="57"/>
      <c r="P192" s="214">
        <f t="shared" si="11"/>
        <v>0</v>
      </c>
      <c r="Q192" s="214">
        <v>3.9399999999999999E-3</v>
      </c>
      <c r="R192" s="214">
        <f t="shared" si="12"/>
        <v>0.39794000000000002</v>
      </c>
      <c r="S192" s="214">
        <v>0</v>
      </c>
      <c r="T192" s="215">
        <f t="shared" si="13"/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6" t="s">
        <v>181</v>
      </c>
      <c r="AT192" s="216" t="s">
        <v>159</v>
      </c>
      <c r="AU192" s="216" t="s">
        <v>69</v>
      </c>
      <c r="AY192" s="101" t="s">
        <v>155</v>
      </c>
      <c r="BE192" s="217">
        <f t="shared" si="14"/>
        <v>0</v>
      </c>
      <c r="BF192" s="217">
        <f t="shared" si="15"/>
        <v>0</v>
      </c>
      <c r="BG192" s="217">
        <f t="shared" si="16"/>
        <v>0</v>
      </c>
      <c r="BH192" s="217">
        <f t="shared" si="17"/>
        <v>0</v>
      </c>
      <c r="BI192" s="217">
        <f t="shared" si="18"/>
        <v>0</v>
      </c>
      <c r="BJ192" s="101" t="s">
        <v>66</v>
      </c>
      <c r="BK192" s="217">
        <f t="shared" si="19"/>
        <v>0</v>
      </c>
      <c r="BL192" s="101" t="s">
        <v>181</v>
      </c>
      <c r="BM192" s="216" t="s">
        <v>439</v>
      </c>
    </row>
    <row r="193" spans="1:65" s="46" customFormat="1" ht="21.75" customHeight="1">
      <c r="A193" s="42"/>
      <c r="B193" s="203"/>
      <c r="C193" s="204" t="s">
        <v>440</v>
      </c>
      <c r="D193" s="204" t="s">
        <v>159</v>
      </c>
      <c r="E193" s="205" t="s">
        <v>441</v>
      </c>
      <c r="F193" s="206" t="s">
        <v>442</v>
      </c>
      <c r="G193" s="207" t="s">
        <v>189</v>
      </c>
      <c r="H193" s="208">
        <v>57</v>
      </c>
      <c r="I193" s="209"/>
      <c r="J193" s="210">
        <f t="shared" si="10"/>
        <v>0</v>
      </c>
      <c r="K193" s="211"/>
      <c r="L193" s="45"/>
      <c r="M193" s="212" t="s">
        <v>60</v>
      </c>
      <c r="N193" s="213" t="s">
        <v>110</v>
      </c>
      <c r="O193" s="57"/>
      <c r="P193" s="214">
        <f t="shared" si="11"/>
        <v>0</v>
      </c>
      <c r="Q193" s="214">
        <v>3.4000000000000002E-4</v>
      </c>
      <c r="R193" s="214">
        <f t="shared" si="12"/>
        <v>1.9380000000000001E-2</v>
      </c>
      <c r="S193" s="214">
        <v>0</v>
      </c>
      <c r="T193" s="215">
        <f t="shared" si="13"/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6" t="s">
        <v>181</v>
      </c>
      <c r="AT193" s="216" t="s">
        <v>159</v>
      </c>
      <c r="AU193" s="216" t="s">
        <v>69</v>
      </c>
      <c r="AY193" s="101" t="s">
        <v>155</v>
      </c>
      <c r="BE193" s="217">
        <f t="shared" si="14"/>
        <v>0</v>
      </c>
      <c r="BF193" s="217">
        <f t="shared" si="15"/>
        <v>0</v>
      </c>
      <c r="BG193" s="217">
        <f t="shared" si="16"/>
        <v>0</v>
      </c>
      <c r="BH193" s="217">
        <f t="shared" si="17"/>
        <v>0</v>
      </c>
      <c r="BI193" s="217">
        <f t="shared" si="18"/>
        <v>0</v>
      </c>
      <c r="BJ193" s="101" t="s">
        <v>66</v>
      </c>
      <c r="BK193" s="217">
        <f t="shared" si="19"/>
        <v>0</v>
      </c>
      <c r="BL193" s="101" t="s">
        <v>181</v>
      </c>
      <c r="BM193" s="216" t="s">
        <v>443</v>
      </c>
    </row>
    <row r="194" spans="1:65" s="46" customFormat="1" ht="21.75" customHeight="1">
      <c r="A194" s="42"/>
      <c r="B194" s="203"/>
      <c r="C194" s="204" t="s">
        <v>444</v>
      </c>
      <c r="D194" s="204" t="s">
        <v>159</v>
      </c>
      <c r="E194" s="205" t="s">
        <v>445</v>
      </c>
      <c r="F194" s="206" t="s">
        <v>446</v>
      </c>
      <c r="G194" s="207" t="s">
        <v>189</v>
      </c>
      <c r="H194" s="208">
        <v>6</v>
      </c>
      <c r="I194" s="209"/>
      <c r="J194" s="210">
        <f t="shared" si="10"/>
        <v>0</v>
      </c>
      <c r="K194" s="211"/>
      <c r="L194" s="45"/>
      <c r="M194" s="212" t="s">
        <v>60</v>
      </c>
      <c r="N194" s="213" t="s">
        <v>110</v>
      </c>
      <c r="O194" s="57"/>
      <c r="P194" s="214">
        <f t="shared" si="11"/>
        <v>0</v>
      </c>
      <c r="Q194" s="214">
        <v>5.0000000000000001E-4</v>
      </c>
      <c r="R194" s="214">
        <f t="shared" si="12"/>
        <v>3.0000000000000001E-3</v>
      </c>
      <c r="S194" s="214">
        <v>0</v>
      </c>
      <c r="T194" s="215">
        <f t="shared" si="1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6" t="s">
        <v>181</v>
      </c>
      <c r="AT194" s="216" t="s">
        <v>159</v>
      </c>
      <c r="AU194" s="216" t="s">
        <v>69</v>
      </c>
      <c r="AY194" s="101" t="s">
        <v>155</v>
      </c>
      <c r="BE194" s="217">
        <f t="shared" si="14"/>
        <v>0</v>
      </c>
      <c r="BF194" s="217">
        <f t="shared" si="15"/>
        <v>0</v>
      </c>
      <c r="BG194" s="217">
        <f t="shared" si="16"/>
        <v>0</v>
      </c>
      <c r="BH194" s="217">
        <f t="shared" si="17"/>
        <v>0</v>
      </c>
      <c r="BI194" s="217">
        <f t="shared" si="18"/>
        <v>0</v>
      </c>
      <c r="BJ194" s="101" t="s">
        <v>66</v>
      </c>
      <c r="BK194" s="217">
        <f t="shared" si="19"/>
        <v>0</v>
      </c>
      <c r="BL194" s="101" t="s">
        <v>181</v>
      </c>
      <c r="BM194" s="216" t="s">
        <v>447</v>
      </c>
    </row>
    <row r="195" spans="1:65" s="46" customFormat="1" ht="21.75" customHeight="1">
      <c r="A195" s="42"/>
      <c r="B195" s="203"/>
      <c r="C195" s="204" t="s">
        <v>448</v>
      </c>
      <c r="D195" s="204" t="s">
        <v>159</v>
      </c>
      <c r="E195" s="205" t="s">
        <v>449</v>
      </c>
      <c r="F195" s="206" t="s">
        <v>450</v>
      </c>
      <c r="G195" s="207" t="s">
        <v>189</v>
      </c>
      <c r="H195" s="208">
        <v>1</v>
      </c>
      <c r="I195" s="209"/>
      <c r="J195" s="210">
        <f t="shared" si="10"/>
        <v>0</v>
      </c>
      <c r="K195" s="211"/>
      <c r="L195" s="45"/>
      <c r="M195" s="212" t="s">
        <v>60</v>
      </c>
      <c r="N195" s="213" t="s">
        <v>110</v>
      </c>
      <c r="O195" s="57"/>
      <c r="P195" s="214">
        <f t="shared" si="11"/>
        <v>0</v>
      </c>
      <c r="Q195" s="214">
        <v>1.07E-3</v>
      </c>
      <c r="R195" s="214">
        <f t="shared" si="12"/>
        <v>1.07E-3</v>
      </c>
      <c r="S195" s="214">
        <v>0</v>
      </c>
      <c r="T195" s="215">
        <f t="shared" si="1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6" t="s">
        <v>181</v>
      </c>
      <c r="AT195" s="216" t="s">
        <v>159</v>
      </c>
      <c r="AU195" s="216" t="s">
        <v>69</v>
      </c>
      <c r="AY195" s="101" t="s">
        <v>155</v>
      </c>
      <c r="BE195" s="217">
        <f t="shared" si="14"/>
        <v>0</v>
      </c>
      <c r="BF195" s="217">
        <f t="shared" si="15"/>
        <v>0</v>
      </c>
      <c r="BG195" s="217">
        <f t="shared" si="16"/>
        <v>0</v>
      </c>
      <c r="BH195" s="217">
        <f t="shared" si="17"/>
        <v>0</v>
      </c>
      <c r="BI195" s="217">
        <f t="shared" si="18"/>
        <v>0</v>
      </c>
      <c r="BJ195" s="101" t="s">
        <v>66</v>
      </c>
      <c r="BK195" s="217">
        <f t="shared" si="19"/>
        <v>0</v>
      </c>
      <c r="BL195" s="101" t="s">
        <v>181</v>
      </c>
      <c r="BM195" s="216" t="s">
        <v>451</v>
      </c>
    </row>
    <row r="196" spans="1:65" s="46" customFormat="1" ht="21.75" customHeight="1">
      <c r="A196" s="42"/>
      <c r="B196" s="203"/>
      <c r="C196" s="204" t="s">
        <v>452</v>
      </c>
      <c r="D196" s="204" t="s">
        <v>159</v>
      </c>
      <c r="E196" s="205" t="s">
        <v>453</v>
      </c>
      <c r="F196" s="206" t="s">
        <v>454</v>
      </c>
      <c r="G196" s="207" t="s">
        <v>189</v>
      </c>
      <c r="H196" s="208">
        <v>1</v>
      </c>
      <c r="I196" s="209"/>
      <c r="J196" s="210">
        <f t="shared" si="10"/>
        <v>0</v>
      </c>
      <c r="K196" s="211"/>
      <c r="L196" s="45"/>
      <c r="M196" s="212" t="s">
        <v>60</v>
      </c>
      <c r="N196" s="213" t="s">
        <v>110</v>
      </c>
      <c r="O196" s="57"/>
      <c r="P196" s="214">
        <f t="shared" si="11"/>
        <v>0</v>
      </c>
      <c r="Q196" s="214">
        <v>3.15E-3</v>
      </c>
      <c r="R196" s="214">
        <f t="shared" si="12"/>
        <v>3.15E-3</v>
      </c>
      <c r="S196" s="214">
        <v>0</v>
      </c>
      <c r="T196" s="215">
        <f t="shared" si="1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6" t="s">
        <v>181</v>
      </c>
      <c r="AT196" s="216" t="s">
        <v>159</v>
      </c>
      <c r="AU196" s="216" t="s">
        <v>69</v>
      </c>
      <c r="AY196" s="101" t="s">
        <v>155</v>
      </c>
      <c r="BE196" s="217">
        <f t="shared" si="14"/>
        <v>0</v>
      </c>
      <c r="BF196" s="217">
        <f t="shared" si="15"/>
        <v>0</v>
      </c>
      <c r="BG196" s="217">
        <f t="shared" si="16"/>
        <v>0</v>
      </c>
      <c r="BH196" s="217">
        <f t="shared" si="17"/>
        <v>0</v>
      </c>
      <c r="BI196" s="217">
        <f t="shared" si="18"/>
        <v>0</v>
      </c>
      <c r="BJ196" s="101" t="s">
        <v>66</v>
      </c>
      <c r="BK196" s="217">
        <f t="shared" si="19"/>
        <v>0</v>
      </c>
      <c r="BL196" s="101" t="s">
        <v>181</v>
      </c>
      <c r="BM196" s="216" t="s">
        <v>455</v>
      </c>
    </row>
    <row r="197" spans="1:65" s="46" customFormat="1" ht="21.75" customHeight="1">
      <c r="A197" s="42"/>
      <c r="B197" s="203"/>
      <c r="C197" s="204" t="s">
        <v>456</v>
      </c>
      <c r="D197" s="204" t="s">
        <v>159</v>
      </c>
      <c r="E197" s="205" t="s">
        <v>457</v>
      </c>
      <c r="F197" s="206" t="s">
        <v>458</v>
      </c>
      <c r="G197" s="207" t="s">
        <v>189</v>
      </c>
      <c r="H197" s="208">
        <v>1</v>
      </c>
      <c r="I197" s="209"/>
      <c r="J197" s="210">
        <f t="shared" si="10"/>
        <v>0</v>
      </c>
      <c r="K197" s="211"/>
      <c r="L197" s="45"/>
      <c r="M197" s="212" t="s">
        <v>60</v>
      </c>
      <c r="N197" s="213" t="s">
        <v>110</v>
      </c>
      <c r="O197" s="57"/>
      <c r="P197" s="214">
        <f t="shared" si="11"/>
        <v>0</v>
      </c>
      <c r="Q197" s="214">
        <v>4.3200000000000001E-3</v>
      </c>
      <c r="R197" s="214">
        <f t="shared" si="12"/>
        <v>4.3200000000000001E-3</v>
      </c>
      <c r="S197" s="214">
        <v>0</v>
      </c>
      <c r="T197" s="215">
        <f t="shared" si="13"/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6" t="s">
        <v>181</v>
      </c>
      <c r="AT197" s="216" t="s">
        <v>159</v>
      </c>
      <c r="AU197" s="216" t="s">
        <v>69</v>
      </c>
      <c r="AY197" s="101" t="s">
        <v>155</v>
      </c>
      <c r="BE197" s="217">
        <f t="shared" si="14"/>
        <v>0</v>
      </c>
      <c r="BF197" s="217">
        <f t="shared" si="15"/>
        <v>0</v>
      </c>
      <c r="BG197" s="217">
        <f t="shared" si="16"/>
        <v>0</v>
      </c>
      <c r="BH197" s="217">
        <f t="shared" si="17"/>
        <v>0</v>
      </c>
      <c r="BI197" s="217">
        <f t="shared" si="18"/>
        <v>0</v>
      </c>
      <c r="BJ197" s="101" t="s">
        <v>66</v>
      </c>
      <c r="BK197" s="217">
        <f t="shared" si="19"/>
        <v>0</v>
      </c>
      <c r="BL197" s="101" t="s">
        <v>181</v>
      </c>
      <c r="BM197" s="216" t="s">
        <v>459</v>
      </c>
    </row>
    <row r="198" spans="1:65" s="46" customFormat="1" ht="21.75" customHeight="1">
      <c r="A198" s="42"/>
      <c r="B198" s="203"/>
      <c r="C198" s="204" t="s">
        <v>460</v>
      </c>
      <c r="D198" s="204" t="s">
        <v>159</v>
      </c>
      <c r="E198" s="205" t="s">
        <v>461</v>
      </c>
      <c r="F198" s="206" t="s">
        <v>462</v>
      </c>
      <c r="G198" s="207" t="s">
        <v>189</v>
      </c>
      <c r="H198" s="208">
        <v>20</v>
      </c>
      <c r="I198" s="209"/>
      <c r="J198" s="210">
        <f t="shared" si="10"/>
        <v>0</v>
      </c>
      <c r="K198" s="211"/>
      <c r="L198" s="45"/>
      <c r="M198" s="212" t="s">
        <v>60</v>
      </c>
      <c r="N198" s="213" t="s">
        <v>110</v>
      </c>
      <c r="O198" s="57"/>
      <c r="P198" s="214">
        <f t="shared" si="11"/>
        <v>0</v>
      </c>
      <c r="Q198" s="214">
        <v>2.7E-4</v>
      </c>
      <c r="R198" s="214">
        <f t="shared" si="12"/>
        <v>5.4000000000000003E-3</v>
      </c>
      <c r="S198" s="214">
        <v>0</v>
      </c>
      <c r="T198" s="215">
        <f t="shared" si="1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6" t="s">
        <v>181</v>
      </c>
      <c r="AT198" s="216" t="s">
        <v>159</v>
      </c>
      <c r="AU198" s="216" t="s">
        <v>69</v>
      </c>
      <c r="AY198" s="101" t="s">
        <v>155</v>
      </c>
      <c r="BE198" s="217">
        <f t="shared" si="14"/>
        <v>0</v>
      </c>
      <c r="BF198" s="217">
        <f t="shared" si="15"/>
        <v>0</v>
      </c>
      <c r="BG198" s="217">
        <f t="shared" si="16"/>
        <v>0</v>
      </c>
      <c r="BH198" s="217">
        <f t="shared" si="17"/>
        <v>0</v>
      </c>
      <c r="BI198" s="217">
        <f t="shared" si="18"/>
        <v>0</v>
      </c>
      <c r="BJ198" s="101" t="s">
        <v>66</v>
      </c>
      <c r="BK198" s="217">
        <f t="shared" si="19"/>
        <v>0</v>
      </c>
      <c r="BL198" s="101" t="s">
        <v>181</v>
      </c>
      <c r="BM198" s="216" t="s">
        <v>463</v>
      </c>
    </row>
    <row r="199" spans="1:65" s="46" customFormat="1" ht="21.75" customHeight="1">
      <c r="A199" s="42"/>
      <c r="B199" s="203"/>
      <c r="C199" s="204" t="s">
        <v>464</v>
      </c>
      <c r="D199" s="204" t="s">
        <v>159</v>
      </c>
      <c r="E199" s="205" t="s">
        <v>465</v>
      </c>
      <c r="F199" s="206" t="s">
        <v>466</v>
      </c>
      <c r="G199" s="207" t="s">
        <v>189</v>
      </c>
      <c r="H199" s="208">
        <v>87</v>
      </c>
      <c r="I199" s="209"/>
      <c r="J199" s="210">
        <f t="shared" si="10"/>
        <v>0</v>
      </c>
      <c r="K199" s="211"/>
      <c r="L199" s="45"/>
      <c r="M199" s="212" t="s">
        <v>60</v>
      </c>
      <c r="N199" s="213" t="s">
        <v>110</v>
      </c>
      <c r="O199" s="57"/>
      <c r="P199" s="214">
        <f t="shared" si="11"/>
        <v>0</v>
      </c>
      <c r="Q199" s="214">
        <v>4.0000000000000002E-4</v>
      </c>
      <c r="R199" s="214">
        <f t="shared" si="12"/>
        <v>3.4800000000000005E-2</v>
      </c>
      <c r="S199" s="214">
        <v>0</v>
      </c>
      <c r="T199" s="215">
        <f t="shared" si="13"/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6" t="s">
        <v>181</v>
      </c>
      <c r="AT199" s="216" t="s">
        <v>159</v>
      </c>
      <c r="AU199" s="216" t="s">
        <v>69</v>
      </c>
      <c r="AY199" s="101" t="s">
        <v>155</v>
      </c>
      <c r="BE199" s="217">
        <f t="shared" si="14"/>
        <v>0</v>
      </c>
      <c r="BF199" s="217">
        <f t="shared" si="15"/>
        <v>0</v>
      </c>
      <c r="BG199" s="217">
        <f t="shared" si="16"/>
        <v>0</v>
      </c>
      <c r="BH199" s="217">
        <f t="shared" si="17"/>
        <v>0</v>
      </c>
      <c r="BI199" s="217">
        <f t="shared" si="18"/>
        <v>0</v>
      </c>
      <c r="BJ199" s="101" t="s">
        <v>66</v>
      </c>
      <c r="BK199" s="217">
        <f t="shared" si="19"/>
        <v>0</v>
      </c>
      <c r="BL199" s="101" t="s">
        <v>181</v>
      </c>
      <c r="BM199" s="216" t="s">
        <v>467</v>
      </c>
    </row>
    <row r="200" spans="1:65" s="46" customFormat="1" ht="21.75" customHeight="1">
      <c r="A200" s="42"/>
      <c r="B200" s="203"/>
      <c r="C200" s="204" t="s">
        <v>468</v>
      </c>
      <c r="D200" s="204" t="s">
        <v>159</v>
      </c>
      <c r="E200" s="205" t="s">
        <v>469</v>
      </c>
      <c r="F200" s="206" t="s">
        <v>470</v>
      </c>
      <c r="G200" s="207" t="s">
        <v>189</v>
      </c>
      <c r="H200" s="208">
        <v>8</v>
      </c>
      <c r="I200" s="209"/>
      <c r="J200" s="210">
        <f t="shared" si="10"/>
        <v>0</v>
      </c>
      <c r="K200" s="211"/>
      <c r="L200" s="45"/>
      <c r="M200" s="212" t="s">
        <v>60</v>
      </c>
      <c r="N200" s="213" t="s">
        <v>110</v>
      </c>
      <c r="O200" s="57"/>
      <c r="P200" s="214">
        <f t="shared" si="11"/>
        <v>0</v>
      </c>
      <c r="Q200" s="214">
        <v>5.6999999999999998E-4</v>
      </c>
      <c r="R200" s="214">
        <f t="shared" si="12"/>
        <v>4.5599999999999998E-3</v>
      </c>
      <c r="S200" s="214">
        <v>0</v>
      </c>
      <c r="T200" s="215">
        <f t="shared" si="13"/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6" t="s">
        <v>181</v>
      </c>
      <c r="AT200" s="216" t="s">
        <v>159</v>
      </c>
      <c r="AU200" s="216" t="s">
        <v>69</v>
      </c>
      <c r="AY200" s="101" t="s">
        <v>155</v>
      </c>
      <c r="BE200" s="217">
        <f t="shared" si="14"/>
        <v>0</v>
      </c>
      <c r="BF200" s="217">
        <f t="shared" si="15"/>
        <v>0</v>
      </c>
      <c r="BG200" s="217">
        <f t="shared" si="16"/>
        <v>0</v>
      </c>
      <c r="BH200" s="217">
        <f t="shared" si="17"/>
        <v>0</v>
      </c>
      <c r="BI200" s="217">
        <f t="shared" si="18"/>
        <v>0</v>
      </c>
      <c r="BJ200" s="101" t="s">
        <v>66</v>
      </c>
      <c r="BK200" s="217">
        <f t="shared" si="19"/>
        <v>0</v>
      </c>
      <c r="BL200" s="101" t="s">
        <v>181</v>
      </c>
      <c r="BM200" s="216" t="s">
        <v>471</v>
      </c>
    </row>
    <row r="201" spans="1:65" s="46" customFormat="1" ht="33" customHeight="1">
      <c r="A201" s="42"/>
      <c r="B201" s="203"/>
      <c r="C201" s="204" t="s">
        <v>472</v>
      </c>
      <c r="D201" s="204" t="s">
        <v>159</v>
      </c>
      <c r="E201" s="205" t="s">
        <v>473</v>
      </c>
      <c r="F201" s="206" t="s">
        <v>474</v>
      </c>
      <c r="G201" s="207" t="s">
        <v>189</v>
      </c>
      <c r="H201" s="208">
        <v>62</v>
      </c>
      <c r="I201" s="209"/>
      <c r="J201" s="210">
        <f t="shared" si="10"/>
        <v>0</v>
      </c>
      <c r="K201" s="211"/>
      <c r="L201" s="45"/>
      <c r="M201" s="212" t="s">
        <v>60</v>
      </c>
      <c r="N201" s="213" t="s">
        <v>110</v>
      </c>
      <c r="O201" s="57"/>
      <c r="P201" s="214">
        <f t="shared" si="11"/>
        <v>0</v>
      </c>
      <c r="Q201" s="214">
        <v>2.7999999999999998E-4</v>
      </c>
      <c r="R201" s="214">
        <f t="shared" si="12"/>
        <v>1.7359999999999997E-2</v>
      </c>
      <c r="S201" s="214">
        <v>0</v>
      </c>
      <c r="T201" s="215">
        <f t="shared" si="13"/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6" t="s">
        <v>181</v>
      </c>
      <c r="AT201" s="216" t="s">
        <v>159</v>
      </c>
      <c r="AU201" s="216" t="s">
        <v>69</v>
      </c>
      <c r="AY201" s="101" t="s">
        <v>155</v>
      </c>
      <c r="BE201" s="217">
        <f t="shared" si="14"/>
        <v>0</v>
      </c>
      <c r="BF201" s="217">
        <f t="shared" si="15"/>
        <v>0</v>
      </c>
      <c r="BG201" s="217">
        <f t="shared" si="16"/>
        <v>0</v>
      </c>
      <c r="BH201" s="217">
        <f t="shared" si="17"/>
        <v>0</v>
      </c>
      <c r="BI201" s="217">
        <f t="shared" si="18"/>
        <v>0</v>
      </c>
      <c r="BJ201" s="101" t="s">
        <v>66</v>
      </c>
      <c r="BK201" s="217">
        <f t="shared" si="19"/>
        <v>0</v>
      </c>
      <c r="BL201" s="101" t="s">
        <v>181</v>
      </c>
      <c r="BM201" s="216" t="s">
        <v>475</v>
      </c>
    </row>
    <row r="202" spans="1:65" s="46" customFormat="1" ht="33" customHeight="1">
      <c r="A202" s="42"/>
      <c r="B202" s="203"/>
      <c r="C202" s="204" t="s">
        <v>476</v>
      </c>
      <c r="D202" s="204" t="s">
        <v>159</v>
      </c>
      <c r="E202" s="205" t="s">
        <v>477</v>
      </c>
      <c r="F202" s="206" t="s">
        <v>478</v>
      </c>
      <c r="G202" s="207" t="s">
        <v>189</v>
      </c>
      <c r="H202" s="208">
        <v>4</v>
      </c>
      <c r="I202" s="209"/>
      <c r="J202" s="210">
        <f t="shared" si="10"/>
        <v>0</v>
      </c>
      <c r="K202" s="211"/>
      <c r="L202" s="45"/>
      <c r="M202" s="212" t="s">
        <v>60</v>
      </c>
      <c r="N202" s="213" t="s">
        <v>110</v>
      </c>
      <c r="O202" s="57"/>
      <c r="P202" s="214">
        <f t="shared" si="11"/>
        <v>0</v>
      </c>
      <c r="Q202" s="214">
        <v>4.2000000000000002E-4</v>
      </c>
      <c r="R202" s="214">
        <f t="shared" si="12"/>
        <v>1.6800000000000001E-3</v>
      </c>
      <c r="S202" s="214">
        <v>0</v>
      </c>
      <c r="T202" s="215">
        <f t="shared" si="13"/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6" t="s">
        <v>181</v>
      </c>
      <c r="AT202" s="216" t="s">
        <v>159</v>
      </c>
      <c r="AU202" s="216" t="s">
        <v>69</v>
      </c>
      <c r="AY202" s="101" t="s">
        <v>155</v>
      </c>
      <c r="BE202" s="217">
        <f t="shared" si="14"/>
        <v>0</v>
      </c>
      <c r="BF202" s="217">
        <f t="shared" si="15"/>
        <v>0</v>
      </c>
      <c r="BG202" s="217">
        <f t="shared" si="16"/>
        <v>0</v>
      </c>
      <c r="BH202" s="217">
        <f t="shared" si="17"/>
        <v>0</v>
      </c>
      <c r="BI202" s="217">
        <f t="shared" si="18"/>
        <v>0</v>
      </c>
      <c r="BJ202" s="101" t="s">
        <v>66</v>
      </c>
      <c r="BK202" s="217">
        <f t="shared" si="19"/>
        <v>0</v>
      </c>
      <c r="BL202" s="101" t="s">
        <v>181</v>
      </c>
      <c r="BM202" s="216" t="s">
        <v>479</v>
      </c>
    </row>
    <row r="203" spans="1:65" s="46" customFormat="1" ht="21.75" customHeight="1">
      <c r="A203" s="42"/>
      <c r="B203" s="203"/>
      <c r="C203" s="204" t="s">
        <v>480</v>
      </c>
      <c r="D203" s="204" t="s">
        <v>159</v>
      </c>
      <c r="E203" s="205" t="s">
        <v>481</v>
      </c>
      <c r="F203" s="206" t="s">
        <v>482</v>
      </c>
      <c r="G203" s="207" t="s">
        <v>302</v>
      </c>
      <c r="H203" s="208">
        <v>2</v>
      </c>
      <c r="I203" s="209"/>
      <c r="J203" s="210">
        <f t="shared" si="10"/>
        <v>0</v>
      </c>
      <c r="K203" s="211"/>
      <c r="L203" s="45"/>
      <c r="M203" s="212" t="s">
        <v>60</v>
      </c>
      <c r="N203" s="213" t="s">
        <v>110</v>
      </c>
      <c r="O203" s="57"/>
      <c r="P203" s="214">
        <f t="shared" si="11"/>
        <v>0</v>
      </c>
      <c r="Q203" s="214">
        <v>2.9139999999999999E-2</v>
      </c>
      <c r="R203" s="214">
        <f t="shared" si="12"/>
        <v>5.8279999999999998E-2</v>
      </c>
      <c r="S203" s="214">
        <v>0</v>
      </c>
      <c r="T203" s="215">
        <f t="shared" si="13"/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6" t="s">
        <v>181</v>
      </c>
      <c r="AT203" s="216" t="s">
        <v>159</v>
      </c>
      <c r="AU203" s="216" t="s">
        <v>69</v>
      </c>
      <c r="AY203" s="101" t="s">
        <v>155</v>
      </c>
      <c r="BE203" s="217">
        <f t="shared" si="14"/>
        <v>0</v>
      </c>
      <c r="BF203" s="217">
        <f t="shared" si="15"/>
        <v>0</v>
      </c>
      <c r="BG203" s="217">
        <f t="shared" si="16"/>
        <v>0</v>
      </c>
      <c r="BH203" s="217">
        <f t="shared" si="17"/>
        <v>0</v>
      </c>
      <c r="BI203" s="217">
        <f t="shared" si="18"/>
        <v>0</v>
      </c>
      <c r="BJ203" s="101" t="s">
        <v>66</v>
      </c>
      <c r="BK203" s="217">
        <f t="shared" si="19"/>
        <v>0</v>
      </c>
      <c r="BL203" s="101" t="s">
        <v>181</v>
      </c>
      <c r="BM203" s="216" t="s">
        <v>483</v>
      </c>
    </row>
    <row r="204" spans="1:65" s="46" customFormat="1" ht="33" customHeight="1">
      <c r="A204" s="42"/>
      <c r="B204" s="203"/>
      <c r="C204" s="204" t="s">
        <v>484</v>
      </c>
      <c r="D204" s="204" t="s">
        <v>159</v>
      </c>
      <c r="E204" s="205" t="s">
        <v>485</v>
      </c>
      <c r="F204" s="206" t="s">
        <v>486</v>
      </c>
      <c r="G204" s="207" t="s">
        <v>180</v>
      </c>
      <c r="H204" s="208">
        <v>1093</v>
      </c>
      <c r="I204" s="209"/>
      <c r="J204" s="210">
        <f t="shared" si="10"/>
        <v>0</v>
      </c>
      <c r="K204" s="211"/>
      <c r="L204" s="45"/>
      <c r="M204" s="212" t="s">
        <v>60</v>
      </c>
      <c r="N204" s="213" t="s">
        <v>110</v>
      </c>
      <c r="O204" s="57"/>
      <c r="P204" s="214">
        <f t="shared" si="11"/>
        <v>0</v>
      </c>
      <c r="Q204" s="214">
        <v>1.9000000000000001E-4</v>
      </c>
      <c r="R204" s="214">
        <f t="shared" si="12"/>
        <v>0.20767000000000002</v>
      </c>
      <c r="S204" s="214">
        <v>0</v>
      </c>
      <c r="T204" s="215">
        <f t="shared" si="13"/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6" t="s">
        <v>181</v>
      </c>
      <c r="AT204" s="216" t="s">
        <v>159</v>
      </c>
      <c r="AU204" s="216" t="s">
        <v>69</v>
      </c>
      <c r="AY204" s="101" t="s">
        <v>155</v>
      </c>
      <c r="BE204" s="217">
        <f t="shared" si="14"/>
        <v>0</v>
      </c>
      <c r="BF204" s="217">
        <f t="shared" si="15"/>
        <v>0</v>
      </c>
      <c r="BG204" s="217">
        <f t="shared" si="16"/>
        <v>0</v>
      </c>
      <c r="BH204" s="217">
        <f t="shared" si="17"/>
        <v>0</v>
      </c>
      <c r="BI204" s="217">
        <f t="shared" si="18"/>
        <v>0</v>
      </c>
      <c r="BJ204" s="101" t="s">
        <v>66</v>
      </c>
      <c r="BK204" s="217">
        <f t="shared" si="19"/>
        <v>0</v>
      </c>
      <c r="BL204" s="101" t="s">
        <v>181</v>
      </c>
      <c r="BM204" s="216" t="s">
        <v>487</v>
      </c>
    </row>
    <row r="205" spans="1:65" s="46" customFormat="1" ht="33" customHeight="1">
      <c r="A205" s="42"/>
      <c r="B205" s="203"/>
      <c r="C205" s="204" t="s">
        <v>488</v>
      </c>
      <c r="D205" s="204" t="s">
        <v>159</v>
      </c>
      <c r="E205" s="205" t="s">
        <v>489</v>
      </c>
      <c r="F205" s="206" t="s">
        <v>490</v>
      </c>
      <c r="G205" s="207" t="s">
        <v>180</v>
      </c>
      <c r="H205" s="208">
        <v>1268</v>
      </c>
      <c r="I205" s="209"/>
      <c r="J205" s="210">
        <f t="shared" si="10"/>
        <v>0</v>
      </c>
      <c r="K205" s="211"/>
      <c r="L205" s="45"/>
      <c r="M205" s="212" t="s">
        <v>60</v>
      </c>
      <c r="N205" s="213" t="s">
        <v>110</v>
      </c>
      <c r="O205" s="57"/>
      <c r="P205" s="214">
        <f t="shared" si="11"/>
        <v>0</v>
      </c>
      <c r="Q205" s="214">
        <v>3.5E-4</v>
      </c>
      <c r="R205" s="214">
        <f t="shared" si="12"/>
        <v>0.44379999999999997</v>
      </c>
      <c r="S205" s="214">
        <v>0</v>
      </c>
      <c r="T205" s="215">
        <f t="shared" si="13"/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6" t="s">
        <v>181</v>
      </c>
      <c r="AT205" s="216" t="s">
        <v>159</v>
      </c>
      <c r="AU205" s="216" t="s">
        <v>69</v>
      </c>
      <c r="AY205" s="101" t="s">
        <v>155</v>
      </c>
      <c r="BE205" s="217">
        <f t="shared" si="14"/>
        <v>0</v>
      </c>
      <c r="BF205" s="217">
        <f t="shared" si="15"/>
        <v>0</v>
      </c>
      <c r="BG205" s="217">
        <f t="shared" si="16"/>
        <v>0</v>
      </c>
      <c r="BH205" s="217">
        <f t="shared" si="17"/>
        <v>0</v>
      </c>
      <c r="BI205" s="217">
        <f t="shared" si="18"/>
        <v>0</v>
      </c>
      <c r="BJ205" s="101" t="s">
        <v>66</v>
      </c>
      <c r="BK205" s="217">
        <f t="shared" si="19"/>
        <v>0</v>
      </c>
      <c r="BL205" s="101" t="s">
        <v>181</v>
      </c>
      <c r="BM205" s="216" t="s">
        <v>491</v>
      </c>
    </row>
    <row r="206" spans="1:65" s="46" customFormat="1" ht="21.75" customHeight="1">
      <c r="A206" s="42"/>
      <c r="B206" s="203"/>
      <c r="C206" s="204" t="s">
        <v>492</v>
      </c>
      <c r="D206" s="204" t="s">
        <v>159</v>
      </c>
      <c r="E206" s="205" t="s">
        <v>493</v>
      </c>
      <c r="F206" s="206" t="s">
        <v>494</v>
      </c>
      <c r="G206" s="207" t="s">
        <v>180</v>
      </c>
      <c r="H206" s="208">
        <v>1278</v>
      </c>
      <c r="I206" s="209"/>
      <c r="J206" s="210">
        <f t="shared" si="10"/>
        <v>0</v>
      </c>
      <c r="K206" s="211"/>
      <c r="L206" s="45"/>
      <c r="M206" s="212" t="s">
        <v>60</v>
      </c>
      <c r="N206" s="213" t="s">
        <v>110</v>
      </c>
      <c r="O206" s="57"/>
      <c r="P206" s="214">
        <f t="shared" si="11"/>
        <v>0</v>
      </c>
      <c r="Q206" s="214">
        <v>1.0000000000000001E-5</v>
      </c>
      <c r="R206" s="214">
        <f t="shared" si="12"/>
        <v>1.2780000000000001E-2</v>
      </c>
      <c r="S206" s="214">
        <v>0</v>
      </c>
      <c r="T206" s="215">
        <f t="shared" si="13"/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6" t="s">
        <v>181</v>
      </c>
      <c r="AT206" s="216" t="s">
        <v>159</v>
      </c>
      <c r="AU206" s="216" t="s">
        <v>69</v>
      </c>
      <c r="AY206" s="101" t="s">
        <v>155</v>
      </c>
      <c r="BE206" s="217">
        <f t="shared" si="14"/>
        <v>0</v>
      </c>
      <c r="BF206" s="217">
        <f t="shared" si="15"/>
        <v>0</v>
      </c>
      <c r="BG206" s="217">
        <f t="shared" si="16"/>
        <v>0</v>
      </c>
      <c r="BH206" s="217">
        <f t="shared" si="17"/>
        <v>0</v>
      </c>
      <c r="BI206" s="217">
        <f t="shared" si="18"/>
        <v>0</v>
      </c>
      <c r="BJ206" s="101" t="s">
        <v>66</v>
      </c>
      <c r="BK206" s="217">
        <f t="shared" si="19"/>
        <v>0</v>
      </c>
      <c r="BL206" s="101" t="s">
        <v>181</v>
      </c>
      <c r="BM206" s="216" t="s">
        <v>495</v>
      </c>
    </row>
    <row r="207" spans="1:65" s="46" customFormat="1" ht="16.5" customHeight="1">
      <c r="A207" s="42"/>
      <c r="B207" s="203"/>
      <c r="C207" s="204" t="s">
        <v>496</v>
      </c>
      <c r="D207" s="204" t="s">
        <v>159</v>
      </c>
      <c r="E207" s="205" t="s">
        <v>497</v>
      </c>
      <c r="F207" s="206" t="s">
        <v>249</v>
      </c>
      <c r="G207" s="207" t="s">
        <v>250</v>
      </c>
      <c r="H207" s="208">
        <v>500</v>
      </c>
      <c r="I207" s="209"/>
      <c r="J207" s="210">
        <f t="shared" si="10"/>
        <v>0</v>
      </c>
      <c r="K207" s="211"/>
      <c r="L207" s="45"/>
      <c r="M207" s="212" t="s">
        <v>60</v>
      </c>
      <c r="N207" s="213" t="s">
        <v>110</v>
      </c>
      <c r="O207" s="57"/>
      <c r="P207" s="214">
        <f t="shared" si="11"/>
        <v>0</v>
      </c>
      <c r="Q207" s="214">
        <v>0</v>
      </c>
      <c r="R207" s="214">
        <f t="shared" si="12"/>
        <v>0</v>
      </c>
      <c r="S207" s="214">
        <v>0</v>
      </c>
      <c r="T207" s="215">
        <f t="shared" si="13"/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6" t="s">
        <v>181</v>
      </c>
      <c r="AT207" s="216" t="s">
        <v>159</v>
      </c>
      <c r="AU207" s="216" t="s">
        <v>69</v>
      </c>
      <c r="AY207" s="101" t="s">
        <v>155</v>
      </c>
      <c r="BE207" s="217">
        <f t="shared" si="14"/>
        <v>0</v>
      </c>
      <c r="BF207" s="217">
        <f t="shared" si="15"/>
        <v>0</v>
      </c>
      <c r="BG207" s="217">
        <f t="shared" si="16"/>
        <v>0</v>
      </c>
      <c r="BH207" s="217">
        <f t="shared" si="17"/>
        <v>0</v>
      </c>
      <c r="BI207" s="217">
        <f t="shared" si="18"/>
        <v>0</v>
      </c>
      <c r="BJ207" s="101" t="s">
        <v>66</v>
      </c>
      <c r="BK207" s="217">
        <f t="shared" si="19"/>
        <v>0</v>
      </c>
      <c r="BL207" s="101" t="s">
        <v>181</v>
      </c>
      <c r="BM207" s="216" t="s">
        <v>498</v>
      </c>
    </row>
    <row r="208" spans="1:65" s="46" customFormat="1" ht="33" customHeight="1">
      <c r="A208" s="42"/>
      <c r="B208" s="203"/>
      <c r="C208" s="204" t="s">
        <v>499</v>
      </c>
      <c r="D208" s="204" t="s">
        <v>159</v>
      </c>
      <c r="E208" s="205" t="s">
        <v>500</v>
      </c>
      <c r="F208" s="206" t="s">
        <v>501</v>
      </c>
      <c r="G208" s="207" t="s">
        <v>255</v>
      </c>
      <c r="H208" s="218"/>
      <c r="I208" s="209"/>
      <c r="J208" s="210">
        <f t="shared" si="10"/>
        <v>0</v>
      </c>
      <c r="K208" s="211"/>
      <c r="L208" s="45"/>
      <c r="M208" s="212" t="s">
        <v>60</v>
      </c>
      <c r="N208" s="213" t="s">
        <v>110</v>
      </c>
      <c r="O208" s="57"/>
      <c r="P208" s="214">
        <f t="shared" si="11"/>
        <v>0</v>
      </c>
      <c r="Q208" s="214">
        <v>0</v>
      </c>
      <c r="R208" s="214">
        <f t="shared" si="12"/>
        <v>0</v>
      </c>
      <c r="S208" s="214">
        <v>0</v>
      </c>
      <c r="T208" s="215">
        <f t="shared" si="13"/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6" t="s">
        <v>181</v>
      </c>
      <c r="AT208" s="216" t="s">
        <v>159</v>
      </c>
      <c r="AU208" s="216" t="s">
        <v>69</v>
      </c>
      <c r="AY208" s="101" t="s">
        <v>155</v>
      </c>
      <c r="BE208" s="217">
        <f t="shared" si="14"/>
        <v>0</v>
      </c>
      <c r="BF208" s="217">
        <f t="shared" si="15"/>
        <v>0</v>
      </c>
      <c r="BG208" s="217">
        <f t="shared" si="16"/>
        <v>0</v>
      </c>
      <c r="BH208" s="217">
        <f t="shared" si="17"/>
        <v>0</v>
      </c>
      <c r="BI208" s="217">
        <f t="shared" si="18"/>
        <v>0</v>
      </c>
      <c r="BJ208" s="101" t="s">
        <v>66</v>
      </c>
      <c r="BK208" s="217">
        <f t="shared" si="19"/>
        <v>0</v>
      </c>
      <c r="BL208" s="101" t="s">
        <v>181</v>
      </c>
      <c r="BM208" s="216" t="s">
        <v>502</v>
      </c>
    </row>
    <row r="209" spans="1:65" s="189" customFormat="1" ht="22.9" customHeight="1">
      <c r="B209" s="190"/>
      <c r="D209" s="191" t="s">
        <v>61</v>
      </c>
      <c r="E209" s="201" t="s">
        <v>503</v>
      </c>
      <c r="F209" s="201" t="s">
        <v>504</v>
      </c>
      <c r="I209" s="193"/>
      <c r="J209" s="202">
        <f>BK209</f>
        <v>0</v>
      </c>
      <c r="L209" s="190"/>
      <c r="M209" s="195"/>
      <c r="N209" s="196"/>
      <c r="O209" s="196"/>
      <c r="P209" s="197">
        <f>SUM(P210:P212)</f>
        <v>0</v>
      </c>
      <c r="Q209" s="196"/>
      <c r="R209" s="197">
        <f>SUM(R210:R212)</f>
        <v>2.2399999999999998E-3</v>
      </c>
      <c r="S209" s="196"/>
      <c r="T209" s="198">
        <f>SUM(T210:T212)</f>
        <v>0</v>
      </c>
      <c r="AR209" s="191" t="s">
        <v>69</v>
      </c>
      <c r="AT209" s="199" t="s">
        <v>61</v>
      </c>
      <c r="AU209" s="199" t="s">
        <v>66</v>
      </c>
      <c r="AY209" s="191" t="s">
        <v>155</v>
      </c>
      <c r="BK209" s="200">
        <f>SUM(BK210:BK212)</f>
        <v>0</v>
      </c>
    </row>
    <row r="210" spans="1:65" s="46" customFormat="1" ht="21.75" customHeight="1">
      <c r="A210" s="42"/>
      <c r="B210" s="203"/>
      <c r="C210" s="204" t="s">
        <v>505</v>
      </c>
      <c r="D210" s="204" t="s">
        <v>159</v>
      </c>
      <c r="E210" s="205" t="s">
        <v>506</v>
      </c>
      <c r="F210" s="206" t="s">
        <v>507</v>
      </c>
      <c r="G210" s="207" t="s">
        <v>302</v>
      </c>
      <c r="H210" s="208">
        <v>1</v>
      </c>
      <c r="I210" s="209"/>
      <c r="J210" s="210">
        <f>ROUND(I210*H210,2)</f>
        <v>0</v>
      </c>
      <c r="K210" s="211"/>
      <c r="L210" s="45"/>
      <c r="M210" s="212" t="s">
        <v>60</v>
      </c>
      <c r="N210" s="213" t="s">
        <v>110</v>
      </c>
      <c r="O210" s="57"/>
      <c r="P210" s="214">
        <f>O210*H210</f>
        <v>0</v>
      </c>
      <c r="Q210" s="214">
        <v>4.4000000000000002E-4</v>
      </c>
      <c r="R210" s="214">
        <f>Q210*H210</f>
        <v>4.4000000000000002E-4</v>
      </c>
      <c r="S210" s="214">
        <v>0</v>
      </c>
      <c r="T210" s="215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6" t="s">
        <v>181</v>
      </c>
      <c r="AT210" s="216" t="s">
        <v>159</v>
      </c>
      <c r="AU210" s="216" t="s">
        <v>69</v>
      </c>
      <c r="AY210" s="101" t="s">
        <v>155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01" t="s">
        <v>66</v>
      </c>
      <c r="BK210" s="217">
        <f>ROUND(I210*H210,2)</f>
        <v>0</v>
      </c>
      <c r="BL210" s="101" t="s">
        <v>181</v>
      </c>
      <c r="BM210" s="216" t="s">
        <v>508</v>
      </c>
    </row>
    <row r="211" spans="1:65" s="46" customFormat="1" ht="21.75" customHeight="1">
      <c r="A211" s="42"/>
      <c r="B211" s="203"/>
      <c r="C211" s="204" t="s">
        <v>509</v>
      </c>
      <c r="D211" s="204" t="s">
        <v>159</v>
      </c>
      <c r="E211" s="205" t="s">
        <v>510</v>
      </c>
      <c r="F211" s="206" t="s">
        <v>511</v>
      </c>
      <c r="G211" s="207" t="s">
        <v>302</v>
      </c>
      <c r="H211" s="208">
        <v>1</v>
      </c>
      <c r="I211" s="209"/>
      <c r="J211" s="210">
        <f>ROUND(I211*H211,2)</f>
        <v>0</v>
      </c>
      <c r="K211" s="211"/>
      <c r="L211" s="45"/>
      <c r="M211" s="212" t="s">
        <v>60</v>
      </c>
      <c r="N211" s="213" t="s">
        <v>110</v>
      </c>
      <c r="O211" s="57"/>
      <c r="P211" s="214">
        <f>O211*H211</f>
        <v>0</v>
      </c>
      <c r="Q211" s="214">
        <v>1.8E-3</v>
      </c>
      <c r="R211" s="214">
        <f>Q211*H211</f>
        <v>1.8E-3</v>
      </c>
      <c r="S211" s="214">
        <v>0</v>
      </c>
      <c r="T211" s="215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6" t="s">
        <v>181</v>
      </c>
      <c r="AT211" s="216" t="s">
        <v>159</v>
      </c>
      <c r="AU211" s="216" t="s">
        <v>69</v>
      </c>
      <c r="AY211" s="101" t="s">
        <v>155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01" t="s">
        <v>66</v>
      </c>
      <c r="BK211" s="217">
        <f>ROUND(I211*H211,2)</f>
        <v>0</v>
      </c>
      <c r="BL211" s="101" t="s">
        <v>181</v>
      </c>
      <c r="BM211" s="216" t="s">
        <v>512</v>
      </c>
    </row>
    <row r="212" spans="1:65" s="46" customFormat="1" ht="33" customHeight="1">
      <c r="A212" s="42"/>
      <c r="B212" s="203"/>
      <c r="C212" s="204" t="s">
        <v>513</v>
      </c>
      <c r="D212" s="204" t="s">
        <v>159</v>
      </c>
      <c r="E212" s="205" t="s">
        <v>514</v>
      </c>
      <c r="F212" s="206" t="s">
        <v>515</v>
      </c>
      <c r="G212" s="207" t="s">
        <v>255</v>
      </c>
      <c r="H212" s="218"/>
      <c r="I212" s="209"/>
      <c r="J212" s="210">
        <f>ROUND(I212*H212,2)</f>
        <v>0</v>
      </c>
      <c r="K212" s="211"/>
      <c r="L212" s="45"/>
      <c r="M212" s="212" t="s">
        <v>60</v>
      </c>
      <c r="N212" s="213" t="s">
        <v>110</v>
      </c>
      <c r="O212" s="57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6" t="s">
        <v>181</v>
      </c>
      <c r="AT212" s="216" t="s">
        <v>159</v>
      </c>
      <c r="AU212" s="216" t="s">
        <v>69</v>
      </c>
      <c r="AY212" s="101" t="s">
        <v>155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01" t="s">
        <v>66</v>
      </c>
      <c r="BK212" s="217">
        <f>ROUND(I212*H212,2)</f>
        <v>0</v>
      </c>
      <c r="BL212" s="101" t="s">
        <v>181</v>
      </c>
      <c r="BM212" s="216" t="s">
        <v>516</v>
      </c>
    </row>
    <row r="213" spans="1:65" s="189" customFormat="1" ht="22.9" customHeight="1">
      <c r="B213" s="190"/>
      <c r="D213" s="191" t="s">
        <v>61</v>
      </c>
      <c r="E213" s="201" t="s">
        <v>517</v>
      </c>
      <c r="F213" s="201" t="s">
        <v>518</v>
      </c>
      <c r="I213" s="193"/>
      <c r="J213" s="202">
        <f>BK213</f>
        <v>0</v>
      </c>
      <c r="L213" s="190"/>
      <c r="M213" s="195"/>
      <c r="N213" s="196"/>
      <c r="O213" s="196"/>
      <c r="P213" s="197">
        <f>P214</f>
        <v>0</v>
      </c>
      <c r="Q213" s="196"/>
      <c r="R213" s="197">
        <f>R214</f>
        <v>1.8E-3</v>
      </c>
      <c r="S213" s="196"/>
      <c r="T213" s="198">
        <f>T214</f>
        <v>0</v>
      </c>
      <c r="AR213" s="191" t="s">
        <v>69</v>
      </c>
      <c r="AT213" s="199" t="s">
        <v>61</v>
      </c>
      <c r="AU213" s="199" t="s">
        <v>66</v>
      </c>
      <c r="AY213" s="191" t="s">
        <v>155</v>
      </c>
      <c r="BK213" s="200">
        <f>BK214</f>
        <v>0</v>
      </c>
    </row>
    <row r="214" spans="1:65" s="46" customFormat="1" ht="21.75" customHeight="1">
      <c r="A214" s="42"/>
      <c r="B214" s="203"/>
      <c r="C214" s="204" t="s">
        <v>519</v>
      </c>
      <c r="D214" s="204" t="s">
        <v>159</v>
      </c>
      <c r="E214" s="205" t="s">
        <v>520</v>
      </c>
      <c r="F214" s="206" t="s">
        <v>521</v>
      </c>
      <c r="G214" s="207" t="s">
        <v>180</v>
      </c>
      <c r="H214" s="208">
        <v>30</v>
      </c>
      <c r="I214" s="209"/>
      <c r="J214" s="210">
        <f>ROUND(I214*H214,2)</f>
        <v>0</v>
      </c>
      <c r="K214" s="211"/>
      <c r="L214" s="45"/>
      <c r="M214" s="219" t="s">
        <v>60</v>
      </c>
      <c r="N214" s="220" t="s">
        <v>110</v>
      </c>
      <c r="O214" s="221"/>
      <c r="P214" s="222">
        <f>O214*H214</f>
        <v>0</v>
      </c>
      <c r="Q214" s="222">
        <v>6.0000000000000002E-5</v>
      </c>
      <c r="R214" s="222">
        <f>Q214*H214</f>
        <v>1.8E-3</v>
      </c>
      <c r="S214" s="222">
        <v>0</v>
      </c>
      <c r="T214" s="223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6" t="s">
        <v>181</v>
      </c>
      <c r="AT214" s="216" t="s">
        <v>159</v>
      </c>
      <c r="AU214" s="216" t="s">
        <v>69</v>
      </c>
      <c r="AY214" s="101" t="s">
        <v>155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01" t="s">
        <v>66</v>
      </c>
      <c r="BK214" s="217">
        <f>ROUND(I214*H214,2)</f>
        <v>0</v>
      </c>
      <c r="BL214" s="101" t="s">
        <v>181</v>
      </c>
      <c r="BM214" s="216" t="s">
        <v>522</v>
      </c>
    </row>
    <row r="215" spans="1:65" s="46" customFormat="1" ht="6.95" customHeight="1">
      <c r="A215" s="42"/>
      <c r="B215" s="97"/>
      <c r="C215" s="98"/>
      <c r="D215" s="98"/>
      <c r="E215" s="98"/>
      <c r="F215" s="98"/>
      <c r="G215" s="98"/>
      <c r="H215" s="98"/>
      <c r="I215" s="157"/>
      <c r="J215" s="98"/>
      <c r="K215" s="98"/>
      <c r="L215" s="45"/>
      <c r="M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</row>
  </sheetData>
  <autoFilter ref="C118:K214"/>
  <mergeCells count="6">
    <mergeCell ref="E111:H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2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view="pageBreakPreview" topLeftCell="A127" zoomScale="110" zoomScaleNormal="100" zoomScaleSheetLayoutView="110" zoomScalePageLayoutView="115" workbookViewId="0">
      <selection activeCell="C145" sqref="C145"/>
    </sheetView>
  </sheetViews>
  <sheetFormatPr defaultColWidth="0" defaultRowHeight="12.75"/>
  <cols>
    <col min="1" max="1" width="8.7109375" style="274" customWidth="1"/>
    <col min="2" max="2" width="8.85546875" style="275" customWidth="1"/>
    <col min="3" max="3" width="56.28515625" style="230" customWidth="1"/>
    <col min="4" max="4" width="5.7109375" style="230" customWidth="1"/>
    <col min="5" max="5" width="7" style="343" customWidth="1"/>
    <col min="6" max="7" width="12.7109375" style="344" customWidth="1"/>
    <col min="8" max="8" width="7.7109375" style="277" customWidth="1"/>
    <col min="9" max="9" width="8.85546875" style="278" customWidth="1"/>
    <col min="10" max="16384" width="0" style="230" hidden="1"/>
  </cols>
  <sheetData>
    <row r="1" spans="1:9">
      <c r="A1" s="224" t="s">
        <v>523</v>
      </c>
      <c r="B1" s="224" t="s">
        <v>524</v>
      </c>
      <c r="C1" s="225" t="s">
        <v>525</v>
      </c>
      <c r="D1" s="226" t="s">
        <v>526</v>
      </c>
      <c r="E1" s="227" t="s">
        <v>527</v>
      </c>
      <c r="F1" s="1013" t="s">
        <v>528</v>
      </c>
      <c r="G1" s="1013" t="s">
        <v>529</v>
      </c>
      <c r="H1" s="228" t="s">
        <v>530</v>
      </c>
      <c r="I1" s="229"/>
    </row>
    <row r="2" spans="1:9">
      <c r="A2" s="231"/>
      <c r="B2" s="232" t="s">
        <v>531</v>
      </c>
      <c r="C2" s="233"/>
      <c r="D2" s="233"/>
      <c r="E2" s="234"/>
      <c r="F2" s="1014"/>
      <c r="G2" s="1014"/>
      <c r="H2" s="235" t="s">
        <v>526</v>
      </c>
      <c r="I2" s="236" t="s">
        <v>532</v>
      </c>
    </row>
    <row r="3" spans="1:9" ht="51">
      <c r="A3" s="237"/>
      <c r="B3" s="238"/>
      <c r="C3" s="239" t="s">
        <v>533</v>
      </c>
      <c r="D3" s="240"/>
      <c r="E3" s="241"/>
      <c r="F3" s="242"/>
      <c r="G3" s="242"/>
      <c r="H3" s="243"/>
      <c r="I3" s="244"/>
    </row>
    <row r="4" spans="1:9" ht="51">
      <c r="A4" s="237"/>
      <c r="B4" s="238"/>
      <c r="C4" s="239" t="s">
        <v>534</v>
      </c>
      <c r="D4" s="240"/>
      <c r="E4" s="241"/>
      <c r="F4" s="242"/>
      <c r="G4" s="242"/>
      <c r="H4" s="243"/>
      <c r="I4" s="244"/>
    </row>
    <row r="5" spans="1:9" ht="40.5" customHeight="1">
      <c r="A5" s="237"/>
      <c r="B5" s="238"/>
      <c r="C5" s="239" t="s">
        <v>535</v>
      </c>
      <c r="D5" s="240"/>
      <c r="E5" s="241"/>
      <c r="F5" s="242"/>
      <c r="G5" s="242"/>
      <c r="H5" s="243"/>
      <c r="I5" s="244"/>
    </row>
    <row r="6" spans="1:9" s="247" customFormat="1" ht="12.75" customHeight="1">
      <c r="A6" s="245"/>
      <c r="B6" s="246"/>
      <c r="C6" s="1011" t="s">
        <v>536</v>
      </c>
      <c r="D6" s="1011"/>
      <c r="E6" s="1011"/>
      <c r="F6" s="1011"/>
      <c r="G6" s="1011"/>
      <c r="H6" s="1011"/>
      <c r="I6" s="1012"/>
    </row>
    <row r="7" spans="1:9" s="257" customFormat="1" ht="168" customHeight="1">
      <c r="A7" s="248" t="s">
        <v>537</v>
      </c>
      <c r="B7" s="249"/>
      <c r="C7" s="250" t="s">
        <v>538</v>
      </c>
      <c r="D7" s="251" t="s">
        <v>539</v>
      </c>
      <c r="E7" s="252">
        <v>2</v>
      </c>
      <c r="F7" s="253">
        <v>0</v>
      </c>
      <c r="G7" s="254">
        <f>E7*F7</f>
        <v>0</v>
      </c>
      <c r="H7" s="255"/>
      <c r="I7" s="256"/>
    </row>
    <row r="8" spans="1:9" s="263" customFormat="1">
      <c r="A8" s="258" t="s">
        <v>540</v>
      </c>
      <c r="B8" s="259"/>
      <c r="C8" s="260" t="s">
        <v>541</v>
      </c>
      <c r="D8" s="251" t="s">
        <v>60</v>
      </c>
      <c r="E8" s="252"/>
      <c r="F8" s="261"/>
      <c r="G8" s="262"/>
      <c r="H8" s="255"/>
      <c r="I8" s="256"/>
    </row>
    <row r="9" spans="1:9" s="263" customFormat="1" ht="140.25">
      <c r="A9" s="248" t="s">
        <v>542</v>
      </c>
      <c r="B9" s="249"/>
      <c r="C9" s="264" t="s">
        <v>543</v>
      </c>
      <c r="D9" s="251" t="s">
        <v>544</v>
      </c>
      <c r="E9" s="252">
        <v>1</v>
      </c>
      <c r="F9" s="265">
        <v>0</v>
      </c>
      <c r="G9" s="254">
        <f t="shared" ref="G9:G30" si="0">E9*F9</f>
        <v>0</v>
      </c>
      <c r="H9" s="255"/>
      <c r="I9" s="256"/>
    </row>
    <row r="10" spans="1:9" s="263" customFormat="1" ht="25.5">
      <c r="A10" s="248" t="s">
        <v>545</v>
      </c>
      <c r="B10" s="249"/>
      <c r="C10" s="266" t="s">
        <v>546</v>
      </c>
      <c r="D10" s="267" t="s">
        <v>544</v>
      </c>
      <c r="E10" s="268">
        <v>1</v>
      </c>
      <c r="F10" s="269">
        <v>0</v>
      </c>
      <c r="G10" s="270">
        <f>E10*F10</f>
        <v>0</v>
      </c>
      <c r="H10" s="255"/>
      <c r="I10" s="256"/>
    </row>
    <row r="11" spans="1:9" s="263" customFormat="1">
      <c r="A11" s="258" t="s">
        <v>547</v>
      </c>
      <c r="B11" s="259"/>
      <c r="C11" s="260" t="s">
        <v>541</v>
      </c>
      <c r="D11" s="251" t="s">
        <v>60</v>
      </c>
      <c r="E11" s="252"/>
      <c r="F11" s="261"/>
      <c r="G11" s="262"/>
      <c r="H11" s="255"/>
      <c r="I11" s="256"/>
    </row>
    <row r="12" spans="1:9" s="263" customFormat="1">
      <c r="A12" s="248" t="s">
        <v>548</v>
      </c>
      <c r="B12" s="249"/>
      <c r="C12" s="266" t="s">
        <v>549</v>
      </c>
      <c r="D12" s="271" t="s">
        <v>539</v>
      </c>
      <c r="E12" s="272">
        <v>7</v>
      </c>
      <c r="F12" s="273">
        <v>0</v>
      </c>
      <c r="G12" s="270">
        <f t="shared" ref="G12:G19" si="1">E12*F12</f>
        <v>0</v>
      </c>
      <c r="H12" s="255"/>
      <c r="I12" s="256"/>
    </row>
    <row r="13" spans="1:9" s="263" customFormat="1">
      <c r="A13" s="248" t="s">
        <v>550</v>
      </c>
      <c r="B13" s="249"/>
      <c r="C13" s="266" t="s">
        <v>551</v>
      </c>
      <c r="D13" s="271" t="s">
        <v>539</v>
      </c>
      <c r="E13" s="272">
        <v>7</v>
      </c>
      <c r="F13" s="273">
        <v>0</v>
      </c>
      <c r="G13" s="270">
        <f t="shared" si="1"/>
        <v>0</v>
      </c>
      <c r="H13" s="255"/>
      <c r="I13" s="256"/>
    </row>
    <row r="14" spans="1:9" s="263" customFormat="1">
      <c r="A14" s="248" t="s">
        <v>552</v>
      </c>
      <c r="B14" s="249"/>
      <c r="C14" s="266" t="s">
        <v>553</v>
      </c>
      <c r="D14" s="271" t="s">
        <v>539</v>
      </c>
      <c r="E14" s="272">
        <v>1</v>
      </c>
      <c r="F14" s="273">
        <v>0</v>
      </c>
      <c r="G14" s="270">
        <f t="shared" si="1"/>
        <v>0</v>
      </c>
      <c r="H14" s="255"/>
      <c r="I14" s="256"/>
    </row>
    <row r="15" spans="1:9" s="263" customFormat="1">
      <c r="A15" s="248" t="s">
        <v>554</v>
      </c>
      <c r="B15" s="249"/>
      <c r="C15" s="266" t="s">
        <v>555</v>
      </c>
      <c r="D15" s="271" t="s">
        <v>539</v>
      </c>
      <c r="E15" s="272">
        <v>1</v>
      </c>
      <c r="F15" s="273">
        <v>0</v>
      </c>
      <c r="G15" s="270">
        <f t="shared" si="1"/>
        <v>0</v>
      </c>
      <c r="H15" s="255"/>
      <c r="I15" s="256"/>
    </row>
    <row r="16" spans="1:9" s="263" customFormat="1">
      <c r="A16" s="248" t="s">
        <v>556</v>
      </c>
      <c r="B16" s="249"/>
      <c r="C16" s="266" t="s">
        <v>557</v>
      </c>
      <c r="D16" s="271" t="s">
        <v>539</v>
      </c>
      <c r="E16" s="272">
        <v>2</v>
      </c>
      <c r="F16" s="273">
        <v>0</v>
      </c>
      <c r="G16" s="270">
        <f t="shared" si="1"/>
        <v>0</v>
      </c>
      <c r="H16" s="255"/>
      <c r="I16" s="256"/>
    </row>
    <row r="17" spans="1:9" s="263" customFormat="1">
      <c r="A17" s="248" t="s">
        <v>558</v>
      </c>
      <c r="B17" s="249"/>
      <c r="C17" s="266" t="s">
        <v>559</v>
      </c>
      <c r="D17" s="271" t="s">
        <v>539</v>
      </c>
      <c r="E17" s="272">
        <v>8</v>
      </c>
      <c r="F17" s="273">
        <v>0</v>
      </c>
      <c r="G17" s="270">
        <f t="shared" si="1"/>
        <v>0</v>
      </c>
      <c r="H17" s="255"/>
      <c r="I17" s="256"/>
    </row>
    <row r="18" spans="1:9" s="263" customFormat="1">
      <c r="A18" s="248" t="s">
        <v>560</v>
      </c>
      <c r="B18" s="249"/>
      <c r="C18" s="266" t="s">
        <v>561</v>
      </c>
      <c r="D18" s="271" t="s">
        <v>539</v>
      </c>
      <c r="E18" s="272">
        <v>1</v>
      </c>
      <c r="F18" s="273">
        <v>0</v>
      </c>
      <c r="G18" s="270">
        <f t="shared" si="1"/>
        <v>0</v>
      </c>
      <c r="H18" s="255"/>
      <c r="I18" s="256"/>
    </row>
    <row r="19" spans="1:9">
      <c r="A19" s="274" t="s">
        <v>562</v>
      </c>
      <c r="C19" s="266" t="s">
        <v>563</v>
      </c>
      <c r="D19" s="271" t="s">
        <v>539</v>
      </c>
      <c r="E19" s="272">
        <v>2</v>
      </c>
      <c r="F19" s="273">
        <v>0</v>
      </c>
      <c r="G19" s="276">
        <f t="shared" si="1"/>
        <v>0</v>
      </c>
    </row>
    <row r="20" spans="1:9" s="263" customFormat="1">
      <c r="A20" s="248" t="s">
        <v>564</v>
      </c>
      <c r="B20" s="249"/>
      <c r="C20" s="266" t="s">
        <v>565</v>
      </c>
      <c r="D20" s="271" t="s">
        <v>539</v>
      </c>
      <c r="E20" s="272">
        <v>2</v>
      </c>
      <c r="F20" s="273">
        <v>0</v>
      </c>
      <c r="G20" s="270">
        <f>E20*F20</f>
        <v>0</v>
      </c>
      <c r="H20" s="255"/>
      <c r="I20" s="256"/>
    </row>
    <row r="21" spans="1:9" s="263" customFormat="1">
      <c r="A21" s="258" t="s">
        <v>566</v>
      </c>
      <c r="B21" s="259"/>
      <c r="C21" s="260" t="s">
        <v>541</v>
      </c>
      <c r="D21" s="251" t="s">
        <v>60</v>
      </c>
      <c r="E21" s="252"/>
      <c r="F21" s="261"/>
      <c r="G21" s="254"/>
      <c r="H21" s="255"/>
      <c r="I21" s="256"/>
    </row>
    <row r="22" spans="1:9" s="263" customFormat="1">
      <c r="A22" s="248" t="s">
        <v>567</v>
      </c>
      <c r="B22" s="249"/>
      <c r="C22" s="266" t="s">
        <v>568</v>
      </c>
      <c r="D22" s="271" t="s">
        <v>539</v>
      </c>
      <c r="E22" s="272">
        <v>2</v>
      </c>
      <c r="F22" s="273">
        <v>0</v>
      </c>
      <c r="G22" s="270">
        <f>E22*F22</f>
        <v>0</v>
      </c>
      <c r="H22" s="255"/>
      <c r="I22" s="256"/>
    </row>
    <row r="23" spans="1:9" s="263" customFormat="1">
      <c r="A23" s="258" t="s">
        <v>569</v>
      </c>
      <c r="B23" s="259"/>
      <c r="C23" s="260" t="s">
        <v>541</v>
      </c>
      <c r="D23" s="251" t="s">
        <v>60</v>
      </c>
      <c r="E23" s="252"/>
      <c r="F23" s="261"/>
      <c r="G23" s="254"/>
      <c r="H23" s="255"/>
      <c r="I23" s="256"/>
    </row>
    <row r="24" spans="1:9" s="257" customFormat="1" ht="27" customHeight="1">
      <c r="A24" s="248" t="s">
        <v>570</v>
      </c>
      <c r="B24" s="249"/>
      <c r="C24" s="266" t="s">
        <v>571</v>
      </c>
      <c r="D24" s="271" t="s">
        <v>544</v>
      </c>
      <c r="E24" s="272">
        <v>2</v>
      </c>
      <c r="F24" s="273">
        <v>0</v>
      </c>
      <c r="G24" s="270">
        <f>E24*F24</f>
        <v>0</v>
      </c>
      <c r="H24" s="255"/>
      <c r="I24" s="256"/>
    </row>
    <row r="25" spans="1:9" s="257" customFormat="1" ht="27" customHeight="1">
      <c r="A25" s="248" t="s">
        <v>572</v>
      </c>
      <c r="B25" s="249"/>
      <c r="C25" s="266" t="s">
        <v>573</v>
      </c>
      <c r="D25" s="271" t="s">
        <v>544</v>
      </c>
      <c r="E25" s="272">
        <v>3</v>
      </c>
      <c r="F25" s="273">
        <v>0</v>
      </c>
      <c r="G25" s="270">
        <f>E25*F25</f>
        <v>0</v>
      </c>
      <c r="H25" s="255"/>
      <c r="I25" s="256"/>
    </row>
    <row r="26" spans="1:9" s="257" customFormat="1" ht="25.5" customHeight="1">
      <c r="A26" s="248" t="s">
        <v>574</v>
      </c>
      <c r="B26" s="249"/>
      <c r="C26" s="266" t="s">
        <v>575</v>
      </c>
      <c r="D26" s="271" t="s">
        <v>544</v>
      </c>
      <c r="E26" s="272">
        <v>1</v>
      </c>
      <c r="F26" s="273">
        <v>0</v>
      </c>
      <c r="G26" s="270">
        <f>E26*F26</f>
        <v>0</v>
      </c>
      <c r="H26" s="255"/>
      <c r="I26" s="256"/>
    </row>
    <row r="27" spans="1:9" s="257" customFormat="1" ht="27" customHeight="1">
      <c r="A27" s="248" t="s">
        <v>576</v>
      </c>
      <c r="B27" s="249"/>
      <c r="C27" s="266" t="s">
        <v>577</v>
      </c>
      <c r="D27" s="271" t="s">
        <v>544</v>
      </c>
      <c r="E27" s="272">
        <v>4</v>
      </c>
      <c r="F27" s="273">
        <v>0</v>
      </c>
      <c r="G27" s="270">
        <f>E27*F27</f>
        <v>0</v>
      </c>
      <c r="H27" s="255"/>
      <c r="I27" s="256"/>
    </row>
    <row r="28" spans="1:9" s="257" customFormat="1" ht="13.5" customHeight="1">
      <c r="A28" s="248" t="s">
        <v>578</v>
      </c>
      <c r="B28" s="249"/>
      <c r="C28" s="266" t="s">
        <v>579</v>
      </c>
      <c r="D28" s="271" t="s">
        <v>544</v>
      </c>
      <c r="E28" s="272">
        <v>16</v>
      </c>
      <c r="F28" s="273">
        <v>0</v>
      </c>
      <c r="G28" s="270">
        <f>E28*F28</f>
        <v>0</v>
      </c>
      <c r="H28" s="255"/>
      <c r="I28" s="256"/>
    </row>
    <row r="29" spans="1:9" s="263" customFormat="1">
      <c r="A29" s="258" t="s">
        <v>580</v>
      </c>
      <c r="B29" s="259"/>
      <c r="C29" s="260" t="s">
        <v>541</v>
      </c>
      <c r="D29" s="251" t="s">
        <v>60</v>
      </c>
      <c r="E29" s="252"/>
      <c r="F29" s="261"/>
      <c r="G29" s="254"/>
      <c r="H29" s="255"/>
      <c r="I29" s="256"/>
    </row>
    <row r="30" spans="1:9" s="257" customFormat="1" ht="13.5" customHeight="1">
      <c r="A30" s="248" t="s">
        <v>581</v>
      </c>
      <c r="B30" s="249"/>
      <c r="C30" s="266" t="s">
        <v>582</v>
      </c>
      <c r="D30" s="271" t="s">
        <v>544</v>
      </c>
      <c r="E30" s="272">
        <v>1</v>
      </c>
      <c r="F30" s="273">
        <v>0</v>
      </c>
      <c r="G30" s="270">
        <f t="shared" si="0"/>
        <v>0</v>
      </c>
      <c r="H30" s="255"/>
      <c r="I30" s="256"/>
    </row>
    <row r="31" spans="1:9" s="257" customFormat="1" ht="13.5" customHeight="1">
      <c r="A31" s="248"/>
      <c r="B31" s="249"/>
      <c r="C31" s="279"/>
      <c r="E31" s="280"/>
      <c r="F31" s="281"/>
      <c r="G31" s="270"/>
      <c r="H31" s="255"/>
      <c r="I31" s="256"/>
    </row>
    <row r="32" spans="1:9" s="263" customFormat="1" ht="13.5" customHeight="1">
      <c r="A32" s="248"/>
      <c r="B32" s="249"/>
      <c r="C32" s="282" t="s">
        <v>583</v>
      </c>
      <c r="D32" s="283"/>
      <c r="E32" s="284"/>
      <c r="F32" s="285"/>
      <c r="G32" s="286">
        <f>SUM(G7:G31)</f>
        <v>0</v>
      </c>
      <c r="H32" s="287"/>
      <c r="I32" s="288"/>
    </row>
    <row r="33" spans="1:9" s="263" customFormat="1" ht="13.5" customHeight="1">
      <c r="A33" s="248"/>
      <c r="B33" s="249"/>
      <c r="C33" s="289"/>
      <c r="D33" s="290"/>
      <c r="E33" s="291"/>
      <c r="F33" s="281"/>
      <c r="G33" s="292"/>
      <c r="H33" s="293"/>
      <c r="I33" s="294"/>
    </row>
    <row r="34" spans="1:9" s="263" customFormat="1" ht="13.5" customHeight="1">
      <c r="A34" s="248"/>
      <c r="B34" s="249"/>
      <c r="C34" s="289"/>
      <c r="D34" s="290"/>
      <c r="E34" s="291"/>
      <c r="F34" s="281"/>
      <c r="G34" s="292"/>
      <c r="H34" s="293"/>
      <c r="I34" s="294"/>
    </row>
    <row r="35" spans="1:9" s="263" customFormat="1">
      <c r="A35" s="248"/>
      <c r="B35" s="249"/>
      <c r="C35" s="289"/>
      <c r="D35" s="290"/>
      <c r="E35" s="291"/>
      <c r="F35" s="281"/>
      <c r="G35" s="292"/>
      <c r="H35" s="293"/>
      <c r="I35" s="294"/>
    </row>
    <row r="36" spans="1:9" ht="70.5" customHeight="1">
      <c r="A36" s="295"/>
      <c r="B36" s="295"/>
      <c r="C36" s="296" t="s">
        <v>584</v>
      </c>
      <c r="D36" s="296"/>
      <c r="E36" s="297"/>
      <c r="F36" s="298"/>
      <c r="G36" s="299"/>
      <c r="H36" s="300"/>
      <c r="I36" s="301"/>
    </row>
    <row r="37" spans="1:9" s="306" customFormat="1" ht="15" customHeight="1">
      <c r="A37" s="302" t="s">
        <v>585</v>
      </c>
      <c r="B37" s="249"/>
      <c r="C37" s="257" t="s">
        <v>586</v>
      </c>
      <c r="D37" s="303" t="s">
        <v>587</v>
      </c>
      <c r="E37" s="304">
        <v>19</v>
      </c>
      <c r="F37" s="305">
        <v>0</v>
      </c>
      <c r="G37" s="270">
        <f>E37*F37</f>
        <v>0</v>
      </c>
      <c r="H37" s="255"/>
      <c r="I37" s="256"/>
    </row>
    <row r="38" spans="1:9" s="306" customFormat="1" ht="15" customHeight="1">
      <c r="A38" s="302" t="s">
        <v>588</v>
      </c>
      <c r="B38" s="249"/>
      <c r="C38" s="257" t="s">
        <v>589</v>
      </c>
      <c r="D38" s="303" t="s">
        <v>587</v>
      </c>
      <c r="E38" s="304">
        <v>8</v>
      </c>
      <c r="F38" s="305">
        <v>0</v>
      </c>
      <c r="G38" s="270">
        <f>E38*F38</f>
        <v>0</v>
      </c>
      <c r="H38" s="255"/>
      <c r="I38" s="256"/>
    </row>
    <row r="39" spans="1:9" s="306" customFormat="1" ht="15" customHeight="1">
      <c r="A39" s="302" t="s">
        <v>590</v>
      </c>
      <c r="B39" s="249"/>
      <c r="C39" s="257" t="s">
        <v>591</v>
      </c>
      <c r="D39" s="303" t="s">
        <v>587</v>
      </c>
      <c r="E39" s="304">
        <v>84</v>
      </c>
      <c r="F39" s="305">
        <v>0</v>
      </c>
      <c r="G39" s="270">
        <f>E39*F39</f>
        <v>0</v>
      </c>
      <c r="H39" s="255"/>
      <c r="I39" s="256"/>
    </row>
    <row r="40" spans="1:9" s="306" customFormat="1" ht="15" customHeight="1">
      <c r="A40" s="302" t="s">
        <v>592</v>
      </c>
      <c r="B40" s="249"/>
      <c r="C40" s="257" t="s">
        <v>593</v>
      </c>
      <c r="D40" s="303" t="s">
        <v>587</v>
      </c>
      <c r="E40" s="304">
        <v>235</v>
      </c>
      <c r="F40" s="305">
        <v>0</v>
      </c>
      <c r="G40" s="270">
        <f>E40*F40</f>
        <v>0</v>
      </c>
      <c r="H40" s="255"/>
      <c r="I40" s="256"/>
    </row>
    <row r="41" spans="1:9">
      <c r="A41" s="259" t="s">
        <v>594</v>
      </c>
      <c r="B41" s="249"/>
      <c r="C41" s="257" t="s">
        <v>541</v>
      </c>
      <c r="D41" s="303" t="s">
        <v>60</v>
      </c>
      <c r="E41" s="304"/>
      <c r="F41" s="307"/>
      <c r="G41" s="270"/>
      <c r="H41" s="255"/>
      <c r="I41" s="256"/>
    </row>
    <row r="42" spans="1:9">
      <c r="A42" s="259"/>
      <c r="B42" s="249"/>
      <c r="C42" s="257"/>
      <c r="D42" s="303"/>
      <c r="E42" s="304"/>
      <c r="F42" s="307"/>
      <c r="G42" s="270"/>
      <c r="H42" s="255"/>
      <c r="I42" s="256"/>
    </row>
    <row r="43" spans="1:9">
      <c r="A43" s="308"/>
      <c r="B43" s="249"/>
      <c r="C43" s="309" t="s">
        <v>595</v>
      </c>
      <c r="D43" s="310"/>
      <c r="E43" s="311"/>
      <c r="F43" s="312"/>
      <c r="G43" s="286">
        <f>SUM(G37:G41)</f>
        <v>0</v>
      </c>
      <c r="H43" s="313"/>
      <c r="I43" s="314"/>
    </row>
    <row r="44" spans="1:9">
      <c r="A44" s="308"/>
      <c r="B44" s="249"/>
      <c r="C44" s="315"/>
      <c r="D44" s="316"/>
      <c r="E44" s="317"/>
      <c r="F44" s="318"/>
      <c r="G44" s="318"/>
      <c r="H44" s="319"/>
      <c r="I44" s="320"/>
    </row>
    <row r="45" spans="1:9">
      <c r="A45" s="308"/>
      <c r="B45" s="249"/>
      <c r="C45" s="315"/>
      <c r="D45" s="316"/>
      <c r="E45" s="317"/>
      <c r="F45" s="318"/>
      <c r="G45" s="318"/>
      <c r="H45" s="319"/>
      <c r="I45" s="320"/>
    </row>
    <row r="46" spans="1:9">
      <c r="A46" s="308"/>
      <c r="B46" s="321"/>
      <c r="C46" s="315"/>
      <c r="D46" s="316"/>
      <c r="E46" s="317"/>
      <c r="F46" s="318"/>
      <c r="G46" s="318"/>
      <c r="H46" s="319"/>
      <c r="I46" s="320"/>
    </row>
    <row r="47" spans="1:9" ht="25.5" customHeight="1">
      <c r="A47" s="295"/>
      <c r="B47" s="295"/>
      <c r="C47" s="296" t="s">
        <v>596</v>
      </c>
      <c r="D47" s="296"/>
      <c r="E47" s="297"/>
      <c r="F47" s="298"/>
      <c r="G47" s="298"/>
      <c r="H47" s="300"/>
      <c r="I47" s="301"/>
    </row>
    <row r="48" spans="1:9" ht="27.75" customHeight="1">
      <c r="A48" s="302" t="s">
        <v>597</v>
      </c>
      <c r="B48" s="249"/>
      <c r="C48" s="257" t="s">
        <v>598</v>
      </c>
      <c r="D48" s="303" t="s">
        <v>587</v>
      </c>
      <c r="E48" s="304">
        <v>20</v>
      </c>
      <c r="F48" s="305">
        <v>0</v>
      </c>
      <c r="G48" s="270">
        <f t="shared" ref="G48:G53" si="2">E48*F48</f>
        <v>0</v>
      </c>
      <c r="H48" s="255"/>
      <c r="I48" s="256"/>
    </row>
    <row r="49" spans="1:9" ht="27.75" customHeight="1">
      <c r="A49" s="302" t="s">
        <v>599</v>
      </c>
      <c r="B49" s="249"/>
      <c r="C49" s="257" t="s">
        <v>600</v>
      </c>
      <c r="D49" s="303" t="s">
        <v>587</v>
      </c>
      <c r="E49" s="304">
        <v>59</v>
      </c>
      <c r="F49" s="305">
        <v>0</v>
      </c>
      <c r="G49" s="270">
        <f t="shared" si="2"/>
        <v>0</v>
      </c>
      <c r="H49" s="255"/>
      <c r="I49" s="256"/>
    </row>
    <row r="50" spans="1:9" ht="27.75" customHeight="1">
      <c r="A50" s="302" t="s">
        <v>601</v>
      </c>
      <c r="B50" s="249"/>
      <c r="C50" s="257" t="s">
        <v>602</v>
      </c>
      <c r="D50" s="303" t="s">
        <v>587</v>
      </c>
      <c r="E50" s="304">
        <v>6</v>
      </c>
      <c r="F50" s="305">
        <v>0</v>
      </c>
      <c r="G50" s="270">
        <f t="shared" si="2"/>
        <v>0</v>
      </c>
      <c r="H50" s="255"/>
      <c r="I50" s="256"/>
    </row>
    <row r="51" spans="1:9" ht="26.25" customHeight="1">
      <c r="A51" s="302" t="s">
        <v>603</v>
      </c>
      <c r="B51" s="249"/>
      <c r="C51" s="257" t="s">
        <v>604</v>
      </c>
      <c r="D51" s="303" t="s">
        <v>587</v>
      </c>
      <c r="E51" s="322">
        <v>21</v>
      </c>
      <c r="F51" s="323">
        <v>0</v>
      </c>
      <c r="G51" s="254">
        <f>E51*F51</f>
        <v>0</v>
      </c>
      <c r="H51" s="255"/>
      <c r="I51" s="256"/>
    </row>
    <row r="52" spans="1:9" ht="25.5">
      <c r="A52" s="302" t="s">
        <v>605</v>
      </c>
      <c r="B52" s="249"/>
      <c r="C52" s="257" t="s">
        <v>606</v>
      </c>
      <c r="D52" s="303" t="s">
        <v>587</v>
      </c>
      <c r="E52" s="304">
        <v>144</v>
      </c>
      <c r="F52" s="305">
        <v>0</v>
      </c>
      <c r="G52" s="270">
        <f t="shared" si="2"/>
        <v>0</v>
      </c>
      <c r="H52" s="255"/>
      <c r="I52" s="256"/>
    </row>
    <row r="53" spans="1:9" ht="25.5">
      <c r="A53" s="302" t="s">
        <v>607</v>
      </c>
      <c r="B53" s="249"/>
      <c r="C53" s="257" t="s">
        <v>608</v>
      </c>
      <c r="D53" s="303" t="s">
        <v>587</v>
      </c>
      <c r="E53" s="304">
        <v>24</v>
      </c>
      <c r="F53" s="305">
        <v>0</v>
      </c>
      <c r="G53" s="270">
        <f t="shared" si="2"/>
        <v>0</v>
      </c>
      <c r="H53" s="255"/>
      <c r="I53" s="256"/>
    </row>
    <row r="54" spans="1:9">
      <c r="A54" s="259" t="s">
        <v>609</v>
      </c>
      <c r="B54" s="249"/>
      <c r="C54" s="257" t="s">
        <v>541</v>
      </c>
      <c r="D54" s="303" t="s">
        <v>60</v>
      </c>
      <c r="E54" s="304"/>
      <c r="F54" s="307"/>
      <c r="G54" s="281"/>
      <c r="H54" s="255"/>
      <c r="I54" s="256"/>
    </row>
    <row r="55" spans="1:9">
      <c r="A55" s="259"/>
      <c r="B55" s="249"/>
      <c r="C55" s="257"/>
      <c r="D55" s="303"/>
      <c r="E55" s="304"/>
      <c r="F55" s="307"/>
      <c r="G55" s="281"/>
      <c r="H55" s="255"/>
      <c r="I55" s="256"/>
    </row>
    <row r="56" spans="1:9">
      <c r="A56" s="308"/>
      <c r="B56" s="249"/>
      <c r="C56" s="309" t="s">
        <v>610</v>
      </c>
      <c r="D56" s="310"/>
      <c r="E56" s="311"/>
      <c r="F56" s="312"/>
      <c r="G56" s="286">
        <f>SUM(G48:G54)</f>
        <v>0</v>
      </c>
      <c r="H56" s="313"/>
      <c r="I56" s="314"/>
    </row>
    <row r="58" spans="1:9">
      <c r="A58" s="245"/>
      <c r="B58" s="246"/>
      <c r="C58" s="1011" t="s">
        <v>611</v>
      </c>
      <c r="D58" s="1011"/>
      <c r="E58" s="1011"/>
      <c r="F58" s="324"/>
      <c r="G58" s="325">
        <f>G32+G43+G56</f>
        <v>0</v>
      </c>
      <c r="H58" s="324"/>
      <c r="I58" s="326"/>
    </row>
    <row r="59" spans="1:9">
      <c r="A59" s="259"/>
      <c r="B59" s="249"/>
      <c r="C59" s="257"/>
      <c r="D59" s="303"/>
      <c r="E59" s="304"/>
      <c r="F59" s="307"/>
      <c r="G59" s="281"/>
      <c r="H59" s="255"/>
      <c r="I59" s="256"/>
    </row>
    <row r="60" spans="1:9">
      <c r="A60" s="259"/>
      <c r="B60" s="249"/>
      <c r="C60" s="257"/>
      <c r="D60" s="303"/>
      <c r="E60" s="304"/>
      <c r="F60" s="307"/>
      <c r="G60" s="281"/>
      <c r="H60" s="255"/>
      <c r="I60" s="256"/>
    </row>
    <row r="61" spans="1:9">
      <c r="A61" s="245"/>
      <c r="B61" s="246"/>
      <c r="C61" s="1011" t="s">
        <v>612</v>
      </c>
      <c r="D61" s="1011"/>
      <c r="E61" s="1011"/>
      <c r="F61" s="1011"/>
      <c r="G61" s="1011"/>
      <c r="H61" s="1011"/>
      <c r="I61" s="1012"/>
    </row>
    <row r="62" spans="1:9">
      <c r="A62" s="274" t="s">
        <v>613</v>
      </c>
      <c r="B62" s="275" t="s">
        <v>614</v>
      </c>
      <c r="C62" s="266" t="s">
        <v>615</v>
      </c>
      <c r="D62" s="271" t="s">
        <v>539</v>
      </c>
      <c r="E62" s="272">
        <v>2</v>
      </c>
      <c r="F62" s="273">
        <v>0</v>
      </c>
      <c r="G62" s="270">
        <f t="shared" ref="G62:G73" si="3">E62*F62</f>
        <v>0</v>
      </c>
    </row>
    <row r="63" spans="1:9" ht="25.5">
      <c r="A63" s="274" t="s">
        <v>616</v>
      </c>
      <c r="B63" s="275" t="s">
        <v>614</v>
      </c>
      <c r="C63" s="266" t="s">
        <v>617</v>
      </c>
      <c r="D63" s="271" t="s">
        <v>539</v>
      </c>
      <c r="E63" s="272">
        <v>2</v>
      </c>
      <c r="F63" s="273">
        <v>0</v>
      </c>
      <c r="G63" s="270">
        <f t="shared" si="3"/>
        <v>0</v>
      </c>
    </row>
    <row r="64" spans="1:9">
      <c r="A64" s="274" t="s">
        <v>618</v>
      </c>
      <c r="B64" s="275" t="s">
        <v>614</v>
      </c>
      <c r="C64" s="266" t="s">
        <v>619</v>
      </c>
      <c r="D64" s="271" t="s">
        <v>539</v>
      </c>
      <c r="E64" s="272">
        <v>2</v>
      </c>
      <c r="F64" s="273">
        <v>0</v>
      </c>
      <c r="G64" s="270">
        <f t="shared" si="3"/>
        <v>0</v>
      </c>
    </row>
    <row r="65" spans="1:9">
      <c r="A65" s="274" t="s">
        <v>620</v>
      </c>
      <c r="C65" s="266" t="s">
        <v>621</v>
      </c>
      <c r="D65" s="271" t="s">
        <v>587</v>
      </c>
      <c r="E65" s="272">
        <v>34</v>
      </c>
      <c r="F65" s="273">
        <v>0</v>
      </c>
      <c r="G65" s="270">
        <f t="shared" si="3"/>
        <v>0</v>
      </c>
    </row>
    <row r="66" spans="1:9">
      <c r="A66" s="274" t="s">
        <v>622</v>
      </c>
      <c r="C66" s="266" t="s">
        <v>623</v>
      </c>
      <c r="D66" s="271" t="s">
        <v>544</v>
      </c>
      <c r="E66" s="272">
        <v>2</v>
      </c>
      <c r="F66" s="273">
        <v>0</v>
      </c>
      <c r="G66" s="270">
        <f t="shared" si="3"/>
        <v>0</v>
      </c>
    </row>
    <row r="67" spans="1:9">
      <c r="A67" s="274" t="s">
        <v>624</v>
      </c>
      <c r="C67" s="266" t="s">
        <v>625</v>
      </c>
      <c r="D67" s="271" t="s">
        <v>250</v>
      </c>
      <c r="E67" s="272">
        <v>4</v>
      </c>
      <c r="F67" s="273">
        <v>0</v>
      </c>
      <c r="G67" s="270">
        <f t="shared" si="3"/>
        <v>0</v>
      </c>
    </row>
    <row r="68" spans="1:9">
      <c r="A68" s="274" t="s">
        <v>626</v>
      </c>
      <c r="C68" s="266" t="s">
        <v>627</v>
      </c>
      <c r="D68" s="271" t="s">
        <v>544</v>
      </c>
      <c r="E68" s="272">
        <v>2</v>
      </c>
      <c r="F68" s="273">
        <v>0</v>
      </c>
      <c r="G68" s="270">
        <f t="shared" si="3"/>
        <v>0</v>
      </c>
    </row>
    <row r="69" spans="1:9">
      <c r="A69" s="274" t="s">
        <v>628</v>
      </c>
      <c r="C69" s="266" t="s">
        <v>629</v>
      </c>
      <c r="D69" s="271" t="s">
        <v>544</v>
      </c>
      <c r="E69" s="272">
        <v>2</v>
      </c>
      <c r="F69" s="273">
        <v>0</v>
      </c>
      <c r="G69" s="270">
        <f t="shared" si="3"/>
        <v>0</v>
      </c>
    </row>
    <row r="70" spans="1:9">
      <c r="A70" s="274" t="s">
        <v>630</v>
      </c>
      <c r="C70" s="266" t="s">
        <v>631</v>
      </c>
      <c r="D70" s="271" t="s">
        <v>544</v>
      </c>
      <c r="E70" s="272">
        <v>2</v>
      </c>
      <c r="F70" s="273">
        <v>0</v>
      </c>
      <c r="G70" s="270">
        <f t="shared" si="3"/>
        <v>0</v>
      </c>
    </row>
    <row r="71" spans="1:9">
      <c r="A71" s="274" t="s">
        <v>632</v>
      </c>
      <c r="C71" s="266" t="s">
        <v>633</v>
      </c>
      <c r="D71" s="271" t="s">
        <v>544</v>
      </c>
      <c r="E71" s="272">
        <v>2</v>
      </c>
      <c r="F71" s="273">
        <v>0</v>
      </c>
      <c r="G71" s="270">
        <f t="shared" si="3"/>
        <v>0</v>
      </c>
    </row>
    <row r="72" spans="1:9">
      <c r="A72" s="274" t="s">
        <v>634</v>
      </c>
      <c r="C72" s="266" t="s">
        <v>635</v>
      </c>
      <c r="D72" s="271" t="s">
        <v>539</v>
      </c>
      <c r="E72" s="272">
        <v>2</v>
      </c>
      <c r="F72" s="273">
        <v>0</v>
      </c>
      <c r="G72" s="270">
        <f t="shared" si="3"/>
        <v>0</v>
      </c>
    </row>
    <row r="73" spans="1:9">
      <c r="A73" s="274" t="s">
        <v>636</v>
      </c>
      <c r="C73" s="266" t="s">
        <v>637</v>
      </c>
      <c r="D73" s="271" t="s">
        <v>539</v>
      </c>
      <c r="E73" s="272">
        <v>2</v>
      </c>
      <c r="F73" s="273">
        <v>0</v>
      </c>
      <c r="G73" s="270">
        <f t="shared" si="3"/>
        <v>0</v>
      </c>
    </row>
    <row r="75" spans="1:9">
      <c r="A75" s="245"/>
      <c r="B75" s="246"/>
      <c r="C75" s="1011" t="s">
        <v>638</v>
      </c>
      <c r="D75" s="1011"/>
      <c r="E75" s="1011"/>
      <c r="F75" s="324"/>
      <c r="G75" s="325">
        <f>SUM(G62:G73)</f>
        <v>0</v>
      </c>
      <c r="H75" s="324"/>
      <c r="I75" s="326"/>
    </row>
    <row r="78" spans="1:9">
      <c r="A78" s="245"/>
      <c r="B78" s="246"/>
      <c r="C78" s="1011" t="s">
        <v>639</v>
      </c>
      <c r="D78" s="1011"/>
      <c r="E78" s="1011"/>
      <c r="F78" s="1011"/>
      <c r="G78" s="1011"/>
      <c r="H78" s="1011"/>
      <c r="I78" s="1012"/>
    </row>
    <row r="79" spans="1:9" ht="12.75" customHeight="1">
      <c r="A79" s="327" t="s">
        <v>640</v>
      </c>
      <c r="C79" s="266" t="s">
        <v>641</v>
      </c>
      <c r="D79" s="271" t="s">
        <v>539</v>
      </c>
      <c r="E79" s="272">
        <v>5</v>
      </c>
      <c r="F79" s="273">
        <v>0</v>
      </c>
      <c r="G79" s="328">
        <f t="shared" ref="G79:G86" si="4">E79*F79</f>
        <v>0</v>
      </c>
    </row>
    <row r="80" spans="1:9">
      <c r="A80" s="274" t="s">
        <v>642</v>
      </c>
      <c r="C80" s="266" t="s">
        <v>643</v>
      </c>
      <c r="D80" s="271" t="s">
        <v>539</v>
      </c>
      <c r="E80" s="272">
        <v>10</v>
      </c>
      <c r="F80" s="273">
        <v>0</v>
      </c>
      <c r="G80" s="328">
        <f t="shared" si="4"/>
        <v>0</v>
      </c>
    </row>
    <row r="81" spans="1:9">
      <c r="A81" s="274" t="s">
        <v>644</v>
      </c>
      <c r="C81" s="266" t="s">
        <v>645</v>
      </c>
      <c r="D81" s="271" t="s">
        <v>539</v>
      </c>
      <c r="E81" s="272">
        <v>5</v>
      </c>
      <c r="F81" s="273">
        <v>0</v>
      </c>
      <c r="G81" s="328">
        <f t="shared" si="4"/>
        <v>0</v>
      </c>
    </row>
    <row r="82" spans="1:9">
      <c r="A82" s="274" t="s">
        <v>646</v>
      </c>
      <c r="C82" s="266" t="s">
        <v>647</v>
      </c>
      <c r="D82" s="271" t="s">
        <v>539</v>
      </c>
      <c r="E82" s="272">
        <v>5</v>
      </c>
      <c r="F82" s="273">
        <v>0</v>
      </c>
      <c r="G82" s="328">
        <f t="shared" si="4"/>
        <v>0</v>
      </c>
    </row>
    <row r="83" spans="1:9" s="337" customFormat="1">
      <c r="A83" s="329" t="s">
        <v>648</v>
      </c>
      <c r="B83" s="329"/>
      <c r="C83" s="330" t="s">
        <v>541</v>
      </c>
      <c r="D83" s="331" t="s">
        <v>60</v>
      </c>
      <c r="E83" s="332"/>
      <c r="F83" s="333"/>
      <c r="G83" s="334"/>
      <c r="H83" s="335"/>
      <c r="I83" s="336"/>
    </row>
    <row r="84" spans="1:9" ht="27.75" customHeight="1">
      <c r="A84" s="274" t="s">
        <v>649</v>
      </c>
      <c r="C84" s="266" t="s">
        <v>650</v>
      </c>
      <c r="D84" s="271" t="s">
        <v>539</v>
      </c>
      <c r="E84" s="272">
        <v>50</v>
      </c>
      <c r="F84" s="273">
        <v>0</v>
      </c>
      <c r="G84" s="328">
        <f t="shared" si="4"/>
        <v>0</v>
      </c>
    </row>
    <row r="85" spans="1:9">
      <c r="A85" s="329" t="s">
        <v>651</v>
      </c>
      <c r="B85" s="329"/>
      <c r="C85" s="330" t="s">
        <v>541</v>
      </c>
      <c r="D85" s="271" t="s">
        <v>60</v>
      </c>
      <c r="E85" s="272"/>
      <c r="F85" s="273"/>
      <c r="G85" s="328"/>
    </row>
    <row r="86" spans="1:9">
      <c r="A86" s="274" t="s">
        <v>652</v>
      </c>
      <c r="C86" s="266" t="s">
        <v>653</v>
      </c>
      <c r="D86" s="271" t="s">
        <v>544</v>
      </c>
      <c r="E86" s="272">
        <v>1</v>
      </c>
      <c r="F86" s="273">
        <v>0</v>
      </c>
      <c r="G86" s="328">
        <f t="shared" si="4"/>
        <v>0</v>
      </c>
    </row>
    <row r="88" spans="1:9">
      <c r="C88" s="282" t="s">
        <v>654</v>
      </c>
      <c r="D88" s="283"/>
      <c r="E88" s="284"/>
      <c r="F88" s="285"/>
      <c r="G88" s="286">
        <f>SUM(G79:G86)</f>
        <v>0</v>
      </c>
      <c r="H88" s="287"/>
      <c r="I88" s="288"/>
    </row>
    <row r="90" spans="1:9" ht="25.5">
      <c r="A90" s="295"/>
      <c r="B90" s="295"/>
      <c r="C90" s="296" t="s">
        <v>596</v>
      </c>
      <c r="D90" s="296"/>
      <c r="E90" s="297"/>
      <c r="F90" s="298"/>
      <c r="G90" s="298"/>
      <c r="H90" s="300"/>
      <c r="I90" s="301"/>
    </row>
    <row r="91" spans="1:9" ht="27.75" customHeight="1">
      <c r="A91" s="302" t="s">
        <v>655</v>
      </c>
      <c r="B91" s="249"/>
      <c r="C91" s="257" t="s">
        <v>598</v>
      </c>
      <c r="D91" s="303" t="s">
        <v>587</v>
      </c>
      <c r="E91" s="304">
        <v>118</v>
      </c>
      <c r="F91" s="307">
        <v>0</v>
      </c>
      <c r="G91" s="270">
        <f t="shared" ref="G91" si="5">E91*F91</f>
        <v>0</v>
      </c>
      <c r="H91" s="255"/>
      <c r="I91" s="256"/>
    </row>
    <row r="92" spans="1:9">
      <c r="A92" s="259" t="s">
        <v>656</v>
      </c>
      <c r="B92" s="259"/>
      <c r="C92" s="338" t="s">
        <v>541</v>
      </c>
      <c r="D92" s="303" t="s">
        <v>60</v>
      </c>
      <c r="E92" s="322"/>
      <c r="F92" s="339"/>
      <c r="G92" s="262"/>
      <c r="H92" s="255"/>
      <c r="I92" s="256"/>
    </row>
    <row r="93" spans="1:9">
      <c r="A93" s="259"/>
      <c r="B93" s="249"/>
      <c r="C93" s="257"/>
      <c r="D93" s="303"/>
      <c r="E93" s="304"/>
      <c r="F93" s="307"/>
      <c r="G93" s="281"/>
      <c r="H93" s="255"/>
      <c r="I93" s="256"/>
    </row>
    <row r="94" spans="1:9">
      <c r="A94" s="308"/>
      <c r="B94" s="249"/>
      <c r="C94" s="309" t="s">
        <v>610</v>
      </c>
      <c r="D94" s="310"/>
      <c r="E94" s="311"/>
      <c r="F94" s="312"/>
      <c r="G94" s="286">
        <f>SUM(G91:G92)</f>
        <v>0</v>
      </c>
      <c r="H94" s="313"/>
      <c r="I94" s="314"/>
    </row>
    <row r="96" spans="1:9">
      <c r="A96" s="245"/>
      <c r="B96" s="246"/>
      <c r="C96" s="1011" t="s">
        <v>657</v>
      </c>
      <c r="D96" s="1011"/>
      <c r="E96" s="1011"/>
      <c r="F96" s="324"/>
      <c r="G96" s="325">
        <f>G88+G94</f>
        <v>0</v>
      </c>
      <c r="H96" s="324"/>
      <c r="I96" s="326"/>
    </row>
    <row r="98" spans="1:9">
      <c r="A98" s="245"/>
      <c r="B98" s="246"/>
      <c r="C98" s="1011" t="s">
        <v>658</v>
      </c>
      <c r="D98" s="1011"/>
      <c r="E98" s="1011"/>
      <c r="F98" s="1011"/>
      <c r="G98" s="1011"/>
      <c r="H98" s="1011"/>
      <c r="I98" s="1012"/>
    </row>
    <row r="99" spans="1:9" ht="84.75" customHeight="1">
      <c r="A99" s="327" t="s">
        <v>659</v>
      </c>
      <c r="B99" s="340" t="s">
        <v>660</v>
      </c>
      <c r="C99" s="266" t="s">
        <v>661</v>
      </c>
      <c r="D99" s="271" t="s">
        <v>544</v>
      </c>
      <c r="E99" s="272">
        <v>2</v>
      </c>
      <c r="F99" s="273">
        <v>0</v>
      </c>
      <c r="G99" s="273">
        <v>0</v>
      </c>
    </row>
    <row r="100" spans="1:9" ht="25.5">
      <c r="A100" s="327" t="s">
        <v>662</v>
      </c>
      <c r="C100" s="266" t="s">
        <v>663</v>
      </c>
      <c r="D100" s="271" t="s">
        <v>544</v>
      </c>
      <c r="E100" s="272">
        <v>5</v>
      </c>
      <c r="F100" s="273">
        <v>0</v>
      </c>
      <c r="G100" s="273">
        <v>0</v>
      </c>
    </row>
    <row r="101" spans="1:9" ht="118.5" customHeight="1">
      <c r="A101" s="274" t="s">
        <v>664</v>
      </c>
      <c r="C101" s="266" t="s">
        <v>665</v>
      </c>
      <c r="D101" s="271" t="s">
        <v>544</v>
      </c>
      <c r="E101" s="272">
        <v>2</v>
      </c>
      <c r="F101" s="273">
        <v>0</v>
      </c>
      <c r="G101" s="273">
        <v>0</v>
      </c>
    </row>
    <row r="103" spans="1:9">
      <c r="A103" s="245"/>
      <c r="B103" s="246"/>
      <c r="C103" s="1011" t="s">
        <v>666</v>
      </c>
      <c r="D103" s="1011"/>
      <c r="E103" s="1011"/>
      <c r="F103" s="324"/>
      <c r="G103" s="325">
        <f>SUM(G99:G101)</f>
        <v>0</v>
      </c>
      <c r="H103" s="324"/>
      <c r="I103" s="326"/>
    </row>
    <row r="105" spans="1:9">
      <c r="A105" s="295"/>
      <c r="B105" s="295"/>
      <c r="C105" s="296" t="s">
        <v>667</v>
      </c>
      <c r="D105" s="296"/>
      <c r="E105" s="297"/>
      <c r="F105" s="298"/>
      <c r="G105" s="298"/>
      <c r="H105" s="300"/>
      <c r="I105" s="301"/>
    </row>
    <row r="106" spans="1:9" ht="25.5">
      <c r="A106" s="302" t="s">
        <v>668</v>
      </c>
      <c r="B106" s="249"/>
      <c r="C106" s="266" t="s">
        <v>669</v>
      </c>
      <c r="D106" s="271" t="s">
        <v>544</v>
      </c>
      <c r="E106" s="272">
        <v>22</v>
      </c>
      <c r="F106" s="273">
        <v>0</v>
      </c>
      <c r="G106" s="254">
        <f>E106*F106</f>
        <v>0</v>
      </c>
      <c r="H106" s="255"/>
      <c r="I106" s="256"/>
    </row>
    <row r="107" spans="1:9" ht="25.5">
      <c r="A107" s="302" t="s">
        <v>670</v>
      </c>
      <c r="B107" s="249"/>
      <c r="C107" s="266" t="s">
        <v>671</v>
      </c>
      <c r="D107" s="271" t="s">
        <v>544</v>
      </c>
      <c r="E107" s="272">
        <v>4</v>
      </c>
      <c r="F107" s="273">
        <v>0</v>
      </c>
      <c r="G107" s="254">
        <f>E107*F107</f>
        <v>0</v>
      </c>
      <c r="H107" s="255"/>
      <c r="I107" s="256"/>
    </row>
    <row r="108" spans="1:9" ht="25.5" customHeight="1">
      <c r="A108" s="302" t="s">
        <v>672</v>
      </c>
      <c r="B108" s="259"/>
      <c r="C108" s="266" t="s">
        <v>673</v>
      </c>
      <c r="D108" s="271" t="s">
        <v>544</v>
      </c>
      <c r="E108" s="272">
        <v>4</v>
      </c>
      <c r="F108" s="273">
        <v>0</v>
      </c>
      <c r="G108" s="254">
        <f t="shared" ref="G108" si="6">E108*F108</f>
        <v>0</v>
      </c>
      <c r="H108" s="255"/>
      <c r="I108" s="256"/>
    </row>
    <row r="109" spans="1:9">
      <c r="A109" s="259"/>
      <c r="B109" s="249"/>
      <c r="C109" s="257"/>
      <c r="D109" s="303"/>
      <c r="E109" s="304"/>
      <c r="F109" s="307"/>
      <c r="G109" s="281"/>
      <c r="H109" s="255"/>
      <c r="I109" s="256"/>
    </row>
    <row r="110" spans="1:9">
      <c r="A110" s="308"/>
      <c r="B110" s="249"/>
      <c r="C110" s="309" t="s">
        <v>674</v>
      </c>
      <c r="D110" s="310"/>
      <c r="E110" s="311"/>
      <c r="F110" s="312"/>
      <c r="G110" s="286">
        <f>SUM(G106:G108)</f>
        <v>0</v>
      </c>
      <c r="H110" s="313"/>
      <c r="I110" s="314"/>
    </row>
    <row r="111" spans="1:9">
      <c r="A111" s="308"/>
      <c r="B111" s="249"/>
      <c r="C111" s="315"/>
      <c r="D111" s="316"/>
      <c r="E111" s="317"/>
      <c r="F111" s="318"/>
      <c r="G111" s="318"/>
      <c r="H111" s="319"/>
      <c r="I111" s="341"/>
    </row>
    <row r="112" spans="1:9">
      <c r="A112" s="308"/>
      <c r="B112" s="249"/>
      <c r="C112" s="315"/>
      <c r="D112" s="316"/>
      <c r="E112" s="317"/>
      <c r="F112" s="318"/>
      <c r="G112" s="318"/>
      <c r="H112" s="319"/>
      <c r="I112" s="341"/>
    </row>
    <row r="114" spans="1:9">
      <c r="A114" s="295"/>
      <c r="B114" s="295"/>
      <c r="C114" s="296" t="s">
        <v>675</v>
      </c>
      <c r="D114" s="296"/>
      <c r="E114" s="297"/>
      <c r="F114" s="298"/>
      <c r="G114" s="298"/>
      <c r="H114" s="300"/>
      <c r="I114" s="301"/>
    </row>
    <row r="115" spans="1:9">
      <c r="A115" s="302" t="s">
        <v>676</v>
      </c>
      <c r="B115" s="249"/>
      <c r="C115" s="266" t="s">
        <v>677</v>
      </c>
      <c r="D115" s="271" t="s">
        <v>250</v>
      </c>
      <c r="E115" s="272">
        <v>950</v>
      </c>
      <c r="F115" s="273">
        <v>0</v>
      </c>
      <c r="G115" s="254">
        <f>E115*F115</f>
        <v>0</v>
      </c>
      <c r="H115" s="255"/>
      <c r="I115" s="256"/>
    </row>
    <row r="116" spans="1:9">
      <c r="A116" s="302" t="s">
        <v>678</v>
      </c>
      <c r="B116" s="249"/>
      <c r="C116" s="266" t="s">
        <v>679</v>
      </c>
      <c r="D116" s="271" t="s">
        <v>250</v>
      </c>
      <c r="E116" s="272">
        <v>425</v>
      </c>
      <c r="F116" s="273">
        <v>0</v>
      </c>
      <c r="G116" s="254">
        <f>E116*F116</f>
        <v>0</v>
      </c>
      <c r="H116" s="255"/>
      <c r="I116" s="256"/>
    </row>
    <row r="117" spans="1:9">
      <c r="A117" s="259"/>
      <c r="B117" s="249"/>
      <c r="C117" s="257"/>
      <c r="D117" s="303"/>
      <c r="E117" s="304"/>
      <c r="F117" s="307"/>
      <c r="G117" s="281"/>
      <c r="H117" s="255"/>
      <c r="I117" s="256"/>
    </row>
    <row r="118" spans="1:9">
      <c r="A118" s="308"/>
      <c r="B118" s="249"/>
      <c r="C118" s="309" t="s">
        <v>680</v>
      </c>
      <c r="D118" s="310"/>
      <c r="E118" s="311"/>
      <c r="F118" s="312"/>
      <c r="G118" s="286">
        <f>SUM(G115:G116)</f>
        <v>0</v>
      </c>
      <c r="H118" s="313"/>
      <c r="I118" s="314"/>
    </row>
    <row r="119" spans="1:9">
      <c r="A119" s="308"/>
      <c r="B119" s="249"/>
      <c r="C119" s="315"/>
      <c r="D119" s="316"/>
      <c r="E119" s="317"/>
      <c r="F119" s="318"/>
      <c r="G119" s="318"/>
      <c r="H119" s="319"/>
      <c r="I119" s="341"/>
    </row>
    <row r="120" spans="1:9">
      <c r="A120" s="308"/>
      <c r="B120" s="249"/>
      <c r="C120" s="315"/>
      <c r="D120" s="316"/>
      <c r="E120" s="317"/>
      <c r="F120" s="318"/>
      <c r="G120" s="318"/>
      <c r="H120" s="319"/>
      <c r="I120" s="341"/>
    </row>
    <row r="122" spans="1:9">
      <c r="A122" s="295"/>
      <c r="B122" s="295"/>
      <c r="C122" s="296" t="s">
        <v>681</v>
      </c>
      <c r="D122" s="296"/>
      <c r="E122" s="297"/>
      <c r="F122" s="298"/>
      <c r="G122" s="298"/>
      <c r="H122" s="300"/>
      <c r="I122" s="301"/>
    </row>
    <row r="123" spans="1:9" ht="39" customHeight="1">
      <c r="A123" s="302" t="s">
        <v>682</v>
      </c>
      <c r="B123" s="249"/>
      <c r="C123" s="266" t="s">
        <v>683</v>
      </c>
      <c r="D123" s="271" t="s">
        <v>162</v>
      </c>
      <c r="E123" s="272">
        <v>670</v>
      </c>
      <c r="F123" s="273">
        <v>0</v>
      </c>
      <c r="G123" s="273">
        <v>0</v>
      </c>
      <c r="H123" s="255"/>
      <c r="I123" s="256"/>
    </row>
    <row r="124" spans="1:9">
      <c r="A124" s="259"/>
      <c r="B124" s="249"/>
      <c r="C124" s="257"/>
      <c r="D124" s="303"/>
      <c r="E124" s="304"/>
      <c r="F124" s="307"/>
      <c r="G124" s="281"/>
      <c r="H124" s="255"/>
      <c r="I124" s="256"/>
    </row>
    <row r="125" spans="1:9">
      <c r="A125" s="308"/>
      <c r="B125" s="249"/>
      <c r="C125" s="309" t="s">
        <v>680</v>
      </c>
      <c r="D125" s="310"/>
      <c r="E125" s="311"/>
      <c r="F125" s="312"/>
      <c r="G125" s="286">
        <f>SUM(G123:G123)</f>
        <v>0</v>
      </c>
      <c r="H125" s="313"/>
      <c r="I125" s="314"/>
    </row>
    <row r="126" spans="1:9">
      <c r="A126" s="308"/>
      <c r="B126" s="249"/>
      <c r="C126" s="315"/>
      <c r="D126" s="316"/>
      <c r="E126" s="317"/>
      <c r="F126" s="318"/>
      <c r="G126" s="318"/>
      <c r="H126" s="319"/>
      <c r="I126" s="341"/>
    </row>
    <row r="127" spans="1:9">
      <c r="A127" s="308"/>
      <c r="B127" s="249"/>
      <c r="C127" s="315"/>
      <c r="D127" s="316"/>
      <c r="E127" s="317"/>
      <c r="F127" s="318"/>
      <c r="G127" s="318"/>
      <c r="H127" s="319"/>
      <c r="I127" s="341"/>
    </row>
    <row r="129" spans="1:9">
      <c r="A129" s="295"/>
      <c r="B129" s="295"/>
      <c r="C129" s="296" t="s">
        <v>684</v>
      </c>
      <c r="D129" s="296"/>
      <c r="E129" s="297"/>
      <c r="F129" s="298"/>
      <c r="G129" s="298"/>
      <c r="H129" s="300"/>
      <c r="I129" s="301"/>
    </row>
    <row r="130" spans="1:9" ht="25.5">
      <c r="A130" s="302" t="s">
        <v>685</v>
      </c>
      <c r="B130" s="249"/>
      <c r="C130" s="266" t="s">
        <v>686</v>
      </c>
      <c r="D130" s="271" t="s">
        <v>544</v>
      </c>
      <c r="E130" s="272">
        <v>1</v>
      </c>
      <c r="F130" s="273">
        <v>0</v>
      </c>
      <c r="G130" s="273">
        <v>0</v>
      </c>
      <c r="H130" s="255"/>
      <c r="I130" s="256"/>
    </row>
    <row r="131" spans="1:9">
      <c r="A131" s="259"/>
      <c r="B131" s="249"/>
      <c r="C131" s="257"/>
      <c r="D131" s="303"/>
      <c r="E131" s="304"/>
      <c r="F131" s="307"/>
      <c r="G131" s="281"/>
      <c r="H131" s="255"/>
      <c r="I131" s="256"/>
    </row>
    <row r="132" spans="1:9">
      <c r="A132" s="308"/>
      <c r="B132" s="249"/>
      <c r="C132" s="309" t="s">
        <v>680</v>
      </c>
      <c r="D132" s="310"/>
      <c r="E132" s="311"/>
      <c r="F132" s="312"/>
      <c r="G132" s="286">
        <f>SUM(G130:G130)</f>
        <v>0</v>
      </c>
      <c r="H132" s="313"/>
      <c r="I132" s="314"/>
    </row>
    <row r="133" spans="1:9">
      <c r="A133" s="308"/>
      <c r="B133" s="249"/>
      <c r="C133" s="315"/>
      <c r="D133" s="316"/>
      <c r="E133" s="317"/>
      <c r="F133" s="318"/>
      <c r="G133" s="318"/>
      <c r="H133" s="319"/>
      <c r="I133" s="341"/>
    </row>
    <row r="134" spans="1:9">
      <c r="A134" s="308"/>
      <c r="B134" s="249"/>
      <c r="C134" s="315"/>
      <c r="D134" s="316"/>
      <c r="E134" s="317"/>
      <c r="F134" s="318"/>
      <c r="G134" s="318"/>
      <c r="H134" s="319"/>
      <c r="I134" s="341"/>
    </row>
    <row r="136" spans="1:9">
      <c r="A136" s="295"/>
      <c r="B136" s="295"/>
      <c r="C136" s="296" t="s">
        <v>687</v>
      </c>
      <c r="D136" s="296"/>
      <c r="E136" s="297"/>
      <c r="F136" s="298"/>
      <c r="G136" s="298"/>
      <c r="H136" s="300"/>
      <c r="I136" s="301"/>
    </row>
    <row r="137" spans="1:9">
      <c r="A137" s="302" t="s">
        <v>688</v>
      </c>
      <c r="B137" s="249"/>
      <c r="C137" s="266" t="s">
        <v>689</v>
      </c>
      <c r="D137" s="271" t="s">
        <v>690</v>
      </c>
      <c r="E137" s="272">
        <v>40</v>
      </c>
      <c r="F137" s="273">
        <v>0</v>
      </c>
      <c r="G137" s="254">
        <f>E137*F137</f>
        <v>0</v>
      </c>
      <c r="H137" s="255"/>
      <c r="I137" s="256"/>
    </row>
    <row r="138" spans="1:9">
      <c r="A138" s="302" t="s">
        <v>691</v>
      </c>
      <c r="B138" s="249"/>
      <c r="C138" s="266" t="s">
        <v>692</v>
      </c>
      <c r="D138" s="271" t="s">
        <v>690</v>
      </c>
      <c r="E138" s="272">
        <v>60</v>
      </c>
      <c r="F138" s="273">
        <v>0</v>
      </c>
      <c r="G138" s="254">
        <f>E138*F138</f>
        <v>0</v>
      </c>
      <c r="H138" s="255"/>
      <c r="I138" s="256"/>
    </row>
    <row r="139" spans="1:9">
      <c r="A139" s="302" t="s">
        <v>693</v>
      </c>
      <c r="B139" s="259"/>
      <c r="C139" s="266" t="s">
        <v>694</v>
      </c>
      <c r="D139" s="271" t="s">
        <v>544</v>
      </c>
      <c r="E139" s="272">
        <v>1</v>
      </c>
      <c r="F139" s="273">
        <v>0</v>
      </c>
      <c r="G139" s="254">
        <f t="shared" ref="G139" si="7">E139*F139</f>
        <v>0</v>
      </c>
      <c r="H139" s="255"/>
      <c r="I139" s="256"/>
    </row>
    <row r="140" spans="1:9">
      <c r="A140" s="259"/>
      <c r="B140" s="249"/>
      <c r="C140" s="257"/>
      <c r="D140" s="303"/>
      <c r="E140" s="304"/>
      <c r="F140" s="307"/>
      <c r="G140" s="281"/>
      <c r="H140" s="255"/>
      <c r="I140" s="256"/>
    </row>
    <row r="141" spans="1:9">
      <c r="A141" s="308"/>
      <c r="B141" s="249"/>
      <c r="C141" s="309" t="s">
        <v>674</v>
      </c>
      <c r="D141" s="310"/>
      <c r="E141" s="311"/>
      <c r="F141" s="312"/>
      <c r="G141" s="286">
        <f>SUM(G137:G139)</f>
        <v>0</v>
      </c>
      <c r="H141" s="313"/>
      <c r="I141" s="314"/>
    </row>
    <row r="143" spans="1:9">
      <c r="A143" s="245"/>
      <c r="B143" s="246"/>
      <c r="C143" s="1011" t="s">
        <v>695</v>
      </c>
      <c r="D143" s="1011"/>
      <c r="E143" s="1011"/>
      <c r="F143" s="324"/>
      <c r="G143" s="325">
        <f>G58+G75+G96+G103+G110+G118+G125+G132+G141</f>
        <v>0</v>
      </c>
      <c r="H143" s="324"/>
      <c r="I143" s="326"/>
    </row>
    <row r="145" spans="3:3" ht="63.75">
      <c r="C145" s="342" t="s">
        <v>696</v>
      </c>
    </row>
  </sheetData>
  <mergeCells count="11">
    <mergeCell ref="C75:E75"/>
    <mergeCell ref="F1:F2"/>
    <mergeCell ref="G1:G2"/>
    <mergeCell ref="C6:I6"/>
    <mergeCell ref="C58:E58"/>
    <mergeCell ref="C61:I61"/>
    <mergeCell ref="C78:I78"/>
    <mergeCell ref="C96:E96"/>
    <mergeCell ref="C98:I98"/>
    <mergeCell ref="C103:E103"/>
    <mergeCell ref="C143:E14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&amp;LFN Brno</oddHeader>
    <oddFooter>&amp;L&amp;12 22-5014-01&amp;C&amp;12&amp;G
&amp;P / &amp;N&amp;R&amp;12
 D.1.4.2</oddFooter>
  </headerFooter>
  <rowBreaks count="4" manualBreakCount="4">
    <brk id="59" max="16383" man="1"/>
    <brk id="76" max="16383" man="1"/>
    <brk id="96" max="16383" man="1"/>
    <brk id="103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WhiteSpace="0" view="pageBreakPreview" topLeftCell="A70" zoomScaleNormal="100" zoomScaleSheetLayoutView="100" workbookViewId="0">
      <selection activeCell="F94" sqref="F94"/>
    </sheetView>
  </sheetViews>
  <sheetFormatPr defaultColWidth="0" defaultRowHeight="15"/>
  <cols>
    <col min="1" max="1" width="6.85546875" style="391" customWidth="1"/>
    <col min="2" max="2" width="9.42578125" style="392" customWidth="1"/>
    <col min="3" max="3" width="57.28515625" style="350" customWidth="1"/>
    <col min="4" max="4" width="5.7109375" style="350" customWidth="1"/>
    <col min="5" max="5" width="7.7109375" style="350" customWidth="1"/>
    <col min="6" max="7" width="12.7109375" style="393" customWidth="1"/>
    <col min="8" max="8" width="8.7109375" style="394" customWidth="1"/>
    <col min="9" max="9" width="10.7109375" style="395" customWidth="1"/>
    <col min="10" max="16384" width="0" style="350" hidden="1"/>
  </cols>
  <sheetData>
    <row r="1" spans="1:9">
      <c r="A1" s="345" t="s">
        <v>523</v>
      </c>
      <c r="B1" s="345" t="s">
        <v>524</v>
      </c>
      <c r="C1" s="346" t="s">
        <v>525</v>
      </c>
      <c r="D1" s="347" t="s">
        <v>526</v>
      </c>
      <c r="E1" s="347" t="s">
        <v>527</v>
      </c>
      <c r="F1" s="1016" t="s">
        <v>528</v>
      </c>
      <c r="G1" s="1016" t="s">
        <v>529</v>
      </c>
      <c r="H1" s="348" t="s">
        <v>530</v>
      </c>
      <c r="I1" s="349"/>
    </row>
    <row r="2" spans="1:9">
      <c r="A2" s="351"/>
      <c r="B2" s="352" t="s">
        <v>531</v>
      </c>
      <c r="C2" s="353"/>
      <c r="D2" s="353"/>
      <c r="E2" s="353"/>
      <c r="F2" s="1017"/>
      <c r="G2" s="1017"/>
      <c r="H2" s="354" t="s">
        <v>526</v>
      </c>
      <c r="I2" s="355" t="s">
        <v>532</v>
      </c>
    </row>
    <row r="3" spans="1:9" ht="15.6" customHeight="1">
      <c r="A3" s="356"/>
      <c r="B3" s="357"/>
      <c r="C3" s="1015" t="s">
        <v>697</v>
      </c>
      <c r="D3" s="1015"/>
      <c r="E3" s="1015"/>
      <c r="F3" s="1015"/>
      <c r="G3" s="1015"/>
      <c r="H3" s="1015"/>
      <c r="I3" s="1018"/>
    </row>
    <row r="4" spans="1:9" ht="15.6" customHeight="1">
      <c r="A4" s="358"/>
      <c r="B4" s="358"/>
      <c r="C4" s="359" t="s">
        <v>698</v>
      </c>
      <c r="D4" s="358"/>
      <c r="E4" s="358"/>
      <c r="F4" s="358"/>
      <c r="G4" s="358"/>
      <c r="H4" s="358"/>
      <c r="I4" s="358"/>
    </row>
    <row r="5" spans="1:9" ht="15.75" customHeight="1">
      <c r="A5" s="360" t="s">
        <v>537</v>
      </c>
      <c r="B5" s="358"/>
      <c r="C5" s="361" t="s">
        <v>699</v>
      </c>
      <c r="D5" s="362" t="s">
        <v>539</v>
      </c>
      <c r="E5" s="363">
        <v>4</v>
      </c>
      <c r="F5" s="364">
        <v>0</v>
      </c>
      <c r="G5" s="364">
        <f>E5*F5</f>
        <v>0</v>
      </c>
      <c r="H5" s="365"/>
      <c r="I5" s="366"/>
    </row>
    <row r="6" spans="1:9" ht="27" customHeight="1">
      <c r="A6" s="360" t="s">
        <v>540</v>
      </c>
      <c r="B6" s="358"/>
      <c r="C6" s="367" t="s">
        <v>700</v>
      </c>
      <c r="D6" s="368" t="s">
        <v>539</v>
      </c>
      <c r="E6" s="363">
        <v>4</v>
      </c>
      <c r="F6" s="364">
        <v>0</v>
      </c>
      <c r="G6" s="364">
        <f t="shared" ref="G6:G27" si="0">E6*F6</f>
        <v>0</v>
      </c>
      <c r="H6" s="365"/>
      <c r="I6" s="366"/>
    </row>
    <row r="7" spans="1:9" s="373" customFormat="1">
      <c r="A7" s="360" t="s">
        <v>542</v>
      </c>
      <c r="B7" s="358"/>
      <c r="C7" s="369" t="s">
        <v>701</v>
      </c>
      <c r="D7" s="370" t="s">
        <v>539</v>
      </c>
      <c r="E7" s="370">
        <v>4</v>
      </c>
      <c r="F7" s="364">
        <v>0</v>
      </c>
      <c r="G7" s="364">
        <f t="shared" si="0"/>
        <v>0</v>
      </c>
      <c r="H7" s="371"/>
      <c r="I7" s="372"/>
    </row>
    <row r="8" spans="1:9" s="370" customFormat="1" ht="12.75">
      <c r="A8" s="360" t="s">
        <v>545</v>
      </c>
      <c r="B8" s="358"/>
      <c r="C8" s="369" t="s">
        <v>702</v>
      </c>
      <c r="D8" s="370" t="s">
        <v>539</v>
      </c>
      <c r="E8" s="370">
        <v>4</v>
      </c>
      <c r="F8" s="364">
        <v>0</v>
      </c>
      <c r="G8" s="364">
        <f t="shared" si="0"/>
        <v>0</v>
      </c>
      <c r="H8" s="371"/>
      <c r="I8" s="372"/>
    </row>
    <row r="9" spans="1:9" s="370" customFormat="1" ht="12.75">
      <c r="A9" s="360" t="s">
        <v>547</v>
      </c>
      <c r="B9" s="358"/>
      <c r="C9" s="374" t="s">
        <v>703</v>
      </c>
      <c r="D9" s="370" t="s">
        <v>539</v>
      </c>
      <c r="E9" s="370">
        <v>4</v>
      </c>
      <c r="F9" s="364">
        <v>0</v>
      </c>
      <c r="G9" s="364">
        <f t="shared" si="0"/>
        <v>0</v>
      </c>
      <c r="H9" s="371"/>
      <c r="I9" s="372"/>
    </row>
    <row r="10" spans="1:9" s="370" customFormat="1" ht="12.75">
      <c r="A10" s="360" t="s">
        <v>548</v>
      </c>
      <c r="B10" s="358"/>
      <c r="C10" s="374" t="s">
        <v>704</v>
      </c>
      <c r="D10" s="370" t="s">
        <v>539</v>
      </c>
      <c r="E10" s="370">
        <v>2</v>
      </c>
      <c r="F10" s="364">
        <v>0</v>
      </c>
      <c r="G10" s="364">
        <f t="shared" si="0"/>
        <v>0</v>
      </c>
      <c r="H10" s="371"/>
      <c r="I10" s="372"/>
    </row>
    <row r="11" spans="1:9" s="370" customFormat="1" ht="12.75">
      <c r="A11" s="360" t="s">
        <v>550</v>
      </c>
      <c r="B11" s="358"/>
      <c r="C11" s="374" t="s">
        <v>705</v>
      </c>
      <c r="D11" s="370" t="s">
        <v>539</v>
      </c>
      <c r="E11" s="370">
        <v>2</v>
      </c>
      <c r="F11" s="364">
        <v>0</v>
      </c>
      <c r="G11" s="364">
        <f t="shared" si="0"/>
        <v>0</v>
      </c>
      <c r="H11" s="371"/>
      <c r="I11" s="372"/>
    </row>
    <row r="12" spans="1:9" s="370" customFormat="1" ht="12.75">
      <c r="A12" s="360" t="s">
        <v>552</v>
      </c>
      <c r="B12" s="358"/>
      <c r="C12" s="367" t="s">
        <v>706</v>
      </c>
      <c r="D12" s="370" t="s">
        <v>539</v>
      </c>
      <c r="E12" s="370">
        <v>4</v>
      </c>
      <c r="F12" s="364">
        <v>0</v>
      </c>
      <c r="G12" s="364">
        <f t="shared" si="0"/>
        <v>0</v>
      </c>
      <c r="H12" s="371"/>
      <c r="I12" s="372"/>
    </row>
    <row r="13" spans="1:9" s="370" customFormat="1">
      <c r="A13" s="360" t="s">
        <v>554</v>
      </c>
      <c r="B13" s="358"/>
      <c r="C13" s="367" t="s">
        <v>707</v>
      </c>
      <c r="D13" s="362" t="s">
        <v>539</v>
      </c>
      <c r="E13" s="363">
        <v>4</v>
      </c>
      <c r="F13" s="364">
        <v>0</v>
      </c>
      <c r="G13" s="364">
        <f t="shared" si="0"/>
        <v>0</v>
      </c>
      <c r="H13" s="365"/>
      <c r="I13" s="366"/>
    </row>
    <row r="14" spans="1:9" s="370" customFormat="1">
      <c r="A14" s="375" t="s">
        <v>556</v>
      </c>
      <c r="B14" s="358"/>
      <c r="C14" s="376" t="s">
        <v>541</v>
      </c>
      <c r="D14" s="362"/>
      <c r="E14" s="363"/>
      <c r="F14" s="364"/>
      <c r="G14" s="364"/>
      <c r="H14" s="365"/>
      <c r="I14" s="366"/>
    </row>
    <row r="15" spans="1:9" s="370" customFormat="1">
      <c r="A15" s="375"/>
      <c r="B15" s="358"/>
      <c r="C15" s="376"/>
      <c r="D15" s="362"/>
      <c r="E15" s="363"/>
      <c r="F15" s="364"/>
      <c r="G15" s="364"/>
      <c r="H15" s="365"/>
      <c r="I15" s="366"/>
    </row>
    <row r="16" spans="1:9" s="370" customFormat="1">
      <c r="A16" s="360"/>
      <c r="B16" s="358"/>
      <c r="C16" s="359" t="s">
        <v>708</v>
      </c>
      <c r="D16" s="362"/>
      <c r="E16" s="363"/>
      <c r="F16" s="364"/>
      <c r="G16" s="364"/>
      <c r="H16" s="365"/>
      <c r="I16" s="366"/>
    </row>
    <row r="17" spans="1:9" s="370" customFormat="1">
      <c r="A17" s="360" t="s">
        <v>558</v>
      </c>
      <c r="B17" s="358"/>
      <c r="C17" s="367" t="s">
        <v>709</v>
      </c>
      <c r="D17" s="362" t="s">
        <v>539</v>
      </c>
      <c r="E17" s="363">
        <v>2</v>
      </c>
      <c r="F17" s="364">
        <v>0</v>
      </c>
      <c r="G17" s="364">
        <f t="shared" si="0"/>
        <v>0</v>
      </c>
      <c r="H17" s="365"/>
      <c r="I17" s="366"/>
    </row>
    <row r="18" spans="1:9" s="370" customFormat="1">
      <c r="A18" s="360" t="s">
        <v>560</v>
      </c>
      <c r="B18" s="358"/>
      <c r="C18" s="367" t="s">
        <v>710</v>
      </c>
      <c r="D18" s="362" t="s">
        <v>587</v>
      </c>
      <c r="E18" s="363">
        <v>29</v>
      </c>
      <c r="F18" s="364">
        <v>0</v>
      </c>
      <c r="G18" s="364">
        <f t="shared" si="0"/>
        <v>0</v>
      </c>
      <c r="H18" s="365"/>
      <c r="I18" s="366"/>
    </row>
    <row r="19" spans="1:9" s="370" customFormat="1">
      <c r="A19" s="360" t="s">
        <v>562</v>
      </c>
      <c r="B19" s="358"/>
      <c r="C19" s="367" t="s">
        <v>711</v>
      </c>
      <c r="D19" s="362" t="s">
        <v>587</v>
      </c>
      <c r="E19" s="363">
        <v>29</v>
      </c>
      <c r="F19" s="364">
        <v>0</v>
      </c>
      <c r="G19" s="364">
        <f t="shared" si="0"/>
        <v>0</v>
      </c>
      <c r="H19" s="365"/>
      <c r="I19" s="366"/>
    </row>
    <row r="20" spans="1:9" s="370" customFormat="1">
      <c r="A20" s="375" t="s">
        <v>564</v>
      </c>
      <c r="B20" s="358"/>
      <c r="C20" s="376" t="s">
        <v>541</v>
      </c>
      <c r="D20" s="362"/>
      <c r="E20" s="363"/>
      <c r="F20" s="364"/>
      <c r="G20" s="364"/>
      <c r="H20" s="365"/>
      <c r="I20" s="366"/>
    </row>
    <row r="21" spans="1:9" s="370" customFormat="1">
      <c r="A21" s="375"/>
      <c r="B21" s="358"/>
      <c r="C21" s="376"/>
      <c r="D21" s="362"/>
      <c r="E21" s="363"/>
      <c r="F21" s="364"/>
      <c r="G21" s="364"/>
      <c r="H21" s="365"/>
      <c r="I21" s="366"/>
    </row>
    <row r="22" spans="1:9" s="370" customFormat="1">
      <c r="A22" s="375"/>
      <c r="B22" s="358"/>
      <c r="C22" s="359" t="s">
        <v>712</v>
      </c>
      <c r="D22" s="362"/>
      <c r="E22" s="363"/>
      <c r="F22" s="364"/>
      <c r="G22" s="364"/>
      <c r="H22" s="365"/>
      <c r="I22" s="366"/>
    </row>
    <row r="23" spans="1:9" s="370" customFormat="1">
      <c r="A23" s="360" t="s">
        <v>566</v>
      </c>
      <c r="B23" s="358"/>
      <c r="C23" s="367" t="s">
        <v>713</v>
      </c>
      <c r="D23" s="362" t="s">
        <v>539</v>
      </c>
      <c r="E23" s="363">
        <v>16</v>
      </c>
      <c r="F23" s="364">
        <v>0</v>
      </c>
      <c r="G23" s="364">
        <f t="shared" si="0"/>
        <v>0</v>
      </c>
      <c r="H23" s="365"/>
      <c r="I23" s="366"/>
    </row>
    <row r="24" spans="1:9" s="370" customFormat="1">
      <c r="A24" s="360" t="s">
        <v>567</v>
      </c>
      <c r="B24" s="358"/>
      <c r="C24" s="367" t="s">
        <v>714</v>
      </c>
      <c r="D24" s="362" t="s">
        <v>587</v>
      </c>
      <c r="E24" s="363">
        <v>14</v>
      </c>
      <c r="F24" s="364">
        <v>0</v>
      </c>
      <c r="G24" s="364">
        <f t="shared" si="0"/>
        <v>0</v>
      </c>
      <c r="H24" s="365"/>
      <c r="I24" s="366"/>
    </row>
    <row r="25" spans="1:9" s="370" customFormat="1" ht="13.5" customHeight="1">
      <c r="A25" s="360" t="s">
        <v>569</v>
      </c>
      <c r="B25" s="358"/>
      <c r="C25" s="367" t="s">
        <v>715</v>
      </c>
      <c r="D25" s="362" t="s">
        <v>587</v>
      </c>
      <c r="E25" s="363">
        <v>22</v>
      </c>
      <c r="F25" s="364">
        <v>0</v>
      </c>
      <c r="G25" s="364">
        <f t="shared" si="0"/>
        <v>0</v>
      </c>
      <c r="H25" s="365"/>
      <c r="I25" s="366"/>
    </row>
    <row r="26" spans="1:9" s="370" customFormat="1" ht="13.5" customHeight="1">
      <c r="A26" s="360" t="s">
        <v>570</v>
      </c>
      <c r="B26" s="358"/>
      <c r="C26" s="367" t="s">
        <v>716</v>
      </c>
      <c r="D26" s="362" t="s">
        <v>587</v>
      </c>
      <c r="E26" s="363">
        <v>14</v>
      </c>
      <c r="F26" s="364">
        <v>0</v>
      </c>
      <c r="G26" s="364">
        <f t="shared" si="0"/>
        <v>0</v>
      </c>
      <c r="H26" s="365"/>
      <c r="I26" s="366"/>
    </row>
    <row r="27" spans="1:9" s="370" customFormat="1" ht="13.5" customHeight="1">
      <c r="A27" s="360" t="s">
        <v>572</v>
      </c>
      <c r="B27" s="358"/>
      <c r="C27" s="367" t="s">
        <v>717</v>
      </c>
      <c r="D27" s="362" t="s">
        <v>587</v>
      </c>
      <c r="E27" s="363">
        <v>22</v>
      </c>
      <c r="F27" s="364">
        <v>0</v>
      </c>
      <c r="G27" s="364">
        <f t="shared" si="0"/>
        <v>0</v>
      </c>
      <c r="H27" s="365"/>
      <c r="I27" s="366"/>
    </row>
    <row r="28" spans="1:9" s="370" customFormat="1" ht="13.5" customHeight="1">
      <c r="A28" s="375" t="s">
        <v>574</v>
      </c>
      <c r="B28" s="358"/>
      <c r="C28" s="376" t="s">
        <v>541</v>
      </c>
      <c r="D28" s="362"/>
      <c r="E28" s="363"/>
      <c r="F28" s="364"/>
      <c r="G28" s="364"/>
      <c r="H28" s="365"/>
      <c r="I28" s="366"/>
    </row>
    <row r="29" spans="1:9" s="370" customFormat="1" ht="13.5" customHeight="1">
      <c r="A29" s="360" t="s">
        <v>718</v>
      </c>
      <c r="B29" s="358"/>
      <c r="C29" s="377" t="s">
        <v>719</v>
      </c>
      <c r="D29" s="378" t="s">
        <v>544</v>
      </c>
      <c r="E29" s="379">
        <v>1</v>
      </c>
      <c r="F29" s="380">
        <f>SUM(G5:G28)*0.15</f>
        <v>0</v>
      </c>
      <c r="G29" s="381">
        <f>E29*F29</f>
        <v>0</v>
      </c>
      <c r="H29" s="365"/>
      <c r="I29" s="366"/>
    </row>
    <row r="30" spans="1:9" s="373" customFormat="1">
      <c r="A30" s="360"/>
      <c r="B30" s="358"/>
      <c r="C30" s="382" t="s">
        <v>720</v>
      </c>
      <c r="D30" s="383"/>
      <c r="E30" s="384"/>
      <c r="F30" s="385"/>
      <c r="G30" s="386">
        <f>SUM(G5:G29)</f>
        <v>0</v>
      </c>
      <c r="H30" s="387"/>
      <c r="I30" s="388"/>
    </row>
    <row r="31" spans="1:9" s="373" customFormat="1">
      <c r="A31" s="356"/>
      <c r="B31" s="357"/>
      <c r="C31" s="1015" t="s">
        <v>721</v>
      </c>
      <c r="D31" s="1015"/>
      <c r="E31" s="1015"/>
      <c r="F31" s="389"/>
      <c r="G31" s="390">
        <f>G30</f>
        <v>0</v>
      </c>
      <c r="H31" s="389"/>
      <c r="I31" s="389"/>
    </row>
    <row r="32" spans="1:9" s="373" customFormat="1">
      <c r="A32" s="391"/>
      <c r="B32" s="392"/>
      <c r="C32" s="350"/>
      <c r="D32" s="350"/>
      <c r="E32" s="350"/>
      <c r="F32" s="393"/>
      <c r="G32" s="393"/>
      <c r="H32" s="394"/>
      <c r="I32" s="395"/>
    </row>
    <row r="33" spans="1:9" s="396" customFormat="1" ht="12.75" customHeight="1">
      <c r="A33" s="356"/>
      <c r="B33" s="357"/>
      <c r="C33" s="1015" t="s">
        <v>722</v>
      </c>
      <c r="D33" s="1015"/>
      <c r="E33" s="1015"/>
      <c r="F33" s="1015"/>
      <c r="G33" s="1015"/>
      <c r="H33" s="1015"/>
      <c r="I33" s="1018"/>
    </row>
    <row r="34" spans="1:9">
      <c r="C34" s="397" t="s">
        <v>723</v>
      </c>
      <c r="I34" s="398"/>
    </row>
    <row r="35" spans="1:9" ht="15.75" customHeight="1">
      <c r="A35" s="391" t="s">
        <v>724</v>
      </c>
      <c r="C35" t="s">
        <v>725</v>
      </c>
      <c r="D35" s="368" t="s">
        <v>539</v>
      </c>
      <c r="E35">
        <v>4</v>
      </c>
      <c r="F35" s="364">
        <v>0</v>
      </c>
      <c r="G35" s="364">
        <f t="shared" ref="G35:G40" si="1">E35*F35</f>
        <v>0</v>
      </c>
      <c r="I35" s="398"/>
    </row>
    <row r="36" spans="1:9">
      <c r="A36" s="391" t="s">
        <v>726</v>
      </c>
      <c r="C36" t="s">
        <v>727</v>
      </c>
      <c r="D36" s="368" t="s">
        <v>539</v>
      </c>
      <c r="E36">
        <v>2</v>
      </c>
      <c r="F36" s="364">
        <v>0</v>
      </c>
      <c r="G36" s="364">
        <f t="shared" si="1"/>
        <v>0</v>
      </c>
      <c r="I36" s="398"/>
    </row>
    <row r="37" spans="1:9">
      <c r="A37" s="391" t="s">
        <v>728</v>
      </c>
      <c r="C37" t="s">
        <v>729</v>
      </c>
      <c r="D37" s="368" t="s">
        <v>539</v>
      </c>
      <c r="E37">
        <v>3</v>
      </c>
      <c r="F37" s="364">
        <v>0</v>
      </c>
      <c r="G37" s="364">
        <f t="shared" si="1"/>
        <v>0</v>
      </c>
      <c r="I37" s="398"/>
    </row>
    <row r="38" spans="1:9">
      <c r="A38" s="391" t="s">
        <v>730</v>
      </c>
      <c r="C38" t="s">
        <v>731</v>
      </c>
      <c r="D38" s="368" t="s">
        <v>539</v>
      </c>
      <c r="E38">
        <v>1</v>
      </c>
      <c r="F38" s="364">
        <v>0</v>
      </c>
      <c r="G38" s="364">
        <f t="shared" si="1"/>
        <v>0</v>
      </c>
      <c r="I38" s="398"/>
    </row>
    <row r="39" spans="1:9" ht="14.25" customHeight="1">
      <c r="A39" s="391" t="s">
        <v>732</v>
      </c>
      <c r="C39" t="s">
        <v>733</v>
      </c>
      <c r="D39" s="368" t="s">
        <v>539</v>
      </c>
      <c r="E39" s="373">
        <f>SUM(E35:E38)</f>
        <v>10</v>
      </c>
      <c r="F39" s="364">
        <v>0</v>
      </c>
      <c r="G39" s="364">
        <f t="shared" si="1"/>
        <v>0</v>
      </c>
      <c r="H39" s="365"/>
      <c r="I39" s="399"/>
    </row>
    <row r="40" spans="1:9" ht="14.25" customHeight="1">
      <c r="A40" s="391" t="s">
        <v>734</v>
      </c>
      <c r="B40" s="358"/>
      <c r="C40" t="s">
        <v>735</v>
      </c>
      <c r="D40" s="368" t="s">
        <v>539</v>
      </c>
      <c r="E40" s="373">
        <v>10</v>
      </c>
      <c r="F40" s="364">
        <v>0</v>
      </c>
      <c r="G40" s="364">
        <f t="shared" si="1"/>
        <v>0</v>
      </c>
      <c r="H40" s="365"/>
      <c r="I40" s="399"/>
    </row>
    <row r="41" spans="1:9" ht="14.25" customHeight="1">
      <c r="A41" s="391" t="s">
        <v>736</v>
      </c>
      <c r="B41" s="358"/>
      <c r="C41" s="377" t="s">
        <v>737</v>
      </c>
      <c r="D41" s="378" t="s">
        <v>544</v>
      </c>
      <c r="E41" s="379">
        <v>1</v>
      </c>
      <c r="F41" s="380">
        <v>0</v>
      </c>
      <c r="G41" s="381">
        <f>E41*F41</f>
        <v>0</v>
      </c>
      <c r="H41" s="365"/>
      <c r="I41" s="399"/>
    </row>
    <row r="42" spans="1:9" ht="14.25" customHeight="1">
      <c r="B42" s="358"/>
      <c r="C42"/>
      <c r="D42" s="368"/>
      <c r="E42" s="373"/>
      <c r="F42" s="364"/>
      <c r="G42" s="364"/>
      <c r="H42" s="365"/>
      <c r="I42" s="399"/>
    </row>
    <row r="43" spans="1:9" ht="14.25" customHeight="1">
      <c r="A43" s="360"/>
      <c r="B43" s="358"/>
      <c r="C43" s="382" t="s">
        <v>738</v>
      </c>
      <c r="D43" s="383"/>
      <c r="E43" s="384"/>
      <c r="F43" s="385"/>
      <c r="G43" s="386">
        <f>SUM(G35:G42)</f>
        <v>0</v>
      </c>
      <c r="H43" s="387"/>
      <c r="I43" s="388"/>
    </row>
    <row r="44" spans="1:9" ht="14.25" customHeight="1">
      <c r="A44" s="360"/>
      <c r="B44" s="358"/>
      <c r="C44" s="400"/>
      <c r="D44" s="368"/>
      <c r="E44" s="401"/>
      <c r="F44" s="364"/>
      <c r="G44" s="402"/>
      <c r="H44" s="403"/>
      <c r="I44" s="366"/>
    </row>
    <row r="45" spans="1:9">
      <c r="A45" s="356"/>
      <c r="B45" s="357"/>
      <c r="C45" s="1015" t="s">
        <v>721</v>
      </c>
      <c r="D45" s="1015"/>
      <c r="E45" s="1015"/>
      <c r="F45" s="389"/>
      <c r="G45" s="390">
        <f>G43</f>
        <v>0</v>
      </c>
      <c r="H45" s="389"/>
      <c r="I45" s="389"/>
    </row>
    <row r="46" spans="1:9" s="409" customFormat="1">
      <c r="A46" s="404"/>
      <c r="B46" s="405"/>
      <c r="C46" s="406"/>
      <c r="D46" s="406"/>
      <c r="E46" s="406"/>
      <c r="F46" s="407"/>
      <c r="G46" s="408"/>
      <c r="H46" s="407"/>
      <c r="I46" s="407"/>
    </row>
    <row r="47" spans="1:9">
      <c r="C47" s="410" t="s">
        <v>739</v>
      </c>
      <c r="D47" s="362"/>
      <c r="E47" s="401"/>
      <c r="F47" s="364"/>
      <c r="G47" s="411"/>
      <c r="I47" s="398"/>
    </row>
    <row r="48" spans="1:9">
      <c r="A48" s="391" t="s">
        <v>740</v>
      </c>
      <c r="C48" s="412" t="s">
        <v>741</v>
      </c>
      <c r="D48" s="368" t="s">
        <v>587</v>
      </c>
      <c r="E48">
        <v>30</v>
      </c>
      <c r="F48" s="364">
        <v>0</v>
      </c>
      <c r="G48" s="364">
        <f t="shared" ref="G48:G54" si="2">F48*E48</f>
        <v>0</v>
      </c>
      <c r="I48" s="398"/>
    </row>
    <row r="49" spans="1:9">
      <c r="A49" s="391" t="s">
        <v>742</v>
      </c>
      <c r="C49" s="412" t="s">
        <v>743</v>
      </c>
      <c r="D49" s="368" t="s">
        <v>587</v>
      </c>
      <c r="E49">
        <v>8</v>
      </c>
      <c r="F49" s="364">
        <v>0</v>
      </c>
      <c r="G49" s="364">
        <f t="shared" si="2"/>
        <v>0</v>
      </c>
      <c r="I49" s="398"/>
    </row>
    <row r="50" spans="1:9">
      <c r="A50" s="391" t="s">
        <v>744</v>
      </c>
      <c r="C50" s="412" t="s">
        <v>745</v>
      </c>
      <c r="D50" s="368" t="s">
        <v>587</v>
      </c>
      <c r="E50">
        <v>28</v>
      </c>
      <c r="F50" s="364">
        <v>0</v>
      </c>
      <c r="G50" s="364">
        <f t="shared" si="2"/>
        <v>0</v>
      </c>
      <c r="I50" s="398"/>
    </row>
    <row r="51" spans="1:9">
      <c r="A51" s="391" t="s">
        <v>746</v>
      </c>
      <c r="C51" s="412" t="s">
        <v>747</v>
      </c>
      <c r="D51" s="368" t="s">
        <v>587</v>
      </c>
      <c r="E51">
        <v>30</v>
      </c>
      <c r="F51" s="364">
        <v>0</v>
      </c>
      <c r="G51" s="364">
        <f t="shared" si="2"/>
        <v>0</v>
      </c>
      <c r="I51" s="398"/>
    </row>
    <row r="52" spans="1:9">
      <c r="A52" s="391" t="s">
        <v>748</v>
      </c>
      <c r="C52" s="412" t="s">
        <v>749</v>
      </c>
      <c r="D52" s="368" t="s">
        <v>587</v>
      </c>
      <c r="E52">
        <v>22</v>
      </c>
      <c r="F52" s="364">
        <v>0</v>
      </c>
      <c r="G52" s="364">
        <f t="shared" si="2"/>
        <v>0</v>
      </c>
      <c r="I52" s="398"/>
    </row>
    <row r="53" spans="1:9">
      <c r="A53" s="391" t="s">
        <v>750</v>
      </c>
      <c r="C53" s="412" t="s">
        <v>751</v>
      </c>
      <c r="D53" s="368" t="s">
        <v>587</v>
      </c>
      <c r="E53">
        <v>10</v>
      </c>
      <c r="F53" s="364">
        <v>0</v>
      </c>
      <c r="G53" s="364">
        <f t="shared" si="2"/>
        <v>0</v>
      </c>
      <c r="I53" s="398"/>
    </row>
    <row r="54" spans="1:9">
      <c r="A54" s="391" t="s">
        <v>752</v>
      </c>
      <c r="C54" s="412" t="s">
        <v>753</v>
      </c>
      <c r="D54" s="368" t="s">
        <v>587</v>
      </c>
      <c r="E54">
        <v>20</v>
      </c>
      <c r="F54" s="364">
        <v>0</v>
      </c>
      <c r="G54" s="364">
        <f t="shared" si="2"/>
        <v>0</v>
      </c>
      <c r="I54" s="398"/>
    </row>
    <row r="55" spans="1:9">
      <c r="C55" s="368"/>
      <c r="D55" s="362"/>
      <c r="E55" s="401"/>
      <c r="F55" s="364"/>
      <c r="G55" s="411"/>
      <c r="I55" s="398"/>
    </row>
    <row r="56" spans="1:9">
      <c r="C56" s="382" t="s">
        <v>754</v>
      </c>
      <c r="D56" s="383"/>
      <c r="E56" s="384"/>
      <c r="F56" s="385"/>
      <c r="G56" s="386">
        <f>SUM(G48:G53)</f>
        <v>0</v>
      </c>
      <c r="I56" s="398"/>
    </row>
    <row r="57" spans="1:9">
      <c r="C57" s="368"/>
      <c r="D57" s="368"/>
      <c r="E57" s="401"/>
      <c r="F57" s="364"/>
      <c r="G57" s="411"/>
      <c r="I57" s="398"/>
    </row>
    <row r="58" spans="1:9">
      <c r="C58" s="410" t="s">
        <v>755</v>
      </c>
      <c r="D58" s="362"/>
      <c r="E58" s="401"/>
      <c r="F58" s="364"/>
      <c r="G58" s="411"/>
      <c r="I58" s="398"/>
    </row>
    <row r="59" spans="1:9">
      <c r="A59" s="391" t="s">
        <v>756</v>
      </c>
      <c r="C59" s="412" t="s">
        <v>757</v>
      </c>
      <c r="D59" s="362" t="s">
        <v>587</v>
      </c>
      <c r="E59" s="401">
        <v>30</v>
      </c>
      <c r="F59" s="364">
        <v>0</v>
      </c>
      <c r="G59" s="364">
        <f>F59*E59</f>
        <v>0</v>
      </c>
      <c r="I59" s="398"/>
    </row>
    <row r="60" spans="1:9" ht="14.25" customHeight="1">
      <c r="A60" s="391" t="s">
        <v>758</v>
      </c>
      <c r="C60" s="412" t="s">
        <v>759</v>
      </c>
      <c r="D60" s="368" t="s">
        <v>587</v>
      </c>
      <c r="E60" s="401">
        <v>8</v>
      </c>
      <c r="F60" s="364">
        <v>0</v>
      </c>
      <c r="G60" s="364">
        <f>F60*E60</f>
        <v>0</v>
      </c>
      <c r="I60" s="398"/>
    </row>
    <row r="61" spans="1:9" ht="14.25" customHeight="1">
      <c r="A61" s="391" t="s">
        <v>760</v>
      </c>
      <c r="C61" s="412" t="s">
        <v>761</v>
      </c>
      <c r="D61" s="368" t="s">
        <v>587</v>
      </c>
      <c r="E61" s="401">
        <v>28</v>
      </c>
      <c r="F61" s="364">
        <v>0</v>
      </c>
      <c r="G61" s="364">
        <f t="shared" ref="G61:G63" si="3">F61*E61</f>
        <v>0</v>
      </c>
      <c r="I61" s="366"/>
    </row>
    <row r="62" spans="1:9" ht="14.25" customHeight="1">
      <c r="A62" s="391" t="s">
        <v>762</v>
      </c>
      <c r="C62" s="412" t="s">
        <v>763</v>
      </c>
      <c r="D62" s="368" t="s">
        <v>587</v>
      </c>
      <c r="E62" s="401">
        <v>30</v>
      </c>
      <c r="F62" s="364">
        <v>0</v>
      </c>
      <c r="G62" s="364">
        <f t="shared" si="3"/>
        <v>0</v>
      </c>
      <c r="I62" s="399"/>
    </row>
    <row r="63" spans="1:9">
      <c r="A63" s="391" t="s">
        <v>764</v>
      </c>
      <c r="C63" s="412" t="s">
        <v>765</v>
      </c>
      <c r="D63" s="368" t="s">
        <v>587</v>
      </c>
      <c r="E63" s="401">
        <v>22</v>
      </c>
      <c r="F63" s="364">
        <v>0</v>
      </c>
      <c r="G63" s="364">
        <f t="shared" si="3"/>
        <v>0</v>
      </c>
      <c r="I63" s="398"/>
    </row>
    <row r="64" spans="1:9" s="373" customFormat="1">
      <c r="A64" s="391" t="s">
        <v>766</v>
      </c>
      <c r="B64" s="392"/>
      <c r="C64" s="412" t="s">
        <v>767</v>
      </c>
      <c r="D64" s="368" t="s">
        <v>587</v>
      </c>
      <c r="E64" s="401">
        <v>10</v>
      </c>
      <c r="F64" s="364">
        <v>0</v>
      </c>
      <c r="G64" s="364">
        <f>F64*E64</f>
        <v>0</v>
      </c>
      <c r="H64" s="394"/>
      <c r="I64" s="398"/>
    </row>
    <row r="65" spans="1:9" s="373" customFormat="1">
      <c r="A65" s="391" t="s">
        <v>768</v>
      </c>
      <c r="B65" s="392"/>
      <c r="C65" s="412" t="s">
        <v>769</v>
      </c>
      <c r="D65" s="368" t="s">
        <v>587</v>
      </c>
      <c r="E65" s="401">
        <v>20</v>
      </c>
      <c r="F65" s="364">
        <v>0</v>
      </c>
      <c r="G65" s="364">
        <f>F65*E65</f>
        <v>0</v>
      </c>
      <c r="H65" s="394"/>
      <c r="I65" s="398"/>
    </row>
    <row r="66" spans="1:9" s="373" customFormat="1" ht="12.75" customHeight="1">
      <c r="A66" s="391"/>
      <c r="B66" s="392"/>
      <c r="C66" s="368"/>
      <c r="D66" s="368"/>
      <c r="E66" s="401"/>
      <c r="F66" s="364"/>
      <c r="G66" s="411"/>
      <c r="H66" s="394"/>
      <c r="I66" s="398"/>
    </row>
    <row r="67" spans="1:9" s="373" customFormat="1">
      <c r="A67" s="391"/>
      <c r="B67" s="392"/>
      <c r="C67" s="382" t="s">
        <v>770</v>
      </c>
      <c r="D67" s="383"/>
      <c r="E67" s="384"/>
      <c r="F67" s="385"/>
      <c r="G67" s="386">
        <f>SUM(G59:G65)</f>
        <v>0</v>
      </c>
      <c r="H67" s="394"/>
      <c r="I67" s="398"/>
    </row>
    <row r="68" spans="1:9" s="373" customFormat="1">
      <c r="A68" s="391"/>
      <c r="B68" s="392"/>
      <c r="C68" s="400"/>
      <c r="D68" s="368"/>
      <c r="E68" s="401"/>
      <c r="F68" s="364"/>
      <c r="G68" s="402"/>
      <c r="H68" s="394"/>
      <c r="I68" s="398"/>
    </row>
    <row r="69" spans="1:9" s="373" customFormat="1">
      <c r="A69" s="391"/>
      <c r="B69" s="392"/>
      <c r="C69" s="377" t="s">
        <v>771</v>
      </c>
      <c r="D69" s="378" t="s">
        <v>544</v>
      </c>
      <c r="E69" s="379">
        <v>1</v>
      </c>
      <c r="F69" s="380">
        <f>(G56+G67)*0.15</f>
        <v>0</v>
      </c>
      <c r="G69" s="381">
        <f>E69*F69</f>
        <v>0</v>
      </c>
      <c r="H69" s="394"/>
      <c r="I69" s="398"/>
    </row>
    <row r="70" spans="1:9" s="373" customFormat="1">
      <c r="A70" s="391"/>
      <c r="B70" s="392"/>
      <c r="C70" s="377"/>
      <c r="D70" s="378"/>
      <c r="E70" s="379"/>
      <c r="F70" s="380"/>
      <c r="G70" s="381"/>
      <c r="H70" s="394"/>
      <c r="I70" s="398"/>
    </row>
    <row r="71" spans="1:9" s="373" customFormat="1">
      <c r="A71" s="391"/>
      <c r="B71" s="392"/>
      <c r="C71" s="382" t="s">
        <v>772</v>
      </c>
      <c r="D71" s="383"/>
      <c r="E71" s="384"/>
      <c r="F71" s="385"/>
      <c r="G71" s="386">
        <f>G56+G67+G69</f>
        <v>0</v>
      </c>
      <c r="H71" s="394"/>
      <c r="I71" s="398"/>
    </row>
    <row r="72" spans="1:9" s="373" customFormat="1">
      <c r="A72" s="391"/>
      <c r="B72" s="392"/>
      <c r="C72" s="400"/>
      <c r="D72" s="368"/>
      <c r="E72" s="401"/>
      <c r="F72" s="364"/>
      <c r="G72" s="402"/>
      <c r="H72" s="394"/>
      <c r="I72" s="398"/>
    </row>
    <row r="73" spans="1:9" s="373" customFormat="1">
      <c r="A73" s="391"/>
      <c r="B73" s="392"/>
      <c r="C73" s="400"/>
      <c r="D73" s="368"/>
      <c r="E73" s="401"/>
      <c r="F73" s="364"/>
      <c r="G73" s="402"/>
      <c r="H73" s="394"/>
      <c r="I73" s="398"/>
    </row>
    <row r="74" spans="1:9" s="373" customFormat="1">
      <c r="A74" s="391"/>
      <c r="B74" s="392"/>
      <c r="C74" s="400"/>
      <c r="D74" s="368"/>
      <c r="E74" s="401"/>
      <c r="F74" s="364"/>
      <c r="G74" s="402"/>
      <c r="H74" s="394"/>
      <c r="I74" s="398"/>
    </row>
    <row r="75" spans="1:9" s="373" customFormat="1" ht="13.5" customHeight="1">
      <c r="A75" s="391"/>
      <c r="B75" s="392"/>
      <c r="C75" s="368"/>
      <c r="D75" s="368"/>
      <c r="E75" s="401"/>
      <c r="F75" s="364"/>
      <c r="G75" s="411"/>
      <c r="H75" s="394"/>
      <c r="I75" s="398"/>
    </row>
    <row r="76" spans="1:9">
      <c r="A76" s="413"/>
      <c r="B76" s="414"/>
      <c r="C76" s="415" t="s">
        <v>684</v>
      </c>
      <c r="D76" s="416"/>
      <c r="E76" s="416"/>
      <c r="F76" s="417"/>
      <c r="G76" s="418"/>
      <c r="H76" s="419"/>
      <c r="I76" s="420"/>
    </row>
    <row r="77" spans="1:9">
      <c r="A77" s="421"/>
      <c r="B77" s="358"/>
      <c r="C77" s="422" t="s">
        <v>773</v>
      </c>
      <c r="D77" s="422" t="s">
        <v>587</v>
      </c>
      <c r="E77" s="422">
        <v>1800</v>
      </c>
      <c r="F77" s="423">
        <v>0</v>
      </c>
      <c r="G77" s="411">
        <f>E77*F77</f>
        <v>0</v>
      </c>
      <c r="H77" s="424"/>
      <c r="I77" s="425"/>
    </row>
    <row r="78" spans="1:9" s="369" customFormat="1" ht="14.25" customHeight="1">
      <c r="A78" s="421"/>
      <c r="B78" s="358"/>
      <c r="C78" s="422" t="s">
        <v>774</v>
      </c>
      <c r="D78" s="422" t="s">
        <v>250</v>
      </c>
      <c r="E78" s="422">
        <v>350</v>
      </c>
      <c r="F78" s="423">
        <v>0</v>
      </c>
      <c r="G78" s="411">
        <f>E78*F78</f>
        <v>0</v>
      </c>
      <c r="H78" s="424"/>
      <c r="I78" s="425"/>
    </row>
    <row r="79" spans="1:9" s="369" customFormat="1">
      <c r="A79" s="421"/>
      <c r="B79" s="358"/>
      <c r="C79" s="422"/>
      <c r="D79" s="422"/>
      <c r="E79" s="422"/>
      <c r="F79" s="423"/>
      <c r="G79" s="411"/>
      <c r="H79" s="424"/>
      <c r="I79" s="425"/>
    </row>
    <row r="80" spans="1:9" s="369" customFormat="1" ht="12.75">
      <c r="A80" s="426"/>
      <c r="B80" s="427"/>
      <c r="C80" s="428" t="s">
        <v>775</v>
      </c>
      <c r="D80" s="428"/>
      <c r="E80" s="428"/>
      <c r="F80" s="386"/>
      <c r="G80" s="386">
        <f>SUM(G77:G78)</f>
        <v>0</v>
      </c>
      <c r="H80" s="429"/>
      <c r="I80" s="430"/>
    </row>
    <row r="81" spans="1:9" s="373" customFormat="1">
      <c r="A81" s="391"/>
      <c r="B81" s="392"/>
      <c r="C81" s="368"/>
      <c r="D81" s="368"/>
      <c r="E81" s="401"/>
      <c r="F81" s="364"/>
      <c r="G81" s="411"/>
      <c r="H81" s="394"/>
      <c r="I81" s="398"/>
    </row>
    <row r="82" spans="1:9">
      <c r="A82" s="413"/>
      <c r="B82" s="414"/>
      <c r="C82" s="415" t="s">
        <v>675</v>
      </c>
      <c r="D82" s="416"/>
      <c r="E82" s="416"/>
      <c r="F82" s="417"/>
      <c r="G82" s="418"/>
      <c r="H82" s="419"/>
      <c r="I82" s="420"/>
    </row>
    <row r="83" spans="1:9">
      <c r="A83" s="421"/>
      <c r="B83" s="358"/>
      <c r="C83" s="422" t="s">
        <v>677</v>
      </c>
      <c r="D83" s="422" t="s">
        <v>250</v>
      </c>
      <c r="E83" s="422">
        <v>320</v>
      </c>
      <c r="F83" s="423">
        <v>0</v>
      </c>
      <c r="G83" s="411">
        <f>E83*F83</f>
        <v>0</v>
      </c>
      <c r="H83" s="424"/>
      <c r="I83" s="425"/>
    </row>
    <row r="84" spans="1:9" s="369" customFormat="1" ht="14.25" customHeight="1">
      <c r="A84" s="421"/>
      <c r="B84" s="358"/>
      <c r="C84" s="422" t="s">
        <v>679</v>
      </c>
      <c r="D84" s="422" t="s">
        <v>250</v>
      </c>
      <c r="E84" s="422">
        <v>240</v>
      </c>
      <c r="F84" s="423">
        <v>0</v>
      </c>
      <c r="G84" s="411">
        <f>E84*F84</f>
        <v>0</v>
      </c>
      <c r="H84" s="424"/>
      <c r="I84" s="425"/>
    </row>
    <row r="85" spans="1:9" s="369" customFormat="1">
      <c r="A85" s="421"/>
      <c r="B85" s="358"/>
      <c r="C85" s="422"/>
      <c r="D85" s="422"/>
      <c r="E85" s="422"/>
      <c r="F85" s="423"/>
      <c r="G85" s="411"/>
      <c r="H85" s="424"/>
      <c r="I85" s="425"/>
    </row>
    <row r="86" spans="1:9" s="369" customFormat="1" ht="12.75">
      <c r="A86" s="426"/>
      <c r="B86" s="427"/>
      <c r="C86" s="428" t="s">
        <v>775</v>
      </c>
      <c r="D86" s="428"/>
      <c r="E86" s="428"/>
      <c r="F86" s="386"/>
      <c r="G86" s="386">
        <f>SUM(G83:G84)</f>
        <v>0</v>
      </c>
      <c r="H86" s="429"/>
      <c r="I86" s="430"/>
    </row>
    <row r="87" spans="1:9">
      <c r="A87" s="426"/>
      <c r="B87" s="427"/>
      <c r="C87" s="431"/>
      <c r="D87" s="431"/>
      <c r="E87" s="431"/>
      <c r="F87" s="402"/>
      <c r="G87" s="402"/>
      <c r="H87" s="432"/>
      <c r="I87" s="433"/>
    </row>
    <row r="88" spans="1:9">
      <c r="A88" s="413"/>
      <c r="B88" s="434"/>
      <c r="C88" s="415" t="s">
        <v>687</v>
      </c>
      <c r="D88" s="435"/>
      <c r="E88" s="435"/>
      <c r="F88" s="418"/>
      <c r="G88" s="418"/>
      <c r="H88" s="436"/>
      <c r="I88" s="437"/>
    </row>
    <row r="89" spans="1:9">
      <c r="A89" s="426"/>
      <c r="B89" s="438"/>
      <c r="C89" s="422" t="s">
        <v>776</v>
      </c>
      <c r="D89" s="422" t="s">
        <v>180</v>
      </c>
      <c r="E89" s="422">
        <v>150</v>
      </c>
      <c r="F89" s="422">
        <v>0</v>
      </c>
      <c r="G89" s="422">
        <f>E89*F89</f>
        <v>0</v>
      </c>
      <c r="H89" s="439"/>
      <c r="I89" s="440"/>
    </row>
    <row r="90" spans="1:9">
      <c r="A90" s="359"/>
      <c r="B90" s="441"/>
      <c r="C90" s="422" t="s">
        <v>777</v>
      </c>
      <c r="D90" s="422" t="s">
        <v>690</v>
      </c>
      <c r="E90" s="422">
        <v>48</v>
      </c>
      <c r="F90" s="422">
        <v>0</v>
      </c>
      <c r="G90" s="422">
        <f>E90*F90</f>
        <v>0</v>
      </c>
      <c r="H90" s="365"/>
      <c r="I90" s="366"/>
    </row>
    <row r="91" spans="1:9" s="369" customFormat="1">
      <c r="A91" s="359"/>
      <c r="B91" s="441"/>
      <c r="C91" s="422" t="s">
        <v>778</v>
      </c>
      <c r="D91" s="422" t="s">
        <v>690</v>
      </c>
      <c r="E91" s="422">
        <v>24</v>
      </c>
      <c r="F91" s="422">
        <v>0</v>
      </c>
      <c r="G91" s="422">
        <f>E91*F91</f>
        <v>0</v>
      </c>
      <c r="H91" s="365"/>
      <c r="I91" s="366"/>
    </row>
    <row r="92" spans="1:9" s="369" customFormat="1">
      <c r="A92" s="359"/>
      <c r="B92" s="441"/>
      <c r="C92" s="422" t="s">
        <v>779</v>
      </c>
      <c r="D92" s="422" t="s">
        <v>690</v>
      </c>
      <c r="E92" s="422">
        <v>8</v>
      </c>
      <c r="F92" s="422">
        <v>0</v>
      </c>
      <c r="G92" s="422">
        <f>E92*F92</f>
        <v>0</v>
      </c>
      <c r="H92" s="365"/>
      <c r="I92" s="366"/>
    </row>
    <row r="93" spans="1:9" s="369" customFormat="1">
      <c r="A93" s="359"/>
      <c r="B93" s="441"/>
      <c r="C93" s="362"/>
      <c r="D93" s="362"/>
      <c r="E93" s="362"/>
      <c r="F93" s="442"/>
      <c r="G93" s="411"/>
      <c r="H93" s="365"/>
      <c r="I93" s="366"/>
    </row>
    <row r="94" spans="1:9" s="369" customFormat="1">
      <c r="A94" s="359"/>
      <c r="B94" s="441"/>
      <c r="C94" s="428" t="s">
        <v>780</v>
      </c>
      <c r="D94" s="383"/>
      <c r="E94" s="383"/>
      <c r="F94" s="443"/>
      <c r="G94" s="386">
        <f>SUM(G89:G92)</f>
        <v>0</v>
      </c>
      <c r="H94" s="387"/>
      <c r="I94" s="388"/>
    </row>
    <row r="95" spans="1:9" s="369" customFormat="1">
      <c r="A95" s="391"/>
      <c r="B95" s="392"/>
      <c r="C95" s="350"/>
      <c r="D95" s="350"/>
      <c r="E95" s="350"/>
      <c r="F95" s="393"/>
      <c r="G95" s="393"/>
      <c r="H95" s="394"/>
      <c r="I95" s="395"/>
    </row>
    <row r="96" spans="1:9" s="369" customFormat="1" ht="12.75">
      <c r="A96" s="356"/>
      <c r="B96" s="357"/>
      <c r="C96" s="1015" t="s">
        <v>781</v>
      </c>
      <c r="D96" s="1015"/>
      <c r="E96" s="1015"/>
      <c r="F96" s="389"/>
      <c r="G96" s="390">
        <f>G94+G86+G80+G71+G45+G31</f>
        <v>0</v>
      </c>
      <c r="H96" s="389"/>
      <c r="I96" s="444"/>
    </row>
    <row r="98" spans="1:9" s="373" customFormat="1" ht="8.25" customHeight="1">
      <c r="A98" s="391"/>
      <c r="B98" s="392"/>
      <c r="C98" s="350"/>
      <c r="D98" s="350"/>
      <c r="E98" s="350"/>
      <c r="F98" s="393"/>
      <c r="G98" s="393"/>
      <c r="H98" s="394"/>
      <c r="I98" s="395"/>
    </row>
    <row r="99" spans="1:9" s="373" customFormat="1">
      <c r="A99" s="391"/>
      <c r="B99" s="392"/>
      <c r="C99" s="350"/>
      <c r="D99" s="350"/>
      <c r="E99" s="350"/>
      <c r="F99" s="393"/>
      <c r="G99" s="393"/>
      <c r="H99" s="394"/>
      <c r="I99" s="395"/>
    </row>
    <row r="100" spans="1:9" s="373" customFormat="1">
      <c r="A100" s="391"/>
      <c r="B100" s="392"/>
      <c r="C100" s="350"/>
      <c r="D100" s="350"/>
      <c r="E100" s="350"/>
      <c r="F100" s="393"/>
      <c r="G100" s="393"/>
      <c r="H100" s="394"/>
      <c r="I100" s="395"/>
    </row>
    <row r="101" spans="1:9" s="373" customFormat="1">
      <c r="A101" s="391"/>
      <c r="B101" s="392"/>
      <c r="C101" s="350"/>
      <c r="D101" s="350"/>
      <c r="E101" s="350"/>
      <c r="F101" s="393"/>
      <c r="G101" s="393"/>
      <c r="H101" s="394"/>
      <c r="I101" s="395"/>
    </row>
    <row r="104" spans="1:9" s="396" customFormat="1" ht="12.75" customHeight="1">
      <c r="A104" s="391"/>
      <c r="B104" s="392"/>
      <c r="C104" s="350"/>
      <c r="D104" s="350"/>
      <c r="E104" s="350"/>
      <c r="F104" s="393"/>
      <c r="G104" s="393"/>
      <c r="H104" s="394"/>
      <c r="I104" s="395"/>
    </row>
  </sheetData>
  <mergeCells count="7">
    <mergeCell ref="C96:E96"/>
    <mergeCell ref="F1:F2"/>
    <mergeCell ref="G1:G2"/>
    <mergeCell ref="C3:I3"/>
    <mergeCell ref="C31:E31"/>
    <mergeCell ref="C33:I33"/>
    <mergeCell ref="C45:E45"/>
  </mergeCells>
  <pageMargins left="0.78740157480314965" right="0.39370078740157483" top="0.98425196850393704" bottom="0.98425196850393704" header="0.51181102362204722" footer="0.51181102362204722"/>
  <pageSetup paperSize="9" orientation="landscape" useFirstPageNumber="1" r:id="rId1"/>
  <headerFooter alignWithMargins="0">
    <oddFooter>&amp;C&amp;A&amp;RStránka &amp;P</oddFooter>
  </headerFooter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08"/>
  <sheetViews>
    <sheetView view="pageBreakPreview" topLeftCell="A190" zoomScale="110" zoomScaleNormal="110" zoomScaleSheetLayoutView="110" zoomScalePageLayoutView="80" workbookViewId="0">
      <selection activeCell="I200" sqref="I199:I200"/>
    </sheetView>
  </sheetViews>
  <sheetFormatPr defaultRowHeight="15.75"/>
  <cols>
    <col min="1" max="1" width="12.5703125" style="892" customWidth="1"/>
    <col min="2" max="2" width="61.140625" style="893" customWidth="1"/>
    <col min="3" max="3" width="8.5703125" style="894" customWidth="1"/>
    <col min="4" max="4" width="11" style="895" customWidth="1"/>
    <col min="5" max="5" width="14.7109375" style="896" customWidth="1"/>
    <col min="6" max="6" width="20.7109375" style="897" customWidth="1"/>
    <col min="7" max="7" width="13" style="694" customWidth="1"/>
    <col min="8" max="8" width="17.85546875" style="690" customWidth="1"/>
    <col min="9" max="9" width="30.7109375" style="690" customWidth="1"/>
    <col min="10" max="10" width="5" style="690" customWidth="1"/>
    <col min="11" max="256" width="9.140625" style="690"/>
    <col min="257" max="257" width="12.5703125" style="690" customWidth="1"/>
    <col min="258" max="258" width="61.140625" style="690" customWidth="1"/>
    <col min="259" max="259" width="8.5703125" style="690" customWidth="1"/>
    <col min="260" max="260" width="11" style="690" customWidth="1"/>
    <col min="261" max="261" width="14.7109375" style="690" customWidth="1"/>
    <col min="262" max="262" width="20.7109375" style="690" customWidth="1"/>
    <col min="263" max="263" width="13" style="690" customWidth="1"/>
    <col min="264" max="264" width="17.85546875" style="690" customWidth="1"/>
    <col min="265" max="265" width="30.7109375" style="690" customWidth="1"/>
    <col min="266" max="266" width="5" style="690" customWidth="1"/>
    <col min="267" max="512" width="9.140625" style="690"/>
    <col min="513" max="513" width="12.5703125" style="690" customWidth="1"/>
    <col min="514" max="514" width="61.140625" style="690" customWidth="1"/>
    <col min="515" max="515" width="8.5703125" style="690" customWidth="1"/>
    <col min="516" max="516" width="11" style="690" customWidth="1"/>
    <col min="517" max="517" width="14.7109375" style="690" customWidth="1"/>
    <col min="518" max="518" width="20.7109375" style="690" customWidth="1"/>
    <col min="519" max="519" width="13" style="690" customWidth="1"/>
    <col min="520" max="520" width="17.85546875" style="690" customWidth="1"/>
    <col min="521" max="521" width="30.7109375" style="690" customWidth="1"/>
    <col min="522" max="522" width="5" style="690" customWidth="1"/>
    <col min="523" max="768" width="9.140625" style="690"/>
    <col min="769" max="769" width="12.5703125" style="690" customWidth="1"/>
    <col min="770" max="770" width="61.140625" style="690" customWidth="1"/>
    <col min="771" max="771" width="8.5703125" style="690" customWidth="1"/>
    <col min="772" max="772" width="11" style="690" customWidth="1"/>
    <col min="773" max="773" width="14.7109375" style="690" customWidth="1"/>
    <col min="774" max="774" width="20.7109375" style="690" customWidth="1"/>
    <col min="775" max="775" width="13" style="690" customWidth="1"/>
    <col min="776" max="776" width="17.85546875" style="690" customWidth="1"/>
    <col min="777" max="777" width="30.7109375" style="690" customWidth="1"/>
    <col min="778" max="778" width="5" style="690" customWidth="1"/>
    <col min="779" max="1024" width="9.140625" style="690"/>
    <col min="1025" max="1025" width="12.5703125" style="690" customWidth="1"/>
    <col min="1026" max="1026" width="61.140625" style="690" customWidth="1"/>
    <col min="1027" max="1027" width="8.5703125" style="690" customWidth="1"/>
    <col min="1028" max="1028" width="11" style="690" customWidth="1"/>
    <col min="1029" max="1029" width="14.7109375" style="690" customWidth="1"/>
    <col min="1030" max="1030" width="20.7109375" style="690" customWidth="1"/>
    <col min="1031" max="1031" width="13" style="690" customWidth="1"/>
    <col min="1032" max="1032" width="17.85546875" style="690" customWidth="1"/>
    <col min="1033" max="1033" width="30.7109375" style="690" customWidth="1"/>
    <col min="1034" max="1034" width="5" style="690" customWidth="1"/>
    <col min="1035" max="1280" width="9.140625" style="690"/>
    <col min="1281" max="1281" width="12.5703125" style="690" customWidth="1"/>
    <col min="1282" max="1282" width="61.140625" style="690" customWidth="1"/>
    <col min="1283" max="1283" width="8.5703125" style="690" customWidth="1"/>
    <col min="1284" max="1284" width="11" style="690" customWidth="1"/>
    <col min="1285" max="1285" width="14.7109375" style="690" customWidth="1"/>
    <col min="1286" max="1286" width="20.7109375" style="690" customWidth="1"/>
    <col min="1287" max="1287" width="13" style="690" customWidth="1"/>
    <col min="1288" max="1288" width="17.85546875" style="690" customWidth="1"/>
    <col min="1289" max="1289" width="30.7109375" style="690" customWidth="1"/>
    <col min="1290" max="1290" width="5" style="690" customWidth="1"/>
    <col min="1291" max="1536" width="9.140625" style="690"/>
    <col min="1537" max="1537" width="12.5703125" style="690" customWidth="1"/>
    <col min="1538" max="1538" width="61.140625" style="690" customWidth="1"/>
    <col min="1539" max="1539" width="8.5703125" style="690" customWidth="1"/>
    <col min="1540" max="1540" width="11" style="690" customWidth="1"/>
    <col min="1541" max="1541" width="14.7109375" style="690" customWidth="1"/>
    <col min="1542" max="1542" width="20.7109375" style="690" customWidth="1"/>
    <col min="1543" max="1543" width="13" style="690" customWidth="1"/>
    <col min="1544" max="1544" width="17.85546875" style="690" customWidth="1"/>
    <col min="1545" max="1545" width="30.7109375" style="690" customWidth="1"/>
    <col min="1546" max="1546" width="5" style="690" customWidth="1"/>
    <col min="1547" max="1792" width="9.140625" style="690"/>
    <col min="1793" max="1793" width="12.5703125" style="690" customWidth="1"/>
    <col min="1794" max="1794" width="61.140625" style="690" customWidth="1"/>
    <col min="1795" max="1795" width="8.5703125" style="690" customWidth="1"/>
    <col min="1796" max="1796" width="11" style="690" customWidth="1"/>
    <col min="1797" max="1797" width="14.7109375" style="690" customWidth="1"/>
    <col min="1798" max="1798" width="20.7109375" style="690" customWidth="1"/>
    <col min="1799" max="1799" width="13" style="690" customWidth="1"/>
    <col min="1800" max="1800" width="17.85546875" style="690" customWidth="1"/>
    <col min="1801" max="1801" width="30.7109375" style="690" customWidth="1"/>
    <col min="1802" max="1802" width="5" style="690" customWidth="1"/>
    <col min="1803" max="2048" width="9.140625" style="690"/>
    <col min="2049" max="2049" width="12.5703125" style="690" customWidth="1"/>
    <col min="2050" max="2050" width="61.140625" style="690" customWidth="1"/>
    <col min="2051" max="2051" width="8.5703125" style="690" customWidth="1"/>
    <col min="2052" max="2052" width="11" style="690" customWidth="1"/>
    <col min="2053" max="2053" width="14.7109375" style="690" customWidth="1"/>
    <col min="2054" max="2054" width="20.7109375" style="690" customWidth="1"/>
    <col min="2055" max="2055" width="13" style="690" customWidth="1"/>
    <col min="2056" max="2056" width="17.85546875" style="690" customWidth="1"/>
    <col min="2057" max="2057" width="30.7109375" style="690" customWidth="1"/>
    <col min="2058" max="2058" width="5" style="690" customWidth="1"/>
    <col min="2059" max="2304" width="9.140625" style="690"/>
    <col min="2305" max="2305" width="12.5703125" style="690" customWidth="1"/>
    <col min="2306" max="2306" width="61.140625" style="690" customWidth="1"/>
    <col min="2307" max="2307" width="8.5703125" style="690" customWidth="1"/>
    <col min="2308" max="2308" width="11" style="690" customWidth="1"/>
    <col min="2309" max="2309" width="14.7109375" style="690" customWidth="1"/>
    <col min="2310" max="2310" width="20.7109375" style="690" customWidth="1"/>
    <col min="2311" max="2311" width="13" style="690" customWidth="1"/>
    <col min="2312" max="2312" width="17.85546875" style="690" customWidth="1"/>
    <col min="2313" max="2313" width="30.7109375" style="690" customWidth="1"/>
    <col min="2314" max="2314" width="5" style="690" customWidth="1"/>
    <col min="2315" max="2560" width="9.140625" style="690"/>
    <col min="2561" max="2561" width="12.5703125" style="690" customWidth="1"/>
    <col min="2562" max="2562" width="61.140625" style="690" customWidth="1"/>
    <col min="2563" max="2563" width="8.5703125" style="690" customWidth="1"/>
    <col min="2564" max="2564" width="11" style="690" customWidth="1"/>
    <col min="2565" max="2565" width="14.7109375" style="690" customWidth="1"/>
    <col min="2566" max="2566" width="20.7109375" style="690" customWidth="1"/>
    <col min="2567" max="2567" width="13" style="690" customWidth="1"/>
    <col min="2568" max="2568" width="17.85546875" style="690" customWidth="1"/>
    <col min="2569" max="2569" width="30.7109375" style="690" customWidth="1"/>
    <col min="2570" max="2570" width="5" style="690" customWidth="1"/>
    <col min="2571" max="2816" width="9.140625" style="690"/>
    <col min="2817" max="2817" width="12.5703125" style="690" customWidth="1"/>
    <col min="2818" max="2818" width="61.140625" style="690" customWidth="1"/>
    <col min="2819" max="2819" width="8.5703125" style="690" customWidth="1"/>
    <col min="2820" max="2820" width="11" style="690" customWidth="1"/>
    <col min="2821" max="2821" width="14.7109375" style="690" customWidth="1"/>
    <col min="2822" max="2822" width="20.7109375" style="690" customWidth="1"/>
    <col min="2823" max="2823" width="13" style="690" customWidth="1"/>
    <col min="2824" max="2824" width="17.85546875" style="690" customWidth="1"/>
    <col min="2825" max="2825" width="30.7109375" style="690" customWidth="1"/>
    <col min="2826" max="2826" width="5" style="690" customWidth="1"/>
    <col min="2827" max="3072" width="9.140625" style="690"/>
    <col min="3073" max="3073" width="12.5703125" style="690" customWidth="1"/>
    <col min="3074" max="3074" width="61.140625" style="690" customWidth="1"/>
    <col min="3075" max="3075" width="8.5703125" style="690" customWidth="1"/>
    <col min="3076" max="3076" width="11" style="690" customWidth="1"/>
    <col min="3077" max="3077" width="14.7109375" style="690" customWidth="1"/>
    <col min="3078" max="3078" width="20.7109375" style="690" customWidth="1"/>
    <col min="3079" max="3079" width="13" style="690" customWidth="1"/>
    <col min="3080" max="3080" width="17.85546875" style="690" customWidth="1"/>
    <col min="3081" max="3081" width="30.7109375" style="690" customWidth="1"/>
    <col min="3082" max="3082" width="5" style="690" customWidth="1"/>
    <col min="3083" max="3328" width="9.140625" style="690"/>
    <col min="3329" max="3329" width="12.5703125" style="690" customWidth="1"/>
    <col min="3330" max="3330" width="61.140625" style="690" customWidth="1"/>
    <col min="3331" max="3331" width="8.5703125" style="690" customWidth="1"/>
    <col min="3332" max="3332" width="11" style="690" customWidth="1"/>
    <col min="3333" max="3333" width="14.7109375" style="690" customWidth="1"/>
    <col min="3334" max="3334" width="20.7109375" style="690" customWidth="1"/>
    <col min="3335" max="3335" width="13" style="690" customWidth="1"/>
    <col min="3336" max="3336" width="17.85546875" style="690" customWidth="1"/>
    <col min="3337" max="3337" width="30.7109375" style="690" customWidth="1"/>
    <col min="3338" max="3338" width="5" style="690" customWidth="1"/>
    <col min="3339" max="3584" width="9.140625" style="690"/>
    <col min="3585" max="3585" width="12.5703125" style="690" customWidth="1"/>
    <col min="3586" max="3586" width="61.140625" style="690" customWidth="1"/>
    <col min="3587" max="3587" width="8.5703125" style="690" customWidth="1"/>
    <col min="3588" max="3588" width="11" style="690" customWidth="1"/>
    <col min="3589" max="3589" width="14.7109375" style="690" customWidth="1"/>
    <col min="3590" max="3590" width="20.7109375" style="690" customWidth="1"/>
    <col min="3591" max="3591" width="13" style="690" customWidth="1"/>
    <col min="3592" max="3592" width="17.85546875" style="690" customWidth="1"/>
    <col min="3593" max="3593" width="30.7109375" style="690" customWidth="1"/>
    <col min="3594" max="3594" width="5" style="690" customWidth="1"/>
    <col min="3595" max="3840" width="9.140625" style="690"/>
    <col min="3841" max="3841" width="12.5703125" style="690" customWidth="1"/>
    <col min="3842" max="3842" width="61.140625" style="690" customWidth="1"/>
    <col min="3843" max="3843" width="8.5703125" style="690" customWidth="1"/>
    <col min="3844" max="3844" width="11" style="690" customWidth="1"/>
    <col min="3845" max="3845" width="14.7109375" style="690" customWidth="1"/>
    <col min="3846" max="3846" width="20.7109375" style="690" customWidth="1"/>
    <col min="3847" max="3847" width="13" style="690" customWidth="1"/>
    <col min="3848" max="3848" width="17.85546875" style="690" customWidth="1"/>
    <col min="3849" max="3849" width="30.7109375" style="690" customWidth="1"/>
    <col min="3850" max="3850" width="5" style="690" customWidth="1"/>
    <col min="3851" max="4096" width="9.140625" style="690"/>
    <col min="4097" max="4097" width="12.5703125" style="690" customWidth="1"/>
    <col min="4098" max="4098" width="61.140625" style="690" customWidth="1"/>
    <col min="4099" max="4099" width="8.5703125" style="690" customWidth="1"/>
    <col min="4100" max="4100" width="11" style="690" customWidth="1"/>
    <col min="4101" max="4101" width="14.7109375" style="690" customWidth="1"/>
    <col min="4102" max="4102" width="20.7109375" style="690" customWidth="1"/>
    <col min="4103" max="4103" width="13" style="690" customWidth="1"/>
    <col min="4104" max="4104" width="17.85546875" style="690" customWidth="1"/>
    <col min="4105" max="4105" width="30.7109375" style="690" customWidth="1"/>
    <col min="4106" max="4106" width="5" style="690" customWidth="1"/>
    <col min="4107" max="4352" width="9.140625" style="690"/>
    <col min="4353" max="4353" width="12.5703125" style="690" customWidth="1"/>
    <col min="4354" max="4354" width="61.140625" style="690" customWidth="1"/>
    <col min="4355" max="4355" width="8.5703125" style="690" customWidth="1"/>
    <col min="4356" max="4356" width="11" style="690" customWidth="1"/>
    <col min="4357" max="4357" width="14.7109375" style="690" customWidth="1"/>
    <col min="4358" max="4358" width="20.7109375" style="690" customWidth="1"/>
    <col min="4359" max="4359" width="13" style="690" customWidth="1"/>
    <col min="4360" max="4360" width="17.85546875" style="690" customWidth="1"/>
    <col min="4361" max="4361" width="30.7109375" style="690" customWidth="1"/>
    <col min="4362" max="4362" width="5" style="690" customWidth="1"/>
    <col min="4363" max="4608" width="9.140625" style="690"/>
    <col min="4609" max="4609" width="12.5703125" style="690" customWidth="1"/>
    <col min="4610" max="4610" width="61.140625" style="690" customWidth="1"/>
    <col min="4611" max="4611" width="8.5703125" style="690" customWidth="1"/>
    <col min="4612" max="4612" width="11" style="690" customWidth="1"/>
    <col min="4613" max="4613" width="14.7109375" style="690" customWidth="1"/>
    <col min="4614" max="4614" width="20.7109375" style="690" customWidth="1"/>
    <col min="4615" max="4615" width="13" style="690" customWidth="1"/>
    <col min="4616" max="4616" width="17.85546875" style="690" customWidth="1"/>
    <col min="4617" max="4617" width="30.7109375" style="690" customWidth="1"/>
    <col min="4618" max="4618" width="5" style="690" customWidth="1"/>
    <col min="4619" max="4864" width="9.140625" style="690"/>
    <col min="4865" max="4865" width="12.5703125" style="690" customWidth="1"/>
    <col min="4866" max="4866" width="61.140625" style="690" customWidth="1"/>
    <col min="4867" max="4867" width="8.5703125" style="690" customWidth="1"/>
    <col min="4868" max="4868" width="11" style="690" customWidth="1"/>
    <col min="4869" max="4869" width="14.7109375" style="690" customWidth="1"/>
    <col min="4870" max="4870" width="20.7109375" style="690" customWidth="1"/>
    <col min="4871" max="4871" width="13" style="690" customWidth="1"/>
    <col min="4872" max="4872" width="17.85546875" style="690" customWidth="1"/>
    <col min="4873" max="4873" width="30.7109375" style="690" customWidth="1"/>
    <col min="4874" max="4874" width="5" style="690" customWidth="1"/>
    <col min="4875" max="5120" width="9.140625" style="690"/>
    <col min="5121" max="5121" width="12.5703125" style="690" customWidth="1"/>
    <col min="5122" max="5122" width="61.140625" style="690" customWidth="1"/>
    <col min="5123" max="5123" width="8.5703125" style="690" customWidth="1"/>
    <col min="5124" max="5124" width="11" style="690" customWidth="1"/>
    <col min="5125" max="5125" width="14.7109375" style="690" customWidth="1"/>
    <col min="5126" max="5126" width="20.7109375" style="690" customWidth="1"/>
    <col min="5127" max="5127" width="13" style="690" customWidth="1"/>
    <col min="5128" max="5128" width="17.85546875" style="690" customWidth="1"/>
    <col min="5129" max="5129" width="30.7109375" style="690" customWidth="1"/>
    <col min="5130" max="5130" width="5" style="690" customWidth="1"/>
    <col min="5131" max="5376" width="9.140625" style="690"/>
    <col min="5377" max="5377" width="12.5703125" style="690" customWidth="1"/>
    <col min="5378" max="5378" width="61.140625" style="690" customWidth="1"/>
    <col min="5379" max="5379" width="8.5703125" style="690" customWidth="1"/>
    <col min="5380" max="5380" width="11" style="690" customWidth="1"/>
    <col min="5381" max="5381" width="14.7109375" style="690" customWidth="1"/>
    <col min="5382" max="5382" width="20.7109375" style="690" customWidth="1"/>
    <col min="5383" max="5383" width="13" style="690" customWidth="1"/>
    <col min="5384" max="5384" width="17.85546875" style="690" customWidth="1"/>
    <col min="5385" max="5385" width="30.7109375" style="690" customWidth="1"/>
    <col min="5386" max="5386" width="5" style="690" customWidth="1"/>
    <col min="5387" max="5632" width="9.140625" style="690"/>
    <col min="5633" max="5633" width="12.5703125" style="690" customWidth="1"/>
    <col min="5634" max="5634" width="61.140625" style="690" customWidth="1"/>
    <col min="5635" max="5635" width="8.5703125" style="690" customWidth="1"/>
    <col min="5636" max="5636" width="11" style="690" customWidth="1"/>
    <col min="5637" max="5637" width="14.7109375" style="690" customWidth="1"/>
    <col min="5638" max="5638" width="20.7109375" style="690" customWidth="1"/>
    <col min="5639" max="5639" width="13" style="690" customWidth="1"/>
    <col min="5640" max="5640" width="17.85546875" style="690" customWidth="1"/>
    <col min="5641" max="5641" width="30.7109375" style="690" customWidth="1"/>
    <col min="5642" max="5642" width="5" style="690" customWidth="1"/>
    <col min="5643" max="5888" width="9.140625" style="690"/>
    <col min="5889" max="5889" width="12.5703125" style="690" customWidth="1"/>
    <col min="5890" max="5890" width="61.140625" style="690" customWidth="1"/>
    <col min="5891" max="5891" width="8.5703125" style="690" customWidth="1"/>
    <col min="5892" max="5892" width="11" style="690" customWidth="1"/>
    <col min="5893" max="5893" width="14.7109375" style="690" customWidth="1"/>
    <col min="5894" max="5894" width="20.7109375" style="690" customWidth="1"/>
    <col min="5895" max="5895" width="13" style="690" customWidth="1"/>
    <col min="5896" max="5896" width="17.85546875" style="690" customWidth="1"/>
    <col min="5897" max="5897" width="30.7109375" style="690" customWidth="1"/>
    <col min="5898" max="5898" width="5" style="690" customWidth="1"/>
    <col min="5899" max="6144" width="9.140625" style="690"/>
    <col min="6145" max="6145" width="12.5703125" style="690" customWidth="1"/>
    <col min="6146" max="6146" width="61.140625" style="690" customWidth="1"/>
    <col min="6147" max="6147" width="8.5703125" style="690" customWidth="1"/>
    <col min="6148" max="6148" width="11" style="690" customWidth="1"/>
    <col min="6149" max="6149" width="14.7109375" style="690" customWidth="1"/>
    <col min="6150" max="6150" width="20.7109375" style="690" customWidth="1"/>
    <col min="6151" max="6151" width="13" style="690" customWidth="1"/>
    <col min="6152" max="6152" width="17.85546875" style="690" customWidth="1"/>
    <col min="6153" max="6153" width="30.7109375" style="690" customWidth="1"/>
    <col min="6154" max="6154" width="5" style="690" customWidth="1"/>
    <col min="6155" max="6400" width="9.140625" style="690"/>
    <col min="6401" max="6401" width="12.5703125" style="690" customWidth="1"/>
    <col min="6402" max="6402" width="61.140625" style="690" customWidth="1"/>
    <col min="6403" max="6403" width="8.5703125" style="690" customWidth="1"/>
    <col min="6404" max="6404" width="11" style="690" customWidth="1"/>
    <col min="6405" max="6405" width="14.7109375" style="690" customWidth="1"/>
    <col min="6406" max="6406" width="20.7109375" style="690" customWidth="1"/>
    <col min="6407" max="6407" width="13" style="690" customWidth="1"/>
    <col min="6408" max="6408" width="17.85546875" style="690" customWidth="1"/>
    <col min="6409" max="6409" width="30.7109375" style="690" customWidth="1"/>
    <col min="6410" max="6410" width="5" style="690" customWidth="1"/>
    <col min="6411" max="6656" width="9.140625" style="690"/>
    <col min="6657" max="6657" width="12.5703125" style="690" customWidth="1"/>
    <col min="6658" max="6658" width="61.140625" style="690" customWidth="1"/>
    <col min="6659" max="6659" width="8.5703125" style="690" customWidth="1"/>
    <col min="6660" max="6660" width="11" style="690" customWidth="1"/>
    <col min="6661" max="6661" width="14.7109375" style="690" customWidth="1"/>
    <col min="6662" max="6662" width="20.7109375" style="690" customWidth="1"/>
    <col min="6663" max="6663" width="13" style="690" customWidth="1"/>
    <col min="6664" max="6664" width="17.85546875" style="690" customWidth="1"/>
    <col min="6665" max="6665" width="30.7109375" style="690" customWidth="1"/>
    <col min="6666" max="6666" width="5" style="690" customWidth="1"/>
    <col min="6667" max="6912" width="9.140625" style="690"/>
    <col min="6913" max="6913" width="12.5703125" style="690" customWidth="1"/>
    <col min="6914" max="6914" width="61.140625" style="690" customWidth="1"/>
    <col min="6915" max="6915" width="8.5703125" style="690" customWidth="1"/>
    <col min="6916" max="6916" width="11" style="690" customWidth="1"/>
    <col min="6917" max="6917" width="14.7109375" style="690" customWidth="1"/>
    <col min="6918" max="6918" width="20.7109375" style="690" customWidth="1"/>
    <col min="6919" max="6919" width="13" style="690" customWidth="1"/>
    <col min="6920" max="6920" width="17.85546875" style="690" customWidth="1"/>
    <col min="6921" max="6921" width="30.7109375" style="690" customWidth="1"/>
    <col min="6922" max="6922" width="5" style="690" customWidth="1"/>
    <col min="6923" max="7168" width="9.140625" style="690"/>
    <col min="7169" max="7169" width="12.5703125" style="690" customWidth="1"/>
    <col min="7170" max="7170" width="61.140625" style="690" customWidth="1"/>
    <col min="7171" max="7171" width="8.5703125" style="690" customWidth="1"/>
    <col min="7172" max="7172" width="11" style="690" customWidth="1"/>
    <col min="7173" max="7173" width="14.7109375" style="690" customWidth="1"/>
    <col min="7174" max="7174" width="20.7109375" style="690" customWidth="1"/>
    <col min="7175" max="7175" width="13" style="690" customWidth="1"/>
    <col min="7176" max="7176" width="17.85546875" style="690" customWidth="1"/>
    <col min="7177" max="7177" width="30.7109375" style="690" customWidth="1"/>
    <col min="7178" max="7178" width="5" style="690" customWidth="1"/>
    <col min="7179" max="7424" width="9.140625" style="690"/>
    <col min="7425" max="7425" width="12.5703125" style="690" customWidth="1"/>
    <col min="7426" max="7426" width="61.140625" style="690" customWidth="1"/>
    <col min="7427" max="7427" width="8.5703125" style="690" customWidth="1"/>
    <col min="7428" max="7428" width="11" style="690" customWidth="1"/>
    <col min="7429" max="7429" width="14.7109375" style="690" customWidth="1"/>
    <col min="7430" max="7430" width="20.7109375" style="690" customWidth="1"/>
    <col min="7431" max="7431" width="13" style="690" customWidth="1"/>
    <col min="7432" max="7432" width="17.85546875" style="690" customWidth="1"/>
    <col min="7433" max="7433" width="30.7109375" style="690" customWidth="1"/>
    <col min="7434" max="7434" width="5" style="690" customWidth="1"/>
    <col min="7435" max="7680" width="9.140625" style="690"/>
    <col min="7681" max="7681" width="12.5703125" style="690" customWidth="1"/>
    <col min="7682" max="7682" width="61.140625" style="690" customWidth="1"/>
    <col min="7683" max="7683" width="8.5703125" style="690" customWidth="1"/>
    <col min="7684" max="7684" width="11" style="690" customWidth="1"/>
    <col min="7685" max="7685" width="14.7109375" style="690" customWidth="1"/>
    <col min="7686" max="7686" width="20.7109375" style="690" customWidth="1"/>
    <col min="7687" max="7687" width="13" style="690" customWidth="1"/>
    <col min="7688" max="7688" width="17.85546875" style="690" customWidth="1"/>
    <col min="7689" max="7689" width="30.7109375" style="690" customWidth="1"/>
    <col min="7690" max="7690" width="5" style="690" customWidth="1"/>
    <col min="7691" max="7936" width="9.140625" style="690"/>
    <col min="7937" max="7937" width="12.5703125" style="690" customWidth="1"/>
    <col min="7938" max="7938" width="61.140625" style="690" customWidth="1"/>
    <col min="7939" max="7939" width="8.5703125" style="690" customWidth="1"/>
    <col min="7940" max="7940" width="11" style="690" customWidth="1"/>
    <col min="7941" max="7941" width="14.7109375" style="690" customWidth="1"/>
    <col min="7942" max="7942" width="20.7109375" style="690" customWidth="1"/>
    <col min="7943" max="7943" width="13" style="690" customWidth="1"/>
    <col min="7944" max="7944" width="17.85546875" style="690" customWidth="1"/>
    <col min="7945" max="7945" width="30.7109375" style="690" customWidth="1"/>
    <col min="7946" max="7946" width="5" style="690" customWidth="1"/>
    <col min="7947" max="8192" width="9.140625" style="690"/>
    <col min="8193" max="8193" width="12.5703125" style="690" customWidth="1"/>
    <col min="8194" max="8194" width="61.140625" style="690" customWidth="1"/>
    <col min="8195" max="8195" width="8.5703125" style="690" customWidth="1"/>
    <col min="8196" max="8196" width="11" style="690" customWidth="1"/>
    <col min="8197" max="8197" width="14.7109375" style="690" customWidth="1"/>
    <col min="8198" max="8198" width="20.7109375" style="690" customWidth="1"/>
    <col min="8199" max="8199" width="13" style="690" customWidth="1"/>
    <col min="8200" max="8200" width="17.85546875" style="690" customWidth="1"/>
    <col min="8201" max="8201" width="30.7109375" style="690" customWidth="1"/>
    <col min="8202" max="8202" width="5" style="690" customWidth="1"/>
    <col min="8203" max="8448" width="9.140625" style="690"/>
    <col min="8449" max="8449" width="12.5703125" style="690" customWidth="1"/>
    <col min="8450" max="8450" width="61.140625" style="690" customWidth="1"/>
    <col min="8451" max="8451" width="8.5703125" style="690" customWidth="1"/>
    <col min="8452" max="8452" width="11" style="690" customWidth="1"/>
    <col min="8453" max="8453" width="14.7109375" style="690" customWidth="1"/>
    <col min="8454" max="8454" width="20.7109375" style="690" customWidth="1"/>
    <col min="8455" max="8455" width="13" style="690" customWidth="1"/>
    <col min="8456" max="8456" width="17.85546875" style="690" customWidth="1"/>
    <col min="8457" max="8457" width="30.7109375" style="690" customWidth="1"/>
    <col min="8458" max="8458" width="5" style="690" customWidth="1"/>
    <col min="8459" max="8704" width="9.140625" style="690"/>
    <col min="8705" max="8705" width="12.5703125" style="690" customWidth="1"/>
    <col min="8706" max="8706" width="61.140625" style="690" customWidth="1"/>
    <col min="8707" max="8707" width="8.5703125" style="690" customWidth="1"/>
    <col min="8708" max="8708" width="11" style="690" customWidth="1"/>
    <col min="8709" max="8709" width="14.7109375" style="690" customWidth="1"/>
    <col min="8710" max="8710" width="20.7109375" style="690" customWidth="1"/>
    <col min="8711" max="8711" width="13" style="690" customWidth="1"/>
    <col min="8712" max="8712" width="17.85546875" style="690" customWidth="1"/>
    <col min="8713" max="8713" width="30.7109375" style="690" customWidth="1"/>
    <col min="8714" max="8714" width="5" style="690" customWidth="1"/>
    <col min="8715" max="8960" width="9.140625" style="690"/>
    <col min="8961" max="8961" width="12.5703125" style="690" customWidth="1"/>
    <col min="8962" max="8962" width="61.140625" style="690" customWidth="1"/>
    <col min="8963" max="8963" width="8.5703125" style="690" customWidth="1"/>
    <col min="8964" max="8964" width="11" style="690" customWidth="1"/>
    <col min="8965" max="8965" width="14.7109375" style="690" customWidth="1"/>
    <col min="8966" max="8966" width="20.7109375" style="690" customWidth="1"/>
    <col min="8967" max="8967" width="13" style="690" customWidth="1"/>
    <col min="8968" max="8968" width="17.85546875" style="690" customWidth="1"/>
    <col min="8969" max="8969" width="30.7109375" style="690" customWidth="1"/>
    <col min="8970" max="8970" width="5" style="690" customWidth="1"/>
    <col min="8971" max="9216" width="9.140625" style="690"/>
    <col min="9217" max="9217" width="12.5703125" style="690" customWidth="1"/>
    <col min="9218" max="9218" width="61.140625" style="690" customWidth="1"/>
    <col min="9219" max="9219" width="8.5703125" style="690" customWidth="1"/>
    <col min="9220" max="9220" width="11" style="690" customWidth="1"/>
    <col min="9221" max="9221" width="14.7109375" style="690" customWidth="1"/>
    <col min="9222" max="9222" width="20.7109375" style="690" customWidth="1"/>
    <col min="9223" max="9223" width="13" style="690" customWidth="1"/>
    <col min="9224" max="9224" width="17.85546875" style="690" customWidth="1"/>
    <col min="9225" max="9225" width="30.7109375" style="690" customWidth="1"/>
    <col min="9226" max="9226" width="5" style="690" customWidth="1"/>
    <col min="9227" max="9472" width="9.140625" style="690"/>
    <col min="9473" max="9473" width="12.5703125" style="690" customWidth="1"/>
    <col min="9474" max="9474" width="61.140625" style="690" customWidth="1"/>
    <col min="9475" max="9475" width="8.5703125" style="690" customWidth="1"/>
    <col min="9476" max="9476" width="11" style="690" customWidth="1"/>
    <col min="9477" max="9477" width="14.7109375" style="690" customWidth="1"/>
    <col min="9478" max="9478" width="20.7109375" style="690" customWidth="1"/>
    <col min="9479" max="9479" width="13" style="690" customWidth="1"/>
    <col min="9480" max="9480" width="17.85546875" style="690" customWidth="1"/>
    <col min="9481" max="9481" width="30.7109375" style="690" customWidth="1"/>
    <col min="9482" max="9482" width="5" style="690" customWidth="1"/>
    <col min="9483" max="9728" width="9.140625" style="690"/>
    <col min="9729" max="9729" width="12.5703125" style="690" customWidth="1"/>
    <col min="9730" max="9730" width="61.140625" style="690" customWidth="1"/>
    <col min="9731" max="9731" width="8.5703125" style="690" customWidth="1"/>
    <col min="9732" max="9732" width="11" style="690" customWidth="1"/>
    <col min="9733" max="9733" width="14.7109375" style="690" customWidth="1"/>
    <col min="9734" max="9734" width="20.7109375" style="690" customWidth="1"/>
    <col min="9735" max="9735" width="13" style="690" customWidth="1"/>
    <col min="9736" max="9736" width="17.85546875" style="690" customWidth="1"/>
    <col min="9737" max="9737" width="30.7109375" style="690" customWidth="1"/>
    <col min="9738" max="9738" width="5" style="690" customWidth="1"/>
    <col min="9739" max="9984" width="9.140625" style="690"/>
    <col min="9985" max="9985" width="12.5703125" style="690" customWidth="1"/>
    <col min="9986" max="9986" width="61.140625" style="690" customWidth="1"/>
    <col min="9987" max="9987" width="8.5703125" style="690" customWidth="1"/>
    <col min="9988" max="9988" width="11" style="690" customWidth="1"/>
    <col min="9989" max="9989" width="14.7109375" style="690" customWidth="1"/>
    <col min="9990" max="9990" width="20.7109375" style="690" customWidth="1"/>
    <col min="9991" max="9991" width="13" style="690" customWidth="1"/>
    <col min="9992" max="9992" width="17.85546875" style="690" customWidth="1"/>
    <col min="9993" max="9993" width="30.7109375" style="690" customWidth="1"/>
    <col min="9994" max="9994" width="5" style="690" customWidth="1"/>
    <col min="9995" max="10240" width="9.140625" style="690"/>
    <col min="10241" max="10241" width="12.5703125" style="690" customWidth="1"/>
    <col min="10242" max="10242" width="61.140625" style="690" customWidth="1"/>
    <col min="10243" max="10243" width="8.5703125" style="690" customWidth="1"/>
    <col min="10244" max="10244" width="11" style="690" customWidth="1"/>
    <col min="10245" max="10245" width="14.7109375" style="690" customWidth="1"/>
    <col min="10246" max="10246" width="20.7109375" style="690" customWidth="1"/>
    <col min="10247" max="10247" width="13" style="690" customWidth="1"/>
    <col min="10248" max="10248" width="17.85546875" style="690" customWidth="1"/>
    <col min="10249" max="10249" width="30.7109375" style="690" customWidth="1"/>
    <col min="10250" max="10250" width="5" style="690" customWidth="1"/>
    <col min="10251" max="10496" width="9.140625" style="690"/>
    <col min="10497" max="10497" width="12.5703125" style="690" customWidth="1"/>
    <col min="10498" max="10498" width="61.140625" style="690" customWidth="1"/>
    <col min="10499" max="10499" width="8.5703125" style="690" customWidth="1"/>
    <col min="10500" max="10500" width="11" style="690" customWidth="1"/>
    <col min="10501" max="10501" width="14.7109375" style="690" customWidth="1"/>
    <col min="10502" max="10502" width="20.7109375" style="690" customWidth="1"/>
    <col min="10503" max="10503" width="13" style="690" customWidth="1"/>
    <col min="10504" max="10504" width="17.85546875" style="690" customWidth="1"/>
    <col min="10505" max="10505" width="30.7109375" style="690" customWidth="1"/>
    <col min="10506" max="10506" width="5" style="690" customWidth="1"/>
    <col min="10507" max="10752" width="9.140625" style="690"/>
    <col min="10753" max="10753" width="12.5703125" style="690" customWidth="1"/>
    <col min="10754" max="10754" width="61.140625" style="690" customWidth="1"/>
    <col min="10755" max="10755" width="8.5703125" style="690" customWidth="1"/>
    <col min="10756" max="10756" width="11" style="690" customWidth="1"/>
    <col min="10757" max="10757" width="14.7109375" style="690" customWidth="1"/>
    <col min="10758" max="10758" width="20.7109375" style="690" customWidth="1"/>
    <col min="10759" max="10759" width="13" style="690" customWidth="1"/>
    <col min="10760" max="10760" width="17.85546875" style="690" customWidth="1"/>
    <col min="10761" max="10761" width="30.7109375" style="690" customWidth="1"/>
    <col min="10762" max="10762" width="5" style="690" customWidth="1"/>
    <col min="10763" max="11008" width="9.140625" style="690"/>
    <col min="11009" max="11009" width="12.5703125" style="690" customWidth="1"/>
    <col min="11010" max="11010" width="61.140625" style="690" customWidth="1"/>
    <col min="11011" max="11011" width="8.5703125" style="690" customWidth="1"/>
    <col min="11012" max="11012" width="11" style="690" customWidth="1"/>
    <col min="11013" max="11013" width="14.7109375" style="690" customWidth="1"/>
    <col min="11014" max="11014" width="20.7109375" style="690" customWidth="1"/>
    <col min="11015" max="11015" width="13" style="690" customWidth="1"/>
    <col min="11016" max="11016" width="17.85546875" style="690" customWidth="1"/>
    <col min="11017" max="11017" width="30.7109375" style="690" customWidth="1"/>
    <col min="11018" max="11018" width="5" style="690" customWidth="1"/>
    <col min="11019" max="11264" width="9.140625" style="690"/>
    <col min="11265" max="11265" width="12.5703125" style="690" customWidth="1"/>
    <col min="11266" max="11266" width="61.140625" style="690" customWidth="1"/>
    <col min="11267" max="11267" width="8.5703125" style="690" customWidth="1"/>
    <col min="11268" max="11268" width="11" style="690" customWidth="1"/>
    <col min="11269" max="11269" width="14.7109375" style="690" customWidth="1"/>
    <col min="11270" max="11270" width="20.7109375" style="690" customWidth="1"/>
    <col min="11271" max="11271" width="13" style="690" customWidth="1"/>
    <col min="11272" max="11272" width="17.85546875" style="690" customWidth="1"/>
    <col min="11273" max="11273" width="30.7109375" style="690" customWidth="1"/>
    <col min="11274" max="11274" width="5" style="690" customWidth="1"/>
    <col min="11275" max="11520" width="9.140625" style="690"/>
    <col min="11521" max="11521" width="12.5703125" style="690" customWidth="1"/>
    <col min="11522" max="11522" width="61.140625" style="690" customWidth="1"/>
    <col min="11523" max="11523" width="8.5703125" style="690" customWidth="1"/>
    <col min="11524" max="11524" width="11" style="690" customWidth="1"/>
    <col min="11525" max="11525" width="14.7109375" style="690" customWidth="1"/>
    <col min="11526" max="11526" width="20.7109375" style="690" customWidth="1"/>
    <col min="11527" max="11527" width="13" style="690" customWidth="1"/>
    <col min="11528" max="11528" width="17.85546875" style="690" customWidth="1"/>
    <col min="11529" max="11529" width="30.7109375" style="690" customWidth="1"/>
    <col min="11530" max="11530" width="5" style="690" customWidth="1"/>
    <col min="11531" max="11776" width="9.140625" style="690"/>
    <col min="11777" max="11777" width="12.5703125" style="690" customWidth="1"/>
    <col min="11778" max="11778" width="61.140625" style="690" customWidth="1"/>
    <col min="11779" max="11779" width="8.5703125" style="690" customWidth="1"/>
    <col min="11780" max="11780" width="11" style="690" customWidth="1"/>
    <col min="11781" max="11781" width="14.7109375" style="690" customWidth="1"/>
    <col min="11782" max="11782" width="20.7109375" style="690" customWidth="1"/>
    <col min="11783" max="11783" width="13" style="690" customWidth="1"/>
    <col min="11784" max="11784" width="17.85546875" style="690" customWidth="1"/>
    <col min="11785" max="11785" width="30.7109375" style="690" customWidth="1"/>
    <col min="11786" max="11786" width="5" style="690" customWidth="1"/>
    <col min="11787" max="12032" width="9.140625" style="690"/>
    <col min="12033" max="12033" width="12.5703125" style="690" customWidth="1"/>
    <col min="12034" max="12034" width="61.140625" style="690" customWidth="1"/>
    <col min="12035" max="12035" width="8.5703125" style="690" customWidth="1"/>
    <col min="12036" max="12036" width="11" style="690" customWidth="1"/>
    <col min="12037" max="12037" width="14.7109375" style="690" customWidth="1"/>
    <col min="12038" max="12038" width="20.7109375" style="690" customWidth="1"/>
    <col min="12039" max="12039" width="13" style="690" customWidth="1"/>
    <col min="12040" max="12040" width="17.85546875" style="690" customWidth="1"/>
    <col min="12041" max="12041" width="30.7109375" style="690" customWidth="1"/>
    <col min="12042" max="12042" width="5" style="690" customWidth="1"/>
    <col min="12043" max="12288" width="9.140625" style="690"/>
    <col min="12289" max="12289" width="12.5703125" style="690" customWidth="1"/>
    <col min="12290" max="12290" width="61.140625" style="690" customWidth="1"/>
    <col min="12291" max="12291" width="8.5703125" style="690" customWidth="1"/>
    <col min="12292" max="12292" width="11" style="690" customWidth="1"/>
    <col min="12293" max="12293" width="14.7109375" style="690" customWidth="1"/>
    <col min="12294" max="12294" width="20.7109375" style="690" customWidth="1"/>
    <col min="12295" max="12295" width="13" style="690" customWidth="1"/>
    <col min="12296" max="12296" width="17.85546875" style="690" customWidth="1"/>
    <col min="12297" max="12297" width="30.7109375" style="690" customWidth="1"/>
    <col min="12298" max="12298" width="5" style="690" customWidth="1"/>
    <col min="12299" max="12544" width="9.140625" style="690"/>
    <col min="12545" max="12545" width="12.5703125" style="690" customWidth="1"/>
    <col min="12546" max="12546" width="61.140625" style="690" customWidth="1"/>
    <col min="12547" max="12547" width="8.5703125" style="690" customWidth="1"/>
    <col min="12548" max="12548" width="11" style="690" customWidth="1"/>
    <col min="12549" max="12549" width="14.7109375" style="690" customWidth="1"/>
    <col min="12550" max="12550" width="20.7109375" style="690" customWidth="1"/>
    <col min="12551" max="12551" width="13" style="690" customWidth="1"/>
    <col min="12552" max="12552" width="17.85546875" style="690" customWidth="1"/>
    <col min="12553" max="12553" width="30.7109375" style="690" customWidth="1"/>
    <col min="12554" max="12554" width="5" style="690" customWidth="1"/>
    <col min="12555" max="12800" width="9.140625" style="690"/>
    <col min="12801" max="12801" width="12.5703125" style="690" customWidth="1"/>
    <col min="12802" max="12802" width="61.140625" style="690" customWidth="1"/>
    <col min="12803" max="12803" width="8.5703125" style="690" customWidth="1"/>
    <col min="12804" max="12804" width="11" style="690" customWidth="1"/>
    <col min="12805" max="12805" width="14.7109375" style="690" customWidth="1"/>
    <col min="12806" max="12806" width="20.7109375" style="690" customWidth="1"/>
    <col min="12807" max="12807" width="13" style="690" customWidth="1"/>
    <col min="12808" max="12808" width="17.85546875" style="690" customWidth="1"/>
    <col min="12809" max="12809" width="30.7109375" style="690" customWidth="1"/>
    <col min="12810" max="12810" width="5" style="690" customWidth="1"/>
    <col min="12811" max="13056" width="9.140625" style="690"/>
    <col min="13057" max="13057" width="12.5703125" style="690" customWidth="1"/>
    <col min="13058" max="13058" width="61.140625" style="690" customWidth="1"/>
    <col min="13059" max="13059" width="8.5703125" style="690" customWidth="1"/>
    <col min="13060" max="13060" width="11" style="690" customWidth="1"/>
    <col min="13061" max="13061" width="14.7109375" style="690" customWidth="1"/>
    <col min="13062" max="13062" width="20.7109375" style="690" customWidth="1"/>
    <col min="13063" max="13063" width="13" style="690" customWidth="1"/>
    <col min="13064" max="13064" width="17.85546875" style="690" customWidth="1"/>
    <col min="13065" max="13065" width="30.7109375" style="690" customWidth="1"/>
    <col min="13066" max="13066" width="5" style="690" customWidth="1"/>
    <col min="13067" max="13312" width="9.140625" style="690"/>
    <col min="13313" max="13313" width="12.5703125" style="690" customWidth="1"/>
    <col min="13314" max="13314" width="61.140625" style="690" customWidth="1"/>
    <col min="13315" max="13315" width="8.5703125" style="690" customWidth="1"/>
    <col min="13316" max="13316" width="11" style="690" customWidth="1"/>
    <col min="13317" max="13317" width="14.7109375" style="690" customWidth="1"/>
    <col min="13318" max="13318" width="20.7109375" style="690" customWidth="1"/>
    <col min="13319" max="13319" width="13" style="690" customWidth="1"/>
    <col min="13320" max="13320" width="17.85546875" style="690" customWidth="1"/>
    <col min="13321" max="13321" width="30.7109375" style="690" customWidth="1"/>
    <col min="13322" max="13322" width="5" style="690" customWidth="1"/>
    <col min="13323" max="13568" width="9.140625" style="690"/>
    <col min="13569" max="13569" width="12.5703125" style="690" customWidth="1"/>
    <col min="13570" max="13570" width="61.140625" style="690" customWidth="1"/>
    <col min="13571" max="13571" width="8.5703125" style="690" customWidth="1"/>
    <col min="13572" max="13572" width="11" style="690" customWidth="1"/>
    <col min="13573" max="13573" width="14.7109375" style="690" customWidth="1"/>
    <col min="13574" max="13574" width="20.7109375" style="690" customWidth="1"/>
    <col min="13575" max="13575" width="13" style="690" customWidth="1"/>
    <col min="13576" max="13576" width="17.85546875" style="690" customWidth="1"/>
    <col min="13577" max="13577" width="30.7109375" style="690" customWidth="1"/>
    <col min="13578" max="13578" width="5" style="690" customWidth="1"/>
    <col min="13579" max="13824" width="9.140625" style="690"/>
    <col min="13825" max="13825" width="12.5703125" style="690" customWidth="1"/>
    <col min="13826" max="13826" width="61.140625" style="690" customWidth="1"/>
    <col min="13827" max="13827" width="8.5703125" style="690" customWidth="1"/>
    <col min="13828" max="13828" width="11" style="690" customWidth="1"/>
    <col min="13829" max="13829" width="14.7109375" style="690" customWidth="1"/>
    <col min="13830" max="13830" width="20.7109375" style="690" customWidth="1"/>
    <col min="13831" max="13831" width="13" style="690" customWidth="1"/>
    <col min="13832" max="13832" width="17.85546875" style="690" customWidth="1"/>
    <col min="13833" max="13833" width="30.7109375" style="690" customWidth="1"/>
    <col min="13834" max="13834" width="5" style="690" customWidth="1"/>
    <col min="13835" max="14080" width="9.140625" style="690"/>
    <col min="14081" max="14081" width="12.5703125" style="690" customWidth="1"/>
    <col min="14082" max="14082" width="61.140625" style="690" customWidth="1"/>
    <col min="14083" max="14083" width="8.5703125" style="690" customWidth="1"/>
    <col min="14084" max="14084" width="11" style="690" customWidth="1"/>
    <col min="14085" max="14085" width="14.7109375" style="690" customWidth="1"/>
    <col min="14086" max="14086" width="20.7109375" style="690" customWidth="1"/>
    <col min="14087" max="14087" width="13" style="690" customWidth="1"/>
    <col min="14088" max="14088" width="17.85546875" style="690" customWidth="1"/>
    <col min="14089" max="14089" width="30.7109375" style="690" customWidth="1"/>
    <col min="14090" max="14090" width="5" style="690" customWidth="1"/>
    <col min="14091" max="14336" width="9.140625" style="690"/>
    <col min="14337" max="14337" width="12.5703125" style="690" customWidth="1"/>
    <col min="14338" max="14338" width="61.140625" style="690" customWidth="1"/>
    <col min="14339" max="14339" width="8.5703125" style="690" customWidth="1"/>
    <col min="14340" max="14340" width="11" style="690" customWidth="1"/>
    <col min="14341" max="14341" width="14.7109375" style="690" customWidth="1"/>
    <col min="14342" max="14342" width="20.7109375" style="690" customWidth="1"/>
    <col min="14343" max="14343" width="13" style="690" customWidth="1"/>
    <col min="14344" max="14344" width="17.85546875" style="690" customWidth="1"/>
    <col min="14345" max="14345" width="30.7109375" style="690" customWidth="1"/>
    <col min="14346" max="14346" width="5" style="690" customWidth="1"/>
    <col min="14347" max="14592" width="9.140625" style="690"/>
    <col min="14593" max="14593" width="12.5703125" style="690" customWidth="1"/>
    <col min="14594" max="14594" width="61.140625" style="690" customWidth="1"/>
    <col min="14595" max="14595" width="8.5703125" style="690" customWidth="1"/>
    <col min="14596" max="14596" width="11" style="690" customWidth="1"/>
    <col min="14597" max="14597" width="14.7109375" style="690" customWidth="1"/>
    <col min="14598" max="14598" width="20.7109375" style="690" customWidth="1"/>
    <col min="14599" max="14599" width="13" style="690" customWidth="1"/>
    <col min="14600" max="14600" width="17.85546875" style="690" customWidth="1"/>
    <col min="14601" max="14601" width="30.7109375" style="690" customWidth="1"/>
    <col min="14602" max="14602" width="5" style="690" customWidth="1"/>
    <col min="14603" max="14848" width="9.140625" style="690"/>
    <col min="14849" max="14849" width="12.5703125" style="690" customWidth="1"/>
    <col min="14850" max="14850" width="61.140625" style="690" customWidth="1"/>
    <col min="14851" max="14851" width="8.5703125" style="690" customWidth="1"/>
    <col min="14852" max="14852" width="11" style="690" customWidth="1"/>
    <col min="14853" max="14853" width="14.7109375" style="690" customWidth="1"/>
    <col min="14854" max="14854" width="20.7109375" style="690" customWidth="1"/>
    <col min="14855" max="14855" width="13" style="690" customWidth="1"/>
    <col min="14856" max="14856" width="17.85546875" style="690" customWidth="1"/>
    <col min="14857" max="14857" width="30.7109375" style="690" customWidth="1"/>
    <col min="14858" max="14858" width="5" style="690" customWidth="1"/>
    <col min="14859" max="15104" width="9.140625" style="690"/>
    <col min="15105" max="15105" width="12.5703125" style="690" customWidth="1"/>
    <col min="15106" max="15106" width="61.140625" style="690" customWidth="1"/>
    <col min="15107" max="15107" width="8.5703125" style="690" customWidth="1"/>
    <col min="15108" max="15108" width="11" style="690" customWidth="1"/>
    <col min="15109" max="15109" width="14.7109375" style="690" customWidth="1"/>
    <col min="15110" max="15110" width="20.7109375" style="690" customWidth="1"/>
    <col min="15111" max="15111" width="13" style="690" customWidth="1"/>
    <col min="15112" max="15112" width="17.85546875" style="690" customWidth="1"/>
    <col min="15113" max="15113" width="30.7109375" style="690" customWidth="1"/>
    <col min="15114" max="15114" width="5" style="690" customWidth="1"/>
    <col min="15115" max="15360" width="9.140625" style="690"/>
    <col min="15361" max="15361" width="12.5703125" style="690" customWidth="1"/>
    <col min="15362" max="15362" width="61.140625" style="690" customWidth="1"/>
    <col min="15363" max="15363" width="8.5703125" style="690" customWidth="1"/>
    <col min="15364" max="15364" width="11" style="690" customWidth="1"/>
    <col min="15365" max="15365" width="14.7109375" style="690" customWidth="1"/>
    <col min="15366" max="15366" width="20.7109375" style="690" customWidth="1"/>
    <col min="15367" max="15367" width="13" style="690" customWidth="1"/>
    <col min="15368" max="15368" width="17.85546875" style="690" customWidth="1"/>
    <col min="15369" max="15369" width="30.7109375" style="690" customWidth="1"/>
    <col min="15370" max="15370" width="5" style="690" customWidth="1"/>
    <col min="15371" max="15616" width="9.140625" style="690"/>
    <col min="15617" max="15617" width="12.5703125" style="690" customWidth="1"/>
    <col min="15618" max="15618" width="61.140625" style="690" customWidth="1"/>
    <col min="15619" max="15619" width="8.5703125" style="690" customWidth="1"/>
    <col min="15620" max="15620" width="11" style="690" customWidth="1"/>
    <col min="15621" max="15621" width="14.7109375" style="690" customWidth="1"/>
    <col min="15622" max="15622" width="20.7109375" style="690" customWidth="1"/>
    <col min="15623" max="15623" width="13" style="690" customWidth="1"/>
    <col min="15624" max="15624" width="17.85546875" style="690" customWidth="1"/>
    <col min="15625" max="15625" width="30.7109375" style="690" customWidth="1"/>
    <col min="15626" max="15626" width="5" style="690" customWidth="1"/>
    <col min="15627" max="15872" width="9.140625" style="690"/>
    <col min="15873" max="15873" width="12.5703125" style="690" customWidth="1"/>
    <col min="15874" max="15874" width="61.140625" style="690" customWidth="1"/>
    <col min="15875" max="15875" width="8.5703125" style="690" customWidth="1"/>
    <col min="15876" max="15876" width="11" style="690" customWidth="1"/>
    <col min="15877" max="15877" width="14.7109375" style="690" customWidth="1"/>
    <col min="15878" max="15878" width="20.7109375" style="690" customWidth="1"/>
    <col min="15879" max="15879" width="13" style="690" customWidth="1"/>
    <col min="15880" max="15880" width="17.85546875" style="690" customWidth="1"/>
    <col min="15881" max="15881" width="30.7109375" style="690" customWidth="1"/>
    <col min="15882" max="15882" width="5" style="690" customWidth="1"/>
    <col min="15883" max="16128" width="9.140625" style="690"/>
    <col min="16129" max="16129" width="12.5703125" style="690" customWidth="1"/>
    <col min="16130" max="16130" width="61.140625" style="690" customWidth="1"/>
    <col min="16131" max="16131" width="8.5703125" style="690" customWidth="1"/>
    <col min="16132" max="16132" width="11" style="690" customWidth="1"/>
    <col min="16133" max="16133" width="14.7109375" style="690" customWidth="1"/>
    <col min="16134" max="16134" width="20.7109375" style="690" customWidth="1"/>
    <col min="16135" max="16135" width="13" style="690" customWidth="1"/>
    <col min="16136" max="16136" width="17.85546875" style="690" customWidth="1"/>
    <col min="16137" max="16137" width="30.7109375" style="690" customWidth="1"/>
    <col min="16138" max="16138" width="5" style="690" customWidth="1"/>
    <col min="16139" max="16384" width="9.140625" style="690"/>
  </cols>
  <sheetData>
    <row r="1" spans="1:9" ht="23.25">
      <c r="A1" s="684" t="s">
        <v>1282</v>
      </c>
      <c r="B1" s="685" t="s">
        <v>1283</v>
      </c>
      <c r="C1" s="686"/>
      <c r="D1" s="687"/>
      <c r="E1" s="688"/>
      <c r="F1" s="689"/>
      <c r="G1" s="688"/>
    </row>
    <row r="2" spans="1:9" ht="18">
      <c r="A2" s="691"/>
      <c r="B2" s="692" t="s">
        <v>24</v>
      </c>
      <c r="C2" s="693"/>
      <c r="D2" s="693"/>
      <c r="E2" s="688"/>
      <c r="F2" s="688"/>
    </row>
    <row r="3" spans="1:9" ht="18">
      <c r="A3" s="691"/>
      <c r="B3" s="695"/>
      <c r="C3" s="693"/>
      <c r="D3" s="693"/>
      <c r="E3" s="688"/>
      <c r="F3" s="688"/>
    </row>
    <row r="4" spans="1:9" s="700" customFormat="1" ht="18">
      <c r="A4" s="696"/>
      <c r="B4" s="695" t="s">
        <v>1284</v>
      </c>
      <c r="C4" s="697"/>
      <c r="D4" s="697"/>
      <c r="E4" s="698"/>
      <c r="F4" s="698"/>
      <c r="G4" s="699"/>
    </row>
    <row r="5" spans="1:9" s="700" customFormat="1" ht="13.5">
      <c r="A5" s="701" t="s">
        <v>1285</v>
      </c>
      <c r="B5" s="702"/>
      <c r="C5" s="697"/>
      <c r="D5" s="697"/>
      <c r="E5" s="698"/>
      <c r="F5" s="698"/>
      <c r="G5" s="699"/>
    </row>
    <row r="6" spans="1:9" s="700" customFormat="1" ht="13.5">
      <c r="A6" s="701" t="s">
        <v>1286</v>
      </c>
      <c r="B6" s="702"/>
      <c r="C6" s="697"/>
      <c r="D6" s="697"/>
      <c r="E6" s="698"/>
      <c r="F6" s="698"/>
      <c r="G6" s="699"/>
    </row>
    <row r="7" spans="1:9" s="700" customFormat="1" ht="13.5">
      <c r="A7" s="701" t="s">
        <v>1287</v>
      </c>
      <c r="B7" s="702"/>
      <c r="C7" s="697"/>
      <c r="D7" s="697"/>
      <c r="E7" s="698"/>
      <c r="F7" s="698"/>
      <c r="G7" s="699"/>
    </row>
    <row r="8" spans="1:9" s="700" customFormat="1" ht="27.75" customHeight="1">
      <c r="A8" s="1019" t="s">
        <v>1288</v>
      </c>
      <c r="B8" s="1022"/>
      <c r="C8" s="1022"/>
      <c r="D8" s="1022"/>
      <c r="E8" s="1022"/>
      <c r="F8" s="1022"/>
      <c r="G8" s="1022"/>
      <c r="H8" s="1022"/>
    </row>
    <row r="9" spans="1:9" s="700" customFormat="1" ht="13.5">
      <c r="A9" s="701" t="s">
        <v>1289</v>
      </c>
      <c r="B9" s="702"/>
      <c r="C9" s="697"/>
      <c r="D9" s="697"/>
      <c r="E9" s="698"/>
      <c r="F9" s="698"/>
      <c r="G9" s="699"/>
    </row>
    <row r="10" spans="1:9" s="700" customFormat="1" ht="13.5">
      <c r="A10" s="701" t="s">
        <v>1290</v>
      </c>
      <c r="B10" s="702"/>
      <c r="C10" s="697"/>
      <c r="D10" s="697"/>
      <c r="E10" s="698"/>
      <c r="F10" s="698"/>
      <c r="G10" s="699"/>
    </row>
    <row r="11" spans="1:9" s="700" customFormat="1" ht="14.25" thickBot="1">
      <c r="A11" s="701" t="s">
        <v>1291</v>
      </c>
      <c r="B11" s="702"/>
      <c r="C11" s="697"/>
      <c r="D11" s="697"/>
      <c r="E11" s="698"/>
      <c r="F11" s="698"/>
      <c r="G11" s="699"/>
    </row>
    <row r="12" spans="1:9" ht="32.25" thickBot="1">
      <c r="A12" s="703" t="s">
        <v>1292</v>
      </c>
      <c r="B12" s="704" t="s">
        <v>1293</v>
      </c>
      <c r="C12" s="703" t="s">
        <v>1294</v>
      </c>
      <c r="D12" s="705" t="s">
        <v>143</v>
      </c>
      <c r="E12" s="706" t="s">
        <v>1295</v>
      </c>
      <c r="F12" s="707" t="s">
        <v>1296</v>
      </c>
      <c r="G12" s="706" t="s">
        <v>1297</v>
      </c>
      <c r="H12" s="708" t="s">
        <v>1298</v>
      </c>
    </row>
    <row r="13" spans="1:9" s="716" customFormat="1">
      <c r="A13" s="709">
        <v>1</v>
      </c>
      <c r="B13" s="710" t="s">
        <v>1299</v>
      </c>
      <c r="C13" s="711"/>
      <c r="D13" s="710"/>
      <c r="E13" s="712"/>
      <c r="F13" s="713"/>
      <c r="G13" s="714"/>
      <c r="H13" s="715"/>
    </row>
    <row r="14" spans="1:9" s="716" customFormat="1" ht="33" customHeight="1">
      <c r="A14" s="717" t="s">
        <v>537</v>
      </c>
      <c r="B14" s="718" t="s">
        <v>1300</v>
      </c>
      <c r="C14" s="719" t="s">
        <v>539</v>
      </c>
      <c r="D14" s="720">
        <v>1</v>
      </c>
      <c r="E14" s="721">
        <v>0</v>
      </c>
      <c r="F14" s="722">
        <f t="shared" ref="F14:F25" si="0">D14*E14</f>
        <v>0</v>
      </c>
      <c r="G14" s="723">
        <v>0</v>
      </c>
      <c r="H14" s="724">
        <f t="shared" ref="H14:H25" si="1">D14*G14</f>
        <v>0</v>
      </c>
      <c r="I14" s="690"/>
    </row>
    <row r="15" spans="1:9" s="726" customFormat="1" ht="32.450000000000003" customHeight="1">
      <c r="A15" s="717" t="s">
        <v>540</v>
      </c>
      <c r="B15" s="718" t="s">
        <v>1301</v>
      </c>
      <c r="C15" s="719" t="s">
        <v>539</v>
      </c>
      <c r="D15" s="720">
        <v>1</v>
      </c>
      <c r="E15" s="721">
        <v>0</v>
      </c>
      <c r="F15" s="725">
        <f t="shared" si="0"/>
        <v>0</v>
      </c>
      <c r="G15" s="723">
        <v>0</v>
      </c>
      <c r="H15" s="724">
        <f t="shared" si="1"/>
        <v>0</v>
      </c>
    </row>
    <row r="16" spans="1:9" s="726" customFormat="1" ht="32.450000000000003" customHeight="1">
      <c r="A16" s="717" t="s">
        <v>542</v>
      </c>
      <c r="B16" s="718" t="s">
        <v>1302</v>
      </c>
      <c r="C16" s="719" t="s">
        <v>539</v>
      </c>
      <c r="D16" s="720">
        <v>1</v>
      </c>
      <c r="E16" s="721">
        <v>0</v>
      </c>
      <c r="F16" s="725">
        <f t="shared" si="0"/>
        <v>0</v>
      </c>
      <c r="G16" s="723">
        <v>0</v>
      </c>
      <c r="H16" s="724">
        <f t="shared" si="1"/>
        <v>0</v>
      </c>
    </row>
    <row r="17" spans="1:8" s="726" customFormat="1" ht="32.450000000000003" customHeight="1">
      <c r="A17" s="717" t="s">
        <v>545</v>
      </c>
      <c r="B17" s="718" t="s">
        <v>1303</v>
      </c>
      <c r="C17" s="719" t="s">
        <v>539</v>
      </c>
      <c r="D17" s="720">
        <v>1</v>
      </c>
      <c r="E17" s="721">
        <v>0</v>
      </c>
      <c r="F17" s="725">
        <f t="shared" si="0"/>
        <v>0</v>
      </c>
      <c r="G17" s="723">
        <v>0</v>
      </c>
      <c r="H17" s="724">
        <f t="shared" si="1"/>
        <v>0</v>
      </c>
    </row>
    <row r="18" spans="1:8" s="726" customFormat="1">
      <c r="A18" s="717" t="s">
        <v>547</v>
      </c>
      <c r="B18" s="718" t="s">
        <v>1304</v>
      </c>
      <c r="C18" s="719" t="s">
        <v>539</v>
      </c>
      <c r="D18" s="720">
        <v>1</v>
      </c>
      <c r="E18" s="721">
        <v>0</v>
      </c>
      <c r="F18" s="725">
        <f t="shared" si="0"/>
        <v>0</v>
      </c>
      <c r="G18" s="723">
        <v>0</v>
      </c>
      <c r="H18" s="724">
        <f t="shared" si="1"/>
        <v>0</v>
      </c>
    </row>
    <row r="19" spans="1:8" s="726" customFormat="1">
      <c r="A19" s="717" t="s">
        <v>548</v>
      </c>
      <c r="B19" s="718" t="s">
        <v>1305</v>
      </c>
      <c r="C19" s="719" t="s">
        <v>539</v>
      </c>
      <c r="D19" s="720">
        <v>1</v>
      </c>
      <c r="E19" s="721">
        <v>0</v>
      </c>
      <c r="F19" s="725">
        <f t="shared" si="0"/>
        <v>0</v>
      </c>
      <c r="G19" s="723">
        <v>0</v>
      </c>
      <c r="H19" s="724">
        <f t="shared" si="1"/>
        <v>0</v>
      </c>
    </row>
    <row r="20" spans="1:8" s="726" customFormat="1">
      <c r="A20" s="717" t="s">
        <v>550</v>
      </c>
      <c r="B20" s="718" t="s">
        <v>1306</v>
      </c>
      <c r="C20" s="719" t="s">
        <v>539</v>
      </c>
      <c r="D20" s="720">
        <v>1</v>
      </c>
      <c r="E20" s="721">
        <v>0</v>
      </c>
      <c r="F20" s="725">
        <f t="shared" si="0"/>
        <v>0</v>
      </c>
      <c r="G20" s="723">
        <v>0</v>
      </c>
      <c r="H20" s="724">
        <f t="shared" si="1"/>
        <v>0</v>
      </c>
    </row>
    <row r="21" spans="1:8" s="726" customFormat="1">
      <c r="A21" s="717" t="s">
        <v>552</v>
      </c>
      <c r="B21" s="718" t="s">
        <v>1307</v>
      </c>
      <c r="C21" s="719" t="s">
        <v>539</v>
      </c>
      <c r="D21" s="720">
        <v>1</v>
      </c>
      <c r="E21" s="721">
        <v>0</v>
      </c>
      <c r="F21" s="725">
        <f t="shared" si="0"/>
        <v>0</v>
      </c>
      <c r="G21" s="723">
        <v>0</v>
      </c>
      <c r="H21" s="724">
        <f t="shared" si="1"/>
        <v>0</v>
      </c>
    </row>
    <row r="22" spans="1:8" s="726" customFormat="1" ht="31.5">
      <c r="A22" s="717" t="s">
        <v>554</v>
      </c>
      <c r="B22" s="718" t="s">
        <v>1308</v>
      </c>
      <c r="C22" s="719" t="s">
        <v>539</v>
      </c>
      <c r="D22" s="720">
        <v>1</v>
      </c>
      <c r="E22" s="721">
        <v>0</v>
      </c>
      <c r="F22" s="725">
        <f t="shared" si="0"/>
        <v>0</v>
      </c>
      <c r="G22" s="723">
        <v>0</v>
      </c>
      <c r="H22" s="724">
        <f t="shared" si="1"/>
        <v>0</v>
      </c>
    </row>
    <row r="23" spans="1:8" s="726" customFormat="1" ht="31.5">
      <c r="A23" s="717" t="s">
        <v>556</v>
      </c>
      <c r="B23" s="718" t="s">
        <v>1309</v>
      </c>
      <c r="C23" s="719" t="s">
        <v>539</v>
      </c>
      <c r="D23" s="720">
        <v>1</v>
      </c>
      <c r="E23" s="721">
        <v>0</v>
      </c>
      <c r="F23" s="725">
        <f t="shared" si="0"/>
        <v>0</v>
      </c>
      <c r="G23" s="723">
        <v>0</v>
      </c>
      <c r="H23" s="724">
        <f t="shared" si="1"/>
        <v>0</v>
      </c>
    </row>
    <row r="24" spans="1:8" s="726" customFormat="1">
      <c r="A24" s="717" t="s">
        <v>558</v>
      </c>
      <c r="B24" s="718" t="s">
        <v>1310</v>
      </c>
      <c r="C24" s="719" t="s">
        <v>539</v>
      </c>
      <c r="D24" s="720">
        <v>1</v>
      </c>
      <c r="E24" s="721">
        <v>0</v>
      </c>
      <c r="F24" s="725">
        <f t="shared" si="0"/>
        <v>0</v>
      </c>
      <c r="G24" s="723">
        <v>0</v>
      </c>
      <c r="H24" s="724">
        <f t="shared" si="1"/>
        <v>0</v>
      </c>
    </row>
    <row r="25" spans="1:8" s="726" customFormat="1" ht="31.5">
      <c r="A25" s="717" t="s">
        <v>560</v>
      </c>
      <c r="B25" s="718" t="s">
        <v>1311</v>
      </c>
      <c r="C25" s="719" t="s">
        <v>539</v>
      </c>
      <c r="D25" s="720">
        <v>1</v>
      </c>
      <c r="E25" s="721">
        <v>0</v>
      </c>
      <c r="F25" s="725">
        <f t="shared" si="0"/>
        <v>0</v>
      </c>
      <c r="G25" s="723">
        <v>0</v>
      </c>
      <c r="H25" s="724">
        <f t="shared" si="1"/>
        <v>0</v>
      </c>
    </row>
    <row r="26" spans="1:8" s="726" customFormat="1">
      <c r="A26" s="717" t="s">
        <v>562</v>
      </c>
      <c r="B26" s="718" t="s">
        <v>1312</v>
      </c>
      <c r="C26" s="719" t="s">
        <v>539</v>
      </c>
      <c r="D26" s="720">
        <v>1</v>
      </c>
      <c r="E26" s="721">
        <v>0</v>
      </c>
      <c r="F26" s="725">
        <f>D26*E26</f>
        <v>0</v>
      </c>
      <c r="G26" s="723">
        <v>0</v>
      </c>
      <c r="H26" s="724">
        <f>D26*G26</f>
        <v>0</v>
      </c>
    </row>
    <row r="27" spans="1:8" s="726" customFormat="1" ht="126">
      <c r="A27" s="717" t="s">
        <v>564</v>
      </c>
      <c r="B27" s="727" t="s">
        <v>1313</v>
      </c>
      <c r="C27" s="728" t="s">
        <v>539</v>
      </c>
      <c r="D27" s="729">
        <v>2</v>
      </c>
      <c r="E27" s="721">
        <v>0</v>
      </c>
      <c r="F27" s="725">
        <f>D27*E27</f>
        <v>0</v>
      </c>
      <c r="G27" s="723">
        <v>0</v>
      </c>
      <c r="H27" s="730">
        <f>D27*G27</f>
        <v>0</v>
      </c>
    </row>
    <row r="28" spans="1:8" s="716" customFormat="1" ht="16.5" thickBot="1">
      <c r="A28" s="731"/>
      <c r="B28" s="732" t="s">
        <v>1314</v>
      </c>
      <c r="C28" s="733"/>
      <c r="D28" s="734"/>
      <c r="E28" s="735"/>
      <c r="F28" s="736">
        <f>SUM(F14:F27)</f>
        <v>0</v>
      </c>
      <c r="G28" s="737"/>
      <c r="H28" s="738">
        <f>SUM(H14:H27)</f>
        <v>0</v>
      </c>
    </row>
    <row r="29" spans="1:8" ht="18.75" thickBot="1">
      <c r="A29" s="739"/>
      <c r="B29" s="740" t="s">
        <v>1315</v>
      </c>
      <c r="C29" s="741"/>
      <c r="D29" s="742"/>
      <c r="E29" s="743"/>
      <c r="F29" s="744"/>
      <c r="G29" s="745"/>
      <c r="H29" s="746">
        <f>F28+H28</f>
        <v>0</v>
      </c>
    </row>
    <row r="30" spans="1:8" s="755" customFormat="1" ht="18.75" thickBot="1">
      <c r="A30" s="747"/>
      <c r="B30" s="748"/>
      <c r="C30" s="749"/>
      <c r="D30" s="750"/>
      <c r="E30" s="751"/>
      <c r="F30" s="752"/>
      <c r="G30" s="753"/>
      <c r="H30" s="754"/>
    </row>
    <row r="31" spans="1:8">
      <c r="A31" s="756">
        <v>2</v>
      </c>
      <c r="B31" s="757" t="s">
        <v>1316</v>
      </c>
      <c r="C31" s="758"/>
      <c r="D31" s="759"/>
      <c r="E31" s="760"/>
      <c r="F31" s="761"/>
      <c r="G31" s="762"/>
      <c r="H31" s="763"/>
    </row>
    <row r="32" spans="1:8" s="716" customFormat="1">
      <c r="A32" s="717" t="s">
        <v>724</v>
      </c>
      <c r="B32" s="718" t="s">
        <v>1317</v>
      </c>
      <c r="C32" s="764" t="s">
        <v>180</v>
      </c>
      <c r="D32" s="720">
        <v>80</v>
      </c>
      <c r="E32" s="721">
        <v>0</v>
      </c>
      <c r="F32" s="725">
        <f>D32*E32</f>
        <v>0</v>
      </c>
      <c r="G32" s="723">
        <v>0</v>
      </c>
      <c r="H32" s="724">
        <f>D32*G32</f>
        <v>0</v>
      </c>
    </row>
    <row r="33" spans="1:8" s="716" customFormat="1">
      <c r="A33" s="717" t="s">
        <v>726</v>
      </c>
      <c r="B33" s="718" t="s">
        <v>1318</v>
      </c>
      <c r="C33" s="764" t="s">
        <v>180</v>
      </c>
      <c r="D33" s="720">
        <v>400</v>
      </c>
      <c r="E33" s="721">
        <v>0</v>
      </c>
      <c r="F33" s="725">
        <f t="shared" ref="F33:F67" si="2">D33*E33</f>
        <v>0</v>
      </c>
      <c r="G33" s="723">
        <v>0</v>
      </c>
      <c r="H33" s="724">
        <f t="shared" ref="H33:H78" si="3">D33*G33</f>
        <v>0</v>
      </c>
    </row>
    <row r="34" spans="1:8" s="716" customFormat="1">
      <c r="A34" s="717" t="s">
        <v>728</v>
      </c>
      <c r="B34" s="718" t="s">
        <v>1319</v>
      </c>
      <c r="C34" s="764" t="s">
        <v>180</v>
      </c>
      <c r="D34" s="720">
        <v>350</v>
      </c>
      <c r="E34" s="721">
        <v>0</v>
      </c>
      <c r="F34" s="725">
        <f>D34*E34</f>
        <v>0</v>
      </c>
      <c r="G34" s="723">
        <v>0</v>
      </c>
      <c r="H34" s="724">
        <f>D34*G34</f>
        <v>0</v>
      </c>
    </row>
    <row r="35" spans="1:8" s="716" customFormat="1">
      <c r="A35" s="717" t="s">
        <v>730</v>
      </c>
      <c r="B35" s="718" t="s">
        <v>1320</v>
      </c>
      <c r="C35" s="764" t="s">
        <v>180</v>
      </c>
      <c r="D35" s="720">
        <v>150</v>
      </c>
      <c r="E35" s="721">
        <v>0</v>
      </c>
      <c r="F35" s="725">
        <f t="shared" si="2"/>
        <v>0</v>
      </c>
      <c r="G35" s="723">
        <v>0</v>
      </c>
      <c r="H35" s="724">
        <f t="shared" si="3"/>
        <v>0</v>
      </c>
    </row>
    <row r="36" spans="1:8" s="716" customFormat="1">
      <c r="A36" s="717" t="s">
        <v>732</v>
      </c>
      <c r="B36" s="718" t="s">
        <v>1321</v>
      </c>
      <c r="C36" s="764" t="s">
        <v>180</v>
      </c>
      <c r="D36" s="720">
        <v>125</v>
      </c>
      <c r="E36" s="721">
        <v>0</v>
      </c>
      <c r="F36" s="725">
        <f>D36*E36</f>
        <v>0</v>
      </c>
      <c r="G36" s="723">
        <v>0</v>
      </c>
      <c r="H36" s="724">
        <f>D36*G36</f>
        <v>0</v>
      </c>
    </row>
    <row r="37" spans="1:8" s="716" customFormat="1">
      <c r="A37" s="717" t="s">
        <v>734</v>
      </c>
      <c r="B37" s="718" t="s">
        <v>1322</v>
      </c>
      <c r="C37" s="764" t="s">
        <v>180</v>
      </c>
      <c r="D37" s="720">
        <v>4550</v>
      </c>
      <c r="E37" s="721">
        <v>0</v>
      </c>
      <c r="F37" s="725">
        <f>D37*E37</f>
        <v>0</v>
      </c>
      <c r="G37" s="723">
        <v>0</v>
      </c>
      <c r="H37" s="724">
        <f>D37*G37</f>
        <v>0</v>
      </c>
    </row>
    <row r="38" spans="1:8" s="716" customFormat="1">
      <c r="A38" s="717" t="s">
        <v>736</v>
      </c>
      <c r="B38" s="718" t="s">
        <v>1323</v>
      </c>
      <c r="C38" s="764" t="s">
        <v>180</v>
      </c>
      <c r="D38" s="720">
        <v>4320</v>
      </c>
      <c r="E38" s="721">
        <v>0</v>
      </c>
      <c r="F38" s="725">
        <f t="shared" si="2"/>
        <v>0</v>
      </c>
      <c r="G38" s="723">
        <v>0</v>
      </c>
      <c r="H38" s="724">
        <f t="shared" si="3"/>
        <v>0</v>
      </c>
    </row>
    <row r="39" spans="1:8" s="716" customFormat="1">
      <c r="A39" s="717" t="s">
        <v>1324</v>
      </c>
      <c r="B39" s="718" t="s">
        <v>1325</v>
      </c>
      <c r="C39" s="764" t="s">
        <v>180</v>
      </c>
      <c r="D39" s="720">
        <v>170</v>
      </c>
      <c r="E39" s="721">
        <v>0</v>
      </c>
      <c r="F39" s="725">
        <f t="shared" si="2"/>
        <v>0</v>
      </c>
      <c r="G39" s="723">
        <v>0</v>
      </c>
      <c r="H39" s="724">
        <f t="shared" si="3"/>
        <v>0</v>
      </c>
    </row>
    <row r="40" spans="1:8" s="716" customFormat="1">
      <c r="A40" s="717" t="s">
        <v>1326</v>
      </c>
      <c r="B40" s="718" t="s">
        <v>1327</v>
      </c>
      <c r="C40" s="764" t="s">
        <v>180</v>
      </c>
      <c r="D40" s="720">
        <v>550</v>
      </c>
      <c r="E40" s="721">
        <v>0</v>
      </c>
      <c r="F40" s="725">
        <f t="shared" si="2"/>
        <v>0</v>
      </c>
      <c r="G40" s="723">
        <v>0</v>
      </c>
      <c r="H40" s="724">
        <f t="shared" si="3"/>
        <v>0</v>
      </c>
    </row>
    <row r="41" spans="1:8" s="716" customFormat="1">
      <c r="A41" s="717" t="s">
        <v>1328</v>
      </c>
      <c r="B41" s="718" t="s">
        <v>1329</v>
      </c>
      <c r="C41" s="764" t="s">
        <v>180</v>
      </c>
      <c r="D41" s="720">
        <v>1350</v>
      </c>
      <c r="E41" s="721">
        <v>0</v>
      </c>
      <c r="F41" s="725">
        <f>D41*E41</f>
        <v>0</v>
      </c>
      <c r="G41" s="723">
        <v>0</v>
      </c>
      <c r="H41" s="724">
        <f>D41*G41</f>
        <v>0</v>
      </c>
    </row>
    <row r="42" spans="1:8" s="716" customFormat="1">
      <c r="A42" s="717" t="s">
        <v>1330</v>
      </c>
      <c r="B42" s="718" t="s">
        <v>1331</v>
      </c>
      <c r="C42" s="764" t="s">
        <v>180</v>
      </c>
      <c r="D42" s="720">
        <v>1100</v>
      </c>
      <c r="E42" s="721">
        <v>0</v>
      </c>
      <c r="F42" s="725">
        <f>D42*E42</f>
        <v>0</v>
      </c>
      <c r="G42" s="723">
        <v>0</v>
      </c>
      <c r="H42" s="724">
        <f>D42*G42</f>
        <v>0</v>
      </c>
    </row>
    <row r="43" spans="1:8" s="716" customFormat="1">
      <c r="A43" s="717" t="s">
        <v>1332</v>
      </c>
      <c r="B43" s="718" t="s">
        <v>1333</v>
      </c>
      <c r="C43" s="764" t="s">
        <v>180</v>
      </c>
      <c r="D43" s="720">
        <v>650</v>
      </c>
      <c r="E43" s="721">
        <v>0</v>
      </c>
      <c r="F43" s="725">
        <f t="shared" si="2"/>
        <v>0</v>
      </c>
      <c r="G43" s="723">
        <v>0</v>
      </c>
      <c r="H43" s="724">
        <f t="shared" si="3"/>
        <v>0</v>
      </c>
    </row>
    <row r="44" spans="1:8" s="716" customFormat="1">
      <c r="A44" s="717" t="s">
        <v>1334</v>
      </c>
      <c r="B44" s="718" t="s">
        <v>1335</v>
      </c>
      <c r="C44" s="764" t="s">
        <v>180</v>
      </c>
      <c r="D44" s="720">
        <v>250</v>
      </c>
      <c r="E44" s="721">
        <v>0</v>
      </c>
      <c r="F44" s="725">
        <f>D44*E44</f>
        <v>0</v>
      </c>
      <c r="G44" s="723">
        <v>0</v>
      </c>
      <c r="H44" s="724">
        <f>D44*G44</f>
        <v>0</v>
      </c>
    </row>
    <row r="45" spans="1:8" s="716" customFormat="1">
      <c r="A45" s="717" t="s">
        <v>1336</v>
      </c>
      <c r="B45" s="718" t="s">
        <v>1337</v>
      </c>
      <c r="C45" s="764" t="s">
        <v>180</v>
      </c>
      <c r="D45" s="720">
        <v>450</v>
      </c>
      <c r="E45" s="721">
        <v>0</v>
      </c>
      <c r="F45" s="725">
        <f t="shared" si="2"/>
        <v>0</v>
      </c>
      <c r="G45" s="723">
        <v>0</v>
      </c>
      <c r="H45" s="724">
        <f t="shared" si="3"/>
        <v>0</v>
      </c>
    </row>
    <row r="46" spans="1:8" s="716" customFormat="1">
      <c r="A46" s="717" t="s">
        <v>1338</v>
      </c>
      <c r="B46" s="718" t="s">
        <v>1339</v>
      </c>
      <c r="C46" s="764" t="s">
        <v>180</v>
      </c>
      <c r="D46" s="720">
        <v>450</v>
      </c>
      <c r="E46" s="721">
        <v>0</v>
      </c>
      <c r="F46" s="725">
        <f>D46*E46</f>
        <v>0</v>
      </c>
      <c r="G46" s="723">
        <v>0</v>
      </c>
      <c r="H46" s="724">
        <f>D46*G46</f>
        <v>0</v>
      </c>
    </row>
    <row r="47" spans="1:8" s="716" customFormat="1">
      <c r="A47" s="717" t="s">
        <v>1340</v>
      </c>
      <c r="B47" s="718" t="s">
        <v>1341</v>
      </c>
      <c r="C47" s="764" t="s">
        <v>180</v>
      </c>
      <c r="D47" s="720">
        <v>550</v>
      </c>
      <c r="E47" s="721">
        <v>0</v>
      </c>
      <c r="F47" s="725">
        <f t="shared" si="2"/>
        <v>0</v>
      </c>
      <c r="G47" s="723">
        <v>0</v>
      </c>
      <c r="H47" s="724">
        <f t="shared" si="3"/>
        <v>0</v>
      </c>
    </row>
    <row r="48" spans="1:8" s="716" customFormat="1">
      <c r="A48" s="717" t="s">
        <v>1342</v>
      </c>
      <c r="B48" s="718" t="s">
        <v>1343</v>
      </c>
      <c r="C48" s="764" t="s">
        <v>180</v>
      </c>
      <c r="D48" s="720">
        <v>450</v>
      </c>
      <c r="E48" s="721">
        <v>0</v>
      </c>
      <c r="F48" s="725">
        <f>D48*E48</f>
        <v>0</v>
      </c>
      <c r="G48" s="723">
        <v>0</v>
      </c>
      <c r="H48" s="724">
        <f>D48*G48</f>
        <v>0</v>
      </c>
    </row>
    <row r="49" spans="1:8" s="716" customFormat="1">
      <c r="A49" s="717" t="s">
        <v>1344</v>
      </c>
      <c r="B49" s="718" t="s">
        <v>1345</v>
      </c>
      <c r="C49" s="764" t="s">
        <v>180</v>
      </c>
      <c r="D49" s="720">
        <v>225</v>
      </c>
      <c r="E49" s="721">
        <v>0</v>
      </c>
      <c r="F49" s="725">
        <f t="shared" si="2"/>
        <v>0</v>
      </c>
      <c r="G49" s="723">
        <v>0</v>
      </c>
      <c r="H49" s="724">
        <f t="shared" si="3"/>
        <v>0</v>
      </c>
    </row>
    <row r="50" spans="1:8" s="716" customFormat="1">
      <c r="A50" s="717" t="s">
        <v>1346</v>
      </c>
      <c r="B50" s="718" t="s">
        <v>1347</v>
      </c>
      <c r="C50" s="764" t="s">
        <v>180</v>
      </c>
      <c r="D50" s="720">
        <v>50</v>
      </c>
      <c r="E50" s="721">
        <v>0</v>
      </c>
      <c r="F50" s="725">
        <f>D50*E50</f>
        <v>0</v>
      </c>
      <c r="G50" s="723">
        <v>0</v>
      </c>
      <c r="H50" s="724">
        <f>D50*G50</f>
        <v>0</v>
      </c>
    </row>
    <row r="51" spans="1:8" s="716" customFormat="1">
      <c r="A51" s="717" t="s">
        <v>1348</v>
      </c>
      <c r="B51" s="718" t="s">
        <v>1349</v>
      </c>
      <c r="C51" s="764" t="s">
        <v>180</v>
      </c>
      <c r="D51" s="720">
        <v>700</v>
      </c>
      <c r="E51" s="721">
        <v>0</v>
      </c>
      <c r="F51" s="725">
        <f t="shared" si="2"/>
        <v>0</v>
      </c>
      <c r="G51" s="723">
        <v>0</v>
      </c>
      <c r="H51" s="724">
        <f t="shared" si="3"/>
        <v>0</v>
      </c>
    </row>
    <row r="52" spans="1:8" s="716" customFormat="1">
      <c r="A52" s="717" t="s">
        <v>1350</v>
      </c>
      <c r="B52" s="718" t="s">
        <v>1351</v>
      </c>
      <c r="C52" s="764" t="s">
        <v>180</v>
      </c>
      <c r="D52" s="720">
        <v>800</v>
      </c>
      <c r="E52" s="721">
        <v>0</v>
      </c>
      <c r="F52" s="725">
        <f t="shared" si="2"/>
        <v>0</v>
      </c>
      <c r="G52" s="723">
        <v>0</v>
      </c>
      <c r="H52" s="724">
        <f t="shared" si="3"/>
        <v>0</v>
      </c>
    </row>
    <row r="53" spans="1:8" s="716" customFormat="1">
      <c r="A53" s="717" t="s">
        <v>1352</v>
      </c>
      <c r="B53" s="718" t="s">
        <v>1353</v>
      </c>
      <c r="C53" s="764" t="s">
        <v>180</v>
      </c>
      <c r="D53" s="720">
        <v>1050</v>
      </c>
      <c r="E53" s="721">
        <v>0</v>
      </c>
      <c r="F53" s="725">
        <f>D53*E53</f>
        <v>0</v>
      </c>
      <c r="G53" s="723">
        <v>0</v>
      </c>
      <c r="H53" s="724">
        <f>D53*G53</f>
        <v>0</v>
      </c>
    </row>
    <row r="54" spans="1:8" s="716" customFormat="1">
      <c r="A54" s="717" t="s">
        <v>1354</v>
      </c>
      <c r="B54" s="718" t="s">
        <v>1355</v>
      </c>
      <c r="C54" s="764" t="s">
        <v>180</v>
      </c>
      <c r="D54" s="720">
        <v>70</v>
      </c>
      <c r="E54" s="721">
        <v>0</v>
      </c>
      <c r="F54" s="725">
        <f>D54*E54</f>
        <v>0</v>
      </c>
      <c r="G54" s="723">
        <v>0</v>
      </c>
      <c r="H54" s="724">
        <f>D54*G54</f>
        <v>0</v>
      </c>
    </row>
    <row r="55" spans="1:8" s="716" customFormat="1">
      <c r="A55" s="717" t="s">
        <v>1356</v>
      </c>
      <c r="B55" s="718" t="s">
        <v>1357</v>
      </c>
      <c r="C55" s="764" t="s">
        <v>180</v>
      </c>
      <c r="D55" s="720">
        <v>100</v>
      </c>
      <c r="E55" s="721">
        <v>0</v>
      </c>
      <c r="F55" s="725">
        <f>D55*E55</f>
        <v>0</v>
      </c>
      <c r="G55" s="723">
        <v>0</v>
      </c>
      <c r="H55" s="724">
        <f>D55*G55</f>
        <v>0</v>
      </c>
    </row>
    <row r="56" spans="1:8" s="716" customFormat="1">
      <c r="A56" s="717" t="s">
        <v>1358</v>
      </c>
      <c r="B56" s="718" t="s">
        <v>1359</v>
      </c>
      <c r="C56" s="764" t="s">
        <v>180</v>
      </c>
      <c r="D56" s="720">
        <v>1540</v>
      </c>
      <c r="E56" s="721">
        <v>0</v>
      </c>
      <c r="F56" s="725">
        <f>D56*E56</f>
        <v>0</v>
      </c>
      <c r="G56" s="723">
        <v>0</v>
      </c>
      <c r="H56" s="724">
        <f>D56*G56</f>
        <v>0</v>
      </c>
    </row>
    <row r="57" spans="1:8" s="716" customFormat="1">
      <c r="A57" s="717" t="s">
        <v>1360</v>
      </c>
      <c r="B57" s="718" t="s">
        <v>1361</v>
      </c>
      <c r="C57" s="764" t="s">
        <v>180</v>
      </c>
      <c r="D57" s="720">
        <v>250</v>
      </c>
      <c r="E57" s="721">
        <v>0</v>
      </c>
      <c r="F57" s="725">
        <f>D57*E57</f>
        <v>0</v>
      </c>
      <c r="G57" s="723">
        <v>0</v>
      </c>
      <c r="H57" s="724">
        <f>D57*G57</f>
        <v>0</v>
      </c>
    </row>
    <row r="58" spans="1:8" s="716" customFormat="1">
      <c r="A58" s="717" t="s">
        <v>1362</v>
      </c>
      <c r="B58" s="718" t="s">
        <v>1363</v>
      </c>
      <c r="C58" s="765" t="s">
        <v>180</v>
      </c>
      <c r="D58" s="766">
        <v>3750</v>
      </c>
      <c r="E58" s="721">
        <v>0</v>
      </c>
      <c r="F58" s="725">
        <f t="shared" si="2"/>
        <v>0</v>
      </c>
      <c r="G58" s="723">
        <v>0</v>
      </c>
      <c r="H58" s="767">
        <f t="shared" si="3"/>
        <v>0</v>
      </c>
    </row>
    <row r="59" spans="1:8" s="716" customFormat="1">
      <c r="A59" s="717" t="s">
        <v>1364</v>
      </c>
      <c r="B59" s="768" t="s">
        <v>1365</v>
      </c>
      <c r="C59" s="765" t="s">
        <v>180</v>
      </c>
      <c r="D59" s="766">
        <v>350</v>
      </c>
      <c r="E59" s="721">
        <v>0</v>
      </c>
      <c r="F59" s="725">
        <f t="shared" si="2"/>
        <v>0</v>
      </c>
      <c r="G59" s="723">
        <v>0</v>
      </c>
      <c r="H59" s="767">
        <f t="shared" si="3"/>
        <v>0</v>
      </c>
    </row>
    <row r="60" spans="1:8" s="716" customFormat="1">
      <c r="A60" s="717" t="s">
        <v>1366</v>
      </c>
      <c r="B60" s="768" t="s">
        <v>1367</v>
      </c>
      <c r="C60" s="765" t="s">
        <v>180</v>
      </c>
      <c r="D60" s="766">
        <v>1560</v>
      </c>
      <c r="E60" s="721">
        <v>0</v>
      </c>
      <c r="F60" s="725">
        <f t="shared" si="2"/>
        <v>0</v>
      </c>
      <c r="G60" s="723">
        <v>0</v>
      </c>
      <c r="H60" s="767">
        <f t="shared" si="3"/>
        <v>0</v>
      </c>
    </row>
    <row r="61" spans="1:8" s="716" customFormat="1">
      <c r="A61" s="717" t="s">
        <v>1368</v>
      </c>
      <c r="B61" s="768" t="s">
        <v>1369</v>
      </c>
      <c r="C61" s="765" t="s">
        <v>180</v>
      </c>
      <c r="D61" s="766">
        <v>15</v>
      </c>
      <c r="E61" s="721">
        <v>0</v>
      </c>
      <c r="F61" s="725">
        <f t="shared" si="2"/>
        <v>0</v>
      </c>
      <c r="G61" s="723">
        <v>0</v>
      </c>
      <c r="H61" s="767">
        <f t="shared" si="3"/>
        <v>0</v>
      </c>
    </row>
    <row r="62" spans="1:8" s="716" customFormat="1">
      <c r="A62" s="717" t="s">
        <v>1370</v>
      </c>
      <c r="B62" s="768" t="s">
        <v>1371</v>
      </c>
      <c r="C62" s="765" t="s">
        <v>180</v>
      </c>
      <c r="D62" s="766">
        <v>30</v>
      </c>
      <c r="E62" s="721">
        <v>0</v>
      </c>
      <c r="F62" s="725">
        <f>D62*E62</f>
        <v>0</v>
      </c>
      <c r="G62" s="723">
        <v>0</v>
      </c>
      <c r="H62" s="767">
        <f>D62*G62</f>
        <v>0</v>
      </c>
    </row>
    <row r="63" spans="1:8" s="716" customFormat="1">
      <c r="A63" s="717" t="s">
        <v>1372</v>
      </c>
      <c r="B63" s="768" t="s">
        <v>1373</v>
      </c>
      <c r="C63" s="765" t="s">
        <v>180</v>
      </c>
      <c r="D63" s="766">
        <v>90</v>
      </c>
      <c r="E63" s="721">
        <v>0</v>
      </c>
      <c r="F63" s="725">
        <f>D63*E63</f>
        <v>0</v>
      </c>
      <c r="G63" s="723">
        <v>0</v>
      </c>
      <c r="H63" s="767">
        <f>D63*G63</f>
        <v>0</v>
      </c>
    </row>
    <row r="64" spans="1:8" s="716" customFormat="1">
      <c r="A64" s="717" t="s">
        <v>1374</v>
      </c>
      <c r="B64" s="768" t="s">
        <v>1375</v>
      </c>
      <c r="C64" s="765" t="s">
        <v>180</v>
      </c>
      <c r="D64" s="766">
        <v>120</v>
      </c>
      <c r="E64" s="721">
        <v>0</v>
      </c>
      <c r="F64" s="725">
        <f>D64*E64</f>
        <v>0</v>
      </c>
      <c r="G64" s="723">
        <v>0</v>
      </c>
      <c r="H64" s="767">
        <f>D64*G64</f>
        <v>0</v>
      </c>
    </row>
    <row r="65" spans="1:8" s="716" customFormat="1">
      <c r="A65" s="717" t="s">
        <v>1376</v>
      </c>
      <c r="B65" s="768" t="s">
        <v>1377</v>
      </c>
      <c r="C65" s="765" t="s">
        <v>180</v>
      </c>
      <c r="D65" s="766">
        <v>90</v>
      </c>
      <c r="E65" s="721">
        <v>0</v>
      </c>
      <c r="F65" s="725">
        <f t="shared" si="2"/>
        <v>0</v>
      </c>
      <c r="G65" s="723">
        <v>0</v>
      </c>
      <c r="H65" s="767">
        <f t="shared" si="3"/>
        <v>0</v>
      </c>
    </row>
    <row r="66" spans="1:8" s="716" customFormat="1">
      <c r="A66" s="717" t="s">
        <v>1378</v>
      </c>
      <c r="B66" s="768" t="s">
        <v>1379</v>
      </c>
      <c r="C66" s="765" t="s">
        <v>180</v>
      </c>
      <c r="D66" s="766">
        <v>150</v>
      </c>
      <c r="E66" s="721">
        <v>0</v>
      </c>
      <c r="F66" s="725">
        <f t="shared" si="2"/>
        <v>0</v>
      </c>
      <c r="G66" s="723">
        <v>0</v>
      </c>
      <c r="H66" s="767">
        <f t="shared" si="3"/>
        <v>0</v>
      </c>
    </row>
    <row r="67" spans="1:8" s="716" customFormat="1">
      <c r="A67" s="717" t="s">
        <v>1380</v>
      </c>
      <c r="B67" s="768" t="s">
        <v>1381</v>
      </c>
      <c r="C67" s="765" t="s">
        <v>180</v>
      </c>
      <c r="D67" s="766">
        <v>270</v>
      </c>
      <c r="E67" s="721">
        <v>0</v>
      </c>
      <c r="F67" s="725">
        <f t="shared" si="2"/>
        <v>0</v>
      </c>
      <c r="G67" s="723">
        <v>0</v>
      </c>
      <c r="H67" s="767">
        <f t="shared" si="3"/>
        <v>0</v>
      </c>
    </row>
    <row r="68" spans="1:8" s="716" customFormat="1">
      <c r="A68" s="717" t="s">
        <v>1382</v>
      </c>
      <c r="B68" s="768" t="s">
        <v>1383</v>
      </c>
      <c r="C68" s="765" t="s">
        <v>180</v>
      </c>
      <c r="D68" s="766">
        <v>255</v>
      </c>
      <c r="E68" s="721">
        <v>0</v>
      </c>
      <c r="F68" s="725">
        <f>D68*E68</f>
        <v>0</v>
      </c>
      <c r="G68" s="723">
        <v>0</v>
      </c>
      <c r="H68" s="767">
        <f>D68*G68</f>
        <v>0</v>
      </c>
    </row>
    <row r="69" spans="1:8" s="716" customFormat="1">
      <c r="A69" s="717" t="s">
        <v>1384</v>
      </c>
      <c r="B69" s="768" t="s">
        <v>1385</v>
      </c>
      <c r="C69" s="765" t="s">
        <v>539</v>
      </c>
      <c r="D69" s="766">
        <v>465</v>
      </c>
      <c r="E69" s="721">
        <v>0</v>
      </c>
      <c r="F69" s="769">
        <v>0</v>
      </c>
      <c r="G69" s="723">
        <v>0</v>
      </c>
      <c r="H69" s="770">
        <f t="shared" si="3"/>
        <v>0</v>
      </c>
    </row>
    <row r="70" spans="1:8" s="716" customFormat="1">
      <c r="A70" s="717" t="s">
        <v>1386</v>
      </c>
      <c r="B70" s="768" t="s">
        <v>1387</v>
      </c>
      <c r="C70" s="765" t="s">
        <v>539</v>
      </c>
      <c r="D70" s="766">
        <v>80</v>
      </c>
      <c r="E70" s="721">
        <v>0</v>
      </c>
      <c r="F70" s="769">
        <v>0</v>
      </c>
      <c r="G70" s="723">
        <v>0</v>
      </c>
      <c r="H70" s="770">
        <f t="shared" si="3"/>
        <v>0</v>
      </c>
    </row>
    <row r="71" spans="1:8" s="716" customFormat="1">
      <c r="A71" s="717" t="s">
        <v>1388</v>
      </c>
      <c r="B71" s="768" t="s">
        <v>1389</v>
      </c>
      <c r="C71" s="765" t="s">
        <v>539</v>
      </c>
      <c r="D71" s="766">
        <v>65</v>
      </c>
      <c r="E71" s="721">
        <v>0</v>
      </c>
      <c r="F71" s="769">
        <v>0</v>
      </c>
      <c r="G71" s="723">
        <v>0</v>
      </c>
      <c r="H71" s="770">
        <f t="shared" si="3"/>
        <v>0</v>
      </c>
    </row>
    <row r="72" spans="1:8" s="716" customFormat="1">
      <c r="A72" s="717" t="s">
        <v>1390</v>
      </c>
      <c r="B72" s="768" t="s">
        <v>1391</v>
      </c>
      <c r="C72" s="765" t="s">
        <v>539</v>
      </c>
      <c r="D72" s="766">
        <v>75</v>
      </c>
      <c r="E72" s="721">
        <v>0</v>
      </c>
      <c r="F72" s="769">
        <v>0</v>
      </c>
      <c r="G72" s="723">
        <v>0</v>
      </c>
      <c r="H72" s="770">
        <f t="shared" si="3"/>
        <v>0</v>
      </c>
    </row>
    <row r="73" spans="1:8" s="716" customFormat="1">
      <c r="A73" s="717" t="s">
        <v>1392</v>
      </c>
      <c r="B73" s="768" t="s">
        <v>1393</v>
      </c>
      <c r="C73" s="765" t="s">
        <v>539</v>
      </c>
      <c r="D73" s="766">
        <v>85</v>
      </c>
      <c r="E73" s="721">
        <v>0</v>
      </c>
      <c r="F73" s="769">
        <v>0</v>
      </c>
      <c r="G73" s="723">
        <v>0</v>
      </c>
      <c r="H73" s="770">
        <f t="shared" si="3"/>
        <v>0</v>
      </c>
    </row>
    <row r="74" spans="1:8" s="716" customFormat="1">
      <c r="A74" s="717" t="s">
        <v>1394</v>
      </c>
      <c r="B74" s="768" t="s">
        <v>1395</v>
      </c>
      <c r="C74" s="765" t="s">
        <v>539</v>
      </c>
      <c r="D74" s="766">
        <v>115</v>
      </c>
      <c r="E74" s="721">
        <v>0</v>
      </c>
      <c r="F74" s="769">
        <v>0</v>
      </c>
      <c r="G74" s="723">
        <v>0</v>
      </c>
      <c r="H74" s="770">
        <f t="shared" si="3"/>
        <v>0</v>
      </c>
    </row>
    <row r="75" spans="1:8" s="716" customFormat="1">
      <c r="A75" s="717" t="s">
        <v>1396</v>
      </c>
      <c r="B75" s="768" t="s">
        <v>1397</v>
      </c>
      <c r="C75" s="765" t="s">
        <v>539</v>
      </c>
      <c r="D75" s="766">
        <v>4</v>
      </c>
      <c r="E75" s="721">
        <v>0</v>
      </c>
      <c r="F75" s="769">
        <v>0</v>
      </c>
      <c r="G75" s="723">
        <v>0</v>
      </c>
      <c r="H75" s="770">
        <f t="shared" si="3"/>
        <v>0</v>
      </c>
    </row>
    <row r="76" spans="1:8" s="716" customFormat="1">
      <c r="A76" s="717" t="s">
        <v>1398</v>
      </c>
      <c r="B76" s="768" t="s">
        <v>1399</v>
      </c>
      <c r="C76" s="765" t="s">
        <v>539</v>
      </c>
      <c r="D76" s="766">
        <v>24</v>
      </c>
      <c r="E76" s="721">
        <v>0</v>
      </c>
      <c r="F76" s="769">
        <v>0</v>
      </c>
      <c r="G76" s="723">
        <v>0</v>
      </c>
      <c r="H76" s="770">
        <f t="shared" si="3"/>
        <v>0</v>
      </c>
    </row>
    <row r="77" spans="1:8" s="716" customFormat="1">
      <c r="A77" s="717" t="s">
        <v>1400</v>
      </c>
      <c r="B77" s="768" t="s">
        <v>1401</v>
      </c>
      <c r="C77" s="765" t="s">
        <v>539</v>
      </c>
      <c r="D77" s="766">
        <v>12</v>
      </c>
      <c r="E77" s="721">
        <v>0</v>
      </c>
      <c r="F77" s="769">
        <v>0</v>
      </c>
      <c r="G77" s="723">
        <v>0</v>
      </c>
      <c r="H77" s="770">
        <f>D77*G77</f>
        <v>0</v>
      </c>
    </row>
    <row r="78" spans="1:8" s="716" customFormat="1">
      <c r="A78" s="717" t="s">
        <v>1402</v>
      </c>
      <c r="B78" s="768" t="s">
        <v>1403</v>
      </c>
      <c r="C78" s="765" t="s">
        <v>539</v>
      </c>
      <c r="D78" s="766">
        <v>72</v>
      </c>
      <c r="E78" s="721">
        <v>0</v>
      </c>
      <c r="F78" s="769">
        <v>0</v>
      </c>
      <c r="G78" s="723">
        <v>0</v>
      </c>
      <c r="H78" s="770">
        <f t="shared" si="3"/>
        <v>0</v>
      </c>
    </row>
    <row r="79" spans="1:8" s="716" customFormat="1" ht="16.5" thickBot="1">
      <c r="A79" s="771"/>
      <c r="B79" s="772" t="s">
        <v>1314</v>
      </c>
      <c r="C79" s="773"/>
      <c r="D79" s="774"/>
      <c r="E79" s="775"/>
      <c r="F79" s="776">
        <f>SUM(F32:F78)</f>
        <v>0</v>
      </c>
      <c r="G79" s="737"/>
      <c r="H79" s="777">
        <f>SUM(H32:H78)</f>
        <v>0</v>
      </c>
    </row>
    <row r="80" spans="1:8" ht="18.75" thickBot="1">
      <c r="A80" s="739"/>
      <c r="B80" s="740" t="s">
        <v>1315</v>
      </c>
      <c r="C80" s="741"/>
      <c r="D80" s="742"/>
      <c r="E80" s="743"/>
      <c r="F80" s="744"/>
      <c r="G80" s="745"/>
      <c r="H80" s="746">
        <f>F79+H79</f>
        <v>0</v>
      </c>
    </row>
    <row r="81" spans="1:8" ht="18.75" thickBot="1">
      <c r="A81" s="747"/>
      <c r="B81" s="778"/>
      <c r="C81" s="749"/>
      <c r="D81" s="750"/>
      <c r="E81" s="779"/>
      <c r="F81" s="780"/>
      <c r="G81" s="781"/>
      <c r="H81" s="782"/>
    </row>
    <row r="82" spans="1:8">
      <c r="A82" s="756">
        <v>3</v>
      </c>
      <c r="B82" s="757" t="s">
        <v>1404</v>
      </c>
      <c r="C82" s="758"/>
      <c r="D82" s="759"/>
      <c r="E82" s="760"/>
      <c r="F82" s="761"/>
      <c r="G82" s="762"/>
      <c r="H82" s="763"/>
    </row>
    <row r="83" spans="1:8" s="726" customFormat="1">
      <c r="A83" s="783"/>
      <c r="B83" s="784"/>
      <c r="C83" s="785"/>
      <c r="D83" s="786"/>
      <c r="E83" s="787"/>
      <c r="F83" s="788"/>
      <c r="G83" s="789"/>
      <c r="H83" s="790"/>
    </row>
    <row r="84" spans="1:8" s="726" customFormat="1" ht="15.6" customHeight="1">
      <c r="A84" s="791" t="s">
        <v>740</v>
      </c>
      <c r="B84" s="792" t="s">
        <v>1405</v>
      </c>
      <c r="C84" s="793" t="s">
        <v>539</v>
      </c>
      <c r="D84" s="794">
        <v>54</v>
      </c>
      <c r="E84" s="795">
        <v>0</v>
      </c>
      <c r="F84" s="796">
        <f t="shared" ref="F84:F90" si="4">D84*E84</f>
        <v>0</v>
      </c>
      <c r="G84" s="797">
        <v>0</v>
      </c>
      <c r="H84" s="798">
        <f t="shared" ref="H84:H89" si="5">D84*G84</f>
        <v>0</v>
      </c>
    </row>
    <row r="85" spans="1:8" s="726" customFormat="1" ht="15" customHeight="1">
      <c r="A85" s="791" t="s">
        <v>742</v>
      </c>
      <c r="B85" s="792" t="s">
        <v>1406</v>
      </c>
      <c r="C85" s="793" t="s">
        <v>539</v>
      </c>
      <c r="D85" s="794">
        <v>17</v>
      </c>
      <c r="E85" s="795">
        <v>0</v>
      </c>
      <c r="F85" s="796">
        <f>D85*E85</f>
        <v>0</v>
      </c>
      <c r="G85" s="797">
        <v>0</v>
      </c>
      <c r="H85" s="798">
        <f>D85*G85</f>
        <v>0</v>
      </c>
    </row>
    <row r="86" spans="1:8" s="726" customFormat="1" ht="16.149999999999999" customHeight="1">
      <c r="A86" s="791" t="s">
        <v>744</v>
      </c>
      <c r="B86" s="792" t="s">
        <v>1407</v>
      </c>
      <c r="C86" s="793" t="s">
        <v>539</v>
      </c>
      <c r="D86" s="794">
        <v>2</v>
      </c>
      <c r="E86" s="795">
        <v>0</v>
      </c>
      <c r="F86" s="796">
        <f t="shared" si="4"/>
        <v>0</v>
      </c>
      <c r="G86" s="797">
        <v>0</v>
      </c>
      <c r="H86" s="798">
        <f t="shared" si="5"/>
        <v>0</v>
      </c>
    </row>
    <row r="87" spans="1:8" s="726" customFormat="1" ht="14.45" customHeight="1">
      <c r="A87" s="791" t="s">
        <v>746</v>
      </c>
      <c r="B87" s="799" t="s">
        <v>1408</v>
      </c>
      <c r="C87" s="793" t="s">
        <v>539</v>
      </c>
      <c r="D87" s="794">
        <v>23</v>
      </c>
      <c r="E87" s="795">
        <v>0</v>
      </c>
      <c r="F87" s="796">
        <f t="shared" si="4"/>
        <v>0</v>
      </c>
      <c r="G87" s="797">
        <v>0</v>
      </c>
      <c r="H87" s="798">
        <f t="shared" si="5"/>
        <v>0</v>
      </c>
    </row>
    <row r="88" spans="1:8" s="726" customFormat="1" ht="14.45" customHeight="1">
      <c r="A88" s="791" t="s">
        <v>748</v>
      </c>
      <c r="B88" s="799" t="s">
        <v>1409</v>
      </c>
      <c r="C88" s="793" t="s">
        <v>539</v>
      </c>
      <c r="D88" s="794">
        <v>6</v>
      </c>
      <c r="E88" s="795">
        <v>0</v>
      </c>
      <c r="F88" s="796">
        <f t="shared" si="4"/>
        <v>0</v>
      </c>
      <c r="G88" s="797">
        <v>0</v>
      </c>
      <c r="H88" s="798">
        <f t="shared" si="5"/>
        <v>0</v>
      </c>
    </row>
    <row r="89" spans="1:8" s="726" customFormat="1" ht="14.45" customHeight="1">
      <c r="A89" s="791" t="s">
        <v>750</v>
      </c>
      <c r="B89" s="799" t="s">
        <v>1410</v>
      </c>
      <c r="C89" s="793" t="s">
        <v>539</v>
      </c>
      <c r="D89" s="794">
        <v>2</v>
      </c>
      <c r="E89" s="795">
        <v>0</v>
      </c>
      <c r="F89" s="796">
        <f t="shared" si="4"/>
        <v>0</v>
      </c>
      <c r="G89" s="797">
        <v>0</v>
      </c>
      <c r="H89" s="798">
        <f t="shared" si="5"/>
        <v>0</v>
      </c>
    </row>
    <row r="90" spans="1:8" s="726" customFormat="1" ht="16.5" customHeight="1">
      <c r="A90" s="791" t="s">
        <v>752</v>
      </c>
      <c r="B90" s="799" t="s">
        <v>1411</v>
      </c>
      <c r="C90" s="764" t="s">
        <v>539</v>
      </c>
      <c r="D90" s="800">
        <f>SUM(D84:D89)</f>
        <v>104</v>
      </c>
      <c r="E90" s="795">
        <v>0</v>
      </c>
      <c r="F90" s="802">
        <f t="shared" si="4"/>
        <v>0</v>
      </c>
      <c r="G90" s="803"/>
      <c r="H90" s="767"/>
    </row>
    <row r="91" spans="1:8" s="807" customFormat="1" ht="16.5" thickBot="1">
      <c r="A91" s="804"/>
      <c r="B91" s="804" t="s">
        <v>1314</v>
      </c>
      <c r="C91" s="804"/>
      <c r="D91" s="804"/>
      <c r="E91" s="804"/>
      <c r="F91" s="805">
        <f>SUM(F83:F90)</f>
        <v>0</v>
      </c>
      <c r="G91" s="804"/>
      <c r="H91" s="806">
        <f>SUM(H84:H90)</f>
        <v>0</v>
      </c>
    </row>
    <row r="92" spans="1:8" ht="18.75" thickBot="1">
      <c r="A92" s="808"/>
      <c r="B92" s="809" t="s">
        <v>1412</v>
      </c>
      <c r="C92" s="810"/>
      <c r="D92" s="811"/>
      <c r="E92" s="812"/>
      <c r="F92" s="811"/>
      <c r="G92" s="811"/>
      <c r="H92" s="813">
        <f>F91+H91</f>
        <v>0</v>
      </c>
    </row>
    <row r="93" spans="1:8" ht="16.5" thickBot="1">
      <c r="A93" s="814"/>
      <c r="B93" s="815"/>
      <c r="C93" s="816"/>
      <c r="D93" s="817"/>
      <c r="E93" s="818"/>
      <c r="F93" s="817"/>
      <c r="G93" s="817"/>
      <c r="H93" s="819"/>
    </row>
    <row r="94" spans="1:8">
      <c r="A94" s="756">
        <v>4</v>
      </c>
      <c r="B94" s="757" t="s">
        <v>1413</v>
      </c>
      <c r="C94" s="758"/>
      <c r="D94" s="759"/>
      <c r="E94" s="760"/>
      <c r="F94" s="761"/>
      <c r="G94" s="762"/>
      <c r="H94" s="763"/>
    </row>
    <row r="95" spans="1:8">
      <c r="A95" s="717" t="s">
        <v>756</v>
      </c>
      <c r="B95" s="804" t="s">
        <v>1414</v>
      </c>
      <c r="C95" s="764" t="s">
        <v>539</v>
      </c>
      <c r="D95" s="800">
        <v>12</v>
      </c>
      <c r="E95" s="801">
        <v>0</v>
      </c>
      <c r="F95" s="802">
        <f t="shared" ref="F95:F135" si="6">D95*E95</f>
        <v>0</v>
      </c>
      <c r="G95" s="803">
        <v>0</v>
      </c>
      <c r="H95" s="767">
        <f t="shared" ref="H95:H135" si="7">D95*G95</f>
        <v>0</v>
      </c>
    </row>
    <row r="96" spans="1:8" s="716" customFormat="1">
      <c r="A96" s="717" t="s">
        <v>758</v>
      </c>
      <c r="B96" s="804" t="s">
        <v>1415</v>
      </c>
      <c r="C96" s="764" t="s">
        <v>539</v>
      </c>
      <c r="D96" s="800">
        <v>2</v>
      </c>
      <c r="E96" s="801">
        <v>0</v>
      </c>
      <c r="F96" s="802">
        <f t="shared" si="6"/>
        <v>0</v>
      </c>
      <c r="G96" s="803">
        <v>0</v>
      </c>
      <c r="H96" s="767">
        <f t="shared" si="7"/>
        <v>0</v>
      </c>
    </row>
    <row r="97" spans="1:8" s="716" customFormat="1">
      <c r="A97" s="717" t="s">
        <v>760</v>
      </c>
      <c r="B97" s="804" t="s">
        <v>1416</v>
      </c>
      <c r="C97" s="764" t="s">
        <v>539</v>
      </c>
      <c r="D97" s="800">
        <v>12</v>
      </c>
      <c r="E97" s="801">
        <v>0</v>
      </c>
      <c r="F97" s="802">
        <f t="shared" si="6"/>
        <v>0</v>
      </c>
      <c r="G97" s="803">
        <v>0</v>
      </c>
      <c r="H97" s="767">
        <f t="shared" si="7"/>
        <v>0</v>
      </c>
    </row>
    <row r="98" spans="1:8" s="716" customFormat="1">
      <c r="A98" s="717" t="s">
        <v>762</v>
      </c>
      <c r="B98" s="804" t="s">
        <v>1417</v>
      </c>
      <c r="C98" s="764" t="s">
        <v>539</v>
      </c>
      <c r="D98" s="800">
        <v>10</v>
      </c>
      <c r="E98" s="801">
        <v>0</v>
      </c>
      <c r="F98" s="802">
        <f>D98*E98</f>
        <v>0</v>
      </c>
      <c r="G98" s="803">
        <v>0</v>
      </c>
      <c r="H98" s="767">
        <f>D98*G98</f>
        <v>0</v>
      </c>
    </row>
    <row r="99" spans="1:8" s="716" customFormat="1">
      <c r="A99" s="717" t="s">
        <v>764</v>
      </c>
      <c r="B99" s="804" t="s">
        <v>1418</v>
      </c>
      <c r="C99" s="764" t="s">
        <v>539</v>
      </c>
      <c r="D99" s="800">
        <v>15</v>
      </c>
      <c r="E99" s="801">
        <v>0</v>
      </c>
      <c r="F99" s="802">
        <f t="shared" si="6"/>
        <v>0</v>
      </c>
      <c r="G99" s="803">
        <v>0</v>
      </c>
      <c r="H99" s="767">
        <f t="shared" si="7"/>
        <v>0</v>
      </c>
    </row>
    <row r="100" spans="1:8" s="716" customFormat="1" ht="31.5">
      <c r="A100" s="717" t="s">
        <v>766</v>
      </c>
      <c r="B100" s="804" t="s">
        <v>1419</v>
      </c>
      <c r="C100" s="764" t="s">
        <v>539</v>
      </c>
      <c r="D100" s="800">
        <v>1</v>
      </c>
      <c r="E100" s="801">
        <v>0</v>
      </c>
      <c r="F100" s="802">
        <f t="shared" si="6"/>
        <v>0</v>
      </c>
      <c r="G100" s="803">
        <v>0</v>
      </c>
      <c r="H100" s="767">
        <f t="shared" si="7"/>
        <v>0</v>
      </c>
    </row>
    <row r="101" spans="1:8" s="716" customFormat="1">
      <c r="A101" s="717" t="s">
        <v>768</v>
      </c>
      <c r="B101" s="804" t="s">
        <v>1420</v>
      </c>
      <c r="C101" s="764" t="s">
        <v>539</v>
      </c>
      <c r="D101" s="800">
        <v>17</v>
      </c>
      <c r="E101" s="801">
        <v>0</v>
      </c>
      <c r="F101" s="802">
        <f t="shared" si="6"/>
        <v>0</v>
      </c>
      <c r="G101" s="803">
        <v>0</v>
      </c>
      <c r="H101" s="767">
        <f t="shared" si="7"/>
        <v>0</v>
      </c>
    </row>
    <row r="102" spans="1:8" s="716" customFormat="1">
      <c r="A102" s="717" t="s">
        <v>1421</v>
      </c>
      <c r="B102" s="804" t="s">
        <v>1422</v>
      </c>
      <c r="C102" s="764" t="s">
        <v>539</v>
      </c>
      <c r="D102" s="800">
        <v>5</v>
      </c>
      <c r="E102" s="801">
        <v>0</v>
      </c>
      <c r="F102" s="802">
        <f t="shared" si="6"/>
        <v>0</v>
      </c>
      <c r="G102" s="803">
        <v>0</v>
      </c>
      <c r="H102" s="767">
        <f t="shared" si="7"/>
        <v>0</v>
      </c>
    </row>
    <row r="103" spans="1:8" s="716" customFormat="1">
      <c r="A103" s="717" t="s">
        <v>1423</v>
      </c>
      <c r="B103" s="804" t="s">
        <v>1424</v>
      </c>
      <c r="C103" s="764" t="s">
        <v>539</v>
      </c>
      <c r="D103" s="800">
        <v>10</v>
      </c>
      <c r="E103" s="801">
        <v>0</v>
      </c>
      <c r="F103" s="802">
        <f t="shared" si="6"/>
        <v>0</v>
      </c>
      <c r="G103" s="803">
        <v>0</v>
      </c>
      <c r="H103" s="767">
        <f t="shared" si="7"/>
        <v>0</v>
      </c>
    </row>
    <row r="104" spans="1:8" s="716" customFormat="1">
      <c r="A104" s="717" t="s">
        <v>1425</v>
      </c>
      <c r="B104" s="804" t="s">
        <v>1426</v>
      </c>
      <c r="C104" s="764" t="s">
        <v>539</v>
      </c>
      <c r="D104" s="800">
        <v>16</v>
      </c>
      <c r="E104" s="801">
        <v>0</v>
      </c>
      <c r="F104" s="802">
        <f t="shared" si="6"/>
        <v>0</v>
      </c>
      <c r="G104" s="803">
        <v>0</v>
      </c>
      <c r="H104" s="767">
        <f t="shared" si="7"/>
        <v>0</v>
      </c>
    </row>
    <row r="105" spans="1:8" s="716" customFormat="1">
      <c r="A105" s="717" t="s">
        <v>1427</v>
      </c>
      <c r="B105" s="804" t="s">
        <v>1428</v>
      </c>
      <c r="C105" s="764" t="s">
        <v>539</v>
      </c>
      <c r="D105" s="800">
        <v>16</v>
      </c>
      <c r="E105" s="801">
        <v>0</v>
      </c>
      <c r="F105" s="802">
        <f t="shared" si="6"/>
        <v>0</v>
      </c>
      <c r="G105" s="803">
        <v>0</v>
      </c>
      <c r="H105" s="767">
        <f t="shared" si="7"/>
        <v>0</v>
      </c>
    </row>
    <row r="106" spans="1:8" s="716" customFormat="1">
      <c r="A106" s="717" t="s">
        <v>1429</v>
      </c>
      <c r="B106" s="804" t="s">
        <v>1430</v>
      </c>
      <c r="C106" s="764" t="s">
        <v>539</v>
      </c>
      <c r="D106" s="800">
        <v>3</v>
      </c>
      <c r="E106" s="801">
        <v>0</v>
      </c>
      <c r="F106" s="802">
        <f>D106*E106</f>
        <v>0</v>
      </c>
      <c r="G106" s="803">
        <v>0</v>
      </c>
      <c r="H106" s="767">
        <f>D106*G106</f>
        <v>0</v>
      </c>
    </row>
    <row r="107" spans="1:8" s="716" customFormat="1" ht="31.5">
      <c r="A107" s="717" t="s">
        <v>1431</v>
      </c>
      <c r="B107" s="804" t="s">
        <v>1432</v>
      </c>
      <c r="C107" s="764" t="s">
        <v>539</v>
      </c>
      <c r="D107" s="800">
        <v>10</v>
      </c>
      <c r="E107" s="801">
        <v>0</v>
      </c>
      <c r="F107" s="802">
        <f t="shared" si="6"/>
        <v>0</v>
      </c>
      <c r="G107" s="803">
        <v>0</v>
      </c>
      <c r="H107" s="767">
        <f t="shared" si="7"/>
        <v>0</v>
      </c>
    </row>
    <row r="108" spans="1:8" s="716" customFormat="1" ht="31.5">
      <c r="A108" s="717" t="s">
        <v>1433</v>
      </c>
      <c r="B108" s="804" t="s">
        <v>1434</v>
      </c>
      <c r="C108" s="764" t="s">
        <v>539</v>
      </c>
      <c r="D108" s="800">
        <v>2</v>
      </c>
      <c r="E108" s="801">
        <v>0</v>
      </c>
      <c r="F108" s="802">
        <f>D108*E108</f>
        <v>0</v>
      </c>
      <c r="G108" s="803">
        <v>0</v>
      </c>
      <c r="H108" s="767">
        <f>D108*G108</f>
        <v>0</v>
      </c>
    </row>
    <row r="109" spans="1:8" s="716" customFormat="1" ht="31.5">
      <c r="A109" s="717" t="s">
        <v>1435</v>
      </c>
      <c r="B109" s="804" t="s">
        <v>1436</v>
      </c>
      <c r="C109" s="764" t="s">
        <v>539</v>
      </c>
      <c r="D109" s="800">
        <v>4</v>
      </c>
      <c r="E109" s="801">
        <v>0</v>
      </c>
      <c r="F109" s="802">
        <f t="shared" si="6"/>
        <v>0</v>
      </c>
      <c r="G109" s="803">
        <v>0</v>
      </c>
      <c r="H109" s="767">
        <f t="shared" si="7"/>
        <v>0</v>
      </c>
    </row>
    <row r="110" spans="1:8" s="716" customFormat="1">
      <c r="A110" s="717" t="s">
        <v>1437</v>
      </c>
      <c r="B110" s="804" t="s">
        <v>1438</v>
      </c>
      <c r="C110" s="764" t="s">
        <v>539</v>
      </c>
      <c r="D110" s="800">
        <v>87</v>
      </c>
      <c r="E110" s="801">
        <v>0</v>
      </c>
      <c r="F110" s="802">
        <f t="shared" si="6"/>
        <v>0</v>
      </c>
      <c r="G110" s="803">
        <v>0</v>
      </c>
      <c r="H110" s="767">
        <f t="shared" si="7"/>
        <v>0</v>
      </c>
    </row>
    <row r="111" spans="1:8" s="716" customFormat="1">
      <c r="A111" s="717" t="s">
        <v>1439</v>
      </c>
      <c r="B111" s="804" t="s">
        <v>1440</v>
      </c>
      <c r="C111" s="764" t="s">
        <v>539</v>
      </c>
      <c r="D111" s="800">
        <v>26</v>
      </c>
      <c r="E111" s="801">
        <v>0</v>
      </c>
      <c r="F111" s="802">
        <f t="shared" si="6"/>
        <v>0</v>
      </c>
      <c r="G111" s="803">
        <v>0</v>
      </c>
      <c r="H111" s="767">
        <f t="shared" si="7"/>
        <v>0</v>
      </c>
    </row>
    <row r="112" spans="1:8" s="716" customFormat="1">
      <c r="A112" s="717" t="s">
        <v>1441</v>
      </c>
      <c r="B112" s="804" t="s">
        <v>1442</v>
      </c>
      <c r="C112" s="764" t="s">
        <v>539</v>
      </c>
      <c r="D112" s="800">
        <v>34</v>
      </c>
      <c r="E112" s="801">
        <v>0</v>
      </c>
      <c r="F112" s="802">
        <f t="shared" si="6"/>
        <v>0</v>
      </c>
      <c r="G112" s="803">
        <v>0</v>
      </c>
      <c r="H112" s="767">
        <f t="shared" si="7"/>
        <v>0</v>
      </c>
    </row>
    <row r="113" spans="1:8" s="716" customFormat="1">
      <c r="A113" s="717" t="s">
        <v>1443</v>
      </c>
      <c r="B113" s="804" t="s">
        <v>1444</v>
      </c>
      <c r="C113" s="764" t="s">
        <v>539</v>
      </c>
      <c r="D113" s="800">
        <v>15</v>
      </c>
      <c r="E113" s="801">
        <v>0</v>
      </c>
      <c r="F113" s="802">
        <f t="shared" si="6"/>
        <v>0</v>
      </c>
      <c r="G113" s="803">
        <v>0</v>
      </c>
      <c r="H113" s="767">
        <f t="shared" si="7"/>
        <v>0</v>
      </c>
    </row>
    <row r="114" spans="1:8" s="716" customFormat="1">
      <c r="A114" s="717" t="s">
        <v>1445</v>
      </c>
      <c r="B114" s="804" t="s">
        <v>1446</v>
      </c>
      <c r="C114" s="764" t="s">
        <v>539</v>
      </c>
      <c r="D114" s="800">
        <v>125</v>
      </c>
      <c r="E114" s="801">
        <v>0</v>
      </c>
      <c r="F114" s="802">
        <f t="shared" si="6"/>
        <v>0</v>
      </c>
      <c r="G114" s="803">
        <v>0</v>
      </c>
      <c r="H114" s="767">
        <f t="shared" si="7"/>
        <v>0</v>
      </c>
    </row>
    <row r="115" spans="1:8" s="716" customFormat="1" ht="31.5">
      <c r="A115" s="717" t="s">
        <v>1447</v>
      </c>
      <c r="B115" s="804" t="s">
        <v>1448</v>
      </c>
      <c r="C115" s="764" t="s">
        <v>539</v>
      </c>
      <c r="D115" s="800">
        <v>2</v>
      </c>
      <c r="E115" s="801">
        <v>0</v>
      </c>
      <c r="F115" s="802">
        <f t="shared" si="6"/>
        <v>0</v>
      </c>
      <c r="G115" s="803">
        <v>0</v>
      </c>
      <c r="H115" s="767">
        <f t="shared" si="7"/>
        <v>0</v>
      </c>
    </row>
    <row r="116" spans="1:8" s="716" customFormat="1">
      <c r="A116" s="717" t="s">
        <v>1449</v>
      </c>
      <c r="B116" s="804" t="s">
        <v>1450</v>
      </c>
      <c r="C116" s="764" t="s">
        <v>180</v>
      </c>
      <c r="D116" s="800">
        <v>30</v>
      </c>
      <c r="E116" s="801">
        <v>0</v>
      </c>
      <c r="F116" s="802">
        <f t="shared" si="6"/>
        <v>0</v>
      </c>
      <c r="G116" s="803">
        <v>0</v>
      </c>
      <c r="H116" s="767">
        <f t="shared" si="7"/>
        <v>0</v>
      </c>
    </row>
    <row r="117" spans="1:8" s="716" customFormat="1">
      <c r="A117" s="717" t="s">
        <v>1451</v>
      </c>
      <c r="B117" s="804" t="s">
        <v>1452</v>
      </c>
      <c r="C117" s="764" t="s">
        <v>180</v>
      </c>
      <c r="D117" s="800">
        <v>80</v>
      </c>
      <c r="E117" s="801">
        <v>0</v>
      </c>
      <c r="F117" s="802">
        <f t="shared" si="6"/>
        <v>0</v>
      </c>
      <c r="G117" s="803">
        <v>0</v>
      </c>
      <c r="H117" s="767">
        <f t="shared" si="7"/>
        <v>0</v>
      </c>
    </row>
    <row r="118" spans="1:8" s="716" customFormat="1">
      <c r="A118" s="717" t="s">
        <v>1453</v>
      </c>
      <c r="B118" s="804" t="s">
        <v>1454</v>
      </c>
      <c r="C118" s="764" t="s">
        <v>180</v>
      </c>
      <c r="D118" s="800">
        <v>80</v>
      </c>
      <c r="E118" s="801">
        <v>0</v>
      </c>
      <c r="F118" s="802">
        <f>D118*E118</f>
        <v>0</v>
      </c>
      <c r="G118" s="803">
        <v>0</v>
      </c>
      <c r="H118" s="767">
        <f>D118*G118</f>
        <v>0</v>
      </c>
    </row>
    <row r="119" spans="1:8" s="716" customFormat="1">
      <c r="A119" s="717" t="s">
        <v>1455</v>
      </c>
      <c r="B119" s="804" t="s">
        <v>1456</v>
      </c>
      <c r="C119" s="764" t="s">
        <v>180</v>
      </c>
      <c r="D119" s="800">
        <v>60</v>
      </c>
      <c r="E119" s="801">
        <v>0</v>
      </c>
      <c r="F119" s="802">
        <f t="shared" si="6"/>
        <v>0</v>
      </c>
      <c r="G119" s="803">
        <v>0</v>
      </c>
      <c r="H119" s="767">
        <f t="shared" si="7"/>
        <v>0</v>
      </c>
    </row>
    <row r="120" spans="1:8" s="716" customFormat="1">
      <c r="A120" s="717" t="s">
        <v>1457</v>
      </c>
      <c r="B120" s="804" t="s">
        <v>1458</v>
      </c>
      <c r="C120" s="764" t="s">
        <v>180</v>
      </c>
      <c r="D120" s="800">
        <v>280</v>
      </c>
      <c r="E120" s="801">
        <v>0</v>
      </c>
      <c r="F120" s="802">
        <f t="shared" si="6"/>
        <v>0</v>
      </c>
      <c r="G120" s="803">
        <v>0</v>
      </c>
      <c r="H120" s="767">
        <f t="shared" si="7"/>
        <v>0</v>
      </c>
    </row>
    <row r="121" spans="1:8" s="716" customFormat="1">
      <c r="A121" s="717" t="s">
        <v>1459</v>
      </c>
      <c r="B121" s="804" t="s">
        <v>1460</v>
      </c>
      <c r="C121" s="764" t="s">
        <v>180</v>
      </c>
      <c r="D121" s="800">
        <v>170</v>
      </c>
      <c r="E121" s="801">
        <v>0</v>
      </c>
      <c r="F121" s="802">
        <f>D121*E121</f>
        <v>0</v>
      </c>
      <c r="G121" s="803">
        <v>0</v>
      </c>
      <c r="H121" s="767">
        <f>D121*G121</f>
        <v>0</v>
      </c>
    </row>
    <row r="122" spans="1:8" s="716" customFormat="1">
      <c r="A122" s="717" t="s">
        <v>1461</v>
      </c>
      <c r="B122" s="804" t="s">
        <v>1462</v>
      </c>
      <c r="C122" s="764" t="s">
        <v>180</v>
      </c>
      <c r="D122" s="800">
        <v>150</v>
      </c>
      <c r="E122" s="801">
        <v>0</v>
      </c>
      <c r="F122" s="802">
        <f>D122*E122</f>
        <v>0</v>
      </c>
      <c r="G122" s="803">
        <v>0</v>
      </c>
      <c r="H122" s="767">
        <f>D122*G122</f>
        <v>0</v>
      </c>
    </row>
    <row r="123" spans="1:8" s="716" customFormat="1">
      <c r="A123" s="717" t="s">
        <v>1463</v>
      </c>
      <c r="B123" s="804" t="s">
        <v>1464</v>
      </c>
      <c r="C123" s="764" t="s">
        <v>180</v>
      </c>
      <c r="D123" s="800">
        <v>770</v>
      </c>
      <c r="E123" s="801">
        <v>0</v>
      </c>
      <c r="F123" s="802">
        <f>D123*E123</f>
        <v>0</v>
      </c>
      <c r="G123" s="803">
        <v>0</v>
      </c>
      <c r="H123" s="767">
        <f>D123*G123</f>
        <v>0</v>
      </c>
    </row>
    <row r="124" spans="1:8" s="716" customFormat="1">
      <c r="A124" s="717" t="s">
        <v>1465</v>
      </c>
      <c r="B124" s="804" t="s">
        <v>1466</v>
      </c>
      <c r="C124" s="764" t="s">
        <v>180</v>
      </c>
      <c r="D124" s="800">
        <v>28</v>
      </c>
      <c r="E124" s="801">
        <v>0</v>
      </c>
      <c r="F124" s="802">
        <f t="shared" si="6"/>
        <v>0</v>
      </c>
      <c r="G124" s="803">
        <v>0</v>
      </c>
      <c r="H124" s="767">
        <f t="shared" si="7"/>
        <v>0</v>
      </c>
    </row>
    <row r="125" spans="1:8" s="716" customFormat="1">
      <c r="A125" s="717" t="s">
        <v>1467</v>
      </c>
      <c r="B125" s="804" t="s">
        <v>1468</v>
      </c>
      <c r="C125" s="764" t="s">
        <v>180</v>
      </c>
      <c r="D125" s="800">
        <v>200</v>
      </c>
      <c r="E125" s="801">
        <v>0</v>
      </c>
      <c r="F125" s="802">
        <f>D125*E125</f>
        <v>0</v>
      </c>
      <c r="G125" s="803">
        <v>0</v>
      </c>
      <c r="H125" s="767">
        <f>D125*G125</f>
        <v>0</v>
      </c>
    </row>
    <row r="126" spans="1:8" s="716" customFormat="1">
      <c r="A126" s="717" t="s">
        <v>1469</v>
      </c>
      <c r="B126" s="804" t="s">
        <v>1470</v>
      </c>
      <c r="C126" s="764" t="s">
        <v>180</v>
      </c>
      <c r="D126" s="800">
        <v>100</v>
      </c>
      <c r="E126" s="801">
        <v>0</v>
      </c>
      <c r="F126" s="802">
        <f t="shared" si="6"/>
        <v>0</v>
      </c>
      <c r="G126" s="803">
        <v>0</v>
      </c>
      <c r="H126" s="767">
        <f t="shared" si="7"/>
        <v>0</v>
      </c>
    </row>
    <row r="127" spans="1:8" s="716" customFormat="1">
      <c r="A127" s="717" t="s">
        <v>1471</v>
      </c>
      <c r="B127" s="804" t="s">
        <v>1472</v>
      </c>
      <c r="C127" s="764" t="s">
        <v>180</v>
      </c>
      <c r="D127" s="800">
        <v>45</v>
      </c>
      <c r="E127" s="801">
        <v>0</v>
      </c>
      <c r="F127" s="802">
        <f>D127*E127</f>
        <v>0</v>
      </c>
      <c r="G127" s="803">
        <v>0</v>
      </c>
      <c r="H127" s="767">
        <f>D127*G127</f>
        <v>0</v>
      </c>
    </row>
    <row r="128" spans="1:8" s="716" customFormat="1">
      <c r="A128" s="717" t="s">
        <v>1473</v>
      </c>
      <c r="B128" s="804" t="s">
        <v>1474</v>
      </c>
      <c r="C128" s="764" t="s">
        <v>180</v>
      </c>
      <c r="D128" s="800">
        <v>70</v>
      </c>
      <c r="E128" s="801">
        <v>0</v>
      </c>
      <c r="F128" s="802">
        <f>D128*E128</f>
        <v>0</v>
      </c>
      <c r="G128" s="803">
        <v>0</v>
      </c>
      <c r="H128" s="767">
        <f>D128*G128</f>
        <v>0</v>
      </c>
    </row>
    <row r="129" spans="1:8" s="716" customFormat="1">
      <c r="A129" s="717" t="s">
        <v>1475</v>
      </c>
      <c r="B129" s="804" t="s">
        <v>1476</v>
      </c>
      <c r="C129" s="764" t="s">
        <v>180</v>
      </c>
      <c r="D129" s="800">
        <v>120</v>
      </c>
      <c r="E129" s="801">
        <v>0</v>
      </c>
      <c r="F129" s="802">
        <f>D129*E129</f>
        <v>0</v>
      </c>
      <c r="G129" s="803">
        <v>0</v>
      </c>
      <c r="H129" s="767">
        <f>D129*G129</f>
        <v>0</v>
      </c>
    </row>
    <row r="130" spans="1:8" s="716" customFormat="1">
      <c r="A130" s="717" t="s">
        <v>1477</v>
      </c>
      <c r="B130" s="804" t="s">
        <v>1478</v>
      </c>
      <c r="C130" s="764" t="s">
        <v>180</v>
      </c>
      <c r="D130" s="800">
        <v>30</v>
      </c>
      <c r="E130" s="801">
        <v>0</v>
      </c>
      <c r="F130" s="802">
        <f>D130*E130</f>
        <v>0</v>
      </c>
      <c r="G130" s="803">
        <v>0</v>
      </c>
      <c r="H130" s="767">
        <f>D130*G130</f>
        <v>0</v>
      </c>
    </row>
    <row r="131" spans="1:8" s="716" customFormat="1" ht="31.5">
      <c r="A131" s="717" t="s">
        <v>1479</v>
      </c>
      <c r="B131" s="804" t="s">
        <v>1480</v>
      </c>
      <c r="C131" s="764" t="s">
        <v>539</v>
      </c>
      <c r="D131" s="800">
        <v>250</v>
      </c>
      <c r="E131" s="801">
        <v>0</v>
      </c>
      <c r="F131" s="802">
        <f t="shared" si="6"/>
        <v>0</v>
      </c>
      <c r="G131" s="803">
        <v>0</v>
      </c>
      <c r="H131" s="767">
        <f t="shared" si="7"/>
        <v>0</v>
      </c>
    </row>
    <row r="132" spans="1:8" s="716" customFormat="1">
      <c r="A132" s="820" t="s">
        <v>1481</v>
      </c>
      <c r="B132" s="821" t="s">
        <v>1482</v>
      </c>
      <c r="C132" s="822" t="s">
        <v>539</v>
      </c>
      <c r="D132" s="823">
        <v>85</v>
      </c>
      <c r="E132" s="801">
        <v>0</v>
      </c>
      <c r="F132" s="802">
        <f t="shared" si="6"/>
        <v>0</v>
      </c>
      <c r="G132" s="803">
        <v>0</v>
      </c>
      <c r="H132" s="825">
        <f t="shared" si="7"/>
        <v>0</v>
      </c>
    </row>
    <row r="133" spans="1:8" s="716" customFormat="1">
      <c r="A133" s="820" t="s">
        <v>1483</v>
      </c>
      <c r="B133" s="821" t="s">
        <v>1484</v>
      </c>
      <c r="C133" s="822" t="s">
        <v>539</v>
      </c>
      <c r="D133" s="823">
        <v>85</v>
      </c>
      <c r="E133" s="801">
        <v>0</v>
      </c>
      <c r="F133" s="802">
        <f>D133*E133</f>
        <v>0</v>
      </c>
      <c r="G133" s="803">
        <v>0</v>
      </c>
      <c r="H133" s="825">
        <f>D133*G133</f>
        <v>0</v>
      </c>
    </row>
    <row r="134" spans="1:8" s="716" customFormat="1">
      <c r="A134" s="717" t="s">
        <v>1485</v>
      </c>
      <c r="B134" s="804" t="s">
        <v>1486</v>
      </c>
      <c r="C134" s="764" t="s">
        <v>539</v>
      </c>
      <c r="D134" s="800">
        <v>25</v>
      </c>
      <c r="E134" s="801">
        <v>0</v>
      </c>
      <c r="F134" s="802">
        <f t="shared" si="6"/>
        <v>0</v>
      </c>
      <c r="G134" s="803">
        <v>0</v>
      </c>
      <c r="H134" s="767">
        <f t="shared" si="7"/>
        <v>0</v>
      </c>
    </row>
    <row r="135" spans="1:8" s="716" customFormat="1">
      <c r="A135" s="717" t="s">
        <v>1487</v>
      </c>
      <c r="B135" s="804" t="s">
        <v>1488</v>
      </c>
      <c r="C135" s="764" t="s">
        <v>539</v>
      </c>
      <c r="D135" s="800">
        <v>1</v>
      </c>
      <c r="E135" s="801">
        <v>0</v>
      </c>
      <c r="F135" s="802">
        <f t="shared" si="6"/>
        <v>0</v>
      </c>
      <c r="G135" s="803">
        <v>0</v>
      </c>
      <c r="H135" s="767">
        <f t="shared" si="7"/>
        <v>0</v>
      </c>
    </row>
    <row r="136" spans="1:8" s="716" customFormat="1" ht="16.5" thickBot="1">
      <c r="A136" s="717"/>
      <c r="B136" s="804" t="s">
        <v>1314</v>
      </c>
      <c r="C136" s="719"/>
      <c r="D136" s="800"/>
      <c r="E136" s="801"/>
      <c r="F136" s="826">
        <f>SUM(F95:F135)</f>
        <v>0</v>
      </c>
      <c r="G136" s="803"/>
      <c r="H136" s="827">
        <f>SUM(H95:H135)</f>
        <v>0</v>
      </c>
    </row>
    <row r="137" spans="1:8" s="716" customFormat="1" ht="18.75" thickBot="1">
      <c r="A137" s="808"/>
      <c r="B137" s="809" t="s">
        <v>1412</v>
      </c>
      <c r="C137" s="810"/>
      <c r="D137" s="811"/>
      <c r="E137" s="812"/>
      <c r="F137" s="811"/>
      <c r="G137" s="811"/>
      <c r="H137" s="813">
        <f>F136+H136</f>
        <v>0</v>
      </c>
    </row>
    <row r="138" spans="1:8" ht="16.5" thickBot="1">
      <c r="A138" s="814"/>
      <c r="B138" s="815"/>
      <c r="C138" s="816"/>
      <c r="D138" s="817"/>
      <c r="E138" s="818"/>
      <c r="F138" s="817"/>
      <c r="G138" s="817"/>
      <c r="H138" s="819"/>
    </row>
    <row r="139" spans="1:8">
      <c r="A139" s="756">
        <v>5</v>
      </c>
      <c r="B139" s="757" t="s">
        <v>1489</v>
      </c>
      <c r="C139" s="758"/>
      <c r="D139" s="759"/>
      <c r="E139" s="760"/>
      <c r="F139" s="761"/>
      <c r="G139" s="762"/>
      <c r="H139" s="763"/>
    </row>
    <row r="140" spans="1:8" s="716" customFormat="1" ht="31.5">
      <c r="A140" s="717" t="s">
        <v>1490</v>
      </c>
      <c r="B140" s="804" t="s">
        <v>1491</v>
      </c>
      <c r="C140" s="719" t="s">
        <v>690</v>
      </c>
      <c r="D140" s="800">
        <v>35</v>
      </c>
      <c r="E140" s="801">
        <v>0</v>
      </c>
      <c r="F140" s="826">
        <f>D140*E140</f>
        <v>0</v>
      </c>
      <c r="G140" s="828">
        <v>0</v>
      </c>
      <c r="H140" s="827">
        <f t="shared" ref="H140:H160" si="8">D140*G140</f>
        <v>0</v>
      </c>
    </row>
    <row r="141" spans="1:8" s="716" customFormat="1">
      <c r="A141" s="717" t="s">
        <v>1492</v>
      </c>
      <c r="B141" s="804" t="s">
        <v>1493</v>
      </c>
      <c r="C141" s="719" t="s">
        <v>690</v>
      </c>
      <c r="D141" s="800">
        <v>85</v>
      </c>
      <c r="E141" s="801">
        <v>0</v>
      </c>
      <c r="F141" s="826">
        <f>D141*E141</f>
        <v>0</v>
      </c>
      <c r="G141" s="828">
        <v>0</v>
      </c>
      <c r="H141" s="827">
        <f t="shared" si="8"/>
        <v>0</v>
      </c>
    </row>
    <row r="142" spans="1:8" s="716" customFormat="1">
      <c r="A142" s="717" t="s">
        <v>1494</v>
      </c>
      <c r="B142" s="804" t="s">
        <v>1495</v>
      </c>
      <c r="C142" s="719" t="s">
        <v>690</v>
      </c>
      <c r="D142" s="800">
        <v>145</v>
      </c>
      <c r="E142" s="801">
        <v>0</v>
      </c>
      <c r="F142" s="826">
        <f t="shared" ref="F142:F157" si="9">D142*E142</f>
        <v>0</v>
      </c>
      <c r="G142" s="828">
        <v>0</v>
      </c>
      <c r="H142" s="827">
        <f t="shared" si="8"/>
        <v>0</v>
      </c>
    </row>
    <row r="143" spans="1:8" s="716" customFormat="1">
      <c r="A143" s="717" t="s">
        <v>1496</v>
      </c>
      <c r="B143" s="804" t="s">
        <v>1497</v>
      </c>
      <c r="C143" s="719" t="s">
        <v>180</v>
      </c>
      <c r="D143" s="800">
        <v>35</v>
      </c>
      <c r="E143" s="801">
        <v>0</v>
      </c>
      <c r="F143" s="826">
        <f t="shared" si="9"/>
        <v>0</v>
      </c>
      <c r="G143" s="828">
        <v>0</v>
      </c>
      <c r="H143" s="827">
        <f t="shared" si="8"/>
        <v>0</v>
      </c>
    </row>
    <row r="144" spans="1:8" s="716" customFormat="1">
      <c r="A144" s="717" t="s">
        <v>1498</v>
      </c>
      <c r="B144" s="804" t="s">
        <v>1499</v>
      </c>
      <c r="C144" s="719" t="s">
        <v>180</v>
      </c>
      <c r="D144" s="800">
        <v>75</v>
      </c>
      <c r="E144" s="801">
        <v>0</v>
      </c>
      <c r="F144" s="826">
        <f t="shared" si="9"/>
        <v>0</v>
      </c>
      <c r="G144" s="828">
        <v>0</v>
      </c>
      <c r="H144" s="827">
        <f t="shared" si="8"/>
        <v>0</v>
      </c>
    </row>
    <row r="145" spans="1:8" s="716" customFormat="1">
      <c r="A145" s="717" t="s">
        <v>1500</v>
      </c>
      <c r="B145" s="804" t="s">
        <v>1501</v>
      </c>
      <c r="C145" s="719" t="s">
        <v>180</v>
      </c>
      <c r="D145" s="800">
        <v>285</v>
      </c>
      <c r="E145" s="801">
        <v>0</v>
      </c>
      <c r="F145" s="826">
        <f t="shared" si="9"/>
        <v>0</v>
      </c>
      <c r="G145" s="828">
        <v>0</v>
      </c>
      <c r="H145" s="827">
        <f t="shared" si="8"/>
        <v>0</v>
      </c>
    </row>
    <row r="146" spans="1:8" s="716" customFormat="1">
      <c r="A146" s="717" t="s">
        <v>1502</v>
      </c>
      <c r="B146" s="804" t="s">
        <v>1503</v>
      </c>
      <c r="C146" s="719" t="s">
        <v>180</v>
      </c>
      <c r="D146" s="800">
        <v>850</v>
      </c>
      <c r="E146" s="801">
        <v>0</v>
      </c>
      <c r="F146" s="826">
        <f t="shared" si="9"/>
        <v>0</v>
      </c>
      <c r="G146" s="828">
        <v>0</v>
      </c>
      <c r="H146" s="827">
        <f t="shared" si="8"/>
        <v>0</v>
      </c>
    </row>
    <row r="147" spans="1:8" s="831" customFormat="1">
      <c r="A147" s="717" t="s">
        <v>1504</v>
      </c>
      <c r="B147" s="821" t="s">
        <v>1505</v>
      </c>
      <c r="C147" s="829" t="s">
        <v>539</v>
      </c>
      <c r="D147" s="823">
        <v>350</v>
      </c>
      <c r="E147" s="824">
        <v>0</v>
      </c>
      <c r="F147" s="826">
        <f t="shared" si="9"/>
        <v>0</v>
      </c>
      <c r="G147" s="828">
        <v>0</v>
      </c>
      <c r="H147" s="830">
        <f t="shared" si="8"/>
        <v>0</v>
      </c>
    </row>
    <row r="148" spans="1:8" s="831" customFormat="1">
      <c r="A148" s="717" t="s">
        <v>1506</v>
      </c>
      <c r="B148" s="821" t="s">
        <v>1507</v>
      </c>
      <c r="C148" s="829" t="s">
        <v>180</v>
      </c>
      <c r="D148" s="823">
        <v>850</v>
      </c>
      <c r="E148" s="824">
        <v>0</v>
      </c>
      <c r="F148" s="826">
        <f t="shared" si="9"/>
        <v>0</v>
      </c>
      <c r="G148" s="828">
        <v>0</v>
      </c>
      <c r="H148" s="830">
        <f t="shared" si="8"/>
        <v>0</v>
      </c>
    </row>
    <row r="149" spans="1:8" s="831" customFormat="1">
      <c r="A149" s="717" t="s">
        <v>1508</v>
      </c>
      <c r="B149" s="821" t="s">
        <v>1509</v>
      </c>
      <c r="C149" s="829" t="s">
        <v>180</v>
      </c>
      <c r="D149" s="823">
        <v>285</v>
      </c>
      <c r="E149" s="824">
        <v>0</v>
      </c>
      <c r="F149" s="826">
        <f t="shared" si="9"/>
        <v>0</v>
      </c>
      <c r="G149" s="828">
        <v>0</v>
      </c>
      <c r="H149" s="830">
        <f t="shared" si="8"/>
        <v>0</v>
      </c>
    </row>
    <row r="150" spans="1:8" s="831" customFormat="1">
      <c r="A150" s="717" t="s">
        <v>1510</v>
      </c>
      <c r="B150" s="821" t="s">
        <v>1511</v>
      </c>
      <c r="C150" s="829" t="s">
        <v>180</v>
      </c>
      <c r="D150" s="823">
        <v>75</v>
      </c>
      <c r="E150" s="824">
        <v>0</v>
      </c>
      <c r="F150" s="826">
        <f t="shared" si="9"/>
        <v>0</v>
      </c>
      <c r="G150" s="828">
        <v>0</v>
      </c>
      <c r="H150" s="830">
        <f t="shared" si="8"/>
        <v>0</v>
      </c>
    </row>
    <row r="151" spans="1:8" s="831" customFormat="1">
      <c r="A151" s="717" t="s">
        <v>1512</v>
      </c>
      <c r="B151" s="821" t="s">
        <v>1513</v>
      </c>
      <c r="C151" s="829" t="s">
        <v>180</v>
      </c>
      <c r="D151" s="823">
        <v>35</v>
      </c>
      <c r="E151" s="824">
        <v>0</v>
      </c>
      <c r="F151" s="826">
        <f t="shared" si="9"/>
        <v>0</v>
      </c>
      <c r="G151" s="828">
        <v>0</v>
      </c>
      <c r="H151" s="830">
        <f t="shared" si="8"/>
        <v>0</v>
      </c>
    </row>
    <row r="152" spans="1:8" s="831" customFormat="1" ht="31.5">
      <c r="A152" s="717" t="s">
        <v>1514</v>
      </c>
      <c r="B152" s="821" t="s">
        <v>1515</v>
      </c>
      <c r="C152" s="829" t="s">
        <v>162</v>
      </c>
      <c r="D152" s="823">
        <v>50</v>
      </c>
      <c r="E152" s="824">
        <v>0</v>
      </c>
      <c r="F152" s="826">
        <f t="shared" si="9"/>
        <v>0</v>
      </c>
      <c r="G152" s="828">
        <v>0</v>
      </c>
      <c r="H152" s="830">
        <f t="shared" si="8"/>
        <v>0</v>
      </c>
    </row>
    <row r="153" spans="1:8" s="831" customFormat="1" ht="31.5">
      <c r="A153" s="717" t="s">
        <v>1516</v>
      </c>
      <c r="B153" s="821" t="s">
        <v>1517</v>
      </c>
      <c r="C153" s="829" t="s">
        <v>162</v>
      </c>
      <c r="D153" s="823">
        <v>10</v>
      </c>
      <c r="E153" s="824">
        <v>0</v>
      </c>
      <c r="F153" s="826">
        <f>D153*E153</f>
        <v>0</v>
      </c>
      <c r="G153" s="828">
        <v>0</v>
      </c>
      <c r="H153" s="830">
        <f t="shared" si="8"/>
        <v>0</v>
      </c>
    </row>
    <row r="154" spans="1:8" s="831" customFormat="1" ht="31.5">
      <c r="A154" s="717" t="s">
        <v>1518</v>
      </c>
      <c r="B154" s="821" t="s">
        <v>1519</v>
      </c>
      <c r="C154" s="829" t="s">
        <v>539</v>
      </c>
      <c r="D154" s="823">
        <v>350</v>
      </c>
      <c r="E154" s="824">
        <v>0</v>
      </c>
      <c r="F154" s="826">
        <f t="shared" si="9"/>
        <v>0</v>
      </c>
      <c r="G154" s="828">
        <v>0</v>
      </c>
      <c r="H154" s="830">
        <f t="shared" si="8"/>
        <v>0</v>
      </c>
    </row>
    <row r="155" spans="1:8" s="831" customFormat="1" ht="31.5">
      <c r="A155" s="717" t="s">
        <v>1520</v>
      </c>
      <c r="B155" s="821" t="s">
        <v>1521</v>
      </c>
      <c r="C155" s="829" t="s">
        <v>180</v>
      </c>
      <c r="D155" s="823">
        <v>35</v>
      </c>
      <c r="E155" s="824">
        <v>0</v>
      </c>
      <c r="F155" s="826">
        <f t="shared" si="9"/>
        <v>0</v>
      </c>
      <c r="G155" s="828">
        <v>0</v>
      </c>
      <c r="H155" s="830">
        <f t="shared" si="8"/>
        <v>0</v>
      </c>
    </row>
    <row r="156" spans="1:8" s="716" customFormat="1">
      <c r="A156" s="717" t="s">
        <v>1522</v>
      </c>
      <c r="B156" s="804" t="s">
        <v>1523</v>
      </c>
      <c r="C156" s="719" t="s">
        <v>162</v>
      </c>
      <c r="D156" s="800">
        <v>54</v>
      </c>
      <c r="E156" s="801">
        <v>0</v>
      </c>
      <c r="F156" s="826">
        <f t="shared" si="9"/>
        <v>0</v>
      </c>
      <c r="G156" s="828">
        <v>0</v>
      </c>
      <c r="H156" s="827">
        <f t="shared" si="8"/>
        <v>0</v>
      </c>
    </row>
    <row r="157" spans="1:8" s="716" customFormat="1">
      <c r="A157" s="717" t="s">
        <v>1524</v>
      </c>
      <c r="B157" s="804" t="s">
        <v>1525</v>
      </c>
      <c r="C157" s="719" t="s">
        <v>539</v>
      </c>
      <c r="D157" s="800">
        <v>250</v>
      </c>
      <c r="E157" s="801">
        <v>0</v>
      </c>
      <c r="F157" s="826">
        <f t="shared" si="9"/>
        <v>0</v>
      </c>
      <c r="G157" s="828">
        <v>0</v>
      </c>
      <c r="H157" s="827">
        <f t="shared" si="8"/>
        <v>0</v>
      </c>
    </row>
    <row r="158" spans="1:8" s="716" customFormat="1">
      <c r="A158" s="717" t="s">
        <v>1526</v>
      </c>
      <c r="B158" s="804" t="s">
        <v>1527</v>
      </c>
      <c r="C158" s="719" t="s">
        <v>690</v>
      </c>
      <c r="D158" s="800">
        <v>25</v>
      </c>
      <c r="E158" s="801">
        <v>0</v>
      </c>
      <c r="F158" s="826">
        <f>D158*E158</f>
        <v>0</v>
      </c>
      <c r="G158" s="828">
        <v>0</v>
      </c>
      <c r="H158" s="827">
        <f t="shared" si="8"/>
        <v>0</v>
      </c>
    </row>
    <row r="159" spans="1:8" s="716" customFormat="1">
      <c r="A159" s="717" t="s">
        <v>1528</v>
      </c>
      <c r="B159" s="821" t="s">
        <v>1529</v>
      </c>
      <c r="C159" s="829" t="s">
        <v>539</v>
      </c>
      <c r="D159" s="823">
        <v>185</v>
      </c>
      <c r="E159" s="824">
        <v>0</v>
      </c>
      <c r="F159" s="826">
        <f>D159*E159</f>
        <v>0</v>
      </c>
      <c r="G159" s="828">
        <v>0</v>
      </c>
      <c r="H159" s="830">
        <f t="shared" si="8"/>
        <v>0</v>
      </c>
    </row>
    <row r="160" spans="1:8" s="831" customFormat="1" ht="31.5">
      <c r="A160" s="717" t="s">
        <v>1530</v>
      </c>
      <c r="B160" s="821" t="s">
        <v>1531</v>
      </c>
      <c r="C160" s="829" t="s">
        <v>162</v>
      </c>
      <c r="D160" s="823">
        <v>14</v>
      </c>
      <c r="E160" s="824">
        <v>0</v>
      </c>
      <c r="F160" s="826">
        <f>D160*E160</f>
        <v>0</v>
      </c>
      <c r="G160" s="828">
        <v>0</v>
      </c>
      <c r="H160" s="830">
        <f t="shared" si="8"/>
        <v>0</v>
      </c>
    </row>
    <row r="161" spans="1:8" s="716" customFormat="1" ht="16.5" thickBot="1">
      <c r="A161" s="717"/>
      <c r="B161" s="804" t="s">
        <v>1532</v>
      </c>
      <c r="C161" s="719"/>
      <c r="D161" s="800"/>
      <c r="E161" s="801"/>
      <c r="F161" s="826">
        <f>SUM(F140:F160)</f>
        <v>0</v>
      </c>
      <c r="G161" s="832"/>
      <c r="H161" s="827">
        <f>SUM(H140:H160)</f>
        <v>0</v>
      </c>
    </row>
    <row r="162" spans="1:8" s="716" customFormat="1" ht="18.75" thickBot="1">
      <c r="A162" s="808"/>
      <c r="B162" s="833" t="s">
        <v>1412</v>
      </c>
      <c r="C162" s="834"/>
      <c r="D162" s="811"/>
      <c r="E162" s="812"/>
      <c r="F162" s="811"/>
      <c r="G162" s="811"/>
      <c r="H162" s="813">
        <f>F161+H161</f>
        <v>0</v>
      </c>
    </row>
    <row r="163" spans="1:8" ht="16.5" thickBot="1">
      <c r="A163" s="835"/>
      <c r="B163" s="690"/>
      <c r="C163" s="836"/>
      <c r="D163" s="836"/>
      <c r="E163" s="836"/>
      <c r="F163" s="836"/>
      <c r="G163" s="836"/>
      <c r="H163" s="837"/>
    </row>
    <row r="164" spans="1:8">
      <c r="A164" s="756">
        <v>6</v>
      </c>
      <c r="B164" s="757" t="s">
        <v>1533</v>
      </c>
      <c r="C164" s="758"/>
      <c r="D164" s="759"/>
      <c r="E164" s="760"/>
      <c r="F164" s="761"/>
      <c r="G164" s="762"/>
      <c r="H164" s="763"/>
    </row>
    <row r="165" spans="1:8">
      <c r="A165" s="717"/>
      <c r="B165" s="838" t="s">
        <v>1534</v>
      </c>
      <c r="C165" s="717"/>
      <c r="D165" s="800"/>
      <c r="E165" s="801"/>
      <c r="F165" s="826"/>
      <c r="G165" s="803"/>
      <c r="H165" s="827"/>
    </row>
    <row r="166" spans="1:8" ht="31.5">
      <c r="A166" s="717" t="s">
        <v>1535</v>
      </c>
      <c r="B166" s="804" t="s">
        <v>1536</v>
      </c>
      <c r="C166" s="719" t="s">
        <v>539</v>
      </c>
      <c r="D166" s="800">
        <v>7</v>
      </c>
      <c r="E166" s="801">
        <v>0</v>
      </c>
      <c r="F166" s="826">
        <f t="shared" ref="F166:F193" si="10">D166*E166</f>
        <v>0</v>
      </c>
      <c r="G166" s="803">
        <v>0</v>
      </c>
      <c r="H166" s="827">
        <f t="shared" ref="H166:H193" si="11">D166*G166</f>
        <v>0</v>
      </c>
    </row>
    <row r="167" spans="1:8" ht="31.5">
      <c r="A167" s="717" t="s">
        <v>1537</v>
      </c>
      <c r="B167" s="804" t="s">
        <v>3024</v>
      </c>
      <c r="C167" s="719" t="s">
        <v>539</v>
      </c>
      <c r="D167" s="800">
        <v>12</v>
      </c>
      <c r="E167" s="801">
        <v>0</v>
      </c>
      <c r="F167" s="826">
        <f t="shared" si="10"/>
        <v>0</v>
      </c>
      <c r="G167" s="803">
        <v>0</v>
      </c>
      <c r="H167" s="827">
        <f t="shared" si="11"/>
        <v>0</v>
      </c>
    </row>
    <row r="168" spans="1:8" ht="31.5">
      <c r="A168" s="717" t="s">
        <v>1538</v>
      </c>
      <c r="B168" s="804" t="s">
        <v>3025</v>
      </c>
      <c r="C168" s="719" t="s">
        <v>180</v>
      </c>
      <c r="D168" s="800">
        <v>2880</v>
      </c>
      <c r="E168" s="801">
        <v>0</v>
      </c>
      <c r="F168" s="826">
        <f t="shared" si="10"/>
        <v>0</v>
      </c>
      <c r="G168" s="803">
        <v>0</v>
      </c>
      <c r="H168" s="827">
        <f t="shared" si="11"/>
        <v>0</v>
      </c>
    </row>
    <row r="169" spans="1:8">
      <c r="A169" s="717" t="s">
        <v>1539</v>
      </c>
      <c r="B169" s="804" t="s">
        <v>1540</v>
      </c>
      <c r="C169" s="719" t="s">
        <v>539</v>
      </c>
      <c r="D169" s="800">
        <v>2</v>
      </c>
      <c r="E169" s="801">
        <v>0</v>
      </c>
      <c r="F169" s="826">
        <f t="shared" si="10"/>
        <v>0</v>
      </c>
      <c r="G169" s="803">
        <v>0</v>
      </c>
      <c r="H169" s="827">
        <f t="shared" si="11"/>
        <v>0</v>
      </c>
    </row>
    <row r="170" spans="1:8">
      <c r="A170" s="717" t="s">
        <v>1541</v>
      </c>
      <c r="B170" s="804" t="s">
        <v>3026</v>
      </c>
      <c r="C170" s="719" t="s">
        <v>539</v>
      </c>
      <c r="D170" s="800">
        <v>65</v>
      </c>
      <c r="E170" s="801">
        <v>0</v>
      </c>
      <c r="F170" s="826">
        <f t="shared" si="10"/>
        <v>0</v>
      </c>
      <c r="G170" s="803">
        <v>0</v>
      </c>
      <c r="H170" s="827">
        <f t="shared" si="11"/>
        <v>0</v>
      </c>
    </row>
    <row r="171" spans="1:8" ht="33.6" customHeight="1">
      <c r="A171" s="717" t="s">
        <v>1542</v>
      </c>
      <c r="B171" s="804" t="s">
        <v>3035</v>
      </c>
      <c r="C171" s="717" t="s">
        <v>539</v>
      </c>
      <c r="D171" s="800">
        <v>20</v>
      </c>
      <c r="E171" s="801">
        <v>0</v>
      </c>
      <c r="F171" s="826">
        <f t="shared" si="10"/>
        <v>0</v>
      </c>
      <c r="G171" s="803">
        <v>0</v>
      </c>
      <c r="H171" s="827">
        <f t="shared" si="11"/>
        <v>0</v>
      </c>
    </row>
    <row r="172" spans="1:8" ht="33.6" customHeight="1">
      <c r="A172" s="717" t="s">
        <v>1543</v>
      </c>
      <c r="B172" s="804" t="s">
        <v>3036</v>
      </c>
      <c r="C172" s="717" t="s">
        <v>539</v>
      </c>
      <c r="D172" s="800">
        <v>10</v>
      </c>
      <c r="E172" s="801">
        <v>0</v>
      </c>
      <c r="F172" s="826">
        <f>D172*E172</f>
        <v>0</v>
      </c>
      <c r="G172" s="803">
        <v>0</v>
      </c>
      <c r="H172" s="827">
        <f>D172*G172</f>
        <v>0</v>
      </c>
    </row>
    <row r="173" spans="1:8" ht="33" customHeight="1">
      <c r="A173" s="717" t="s">
        <v>1545</v>
      </c>
      <c r="B173" s="804" t="s">
        <v>3037</v>
      </c>
      <c r="C173" s="717" t="s">
        <v>539</v>
      </c>
      <c r="D173" s="800">
        <v>10</v>
      </c>
      <c r="E173" s="801">
        <v>0</v>
      </c>
      <c r="F173" s="826">
        <f>D173*E173</f>
        <v>0</v>
      </c>
      <c r="G173" s="803">
        <v>0</v>
      </c>
      <c r="H173" s="827">
        <f>D173*G173</f>
        <v>0</v>
      </c>
    </row>
    <row r="174" spans="1:8" ht="14.45" customHeight="1">
      <c r="A174" s="717" t="s">
        <v>1546</v>
      </c>
      <c r="B174" s="804" t="s">
        <v>3038</v>
      </c>
      <c r="C174" s="717" t="s">
        <v>539</v>
      </c>
      <c r="D174" s="800">
        <v>1</v>
      </c>
      <c r="E174" s="801">
        <v>0</v>
      </c>
      <c r="F174" s="826">
        <f>D174*E174</f>
        <v>0</v>
      </c>
      <c r="G174" s="803">
        <v>0</v>
      </c>
      <c r="H174" s="827">
        <f>D174*G174</f>
        <v>0</v>
      </c>
    </row>
    <row r="175" spans="1:8" ht="14.45" customHeight="1">
      <c r="A175" s="717" t="s">
        <v>1547</v>
      </c>
      <c r="B175" s="804" t="s">
        <v>3039</v>
      </c>
      <c r="C175" s="717" t="s">
        <v>539</v>
      </c>
      <c r="D175" s="800">
        <v>60</v>
      </c>
      <c r="E175" s="801">
        <v>0</v>
      </c>
      <c r="F175" s="826">
        <f>D175*E175</f>
        <v>0</v>
      </c>
      <c r="G175" s="803">
        <v>0</v>
      </c>
      <c r="H175" s="827">
        <f>D175*G175</f>
        <v>0</v>
      </c>
    </row>
    <row r="176" spans="1:8" ht="14.45" customHeight="1">
      <c r="A176" s="717" t="s">
        <v>1548</v>
      </c>
      <c r="B176" s="804" t="s">
        <v>3040</v>
      </c>
      <c r="C176" s="717" t="s">
        <v>539</v>
      </c>
      <c r="D176" s="800">
        <v>8</v>
      </c>
      <c r="E176" s="801">
        <v>0</v>
      </c>
      <c r="F176" s="826">
        <f>D176*E176</f>
        <v>0</v>
      </c>
      <c r="G176" s="803">
        <v>0</v>
      </c>
      <c r="H176" s="827">
        <f>D176*G176</f>
        <v>0</v>
      </c>
    </row>
    <row r="177" spans="1:8">
      <c r="A177" s="717" t="s">
        <v>1549</v>
      </c>
      <c r="B177" s="804" t="s">
        <v>1544</v>
      </c>
      <c r="C177" s="764" t="s">
        <v>180</v>
      </c>
      <c r="D177" s="800">
        <v>50</v>
      </c>
      <c r="E177" s="801">
        <v>0</v>
      </c>
      <c r="F177" s="802">
        <f t="shared" si="10"/>
        <v>0</v>
      </c>
      <c r="G177" s="803">
        <v>0</v>
      </c>
      <c r="H177" s="767">
        <f t="shared" si="11"/>
        <v>0</v>
      </c>
    </row>
    <row r="178" spans="1:8">
      <c r="A178" s="717" t="s">
        <v>1550</v>
      </c>
      <c r="B178" s="804" t="s">
        <v>1452</v>
      </c>
      <c r="C178" s="764" t="s">
        <v>180</v>
      </c>
      <c r="D178" s="800">
        <v>65</v>
      </c>
      <c r="E178" s="801">
        <v>0</v>
      </c>
      <c r="F178" s="802">
        <f t="shared" si="10"/>
        <v>0</v>
      </c>
      <c r="G178" s="803">
        <v>0</v>
      </c>
      <c r="H178" s="767">
        <f t="shared" si="11"/>
        <v>0</v>
      </c>
    </row>
    <row r="179" spans="1:8">
      <c r="A179" s="717" t="s">
        <v>1551</v>
      </c>
      <c r="B179" s="804" t="s">
        <v>1456</v>
      </c>
      <c r="C179" s="764" t="s">
        <v>180</v>
      </c>
      <c r="D179" s="800">
        <v>130</v>
      </c>
      <c r="E179" s="801">
        <v>0</v>
      </c>
      <c r="F179" s="802">
        <f t="shared" si="10"/>
        <v>0</v>
      </c>
      <c r="G179" s="803">
        <v>0</v>
      </c>
      <c r="H179" s="767">
        <f t="shared" si="11"/>
        <v>0</v>
      </c>
    </row>
    <row r="180" spans="1:8" ht="31.5">
      <c r="A180" s="717" t="s">
        <v>1552</v>
      </c>
      <c r="B180" s="804" t="s">
        <v>3041</v>
      </c>
      <c r="C180" s="717" t="s">
        <v>180</v>
      </c>
      <c r="D180" s="800">
        <v>45</v>
      </c>
      <c r="E180" s="801">
        <v>0</v>
      </c>
      <c r="F180" s="826">
        <f>D180*E180</f>
        <v>0</v>
      </c>
      <c r="G180" s="803">
        <v>0</v>
      </c>
      <c r="H180" s="827">
        <f>D180*G180</f>
        <v>0</v>
      </c>
    </row>
    <row r="181" spans="1:8" ht="31.5">
      <c r="A181" s="717" t="s">
        <v>1553</v>
      </c>
      <c r="B181" s="804" t="s">
        <v>3042</v>
      </c>
      <c r="C181" s="717" t="s">
        <v>180</v>
      </c>
      <c r="D181" s="800">
        <v>45</v>
      </c>
      <c r="E181" s="801">
        <v>0</v>
      </c>
      <c r="F181" s="826">
        <f t="shared" si="10"/>
        <v>0</v>
      </c>
      <c r="G181" s="803">
        <v>0</v>
      </c>
      <c r="H181" s="827">
        <f t="shared" si="11"/>
        <v>0</v>
      </c>
    </row>
    <row r="182" spans="1:8" ht="31.5">
      <c r="A182" s="717" t="s">
        <v>1554</v>
      </c>
      <c r="B182" s="804" t="s">
        <v>3043</v>
      </c>
      <c r="C182" s="717" t="s">
        <v>180</v>
      </c>
      <c r="D182" s="800">
        <v>30</v>
      </c>
      <c r="E182" s="801">
        <v>0</v>
      </c>
      <c r="F182" s="826">
        <f t="shared" si="10"/>
        <v>0</v>
      </c>
      <c r="G182" s="803">
        <v>0</v>
      </c>
      <c r="H182" s="827">
        <f t="shared" si="11"/>
        <v>0</v>
      </c>
    </row>
    <row r="183" spans="1:8" s="716" customFormat="1">
      <c r="A183" s="717" t="s">
        <v>3028</v>
      </c>
      <c r="B183" s="804" t="s">
        <v>3044</v>
      </c>
      <c r="C183" s="764" t="s">
        <v>180</v>
      </c>
      <c r="D183" s="800">
        <v>90</v>
      </c>
      <c r="E183" s="801">
        <v>0</v>
      </c>
      <c r="F183" s="802">
        <f t="shared" si="10"/>
        <v>0</v>
      </c>
      <c r="G183" s="803">
        <v>0</v>
      </c>
      <c r="H183" s="767">
        <f t="shared" si="11"/>
        <v>0</v>
      </c>
    </row>
    <row r="184" spans="1:8" s="716" customFormat="1">
      <c r="A184" s="717" t="s">
        <v>3029</v>
      </c>
      <c r="B184" s="804" t="s">
        <v>3027</v>
      </c>
      <c r="C184" s="764" t="s">
        <v>539</v>
      </c>
      <c r="D184" s="800">
        <v>15</v>
      </c>
      <c r="E184" s="801">
        <v>0</v>
      </c>
      <c r="F184" s="802">
        <f t="shared" si="10"/>
        <v>0</v>
      </c>
      <c r="G184" s="803">
        <v>0</v>
      </c>
      <c r="H184" s="767">
        <f t="shared" si="11"/>
        <v>0</v>
      </c>
    </row>
    <row r="185" spans="1:8" s="716" customFormat="1">
      <c r="A185" s="717" t="s">
        <v>3031</v>
      </c>
      <c r="B185" s="804" t="s">
        <v>1497</v>
      </c>
      <c r="C185" s="719" t="s">
        <v>180</v>
      </c>
      <c r="D185" s="800">
        <v>40</v>
      </c>
      <c r="E185" s="801">
        <v>0</v>
      </c>
      <c r="F185" s="826">
        <f t="shared" si="10"/>
        <v>0</v>
      </c>
      <c r="G185" s="803">
        <v>0</v>
      </c>
      <c r="H185" s="827">
        <f t="shared" si="11"/>
        <v>0</v>
      </c>
    </row>
    <row r="186" spans="1:8" s="716" customFormat="1">
      <c r="A186" s="717" t="s">
        <v>3032</v>
      </c>
      <c r="B186" s="804" t="s">
        <v>1501</v>
      </c>
      <c r="C186" s="719" t="s">
        <v>180</v>
      </c>
      <c r="D186" s="800">
        <v>65</v>
      </c>
      <c r="E186" s="801">
        <v>0</v>
      </c>
      <c r="F186" s="826">
        <f t="shared" si="10"/>
        <v>0</v>
      </c>
      <c r="G186" s="803">
        <v>0</v>
      </c>
      <c r="H186" s="827">
        <f t="shared" si="11"/>
        <v>0</v>
      </c>
    </row>
    <row r="187" spans="1:8" s="716" customFormat="1">
      <c r="A187" s="717" t="s">
        <v>3033</v>
      </c>
      <c r="B187" s="804" t="s">
        <v>1503</v>
      </c>
      <c r="C187" s="719" t="s">
        <v>180</v>
      </c>
      <c r="D187" s="800">
        <v>90</v>
      </c>
      <c r="E187" s="801">
        <v>0</v>
      </c>
      <c r="F187" s="826">
        <f t="shared" si="10"/>
        <v>0</v>
      </c>
      <c r="G187" s="803">
        <v>0</v>
      </c>
      <c r="H187" s="827">
        <f t="shared" si="11"/>
        <v>0</v>
      </c>
    </row>
    <row r="188" spans="1:8" s="716" customFormat="1">
      <c r="A188" s="717" t="s">
        <v>3034</v>
      </c>
      <c r="B188" s="821" t="s">
        <v>1505</v>
      </c>
      <c r="C188" s="829" t="s">
        <v>539</v>
      </c>
      <c r="D188" s="823">
        <v>12</v>
      </c>
      <c r="E188" s="801">
        <v>0</v>
      </c>
      <c r="F188" s="826">
        <f t="shared" si="10"/>
        <v>0</v>
      </c>
      <c r="G188" s="803">
        <v>0</v>
      </c>
      <c r="H188" s="830">
        <f t="shared" si="11"/>
        <v>0</v>
      </c>
    </row>
    <row r="189" spans="1:8" s="716" customFormat="1">
      <c r="A189" s="717" t="s">
        <v>3045</v>
      </c>
      <c r="B189" s="821" t="s">
        <v>3030</v>
      </c>
      <c r="C189" s="829" t="s">
        <v>539</v>
      </c>
      <c r="D189" s="823">
        <v>15</v>
      </c>
      <c r="E189" s="801">
        <v>0</v>
      </c>
      <c r="F189" s="826">
        <f>D189*E189</f>
        <v>0</v>
      </c>
      <c r="G189" s="803">
        <v>0</v>
      </c>
      <c r="H189" s="830">
        <f>D189*G189</f>
        <v>0</v>
      </c>
    </row>
    <row r="190" spans="1:8" s="716" customFormat="1">
      <c r="A190" s="717" t="s">
        <v>3046</v>
      </c>
      <c r="B190" s="821" t="s">
        <v>1507</v>
      </c>
      <c r="C190" s="829" t="s">
        <v>180</v>
      </c>
      <c r="D190" s="823">
        <v>90</v>
      </c>
      <c r="E190" s="801">
        <v>0</v>
      </c>
      <c r="F190" s="826">
        <f t="shared" si="10"/>
        <v>0</v>
      </c>
      <c r="G190" s="803">
        <v>0</v>
      </c>
      <c r="H190" s="830">
        <f t="shared" si="11"/>
        <v>0</v>
      </c>
    </row>
    <row r="191" spans="1:8" s="716" customFormat="1">
      <c r="A191" s="717" t="s">
        <v>3047</v>
      </c>
      <c r="B191" s="821" t="s">
        <v>1509</v>
      </c>
      <c r="C191" s="829" t="s">
        <v>180</v>
      </c>
      <c r="D191" s="823">
        <v>65</v>
      </c>
      <c r="E191" s="801">
        <v>0</v>
      </c>
      <c r="F191" s="826">
        <f t="shared" si="10"/>
        <v>0</v>
      </c>
      <c r="G191" s="803">
        <v>0</v>
      </c>
      <c r="H191" s="830">
        <f t="shared" si="11"/>
        <v>0</v>
      </c>
    </row>
    <row r="192" spans="1:8" s="831" customFormat="1">
      <c r="A192" s="717" t="s">
        <v>3048</v>
      </c>
      <c r="B192" s="821" t="s">
        <v>1513</v>
      </c>
      <c r="C192" s="829" t="s">
        <v>180</v>
      </c>
      <c r="D192" s="823">
        <v>40</v>
      </c>
      <c r="E192" s="801">
        <v>0</v>
      </c>
      <c r="F192" s="826">
        <f t="shared" si="10"/>
        <v>0</v>
      </c>
      <c r="G192" s="803">
        <v>0</v>
      </c>
      <c r="H192" s="830">
        <f t="shared" si="11"/>
        <v>0</v>
      </c>
    </row>
    <row r="193" spans="1:8" s="831" customFormat="1" ht="31.5">
      <c r="A193" s="717" t="s">
        <v>3049</v>
      </c>
      <c r="B193" s="821" t="s">
        <v>1515</v>
      </c>
      <c r="C193" s="829" t="s">
        <v>162</v>
      </c>
      <c r="D193" s="823">
        <v>7.5</v>
      </c>
      <c r="E193" s="801">
        <v>0</v>
      </c>
      <c r="F193" s="826">
        <f t="shared" si="10"/>
        <v>0</v>
      </c>
      <c r="G193" s="803">
        <v>0</v>
      </c>
      <c r="H193" s="830">
        <f t="shared" si="11"/>
        <v>0</v>
      </c>
    </row>
    <row r="194" spans="1:8" ht="18.75" thickBot="1">
      <c r="A194" s="839"/>
      <c r="B194" s="840" t="s">
        <v>1314</v>
      </c>
      <c r="C194" s="841"/>
      <c r="D194" s="842"/>
      <c r="E194" s="841"/>
      <c r="F194" s="781">
        <f>SUM(F166:F193)</f>
        <v>0</v>
      </c>
      <c r="G194" s="781"/>
      <c r="H194" s="843">
        <f>SUM(H166:H193)</f>
        <v>0</v>
      </c>
    </row>
    <row r="195" spans="1:8" ht="18.75" thickBot="1">
      <c r="A195" s="808"/>
      <c r="B195" s="809" t="s">
        <v>1412</v>
      </c>
      <c r="C195" s="810"/>
      <c r="D195" s="811"/>
      <c r="E195" s="812"/>
      <c r="F195" s="811"/>
      <c r="G195" s="811"/>
      <c r="H195" s="813">
        <f>F194+H194</f>
        <v>0</v>
      </c>
    </row>
    <row r="196" spans="1:8" ht="16.5" thickBot="1">
      <c r="A196" s="835"/>
      <c r="B196" s="690"/>
      <c r="C196" s="836"/>
      <c r="D196" s="836"/>
      <c r="E196" s="836"/>
      <c r="F196" s="836"/>
      <c r="G196" s="836"/>
      <c r="H196" s="837"/>
    </row>
    <row r="197" spans="1:8">
      <c r="A197" s="844"/>
      <c r="B197" s="845"/>
      <c r="C197" s="846"/>
      <c r="D197" s="847"/>
      <c r="E197" s="848"/>
      <c r="F197" s="849"/>
      <c r="G197" s="850"/>
      <c r="H197" s="851"/>
    </row>
    <row r="198" spans="1:8" s="716" customFormat="1">
      <c r="A198" s="709">
        <v>8</v>
      </c>
      <c r="B198" s="852" t="s">
        <v>1555</v>
      </c>
      <c r="C198" s="853"/>
      <c r="D198" s="854"/>
      <c r="E198" s="855"/>
      <c r="F198" s="856"/>
      <c r="G198" s="857"/>
      <c r="H198" s="858"/>
    </row>
    <row r="199" spans="1:8" s="716" customFormat="1" ht="31.5">
      <c r="A199" s="717" t="s">
        <v>1556</v>
      </c>
      <c r="B199" s="804" t="s">
        <v>1557</v>
      </c>
      <c r="C199" s="719" t="s">
        <v>544</v>
      </c>
      <c r="D199" s="800">
        <v>1</v>
      </c>
      <c r="E199" s="801"/>
      <c r="F199" s="826">
        <f t="shared" ref="F199:F204" si="12">D199*E199</f>
        <v>0</v>
      </c>
      <c r="G199" s="803">
        <v>0</v>
      </c>
      <c r="H199" s="827">
        <f t="shared" ref="H199:H204" si="13">D199*G199</f>
        <v>0</v>
      </c>
    </row>
    <row r="200" spans="1:8" s="716" customFormat="1" ht="31.5">
      <c r="A200" s="717" t="s">
        <v>1558</v>
      </c>
      <c r="B200" s="804" t="s">
        <v>3050</v>
      </c>
      <c r="C200" s="719" t="s">
        <v>539</v>
      </c>
      <c r="D200" s="800">
        <v>32</v>
      </c>
      <c r="E200" s="801"/>
      <c r="F200" s="826">
        <f t="shared" si="12"/>
        <v>0</v>
      </c>
      <c r="G200" s="803">
        <v>0</v>
      </c>
      <c r="H200" s="827">
        <f t="shared" si="13"/>
        <v>0</v>
      </c>
    </row>
    <row r="201" spans="1:8" ht="31.5">
      <c r="A201" s="717" t="s">
        <v>1559</v>
      </c>
      <c r="B201" s="804" t="s">
        <v>1560</v>
      </c>
      <c r="C201" s="719" t="s">
        <v>544</v>
      </c>
      <c r="D201" s="800">
        <v>1</v>
      </c>
      <c r="E201" s="801"/>
      <c r="F201" s="826">
        <f t="shared" si="12"/>
        <v>0</v>
      </c>
      <c r="G201" s="803">
        <v>0</v>
      </c>
      <c r="H201" s="827">
        <f t="shared" si="13"/>
        <v>0</v>
      </c>
    </row>
    <row r="202" spans="1:8">
      <c r="A202" s="717" t="s">
        <v>1561</v>
      </c>
      <c r="B202" s="804" t="s">
        <v>1562</v>
      </c>
      <c r="C202" s="719" t="s">
        <v>544</v>
      </c>
      <c r="D202" s="800">
        <v>1</v>
      </c>
      <c r="E202" s="801"/>
      <c r="F202" s="826">
        <f t="shared" si="12"/>
        <v>0</v>
      </c>
      <c r="G202" s="803">
        <v>0</v>
      </c>
      <c r="H202" s="827">
        <f t="shared" si="13"/>
        <v>0</v>
      </c>
    </row>
    <row r="203" spans="1:8" ht="31.5">
      <c r="A203" s="717" t="s">
        <v>1563</v>
      </c>
      <c r="B203" s="804" t="s">
        <v>1564</v>
      </c>
      <c r="C203" s="719" t="s">
        <v>1565</v>
      </c>
      <c r="D203" s="800">
        <v>10</v>
      </c>
      <c r="E203" s="801"/>
      <c r="F203" s="826">
        <f t="shared" si="12"/>
        <v>0</v>
      </c>
      <c r="G203" s="803">
        <v>0</v>
      </c>
      <c r="H203" s="827">
        <f t="shared" si="13"/>
        <v>0</v>
      </c>
    </row>
    <row r="204" spans="1:8">
      <c r="A204" s="717" t="s">
        <v>1566</v>
      </c>
      <c r="B204" s="804" t="s">
        <v>1567</v>
      </c>
      <c r="C204" s="719" t="s">
        <v>544</v>
      </c>
      <c r="D204" s="800">
        <v>1</v>
      </c>
      <c r="E204" s="801"/>
      <c r="F204" s="826">
        <f t="shared" si="12"/>
        <v>0</v>
      </c>
      <c r="G204" s="803">
        <v>0</v>
      </c>
      <c r="H204" s="827">
        <f t="shared" si="13"/>
        <v>0</v>
      </c>
    </row>
    <row r="205" spans="1:8">
      <c r="A205" s="717"/>
      <c r="B205" s="804"/>
      <c r="C205" s="719"/>
      <c r="D205" s="800"/>
      <c r="E205" s="801"/>
      <c r="F205" s="826"/>
      <c r="G205" s="803"/>
      <c r="H205" s="827"/>
    </row>
    <row r="206" spans="1:8" ht="16.5" thickBot="1">
      <c r="A206" s="859"/>
      <c r="B206" s="732" t="s">
        <v>1314</v>
      </c>
      <c r="C206" s="860"/>
      <c r="D206" s="861"/>
      <c r="E206" s="862"/>
      <c r="F206" s="863">
        <f>SUM(F199:F205)</f>
        <v>0</v>
      </c>
      <c r="G206" s="864"/>
      <c r="H206" s="865">
        <f>SUM(H199:H205)</f>
        <v>0</v>
      </c>
    </row>
    <row r="207" spans="1:8" ht="18.75" thickBot="1">
      <c r="A207" s="739"/>
      <c r="B207" s="740" t="s">
        <v>1315</v>
      </c>
      <c r="C207" s="741"/>
      <c r="D207" s="742"/>
      <c r="E207" s="743"/>
      <c r="F207" s="744"/>
      <c r="G207" s="866"/>
      <c r="H207" s="867">
        <f>F206+H206</f>
        <v>0</v>
      </c>
    </row>
    <row r="208" spans="1:8" ht="18.75" thickBot="1">
      <c r="A208" s="839"/>
      <c r="B208" s="868"/>
      <c r="C208" s="869"/>
      <c r="D208" s="870"/>
      <c r="E208" s="871"/>
      <c r="F208" s="870"/>
      <c r="G208" s="870"/>
      <c r="H208" s="870"/>
    </row>
    <row r="209" spans="1:8" ht="18.75" thickBot="1">
      <c r="A209" s="739"/>
      <c r="B209" s="872" t="s">
        <v>1568</v>
      </c>
      <c r="C209" s="873"/>
      <c r="D209" s="873"/>
      <c r="E209" s="873"/>
      <c r="F209" s="874">
        <f>SUM(F206,F161,F194,F136,F91,F79,F28)</f>
        <v>0</v>
      </c>
      <c r="G209" s="739"/>
      <c r="H209" s="875">
        <f>PRODUCT(F209*0.03)</f>
        <v>0</v>
      </c>
    </row>
    <row r="210" spans="1:8" ht="16.5" thickBot="1">
      <c r="A210" s="814"/>
      <c r="B210" s="876"/>
      <c r="C210" s="877"/>
      <c r="D210" s="878"/>
      <c r="E210" s="879"/>
      <c r="F210" s="878"/>
      <c r="G210" s="878"/>
      <c r="H210" s="880"/>
    </row>
    <row r="211" spans="1:8" ht="21" thickBot="1">
      <c r="A211" s="881"/>
      <c r="B211" s="882" t="s">
        <v>1569</v>
      </c>
      <c r="C211" s="883"/>
      <c r="D211" s="884"/>
      <c r="E211" s="885"/>
      <c r="F211" s="886"/>
      <c r="G211" s="887"/>
      <c r="H211" s="888">
        <f>H29+H80+H92+H137+H162+H207+H209+H195</f>
        <v>0</v>
      </c>
    </row>
    <row r="212" spans="1:8">
      <c r="A212" s="691"/>
      <c r="B212" s="690"/>
      <c r="C212" s="889"/>
      <c r="D212" s="890"/>
      <c r="E212" s="891"/>
      <c r="F212" s="694"/>
    </row>
    <row r="213" spans="1:8">
      <c r="A213" s="690"/>
      <c r="B213" s="690"/>
      <c r="C213" s="690"/>
      <c r="D213" s="690"/>
      <c r="E213" s="690"/>
      <c r="F213" s="690"/>
      <c r="G213" s="690"/>
    </row>
    <row r="214" spans="1:8">
      <c r="A214" s="690"/>
      <c r="B214" s="690"/>
      <c r="C214" s="690"/>
      <c r="D214" s="690"/>
      <c r="E214" s="690"/>
      <c r="F214" s="690"/>
      <c r="G214" s="690"/>
    </row>
    <row r="215" spans="1:8">
      <c r="A215" s="690"/>
      <c r="B215" s="690"/>
      <c r="C215" s="690"/>
      <c r="D215" s="690"/>
      <c r="E215" s="690"/>
      <c r="F215" s="690"/>
      <c r="G215" s="690"/>
    </row>
    <row r="216" spans="1:8">
      <c r="A216" s="690"/>
      <c r="B216" s="690"/>
      <c r="C216" s="690"/>
      <c r="D216" s="690"/>
      <c r="E216" s="690"/>
      <c r="F216" s="690"/>
      <c r="G216" s="690"/>
    </row>
    <row r="217" spans="1:8">
      <c r="A217" s="690"/>
      <c r="B217" s="690"/>
      <c r="C217" s="690"/>
      <c r="D217" s="690"/>
      <c r="E217" s="690"/>
      <c r="F217" s="690"/>
      <c r="G217" s="690"/>
    </row>
    <row r="218" spans="1:8">
      <c r="A218" s="690"/>
      <c r="B218" s="690"/>
      <c r="C218" s="690"/>
      <c r="D218" s="690"/>
      <c r="E218" s="690"/>
      <c r="F218" s="690"/>
      <c r="G218" s="690"/>
    </row>
    <row r="219" spans="1:8">
      <c r="A219" s="690"/>
      <c r="B219" s="690"/>
      <c r="C219" s="690"/>
      <c r="D219" s="690"/>
      <c r="E219" s="690"/>
      <c r="F219" s="690"/>
      <c r="G219" s="690"/>
    </row>
    <row r="220" spans="1:8">
      <c r="A220" s="690"/>
      <c r="B220" s="690"/>
      <c r="C220" s="690"/>
      <c r="D220" s="690"/>
      <c r="E220" s="690"/>
      <c r="F220" s="690"/>
      <c r="G220" s="690"/>
    </row>
    <row r="221" spans="1:8">
      <c r="A221" s="690"/>
      <c r="B221" s="690"/>
      <c r="C221" s="690"/>
      <c r="D221" s="690"/>
      <c r="E221" s="690"/>
      <c r="F221" s="690"/>
      <c r="G221" s="690"/>
    </row>
    <row r="222" spans="1:8">
      <c r="A222" s="690"/>
      <c r="B222" s="690"/>
      <c r="C222" s="690"/>
      <c r="D222" s="690"/>
      <c r="E222" s="690"/>
      <c r="F222" s="690"/>
      <c r="G222" s="690"/>
    </row>
    <row r="223" spans="1:8">
      <c r="A223" s="690"/>
      <c r="B223" s="690"/>
      <c r="C223" s="690"/>
      <c r="D223" s="690"/>
      <c r="E223" s="690"/>
      <c r="F223" s="690"/>
      <c r="G223" s="690"/>
    </row>
    <row r="224" spans="1:8">
      <c r="A224" s="690"/>
      <c r="B224" s="690"/>
      <c r="C224" s="690"/>
      <c r="D224" s="690"/>
      <c r="E224" s="690"/>
      <c r="F224" s="690"/>
      <c r="G224" s="690"/>
    </row>
    <row r="225" spans="1:7">
      <c r="A225" s="690"/>
      <c r="B225" s="690"/>
      <c r="C225" s="690"/>
      <c r="D225" s="690"/>
      <c r="E225" s="690"/>
      <c r="F225" s="690"/>
      <c r="G225" s="690"/>
    </row>
    <row r="226" spans="1:7">
      <c r="A226" s="690"/>
      <c r="B226" s="690"/>
      <c r="C226" s="690"/>
      <c r="D226" s="690"/>
      <c r="E226" s="690"/>
      <c r="F226" s="690"/>
      <c r="G226" s="690"/>
    </row>
    <row r="227" spans="1:7">
      <c r="A227" s="690"/>
      <c r="B227" s="690"/>
      <c r="C227" s="690"/>
      <c r="D227" s="690"/>
      <c r="E227" s="690"/>
      <c r="F227" s="690"/>
      <c r="G227" s="690"/>
    </row>
    <row r="228" spans="1:7">
      <c r="A228" s="690"/>
      <c r="B228" s="690"/>
      <c r="C228" s="690"/>
      <c r="D228" s="690"/>
      <c r="E228" s="690"/>
      <c r="F228" s="690"/>
      <c r="G228" s="690"/>
    </row>
    <row r="229" spans="1:7">
      <c r="A229" s="690"/>
      <c r="B229" s="690"/>
      <c r="C229" s="690"/>
      <c r="D229" s="690"/>
      <c r="E229" s="690"/>
      <c r="F229" s="690"/>
      <c r="G229" s="690"/>
    </row>
    <row r="230" spans="1:7">
      <c r="A230" s="690"/>
      <c r="B230" s="690"/>
      <c r="C230" s="690"/>
      <c r="D230" s="690"/>
      <c r="E230" s="690"/>
      <c r="F230" s="690"/>
      <c r="G230" s="690"/>
    </row>
    <row r="231" spans="1:7">
      <c r="A231" s="690"/>
      <c r="B231" s="690"/>
      <c r="C231" s="690"/>
      <c r="D231" s="690"/>
      <c r="E231" s="690"/>
      <c r="F231" s="690"/>
      <c r="G231" s="690"/>
    </row>
    <row r="232" spans="1:7">
      <c r="A232" s="690"/>
      <c r="B232" s="690"/>
      <c r="C232" s="690"/>
      <c r="D232" s="690"/>
      <c r="E232" s="690"/>
      <c r="F232" s="690"/>
      <c r="G232" s="690"/>
    </row>
    <row r="233" spans="1:7">
      <c r="A233" s="690"/>
      <c r="B233" s="690"/>
      <c r="C233" s="690"/>
      <c r="D233" s="690"/>
      <c r="E233" s="690"/>
      <c r="F233" s="690"/>
      <c r="G233" s="690"/>
    </row>
    <row r="234" spans="1:7">
      <c r="A234" s="690"/>
      <c r="B234" s="690"/>
      <c r="C234" s="690"/>
      <c r="D234" s="690"/>
      <c r="E234" s="690"/>
      <c r="F234" s="690"/>
      <c r="G234" s="690"/>
    </row>
    <row r="235" spans="1:7">
      <c r="A235" s="690"/>
      <c r="B235" s="690"/>
      <c r="C235" s="690"/>
      <c r="D235" s="690"/>
      <c r="E235" s="690"/>
      <c r="F235" s="690"/>
      <c r="G235" s="690"/>
    </row>
    <row r="236" spans="1:7">
      <c r="A236" s="690"/>
      <c r="B236" s="690"/>
      <c r="C236" s="690"/>
      <c r="D236" s="690"/>
      <c r="E236" s="690"/>
      <c r="F236" s="690"/>
      <c r="G236" s="690"/>
    </row>
    <row r="237" spans="1:7">
      <c r="A237" s="690"/>
      <c r="B237" s="690"/>
      <c r="C237" s="690"/>
      <c r="D237" s="690"/>
      <c r="E237" s="690"/>
      <c r="F237" s="690"/>
      <c r="G237" s="690"/>
    </row>
    <row r="238" spans="1:7">
      <c r="A238" s="690"/>
      <c r="B238" s="690"/>
      <c r="C238" s="690"/>
      <c r="D238" s="690"/>
      <c r="E238" s="690"/>
      <c r="F238" s="690"/>
      <c r="G238" s="690"/>
    </row>
    <row r="239" spans="1:7">
      <c r="A239" s="690"/>
      <c r="B239" s="690"/>
      <c r="C239" s="690"/>
      <c r="D239" s="690"/>
      <c r="E239" s="690"/>
      <c r="F239" s="690"/>
      <c r="G239" s="690"/>
    </row>
    <row r="240" spans="1:7">
      <c r="A240" s="690"/>
      <c r="B240" s="690"/>
      <c r="C240" s="690"/>
      <c r="D240" s="690"/>
      <c r="E240" s="690"/>
      <c r="F240" s="690"/>
      <c r="G240" s="690"/>
    </row>
    <row r="241" spans="1:7">
      <c r="A241" s="690"/>
      <c r="B241" s="690"/>
      <c r="C241" s="690"/>
      <c r="D241" s="690"/>
      <c r="E241" s="690"/>
      <c r="F241" s="690"/>
      <c r="G241" s="690"/>
    </row>
    <row r="242" spans="1:7">
      <c r="A242" s="690"/>
      <c r="B242" s="690"/>
      <c r="C242" s="690"/>
      <c r="D242" s="690"/>
      <c r="E242" s="690"/>
      <c r="F242" s="690"/>
      <c r="G242" s="690"/>
    </row>
    <row r="243" spans="1:7">
      <c r="A243" s="690"/>
      <c r="B243" s="690"/>
      <c r="C243" s="690"/>
      <c r="D243" s="690"/>
      <c r="E243" s="690"/>
      <c r="F243" s="690"/>
      <c r="G243" s="690"/>
    </row>
    <row r="244" spans="1:7">
      <c r="A244" s="690"/>
      <c r="B244" s="690"/>
      <c r="C244" s="690"/>
      <c r="D244" s="690"/>
      <c r="E244" s="690"/>
      <c r="F244" s="690"/>
      <c r="G244" s="690"/>
    </row>
    <row r="245" spans="1:7">
      <c r="A245" s="690"/>
      <c r="B245" s="690"/>
      <c r="C245" s="690"/>
      <c r="D245" s="690"/>
      <c r="E245" s="690"/>
      <c r="F245" s="690"/>
      <c r="G245" s="690"/>
    </row>
    <row r="246" spans="1:7">
      <c r="A246" s="690"/>
      <c r="B246" s="690"/>
      <c r="C246" s="690"/>
      <c r="D246" s="690"/>
      <c r="E246" s="690"/>
      <c r="F246" s="690"/>
      <c r="G246" s="690"/>
    </row>
    <row r="247" spans="1:7">
      <c r="A247" s="690"/>
      <c r="B247" s="690"/>
      <c r="C247" s="690"/>
      <c r="D247" s="690"/>
      <c r="E247" s="690"/>
      <c r="F247" s="690"/>
      <c r="G247" s="690"/>
    </row>
    <row r="248" spans="1:7">
      <c r="A248" s="690"/>
      <c r="B248" s="690"/>
      <c r="C248" s="690"/>
      <c r="D248" s="690"/>
      <c r="E248" s="690"/>
      <c r="F248" s="690"/>
      <c r="G248" s="690"/>
    </row>
    <row r="249" spans="1:7">
      <c r="A249" s="690"/>
      <c r="B249" s="690"/>
      <c r="C249" s="690"/>
      <c r="D249" s="690"/>
      <c r="E249" s="690"/>
      <c r="F249" s="690"/>
      <c r="G249" s="690"/>
    </row>
    <row r="250" spans="1:7">
      <c r="A250" s="690"/>
      <c r="B250" s="690"/>
      <c r="C250" s="690"/>
      <c r="D250" s="690"/>
      <c r="E250" s="690"/>
      <c r="F250" s="690"/>
      <c r="G250" s="690"/>
    </row>
    <row r="251" spans="1:7">
      <c r="A251" s="690"/>
      <c r="B251" s="690"/>
      <c r="C251" s="690"/>
      <c r="D251" s="690"/>
      <c r="E251" s="690"/>
      <c r="F251" s="690"/>
      <c r="G251" s="690"/>
    </row>
    <row r="252" spans="1:7">
      <c r="A252" s="690"/>
      <c r="B252" s="690"/>
      <c r="C252" s="690"/>
      <c r="D252" s="690"/>
      <c r="E252" s="690"/>
      <c r="F252" s="690"/>
      <c r="G252" s="690"/>
    </row>
    <row r="253" spans="1:7">
      <c r="A253" s="690"/>
      <c r="B253" s="690"/>
      <c r="C253" s="690"/>
      <c r="D253" s="690"/>
      <c r="E253" s="690"/>
      <c r="F253" s="690"/>
      <c r="G253" s="690"/>
    </row>
    <row r="254" spans="1:7">
      <c r="A254" s="690"/>
      <c r="B254" s="690"/>
      <c r="C254" s="690"/>
      <c r="D254" s="690"/>
      <c r="E254" s="690"/>
      <c r="F254" s="690"/>
      <c r="G254" s="690"/>
    </row>
    <row r="255" spans="1:7">
      <c r="A255" s="690"/>
      <c r="B255" s="690"/>
      <c r="C255" s="690"/>
      <c r="D255" s="690"/>
      <c r="E255" s="690"/>
      <c r="F255" s="690"/>
      <c r="G255" s="690"/>
    </row>
    <row r="256" spans="1:7">
      <c r="A256" s="690"/>
      <c r="B256" s="690"/>
      <c r="C256" s="690"/>
      <c r="D256" s="690"/>
      <c r="E256" s="690"/>
      <c r="F256" s="690"/>
      <c r="G256" s="690"/>
    </row>
    <row r="257" spans="1:7">
      <c r="A257" s="690"/>
      <c r="B257" s="690"/>
      <c r="C257" s="690"/>
      <c r="D257" s="690"/>
      <c r="E257" s="690"/>
      <c r="F257" s="690"/>
      <c r="G257" s="690"/>
    </row>
    <row r="258" spans="1:7">
      <c r="A258" s="690"/>
      <c r="B258" s="690"/>
      <c r="C258" s="690"/>
      <c r="D258" s="690"/>
      <c r="E258" s="690"/>
      <c r="F258" s="690"/>
      <c r="G258" s="690"/>
    </row>
    <row r="259" spans="1:7">
      <c r="A259" s="690"/>
      <c r="B259" s="690"/>
      <c r="C259" s="690"/>
      <c r="D259" s="690"/>
      <c r="E259" s="690"/>
      <c r="F259" s="690"/>
      <c r="G259" s="690"/>
    </row>
    <row r="260" spans="1:7">
      <c r="A260" s="690"/>
      <c r="B260" s="690"/>
      <c r="C260" s="690"/>
      <c r="D260" s="690"/>
      <c r="E260" s="690"/>
      <c r="F260" s="690"/>
      <c r="G260" s="690"/>
    </row>
    <row r="261" spans="1:7">
      <c r="A261" s="690"/>
      <c r="B261" s="690"/>
      <c r="C261" s="690"/>
      <c r="D261" s="690"/>
      <c r="E261" s="690"/>
      <c r="F261" s="690"/>
      <c r="G261" s="690"/>
    </row>
    <row r="262" spans="1:7">
      <c r="A262" s="690"/>
      <c r="B262" s="690"/>
      <c r="C262" s="690"/>
      <c r="D262" s="690"/>
      <c r="E262" s="690"/>
      <c r="F262" s="690"/>
      <c r="G262" s="690"/>
    </row>
    <row r="263" spans="1:7">
      <c r="A263" s="690"/>
      <c r="B263" s="690"/>
      <c r="C263" s="690"/>
      <c r="D263" s="690"/>
      <c r="E263" s="690"/>
      <c r="F263" s="690"/>
      <c r="G263" s="690"/>
    </row>
    <row r="264" spans="1:7">
      <c r="A264" s="690"/>
      <c r="B264" s="690"/>
      <c r="C264" s="690"/>
      <c r="D264" s="690"/>
      <c r="E264" s="690"/>
      <c r="F264" s="690"/>
      <c r="G264" s="690"/>
    </row>
    <row r="265" spans="1:7">
      <c r="A265" s="690"/>
      <c r="B265" s="690"/>
      <c r="C265" s="690"/>
      <c r="D265" s="690"/>
      <c r="E265" s="690"/>
      <c r="F265" s="690"/>
      <c r="G265" s="690"/>
    </row>
    <row r="266" spans="1:7">
      <c r="A266" s="690"/>
      <c r="B266" s="690"/>
      <c r="C266" s="690"/>
      <c r="D266" s="690"/>
      <c r="E266" s="690"/>
      <c r="F266" s="690"/>
      <c r="G266" s="690"/>
    </row>
    <row r="267" spans="1:7">
      <c r="A267" s="690"/>
      <c r="B267" s="690"/>
      <c r="C267" s="690"/>
      <c r="D267" s="690"/>
      <c r="E267" s="690"/>
      <c r="F267" s="690"/>
      <c r="G267" s="690"/>
    </row>
    <row r="268" spans="1:7">
      <c r="A268" s="690"/>
      <c r="B268" s="690"/>
      <c r="C268" s="690"/>
      <c r="D268" s="690"/>
      <c r="E268" s="690"/>
      <c r="F268" s="690"/>
      <c r="G268" s="690"/>
    </row>
    <row r="269" spans="1:7">
      <c r="A269" s="690"/>
      <c r="B269" s="690"/>
      <c r="C269" s="690"/>
      <c r="D269" s="690"/>
      <c r="E269" s="690"/>
      <c r="F269" s="690"/>
      <c r="G269" s="690"/>
    </row>
    <row r="270" spans="1:7">
      <c r="A270" s="690"/>
      <c r="B270" s="690"/>
      <c r="C270" s="690"/>
      <c r="D270" s="690"/>
      <c r="E270" s="690"/>
      <c r="F270" s="690"/>
      <c r="G270" s="690"/>
    </row>
    <row r="271" spans="1:7">
      <c r="A271" s="690"/>
      <c r="B271" s="690"/>
      <c r="C271" s="690"/>
      <c r="D271" s="690"/>
      <c r="E271" s="690"/>
      <c r="F271" s="690"/>
      <c r="G271" s="690"/>
    </row>
    <row r="272" spans="1:7">
      <c r="A272" s="690"/>
      <c r="B272" s="690"/>
      <c r="C272" s="690"/>
      <c r="D272" s="690"/>
      <c r="E272" s="690"/>
      <c r="F272" s="690"/>
      <c r="G272" s="690"/>
    </row>
    <row r="273" spans="1:7">
      <c r="A273" s="690"/>
      <c r="B273" s="690"/>
      <c r="C273" s="690"/>
      <c r="D273" s="690"/>
      <c r="E273" s="690"/>
      <c r="F273" s="690"/>
      <c r="G273" s="690"/>
    </row>
    <row r="274" spans="1:7">
      <c r="A274" s="690"/>
      <c r="B274" s="690"/>
      <c r="C274" s="690"/>
      <c r="D274" s="690"/>
      <c r="E274" s="690"/>
      <c r="F274" s="690"/>
      <c r="G274" s="690"/>
    </row>
    <row r="275" spans="1:7">
      <c r="A275" s="690"/>
      <c r="B275" s="690"/>
      <c r="C275" s="690"/>
      <c r="D275" s="690"/>
      <c r="E275" s="690"/>
      <c r="F275" s="690"/>
      <c r="G275" s="690"/>
    </row>
    <row r="276" spans="1:7">
      <c r="A276" s="690"/>
      <c r="B276" s="690"/>
      <c r="C276" s="690"/>
      <c r="D276" s="690"/>
      <c r="E276" s="690"/>
      <c r="F276" s="690"/>
      <c r="G276" s="690"/>
    </row>
    <row r="277" spans="1:7">
      <c r="A277" s="690"/>
      <c r="B277" s="690"/>
      <c r="C277" s="690"/>
      <c r="D277" s="690"/>
      <c r="E277" s="690"/>
      <c r="F277" s="690"/>
      <c r="G277" s="690"/>
    </row>
    <row r="278" spans="1:7">
      <c r="A278" s="690"/>
      <c r="B278" s="690"/>
      <c r="C278" s="690"/>
      <c r="D278" s="690"/>
      <c r="E278" s="690"/>
      <c r="F278" s="690"/>
      <c r="G278" s="690"/>
    </row>
    <row r="279" spans="1:7">
      <c r="A279" s="690"/>
      <c r="B279" s="690"/>
      <c r="C279" s="690"/>
      <c r="D279" s="690"/>
      <c r="E279" s="690"/>
      <c r="F279" s="690"/>
      <c r="G279" s="690"/>
    </row>
    <row r="280" spans="1:7">
      <c r="A280" s="690"/>
      <c r="B280" s="690"/>
      <c r="C280" s="690"/>
      <c r="D280" s="690"/>
      <c r="E280" s="690"/>
      <c r="F280" s="690"/>
      <c r="G280" s="690"/>
    </row>
    <row r="281" spans="1:7">
      <c r="A281" s="690"/>
      <c r="B281" s="690"/>
      <c r="C281" s="690"/>
      <c r="D281" s="690"/>
      <c r="E281" s="690"/>
      <c r="F281" s="690"/>
      <c r="G281" s="690"/>
    </row>
    <row r="282" spans="1:7">
      <c r="A282" s="690"/>
      <c r="B282" s="690"/>
      <c r="C282" s="690"/>
      <c r="D282" s="690"/>
      <c r="E282" s="690"/>
      <c r="F282" s="690"/>
      <c r="G282" s="690"/>
    </row>
    <row r="283" spans="1:7">
      <c r="A283" s="690"/>
      <c r="B283" s="690"/>
      <c r="C283" s="690"/>
      <c r="D283" s="690"/>
      <c r="E283" s="690"/>
      <c r="F283" s="690"/>
      <c r="G283" s="690"/>
    </row>
    <row r="284" spans="1:7">
      <c r="A284" s="690"/>
      <c r="B284" s="690"/>
      <c r="C284" s="690"/>
      <c r="D284" s="690"/>
      <c r="E284" s="690"/>
      <c r="F284" s="690"/>
      <c r="G284" s="690"/>
    </row>
    <row r="285" spans="1:7">
      <c r="A285" s="690"/>
      <c r="B285" s="690"/>
      <c r="C285" s="690"/>
      <c r="D285" s="690"/>
      <c r="E285" s="690"/>
      <c r="F285" s="690"/>
      <c r="G285" s="690"/>
    </row>
    <row r="286" spans="1:7">
      <c r="A286" s="690"/>
      <c r="B286" s="690"/>
      <c r="C286" s="690"/>
      <c r="D286" s="690"/>
      <c r="E286" s="690"/>
      <c r="F286" s="690"/>
      <c r="G286" s="690"/>
    </row>
    <row r="287" spans="1:7">
      <c r="A287" s="690"/>
      <c r="B287" s="690"/>
      <c r="C287" s="690"/>
      <c r="D287" s="690"/>
      <c r="E287" s="690"/>
      <c r="F287" s="690"/>
      <c r="G287" s="690"/>
    </row>
    <row r="288" spans="1:7">
      <c r="A288" s="690"/>
      <c r="B288" s="690"/>
      <c r="C288" s="690"/>
      <c r="D288" s="690"/>
      <c r="E288" s="690"/>
      <c r="F288" s="690"/>
      <c r="G288" s="690"/>
    </row>
    <row r="289" spans="1:7">
      <c r="A289" s="690"/>
      <c r="B289" s="690"/>
      <c r="C289" s="690"/>
      <c r="D289" s="690"/>
      <c r="E289" s="690"/>
      <c r="F289" s="690"/>
      <c r="G289" s="690"/>
    </row>
    <row r="290" spans="1:7">
      <c r="A290" s="690"/>
      <c r="B290" s="690"/>
      <c r="C290" s="690"/>
      <c r="D290" s="690"/>
      <c r="E290" s="690"/>
      <c r="F290" s="690"/>
      <c r="G290" s="690"/>
    </row>
    <row r="291" spans="1:7">
      <c r="A291" s="690"/>
      <c r="B291" s="690"/>
      <c r="C291" s="690"/>
      <c r="D291" s="690"/>
      <c r="E291" s="690"/>
      <c r="F291" s="690"/>
      <c r="G291" s="690"/>
    </row>
    <row r="292" spans="1:7">
      <c r="A292" s="690"/>
      <c r="B292" s="690"/>
      <c r="C292" s="690"/>
      <c r="D292" s="690"/>
      <c r="E292" s="690"/>
      <c r="F292" s="690"/>
      <c r="G292" s="690"/>
    </row>
    <row r="293" spans="1:7">
      <c r="A293" s="690"/>
      <c r="B293" s="690"/>
      <c r="C293" s="690"/>
      <c r="D293" s="690"/>
      <c r="E293" s="690"/>
      <c r="F293" s="690"/>
      <c r="G293" s="690"/>
    </row>
    <row r="294" spans="1:7">
      <c r="A294" s="690"/>
      <c r="B294" s="690"/>
      <c r="C294" s="690"/>
      <c r="D294" s="690"/>
      <c r="E294" s="690"/>
      <c r="F294" s="690"/>
      <c r="G294" s="690"/>
    </row>
    <row r="295" spans="1:7">
      <c r="A295" s="690"/>
      <c r="B295" s="690"/>
      <c r="C295" s="690"/>
      <c r="D295" s="690"/>
      <c r="E295" s="690"/>
      <c r="F295" s="690"/>
      <c r="G295" s="690"/>
    </row>
    <row r="296" spans="1:7">
      <c r="A296" s="690"/>
      <c r="B296" s="690"/>
      <c r="C296" s="690"/>
      <c r="D296" s="690"/>
      <c r="E296" s="690"/>
      <c r="F296" s="690"/>
      <c r="G296" s="690"/>
    </row>
    <row r="297" spans="1:7">
      <c r="A297" s="690"/>
      <c r="B297" s="690"/>
      <c r="C297" s="690"/>
      <c r="D297" s="690"/>
      <c r="E297" s="690"/>
      <c r="F297" s="690"/>
      <c r="G297" s="690"/>
    </row>
    <row r="298" spans="1:7">
      <c r="A298" s="690"/>
      <c r="B298" s="690"/>
      <c r="C298" s="690"/>
      <c r="D298" s="690"/>
      <c r="E298" s="690"/>
      <c r="F298" s="690"/>
      <c r="G298" s="690"/>
    </row>
    <row r="299" spans="1:7">
      <c r="A299" s="690"/>
      <c r="B299" s="690"/>
      <c r="C299" s="690"/>
      <c r="D299" s="690"/>
      <c r="E299" s="690"/>
      <c r="F299" s="690"/>
      <c r="G299" s="690"/>
    </row>
    <row r="300" spans="1:7">
      <c r="A300" s="690"/>
      <c r="B300" s="690"/>
      <c r="C300" s="690"/>
      <c r="D300" s="690"/>
      <c r="E300" s="690"/>
      <c r="F300" s="690"/>
      <c r="G300" s="690"/>
    </row>
    <row r="301" spans="1:7">
      <c r="A301" s="690"/>
      <c r="B301" s="690"/>
      <c r="C301" s="690"/>
      <c r="D301" s="690"/>
      <c r="E301" s="690"/>
      <c r="F301" s="690"/>
      <c r="G301" s="690"/>
    </row>
    <row r="302" spans="1:7">
      <c r="A302" s="690"/>
      <c r="B302" s="690"/>
      <c r="C302" s="690"/>
      <c r="D302" s="690"/>
      <c r="E302" s="690"/>
      <c r="F302" s="690"/>
      <c r="G302" s="690"/>
    </row>
    <row r="303" spans="1:7">
      <c r="A303" s="690"/>
      <c r="B303" s="690"/>
      <c r="C303" s="690"/>
      <c r="D303" s="690"/>
      <c r="E303" s="690"/>
      <c r="F303" s="690"/>
      <c r="G303" s="690"/>
    </row>
    <row r="304" spans="1:7">
      <c r="A304" s="690"/>
      <c r="B304" s="690"/>
      <c r="C304" s="690"/>
      <c r="D304" s="690"/>
      <c r="E304" s="690"/>
      <c r="F304" s="690"/>
      <c r="G304" s="690"/>
    </row>
    <row r="305" spans="1:7">
      <c r="A305" s="690"/>
      <c r="B305" s="690"/>
      <c r="C305" s="690"/>
      <c r="D305" s="690"/>
      <c r="E305" s="690"/>
      <c r="F305" s="690"/>
      <c r="G305" s="690"/>
    </row>
    <row r="306" spans="1:7">
      <c r="A306" s="690"/>
      <c r="B306" s="690"/>
      <c r="C306" s="690"/>
      <c r="D306" s="690"/>
      <c r="E306" s="690"/>
      <c r="F306" s="690"/>
      <c r="G306" s="690"/>
    </row>
    <row r="307" spans="1:7">
      <c r="A307" s="690"/>
      <c r="B307" s="690"/>
      <c r="C307" s="690"/>
      <c r="D307" s="690"/>
      <c r="E307" s="690"/>
      <c r="F307" s="690"/>
      <c r="G307" s="690"/>
    </row>
    <row r="308" spans="1:7">
      <c r="A308" s="690"/>
      <c r="B308" s="690"/>
      <c r="C308" s="690"/>
      <c r="D308" s="690"/>
      <c r="E308" s="690"/>
      <c r="F308" s="690"/>
      <c r="G308" s="690"/>
    </row>
    <row r="309" spans="1:7">
      <c r="A309" s="690"/>
      <c r="B309" s="690"/>
      <c r="C309" s="690"/>
      <c r="D309" s="690"/>
      <c r="E309" s="690"/>
      <c r="F309" s="690"/>
      <c r="G309" s="690"/>
    </row>
    <row r="310" spans="1:7">
      <c r="A310" s="690"/>
      <c r="B310" s="690"/>
      <c r="C310" s="690"/>
      <c r="D310" s="690"/>
      <c r="E310" s="690"/>
      <c r="F310" s="690"/>
      <c r="G310" s="690"/>
    </row>
    <row r="311" spans="1:7">
      <c r="A311" s="690"/>
      <c r="B311" s="690"/>
      <c r="C311" s="690"/>
      <c r="D311" s="690"/>
      <c r="E311" s="690"/>
      <c r="F311" s="690"/>
      <c r="G311" s="690"/>
    </row>
    <row r="312" spans="1:7">
      <c r="A312" s="690"/>
      <c r="B312" s="690"/>
      <c r="C312" s="690"/>
      <c r="D312" s="690"/>
      <c r="E312" s="690"/>
      <c r="F312" s="690"/>
      <c r="G312" s="690"/>
    </row>
    <row r="313" spans="1:7">
      <c r="A313" s="690"/>
      <c r="B313" s="690"/>
      <c r="C313" s="690"/>
      <c r="D313" s="690"/>
      <c r="E313" s="690"/>
      <c r="F313" s="690"/>
      <c r="G313" s="690"/>
    </row>
    <row r="314" spans="1:7">
      <c r="A314" s="690"/>
      <c r="B314" s="690"/>
      <c r="C314" s="690"/>
      <c r="D314" s="690"/>
      <c r="E314" s="690"/>
      <c r="F314" s="690"/>
      <c r="G314" s="690"/>
    </row>
    <row r="315" spans="1:7">
      <c r="A315" s="690"/>
      <c r="B315" s="690"/>
      <c r="C315" s="690"/>
      <c r="D315" s="690"/>
      <c r="E315" s="690"/>
      <c r="F315" s="690"/>
      <c r="G315" s="690"/>
    </row>
    <row r="316" spans="1:7">
      <c r="A316" s="690"/>
      <c r="B316" s="690"/>
      <c r="C316" s="690"/>
      <c r="D316" s="690"/>
      <c r="E316" s="690"/>
      <c r="F316" s="690"/>
      <c r="G316" s="690"/>
    </row>
    <row r="317" spans="1:7">
      <c r="A317" s="690"/>
      <c r="B317" s="690"/>
      <c r="C317" s="690"/>
      <c r="D317" s="690"/>
      <c r="E317" s="690"/>
      <c r="F317" s="690"/>
      <c r="G317" s="690"/>
    </row>
    <row r="318" spans="1:7">
      <c r="A318" s="690"/>
      <c r="B318" s="690"/>
      <c r="C318" s="690"/>
      <c r="D318" s="690"/>
      <c r="E318" s="690"/>
      <c r="F318" s="690"/>
      <c r="G318" s="690"/>
    </row>
    <row r="319" spans="1:7">
      <c r="A319" s="690"/>
      <c r="B319" s="690"/>
      <c r="C319" s="690"/>
      <c r="D319" s="690"/>
      <c r="E319" s="690"/>
      <c r="F319" s="690"/>
      <c r="G319" s="690"/>
    </row>
    <row r="320" spans="1:7">
      <c r="A320" s="690"/>
      <c r="B320" s="690"/>
      <c r="C320" s="690"/>
      <c r="D320" s="690"/>
      <c r="E320" s="690"/>
      <c r="F320" s="690"/>
      <c r="G320" s="690"/>
    </row>
    <row r="321" spans="1:7">
      <c r="A321" s="690"/>
      <c r="B321" s="690"/>
      <c r="C321" s="690"/>
      <c r="D321" s="690"/>
      <c r="E321" s="690"/>
      <c r="F321" s="690"/>
      <c r="G321" s="690"/>
    </row>
    <row r="322" spans="1:7">
      <c r="A322" s="690"/>
      <c r="B322" s="690"/>
      <c r="C322" s="690"/>
      <c r="D322" s="690"/>
      <c r="E322" s="690"/>
      <c r="F322" s="690"/>
      <c r="G322" s="690"/>
    </row>
    <row r="323" spans="1:7">
      <c r="A323" s="690"/>
      <c r="B323" s="690"/>
      <c r="C323" s="690"/>
      <c r="D323" s="690"/>
      <c r="E323" s="690"/>
      <c r="F323" s="690"/>
      <c r="G323" s="690"/>
    </row>
    <row r="324" spans="1:7">
      <c r="A324" s="690"/>
      <c r="B324" s="690"/>
      <c r="C324" s="690"/>
      <c r="D324" s="690"/>
      <c r="E324" s="690"/>
      <c r="F324" s="690"/>
      <c r="G324" s="690"/>
    </row>
    <row r="325" spans="1:7">
      <c r="A325" s="690"/>
      <c r="B325" s="690"/>
      <c r="C325" s="690"/>
      <c r="D325" s="690"/>
      <c r="E325" s="690"/>
      <c r="F325" s="690"/>
      <c r="G325" s="690"/>
    </row>
    <row r="326" spans="1:7">
      <c r="A326" s="690"/>
      <c r="B326" s="690"/>
      <c r="C326" s="690"/>
      <c r="D326" s="690"/>
      <c r="E326" s="690"/>
      <c r="F326" s="690"/>
      <c r="G326" s="690"/>
    </row>
    <row r="327" spans="1:7">
      <c r="A327" s="690"/>
      <c r="B327" s="690"/>
      <c r="C327" s="690"/>
      <c r="D327" s="690"/>
      <c r="E327" s="690"/>
      <c r="F327" s="690"/>
      <c r="G327" s="690"/>
    </row>
    <row r="328" spans="1:7">
      <c r="A328" s="690"/>
      <c r="B328" s="690"/>
      <c r="C328" s="690"/>
      <c r="D328" s="690"/>
      <c r="E328" s="690"/>
      <c r="F328" s="690"/>
      <c r="G328" s="690"/>
    </row>
    <row r="329" spans="1:7">
      <c r="A329" s="690"/>
      <c r="B329" s="690"/>
      <c r="C329" s="690"/>
      <c r="D329" s="690"/>
      <c r="E329" s="690"/>
      <c r="F329" s="690"/>
      <c r="G329" s="690"/>
    </row>
    <row r="330" spans="1:7">
      <c r="A330" s="690"/>
      <c r="B330" s="690"/>
      <c r="C330" s="690"/>
      <c r="D330" s="690"/>
      <c r="E330" s="690"/>
      <c r="F330" s="690"/>
      <c r="G330" s="690"/>
    </row>
    <row r="331" spans="1:7">
      <c r="A331" s="690"/>
      <c r="B331" s="690"/>
      <c r="C331" s="690"/>
      <c r="D331" s="690"/>
      <c r="E331" s="690"/>
      <c r="F331" s="690"/>
      <c r="G331" s="690"/>
    </row>
    <row r="332" spans="1:7">
      <c r="A332" s="690"/>
      <c r="B332" s="690"/>
      <c r="C332" s="690"/>
      <c r="D332" s="690"/>
      <c r="E332" s="690"/>
      <c r="F332" s="690"/>
      <c r="G332" s="690"/>
    </row>
    <row r="333" spans="1:7">
      <c r="A333" s="690"/>
      <c r="B333" s="690"/>
      <c r="C333" s="690"/>
      <c r="D333" s="690"/>
      <c r="E333" s="690"/>
      <c r="F333" s="690"/>
      <c r="G333" s="690"/>
    </row>
    <row r="334" spans="1:7">
      <c r="A334" s="690"/>
      <c r="B334" s="690"/>
      <c r="C334" s="690"/>
      <c r="D334" s="690"/>
      <c r="E334" s="690"/>
      <c r="F334" s="690"/>
      <c r="G334" s="690"/>
    </row>
    <row r="335" spans="1:7">
      <c r="A335" s="690"/>
      <c r="B335" s="690"/>
      <c r="C335" s="690"/>
      <c r="D335" s="690"/>
      <c r="E335" s="690"/>
      <c r="F335" s="690"/>
      <c r="G335" s="690"/>
    </row>
    <row r="336" spans="1:7">
      <c r="A336" s="690"/>
      <c r="B336" s="690"/>
      <c r="C336" s="690"/>
      <c r="D336" s="690"/>
      <c r="E336" s="690"/>
      <c r="F336" s="690"/>
      <c r="G336" s="690"/>
    </row>
    <row r="337" spans="1:7">
      <c r="A337" s="690"/>
      <c r="B337" s="690"/>
      <c r="C337" s="690"/>
      <c r="D337" s="690"/>
      <c r="E337" s="690"/>
      <c r="F337" s="690"/>
      <c r="G337" s="690"/>
    </row>
    <row r="338" spans="1:7">
      <c r="A338" s="690"/>
      <c r="B338" s="690"/>
      <c r="C338" s="690"/>
      <c r="D338" s="690"/>
      <c r="E338" s="690"/>
      <c r="F338" s="690"/>
      <c r="G338" s="690"/>
    </row>
    <row r="339" spans="1:7">
      <c r="A339" s="690"/>
      <c r="B339" s="690"/>
      <c r="C339" s="690"/>
      <c r="D339" s="690"/>
      <c r="E339" s="690"/>
      <c r="F339" s="690"/>
      <c r="G339" s="690"/>
    </row>
    <row r="340" spans="1:7">
      <c r="A340" s="690"/>
      <c r="B340" s="690"/>
      <c r="C340" s="690"/>
      <c r="D340" s="690"/>
      <c r="E340" s="690"/>
      <c r="F340" s="690"/>
      <c r="G340" s="690"/>
    </row>
    <row r="341" spans="1:7">
      <c r="A341" s="690"/>
      <c r="B341" s="690"/>
      <c r="C341" s="690"/>
      <c r="D341" s="690"/>
      <c r="E341" s="690"/>
      <c r="F341" s="690"/>
      <c r="G341" s="690"/>
    </row>
    <row r="342" spans="1:7">
      <c r="A342" s="690"/>
      <c r="B342" s="690"/>
      <c r="C342" s="690"/>
      <c r="D342" s="690"/>
      <c r="E342" s="690"/>
      <c r="F342" s="690"/>
      <c r="G342" s="690"/>
    </row>
    <row r="343" spans="1:7">
      <c r="A343" s="690"/>
      <c r="B343" s="690"/>
      <c r="C343" s="690"/>
      <c r="D343" s="690"/>
      <c r="E343" s="690"/>
      <c r="F343" s="690"/>
      <c r="G343" s="690"/>
    </row>
    <row r="344" spans="1:7">
      <c r="A344" s="690"/>
      <c r="B344" s="690"/>
      <c r="C344" s="690"/>
      <c r="D344" s="690"/>
      <c r="E344" s="690"/>
      <c r="F344" s="690"/>
      <c r="G344" s="690"/>
    </row>
    <row r="345" spans="1:7">
      <c r="A345" s="690"/>
      <c r="B345" s="690"/>
      <c r="C345" s="690"/>
      <c r="D345" s="690"/>
      <c r="E345" s="690"/>
      <c r="F345" s="690"/>
      <c r="G345" s="690"/>
    </row>
    <row r="346" spans="1:7">
      <c r="A346" s="690"/>
      <c r="B346" s="690"/>
      <c r="C346" s="690"/>
      <c r="D346" s="690"/>
      <c r="E346" s="690"/>
      <c r="F346" s="690"/>
      <c r="G346" s="690"/>
    </row>
    <row r="347" spans="1:7">
      <c r="A347" s="690"/>
      <c r="B347" s="690"/>
      <c r="C347" s="690"/>
      <c r="D347" s="690"/>
      <c r="E347" s="690"/>
      <c r="F347" s="690"/>
      <c r="G347" s="690"/>
    </row>
    <row r="348" spans="1:7">
      <c r="A348" s="690"/>
      <c r="B348" s="690"/>
      <c r="C348" s="690"/>
      <c r="D348" s="690"/>
      <c r="E348" s="690"/>
      <c r="F348" s="690"/>
      <c r="G348" s="690"/>
    </row>
    <row r="349" spans="1:7">
      <c r="A349" s="690"/>
      <c r="B349" s="690"/>
      <c r="C349" s="690"/>
      <c r="D349" s="690"/>
      <c r="E349" s="690"/>
      <c r="F349" s="690"/>
      <c r="G349" s="690"/>
    </row>
    <row r="350" spans="1:7">
      <c r="A350" s="690"/>
      <c r="B350" s="690"/>
      <c r="C350" s="690"/>
      <c r="D350" s="690"/>
      <c r="E350" s="690"/>
      <c r="F350" s="690"/>
      <c r="G350" s="690"/>
    </row>
    <row r="351" spans="1:7">
      <c r="A351" s="690"/>
      <c r="B351" s="690"/>
      <c r="C351" s="690"/>
      <c r="D351" s="690"/>
      <c r="E351" s="690"/>
      <c r="F351" s="690"/>
      <c r="G351" s="690"/>
    </row>
    <row r="352" spans="1:7">
      <c r="A352" s="690"/>
      <c r="B352" s="690"/>
      <c r="C352" s="690"/>
      <c r="D352" s="690"/>
      <c r="E352" s="690"/>
      <c r="F352" s="690"/>
      <c r="G352" s="690"/>
    </row>
    <row r="353" spans="1:7">
      <c r="A353" s="690"/>
      <c r="B353" s="690"/>
      <c r="C353" s="690"/>
      <c r="D353" s="690"/>
      <c r="E353" s="690"/>
      <c r="F353" s="690"/>
      <c r="G353" s="690"/>
    </row>
    <row r="354" spans="1:7">
      <c r="A354" s="690"/>
      <c r="B354" s="690"/>
      <c r="C354" s="690"/>
      <c r="D354" s="690"/>
      <c r="E354" s="690"/>
      <c r="F354" s="690"/>
      <c r="G354" s="690"/>
    </row>
    <row r="355" spans="1:7">
      <c r="A355" s="690"/>
      <c r="B355" s="690"/>
      <c r="C355" s="690"/>
      <c r="D355" s="690"/>
      <c r="E355" s="690"/>
      <c r="F355" s="690"/>
      <c r="G355" s="690"/>
    </row>
    <row r="356" spans="1:7">
      <c r="A356" s="690"/>
      <c r="B356" s="690"/>
      <c r="C356" s="690"/>
      <c r="D356" s="690"/>
      <c r="E356" s="690"/>
      <c r="F356" s="690"/>
      <c r="G356" s="690"/>
    </row>
    <row r="357" spans="1:7">
      <c r="A357" s="690"/>
      <c r="B357" s="690"/>
      <c r="C357" s="690"/>
      <c r="D357" s="690"/>
      <c r="E357" s="690"/>
      <c r="F357" s="690"/>
      <c r="G357" s="690"/>
    </row>
    <row r="358" spans="1:7">
      <c r="A358" s="690"/>
      <c r="B358" s="690"/>
      <c r="C358" s="690"/>
      <c r="D358" s="690"/>
      <c r="E358" s="690"/>
      <c r="F358" s="690"/>
      <c r="G358" s="690"/>
    </row>
    <row r="359" spans="1:7">
      <c r="A359" s="690"/>
      <c r="B359" s="690"/>
      <c r="C359" s="690"/>
      <c r="D359" s="690"/>
      <c r="E359" s="690"/>
      <c r="F359" s="690"/>
      <c r="G359" s="690"/>
    </row>
    <row r="360" spans="1:7">
      <c r="A360" s="690"/>
      <c r="B360" s="690"/>
      <c r="C360" s="690"/>
      <c r="D360" s="690"/>
      <c r="E360" s="690"/>
      <c r="F360" s="690"/>
      <c r="G360" s="690"/>
    </row>
    <row r="361" spans="1:7">
      <c r="A361" s="690"/>
      <c r="B361" s="690"/>
      <c r="C361" s="690"/>
      <c r="D361" s="690"/>
      <c r="E361" s="690"/>
      <c r="F361" s="690"/>
      <c r="G361" s="690"/>
    </row>
    <row r="362" spans="1:7">
      <c r="A362" s="690"/>
      <c r="B362" s="690"/>
      <c r="C362" s="690"/>
      <c r="D362" s="690"/>
      <c r="E362" s="690"/>
      <c r="F362" s="690"/>
      <c r="G362" s="690"/>
    </row>
    <row r="363" spans="1:7">
      <c r="A363" s="690"/>
      <c r="B363" s="690"/>
      <c r="C363" s="690"/>
      <c r="D363" s="690"/>
      <c r="E363" s="690"/>
      <c r="F363" s="690"/>
      <c r="G363" s="690"/>
    </row>
    <row r="364" spans="1:7">
      <c r="A364" s="690"/>
      <c r="B364" s="690"/>
      <c r="C364" s="690"/>
      <c r="D364" s="690"/>
      <c r="E364" s="690"/>
      <c r="F364" s="690"/>
      <c r="G364" s="690"/>
    </row>
    <row r="365" spans="1:7">
      <c r="A365" s="690"/>
      <c r="B365" s="690"/>
      <c r="C365" s="690"/>
      <c r="D365" s="690"/>
      <c r="E365" s="690"/>
      <c r="F365" s="690"/>
      <c r="G365" s="690"/>
    </row>
    <row r="366" spans="1:7">
      <c r="A366" s="690"/>
      <c r="B366" s="690"/>
      <c r="C366" s="690"/>
      <c r="D366" s="690"/>
      <c r="E366" s="690"/>
      <c r="F366" s="690"/>
      <c r="G366" s="690"/>
    </row>
    <row r="367" spans="1:7">
      <c r="A367" s="690"/>
      <c r="B367" s="690"/>
      <c r="C367" s="690"/>
      <c r="D367" s="690"/>
      <c r="E367" s="690"/>
      <c r="F367" s="690"/>
      <c r="G367" s="690"/>
    </row>
    <row r="368" spans="1:7">
      <c r="A368" s="690"/>
      <c r="B368" s="690"/>
      <c r="C368" s="690"/>
      <c r="D368" s="690"/>
      <c r="E368" s="690"/>
      <c r="F368" s="690"/>
      <c r="G368" s="690"/>
    </row>
    <row r="369" spans="1:7">
      <c r="A369" s="690"/>
      <c r="B369" s="690"/>
      <c r="C369" s="690"/>
      <c r="D369" s="690"/>
      <c r="E369" s="690"/>
      <c r="F369" s="690"/>
      <c r="G369" s="690"/>
    </row>
    <row r="370" spans="1:7">
      <c r="A370" s="690"/>
      <c r="B370" s="690"/>
      <c r="C370" s="690"/>
      <c r="D370" s="690"/>
      <c r="E370" s="690"/>
      <c r="F370" s="690"/>
      <c r="G370" s="690"/>
    </row>
    <row r="371" spans="1:7">
      <c r="A371" s="690"/>
      <c r="B371" s="690"/>
      <c r="C371" s="690"/>
      <c r="D371" s="690"/>
      <c r="E371" s="690"/>
      <c r="F371" s="690"/>
      <c r="G371" s="690"/>
    </row>
    <row r="372" spans="1:7">
      <c r="A372" s="690"/>
      <c r="B372" s="690"/>
      <c r="C372" s="690"/>
      <c r="D372" s="690"/>
      <c r="E372" s="690"/>
      <c r="F372" s="690"/>
      <c r="G372" s="690"/>
    </row>
    <row r="373" spans="1:7">
      <c r="A373" s="690"/>
      <c r="B373" s="690"/>
      <c r="C373" s="690"/>
      <c r="D373" s="690"/>
      <c r="E373" s="690"/>
      <c r="F373" s="690"/>
      <c r="G373" s="690"/>
    </row>
    <row r="374" spans="1:7">
      <c r="A374" s="690"/>
      <c r="B374" s="690"/>
      <c r="C374" s="690"/>
      <c r="D374" s="690"/>
      <c r="E374" s="690"/>
      <c r="F374" s="690"/>
      <c r="G374" s="690"/>
    </row>
    <row r="375" spans="1:7">
      <c r="A375" s="690"/>
      <c r="B375" s="690"/>
      <c r="C375" s="690"/>
      <c r="D375" s="690"/>
      <c r="E375" s="690"/>
      <c r="F375" s="690"/>
      <c r="G375" s="690"/>
    </row>
    <row r="376" spans="1:7">
      <c r="A376" s="690"/>
      <c r="B376" s="690"/>
      <c r="C376" s="690"/>
      <c r="D376" s="690"/>
      <c r="E376" s="690"/>
      <c r="F376" s="690"/>
      <c r="G376" s="690"/>
    </row>
    <row r="377" spans="1:7">
      <c r="A377" s="690"/>
      <c r="B377" s="690"/>
      <c r="C377" s="690"/>
      <c r="D377" s="690"/>
      <c r="E377" s="690"/>
      <c r="F377" s="690"/>
      <c r="G377" s="690"/>
    </row>
    <row r="378" spans="1:7">
      <c r="A378" s="690"/>
      <c r="B378" s="690"/>
      <c r="C378" s="690"/>
      <c r="D378" s="690"/>
      <c r="E378" s="690"/>
      <c r="F378" s="690"/>
      <c r="G378" s="690"/>
    </row>
    <row r="379" spans="1:7">
      <c r="A379" s="690"/>
      <c r="B379" s="690"/>
      <c r="C379" s="690"/>
      <c r="D379" s="690"/>
      <c r="E379" s="690"/>
      <c r="F379" s="690"/>
      <c r="G379" s="690"/>
    </row>
    <row r="380" spans="1:7">
      <c r="A380" s="690"/>
      <c r="B380" s="690"/>
      <c r="C380" s="690"/>
      <c r="D380" s="690"/>
      <c r="E380" s="690"/>
      <c r="F380" s="690"/>
      <c r="G380" s="690"/>
    </row>
    <row r="381" spans="1:7">
      <c r="A381" s="690"/>
      <c r="B381" s="690"/>
      <c r="C381" s="690"/>
      <c r="D381" s="690"/>
      <c r="E381" s="690"/>
      <c r="F381" s="690"/>
      <c r="G381" s="690"/>
    </row>
    <row r="382" spans="1:7">
      <c r="A382" s="690"/>
      <c r="B382" s="690"/>
      <c r="C382" s="690"/>
      <c r="D382" s="690"/>
      <c r="E382" s="690"/>
      <c r="F382" s="690"/>
      <c r="G382" s="690"/>
    </row>
    <row r="383" spans="1:7">
      <c r="A383" s="690"/>
      <c r="B383" s="690"/>
      <c r="C383" s="690"/>
      <c r="D383" s="690"/>
      <c r="E383" s="690"/>
      <c r="F383" s="690"/>
      <c r="G383" s="690"/>
    </row>
    <row r="384" spans="1:7">
      <c r="A384" s="690"/>
      <c r="B384" s="690"/>
      <c r="C384" s="690"/>
      <c r="D384" s="690"/>
      <c r="E384" s="690"/>
      <c r="F384" s="690"/>
      <c r="G384" s="690"/>
    </row>
    <row r="385" spans="1:7">
      <c r="A385" s="690"/>
      <c r="B385" s="690"/>
      <c r="C385" s="690"/>
      <c r="D385" s="690"/>
      <c r="E385" s="690"/>
      <c r="F385" s="690"/>
      <c r="G385" s="690"/>
    </row>
    <row r="386" spans="1:7">
      <c r="A386" s="690"/>
      <c r="B386" s="690"/>
      <c r="C386" s="690"/>
      <c r="D386" s="690"/>
      <c r="E386" s="690"/>
      <c r="F386" s="690"/>
      <c r="G386" s="690"/>
    </row>
    <row r="387" spans="1:7">
      <c r="A387" s="690"/>
      <c r="B387" s="690"/>
      <c r="C387" s="690"/>
      <c r="D387" s="690"/>
      <c r="E387" s="690"/>
      <c r="F387" s="690"/>
      <c r="G387" s="690"/>
    </row>
    <row r="388" spans="1:7">
      <c r="A388" s="690"/>
      <c r="B388" s="690"/>
      <c r="C388" s="690"/>
      <c r="D388" s="690"/>
      <c r="E388" s="690"/>
      <c r="F388" s="690"/>
      <c r="G388" s="690"/>
    </row>
    <row r="389" spans="1:7">
      <c r="A389" s="690"/>
      <c r="B389" s="690"/>
      <c r="C389" s="690"/>
      <c r="D389" s="690"/>
      <c r="E389" s="690"/>
      <c r="F389" s="690"/>
      <c r="G389" s="690"/>
    </row>
    <row r="390" spans="1:7">
      <c r="A390" s="690"/>
      <c r="B390" s="690"/>
      <c r="C390" s="690"/>
      <c r="D390" s="690"/>
      <c r="E390" s="690"/>
      <c r="F390" s="690"/>
      <c r="G390" s="690"/>
    </row>
    <row r="391" spans="1:7">
      <c r="A391" s="690"/>
      <c r="B391" s="690"/>
      <c r="C391" s="690"/>
      <c r="D391" s="690"/>
      <c r="E391" s="690"/>
      <c r="F391" s="690"/>
      <c r="G391" s="690"/>
    </row>
    <row r="392" spans="1:7">
      <c r="A392" s="690"/>
      <c r="B392" s="690"/>
      <c r="C392" s="690"/>
      <c r="D392" s="690"/>
      <c r="E392" s="690"/>
      <c r="F392" s="690"/>
      <c r="G392" s="690"/>
    </row>
    <row r="393" spans="1:7">
      <c r="A393" s="690"/>
      <c r="B393" s="690"/>
      <c r="C393" s="690"/>
      <c r="D393" s="690"/>
      <c r="E393" s="690"/>
      <c r="F393" s="690"/>
      <c r="G393" s="690"/>
    </row>
    <row r="394" spans="1:7">
      <c r="A394" s="690"/>
      <c r="B394" s="690"/>
      <c r="C394" s="690"/>
      <c r="D394" s="690"/>
      <c r="E394" s="690"/>
      <c r="F394" s="690"/>
      <c r="G394" s="690"/>
    </row>
    <row r="395" spans="1:7">
      <c r="A395" s="690"/>
      <c r="B395" s="690"/>
      <c r="C395" s="690"/>
      <c r="D395" s="690"/>
      <c r="E395" s="690"/>
      <c r="F395" s="690"/>
      <c r="G395" s="690"/>
    </row>
    <row r="396" spans="1:7">
      <c r="A396" s="690"/>
      <c r="B396" s="690"/>
      <c r="C396" s="690"/>
      <c r="D396" s="690"/>
      <c r="E396" s="690"/>
      <c r="F396" s="690"/>
      <c r="G396" s="690"/>
    </row>
    <row r="397" spans="1:7">
      <c r="A397" s="690"/>
      <c r="B397" s="690"/>
      <c r="C397" s="690"/>
      <c r="D397" s="690"/>
      <c r="E397" s="690"/>
      <c r="F397" s="690"/>
      <c r="G397" s="690"/>
    </row>
    <row r="398" spans="1:7">
      <c r="A398" s="690"/>
      <c r="B398" s="690"/>
      <c r="C398" s="690"/>
      <c r="D398" s="690"/>
      <c r="E398" s="690"/>
      <c r="F398" s="690"/>
      <c r="G398" s="690"/>
    </row>
    <row r="399" spans="1:7">
      <c r="A399" s="690"/>
      <c r="B399" s="690"/>
      <c r="C399" s="690"/>
      <c r="D399" s="690"/>
      <c r="E399" s="690"/>
      <c r="F399" s="690"/>
      <c r="G399" s="690"/>
    </row>
    <row r="400" spans="1:7">
      <c r="A400" s="690"/>
      <c r="B400" s="690"/>
      <c r="C400" s="690"/>
      <c r="D400" s="690"/>
      <c r="E400" s="690"/>
      <c r="F400" s="690"/>
      <c r="G400" s="690"/>
    </row>
    <row r="401" spans="1:7">
      <c r="A401" s="690"/>
      <c r="B401" s="690"/>
      <c r="C401" s="690"/>
      <c r="D401" s="690"/>
      <c r="E401" s="690"/>
      <c r="F401" s="690"/>
      <c r="G401" s="690"/>
    </row>
    <row r="402" spans="1:7">
      <c r="A402" s="690"/>
      <c r="B402" s="690"/>
      <c r="C402" s="690"/>
      <c r="D402" s="690"/>
      <c r="E402" s="690"/>
      <c r="F402" s="690"/>
      <c r="G402" s="690"/>
    </row>
    <row r="403" spans="1:7">
      <c r="A403" s="690"/>
      <c r="B403" s="690"/>
      <c r="C403" s="690"/>
      <c r="D403" s="690"/>
      <c r="E403" s="690"/>
      <c r="F403" s="690"/>
      <c r="G403" s="690"/>
    </row>
    <row r="404" spans="1:7">
      <c r="A404" s="690"/>
      <c r="B404" s="690"/>
      <c r="C404" s="690"/>
      <c r="D404" s="690"/>
      <c r="E404" s="690"/>
      <c r="F404" s="690"/>
      <c r="G404" s="690"/>
    </row>
    <row r="405" spans="1:7">
      <c r="A405" s="690"/>
      <c r="B405" s="690"/>
      <c r="C405" s="690"/>
      <c r="D405" s="690"/>
      <c r="E405" s="690"/>
      <c r="F405" s="690"/>
      <c r="G405" s="690"/>
    </row>
    <row r="406" spans="1:7">
      <c r="A406" s="690"/>
      <c r="B406" s="690"/>
      <c r="C406" s="690"/>
      <c r="D406" s="690"/>
      <c r="E406" s="690"/>
      <c r="F406" s="690"/>
      <c r="G406" s="690"/>
    </row>
    <row r="407" spans="1:7">
      <c r="A407" s="690"/>
      <c r="B407" s="690"/>
      <c r="C407" s="690"/>
      <c r="D407" s="690"/>
      <c r="E407" s="690"/>
      <c r="F407" s="690"/>
      <c r="G407" s="690"/>
    </row>
    <row r="408" spans="1:7">
      <c r="A408" s="690"/>
      <c r="B408" s="690"/>
      <c r="C408" s="690"/>
      <c r="D408" s="690"/>
      <c r="E408" s="690"/>
      <c r="F408" s="690"/>
      <c r="G408" s="690"/>
    </row>
    <row r="409" spans="1:7">
      <c r="A409" s="690"/>
      <c r="B409" s="690"/>
      <c r="C409" s="690"/>
      <c r="D409" s="690"/>
      <c r="E409" s="690"/>
      <c r="F409" s="690"/>
      <c r="G409" s="690"/>
    </row>
    <row r="410" spans="1:7">
      <c r="A410" s="690"/>
      <c r="B410" s="690"/>
      <c r="C410" s="690"/>
      <c r="D410" s="690"/>
      <c r="E410" s="690"/>
      <c r="F410" s="690"/>
      <c r="G410" s="690"/>
    </row>
    <row r="411" spans="1:7">
      <c r="A411" s="690"/>
      <c r="B411" s="690"/>
      <c r="C411" s="690"/>
      <c r="D411" s="690"/>
      <c r="E411" s="690"/>
      <c r="F411" s="690"/>
      <c r="G411" s="690"/>
    </row>
    <row r="412" spans="1:7">
      <c r="A412" s="690"/>
      <c r="B412" s="690"/>
      <c r="C412" s="690"/>
      <c r="D412" s="690"/>
      <c r="E412" s="690"/>
      <c r="F412" s="690"/>
      <c r="G412" s="690"/>
    </row>
    <row r="413" spans="1:7">
      <c r="A413" s="690"/>
      <c r="B413" s="690"/>
      <c r="C413" s="690"/>
      <c r="D413" s="690"/>
      <c r="E413" s="690"/>
      <c r="F413" s="690"/>
      <c r="G413" s="690"/>
    </row>
    <row r="414" spans="1:7">
      <c r="A414" s="690"/>
      <c r="B414" s="690"/>
      <c r="C414" s="690"/>
      <c r="D414" s="690"/>
      <c r="E414" s="690"/>
      <c r="F414" s="690"/>
      <c r="G414" s="690"/>
    </row>
    <row r="415" spans="1:7">
      <c r="A415" s="690"/>
      <c r="B415" s="690"/>
      <c r="C415" s="690"/>
      <c r="D415" s="690"/>
      <c r="E415" s="690"/>
      <c r="F415" s="690"/>
      <c r="G415" s="690"/>
    </row>
    <row r="416" spans="1:7">
      <c r="A416" s="690"/>
      <c r="B416" s="690"/>
      <c r="C416" s="690"/>
      <c r="D416" s="690"/>
      <c r="E416" s="690"/>
      <c r="F416" s="690"/>
      <c r="G416" s="690"/>
    </row>
    <row r="417" spans="1:7">
      <c r="A417" s="690"/>
      <c r="B417" s="690"/>
      <c r="C417" s="690"/>
      <c r="D417" s="690"/>
      <c r="E417" s="690"/>
      <c r="F417" s="690"/>
      <c r="G417" s="690"/>
    </row>
    <row r="418" spans="1:7">
      <c r="A418" s="690"/>
      <c r="B418" s="690"/>
      <c r="C418" s="690"/>
      <c r="D418" s="690"/>
      <c r="E418" s="690"/>
      <c r="F418" s="690"/>
      <c r="G418" s="690"/>
    </row>
    <row r="419" spans="1:7">
      <c r="A419" s="690"/>
      <c r="B419" s="690"/>
      <c r="C419" s="690"/>
      <c r="D419" s="690"/>
      <c r="E419" s="690"/>
      <c r="F419" s="690"/>
      <c r="G419" s="690"/>
    </row>
    <row r="420" spans="1:7">
      <c r="A420" s="690"/>
      <c r="B420" s="690"/>
      <c r="C420" s="690"/>
      <c r="D420" s="690"/>
      <c r="E420" s="690"/>
      <c r="F420" s="690"/>
      <c r="G420" s="690"/>
    </row>
    <row r="421" spans="1:7">
      <c r="A421" s="690"/>
      <c r="B421" s="690"/>
      <c r="C421" s="690"/>
      <c r="D421" s="690"/>
      <c r="E421" s="690"/>
      <c r="F421" s="690"/>
      <c r="G421" s="690"/>
    </row>
    <row r="422" spans="1:7">
      <c r="A422" s="690"/>
      <c r="B422" s="690"/>
      <c r="C422" s="690"/>
      <c r="D422" s="690"/>
      <c r="E422" s="690"/>
      <c r="F422" s="690"/>
      <c r="G422" s="690"/>
    </row>
    <row r="423" spans="1:7">
      <c r="A423" s="690"/>
      <c r="B423" s="690"/>
      <c r="C423" s="690"/>
      <c r="D423" s="690"/>
      <c r="E423" s="690"/>
      <c r="F423" s="690"/>
      <c r="G423" s="690"/>
    </row>
    <row r="424" spans="1:7">
      <c r="A424" s="690"/>
      <c r="B424" s="690"/>
      <c r="C424" s="690"/>
      <c r="D424" s="690"/>
      <c r="E424" s="690"/>
      <c r="F424" s="690"/>
      <c r="G424" s="690"/>
    </row>
    <row r="425" spans="1:7">
      <c r="A425" s="690"/>
      <c r="B425" s="690"/>
      <c r="C425" s="690"/>
      <c r="D425" s="690"/>
      <c r="E425" s="690"/>
      <c r="F425" s="690"/>
      <c r="G425" s="690"/>
    </row>
    <row r="426" spans="1:7">
      <c r="A426" s="690"/>
      <c r="B426" s="690"/>
      <c r="C426" s="690"/>
      <c r="D426" s="690"/>
      <c r="E426" s="690"/>
      <c r="F426" s="690"/>
      <c r="G426" s="690"/>
    </row>
    <row r="427" spans="1:7">
      <c r="A427" s="690"/>
      <c r="B427" s="690"/>
      <c r="C427" s="690"/>
      <c r="D427" s="690"/>
      <c r="E427" s="690"/>
      <c r="F427" s="690"/>
      <c r="G427" s="690"/>
    </row>
    <row r="428" spans="1:7">
      <c r="A428" s="690"/>
      <c r="B428" s="690"/>
      <c r="C428" s="690"/>
      <c r="D428" s="690"/>
      <c r="E428" s="690"/>
      <c r="F428" s="690"/>
      <c r="G428" s="690"/>
    </row>
    <row r="429" spans="1:7">
      <c r="A429" s="690"/>
      <c r="B429" s="690"/>
      <c r="C429" s="690"/>
      <c r="D429" s="690"/>
      <c r="E429" s="690"/>
      <c r="F429" s="690"/>
      <c r="G429" s="690"/>
    </row>
    <row r="430" spans="1:7">
      <c r="A430" s="690"/>
      <c r="B430" s="690"/>
      <c r="C430" s="690"/>
      <c r="D430" s="690"/>
      <c r="E430" s="690"/>
      <c r="F430" s="690"/>
      <c r="G430" s="690"/>
    </row>
    <row r="431" spans="1:7">
      <c r="A431" s="690"/>
      <c r="B431" s="690"/>
      <c r="C431" s="690"/>
      <c r="D431" s="690"/>
      <c r="E431" s="690"/>
      <c r="F431" s="690"/>
      <c r="G431" s="690"/>
    </row>
    <row r="432" spans="1:7">
      <c r="A432" s="690"/>
      <c r="B432" s="690"/>
      <c r="C432" s="690"/>
      <c r="D432" s="690"/>
      <c r="E432" s="690"/>
      <c r="F432" s="690"/>
      <c r="G432" s="690"/>
    </row>
    <row r="433" spans="1:7">
      <c r="A433" s="690"/>
      <c r="B433" s="690"/>
      <c r="C433" s="690"/>
      <c r="D433" s="690"/>
      <c r="E433" s="690"/>
      <c r="F433" s="690"/>
      <c r="G433" s="690"/>
    </row>
    <row r="434" spans="1:7">
      <c r="A434" s="690"/>
      <c r="B434" s="690"/>
      <c r="C434" s="690"/>
      <c r="D434" s="690"/>
      <c r="E434" s="690"/>
      <c r="F434" s="690"/>
      <c r="G434" s="690"/>
    </row>
    <row r="435" spans="1:7">
      <c r="A435" s="690"/>
      <c r="B435" s="690"/>
      <c r="C435" s="690"/>
      <c r="D435" s="690"/>
      <c r="E435" s="690"/>
      <c r="F435" s="690"/>
      <c r="G435" s="690"/>
    </row>
    <row r="436" spans="1:7">
      <c r="A436" s="690"/>
      <c r="B436" s="690"/>
      <c r="C436" s="690"/>
      <c r="D436" s="690"/>
      <c r="E436" s="690"/>
      <c r="F436" s="690"/>
      <c r="G436" s="690"/>
    </row>
    <row r="437" spans="1:7">
      <c r="A437" s="690"/>
      <c r="B437" s="690"/>
      <c r="C437" s="690"/>
      <c r="D437" s="690"/>
      <c r="E437" s="690"/>
      <c r="F437" s="690"/>
      <c r="G437" s="690"/>
    </row>
    <row r="438" spans="1:7">
      <c r="A438" s="690"/>
      <c r="B438" s="690"/>
      <c r="C438" s="690"/>
      <c r="D438" s="690"/>
      <c r="E438" s="690"/>
      <c r="F438" s="690"/>
      <c r="G438" s="690"/>
    </row>
    <row r="439" spans="1:7">
      <c r="A439" s="690"/>
      <c r="B439" s="690"/>
      <c r="C439" s="690"/>
      <c r="D439" s="690"/>
      <c r="E439" s="690"/>
      <c r="F439" s="690"/>
      <c r="G439" s="690"/>
    </row>
    <row r="440" spans="1:7">
      <c r="A440" s="690"/>
      <c r="B440" s="690"/>
      <c r="C440" s="690"/>
      <c r="D440" s="690"/>
      <c r="E440" s="690"/>
      <c r="F440" s="690"/>
      <c r="G440" s="690"/>
    </row>
    <row r="441" spans="1:7">
      <c r="A441" s="690"/>
      <c r="B441" s="690"/>
      <c r="C441" s="690"/>
      <c r="D441" s="690"/>
      <c r="E441" s="690"/>
      <c r="F441" s="690"/>
      <c r="G441" s="690"/>
    </row>
    <row r="442" spans="1:7">
      <c r="A442" s="690"/>
      <c r="B442" s="690"/>
      <c r="C442" s="690"/>
      <c r="D442" s="690"/>
      <c r="E442" s="690"/>
      <c r="F442" s="690"/>
      <c r="G442" s="690"/>
    </row>
    <row r="443" spans="1:7">
      <c r="A443" s="690"/>
      <c r="B443" s="690"/>
      <c r="C443" s="690"/>
      <c r="D443" s="690"/>
      <c r="E443" s="690"/>
      <c r="F443" s="690"/>
      <c r="G443" s="690"/>
    </row>
    <row r="444" spans="1:7">
      <c r="A444" s="690"/>
      <c r="B444" s="690"/>
      <c r="C444" s="690"/>
      <c r="D444" s="690"/>
      <c r="E444" s="690"/>
      <c r="F444" s="690"/>
      <c r="G444" s="690"/>
    </row>
    <row r="445" spans="1:7">
      <c r="A445" s="690"/>
      <c r="B445" s="690"/>
      <c r="C445" s="690"/>
      <c r="D445" s="690"/>
      <c r="E445" s="690"/>
      <c r="F445" s="690"/>
      <c r="G445" s="690"/>
    </row>
    <row r="446" spans="1:7">
      <c r="A446" s="690"/>
      <c r="B446" s="690"/>
      <c r="C446" s="690"/>
      <c r="D446" s="690"/>
      <c r="E446" s="690"/>
      <c r="F446" s="690"/>
      <c r="G446" s="690"/>
    </row>
    <row r="447" spans="1:7">
      <c r="A447" s="690"/>
      <c r="B447" s="690"/>
      <c r="C447" s="690"/>
      <c r="D447" s="690"/>
      <c r="E447" s="690"/>
      <c r="F447" s="690"/>
      <c r="G447" s="690"/>
    </row>
    <row r="448" spans="1:7">
      <c r="A448" s="690"/>
      <c r="B448" s="690"/>
      <c r="C448" s="690"/>
      <c r="D448" s="690"/>
      <c r="E448" s="690"/>
      <c r="F448" s="690"/>
      <c r="G448" s="690"/>
    </row>
    <row r="449" spans="1:7">
      <c r="A449" s="690"/>
      <c r="B449" s="690"/>
      <c r="C449" s="690"/>
      <c r="D449" s="690"/>
      <c r="E449" s="690"/>
      <c r="F449" s="690"/>
      <c r="G449" s="690"/>
    </row>
    <row r="450" spans="1:7">
      <c r="A450" s="690"/>
      <c r="B450" s="690"/>
      <c r="C450" s="690"/>
      <c r="D450" s="690"/>
      <c r="E450" s="690"/>
      <c r="F450" s="690"/>
      <c r="G450" s="690"/>
    </row>
    <row r="451" spans="1:7">
      <c r="A451" s="690"/>
      <c r="B451" s="690"/>
      <c r="C451" s="690"/>
      <c r="D451" s="690"/>
      <c r="E451" s="690"/>
      <c r="F451" s="690"/>
      <c r="G451" s="690"/>
    </row>
    <row r="452" spans="1:7">
      <c r="A452" s="690"/>
      <c r="B452" s="690"/>
      <c r="C452" s="690"/>
      <c r="D452" s="690"/>
      <c r="E452" s="690"/>
      <c r="F452" s="690"/>
      <c r="G452" s="690"/>
    </row>
    <row r="453" spans="1:7">
      <c r="A453" s="690"/>
      <c r="B453" s="690"/>
      <c r="C453" s="690"/>
      <c r="D453" s="690"/>
      <c r="E453" s="690"/>
      <c r="F453" s="690"/>
      <c r="G453" s="690"/>
    </row>
    <row r="454" spans="1:7">
      <c r="A454" s="690"/>
      <c r="B454" s="690"/>
      <c r="C454" s="690"/>
      <c r="D454" s="690"/>
      <c r="E454" s="690"/>
      <c r="F454" s="690"/>
      <c r="G454" s="690"/>
    </row>
    <row r="455" spans="1:7">
      <c r="A455" s="690"/>
      <c r="B455" s="690"/>
      <c r="C455" s="690"/>
      <c r="D455" s="690"/>
      <c r="E455" s="690"/>
      <c r="F455" s="690"/>
      <c r="G455" s="690"/>
    </row>
    <row r="456" spans="1:7">
      <c r="A456" s="690"/>
      <c r="B456" s="690"/>
      <c r="C456" s="690"/>
      <c r="D456" s="690"/>
      <c r="E456" s="690"/>
      <c r="F456" s="690"/>
      <c r="G456" s="690"/>
    </row>
    <row r="457" spans="1:7">
      <c r="A457" s="690"/>
      <c r="B457" s="690"/>
      <c r="C457" s="690"/>
      <c r="D457" s="690"/>
      <c r="E457" s="690"/>
      <c r="F457" s="690"/>
      <c r="G457" s="690"/>
    </row>
    <row r="458" spans="1:7">
      <c r="A458" s="690"/>
      <c r="B458" s="690"/>
      <c r="C458" s="690"/>
      <c r="D458" s="690"/>
      <c r="E458" s="690"/>
      <c r="F458" s="690"/>
      <c r="G458" s="690"/>
    </row>
    <row r="459" spans="1:7">
      <c r="A459" s="690"/>
      <c r="B459" s="690"/>
      <c r="C459" s="690"/>
      <c r="D459" s="690"/>
      <c r="E459" s="690"/>
      <c r="F459" s="690"/>
      <c r="G459" s="690"/>
    </row>
    <row r="460" spans="1:7">
      <c r="A460" s="690"/>
      <c r="B460" s="690"/>
      <c r="C460" s="690"/>
      <c r="D460" s="690"/>
      <c r="E460" s="690"/>
      <c r="F460" s="690"/>
      <c r="G460" s="690"/>
    </row>
    <row r="461" spans="1:7">
      <c r="A461" s="690"/>
      <c r="B461" s="690"/>
      <c r="C461" s="690"/>
      <c r="D461" s="690"/>
      <c r="E461" s="690"/>
      <c r="F461" s="690"/>
      <c r="G461" s="690"/>
    </row>
    <row r="462" spans="1:7">
      <c r="A462" s="690"/>
      <c r="B462" s="690"/>
      <c r="C462" s="690"/>
      <c r="D462" s="690"/>
      <c r="E462" s="690"/>
      <c r="F462" s="690"/>
      <c r="G462" s="690"/>
    </row>
    <row r="463" spans="1:7">
      <c r="A463" s="690"/>
      <c r="B463" s="690"/>
      <c r="C463" s="690"/>
      <c r="D463" s="690"/>
      <c r="E463" s="690"/>
      <c r="F463" s="690"/>
      <c r="G463" s="690"/>
    </row>
    <row r="464" spans="1:7">
      <c r="A464" s="690"/>
      <c r="B464" s="690"/>
      <c r="C464" s="690"/>
      <c r="D464" s="690"/>
      <c r="E464" s="690"/>
      <c r="F464" s="690"/>
      <c r="G464" s="690"/>
    </row>
    <row r="465" spans="1:7">
      <c r="A465" s="690"/>
      <c r="B465" s="690"/>
      <c r="C465" s="690"/>
      <c r="D465" s="690"/>
      <c r="E465" s="690"/>
      <c r="F465" s="690"/>
      <c r="G465" s="690"/>
    </row>
    <row r="466" spans="1:7">
      <c r="A466" s="690"/>
      <c r="B466" s="690"/>
      <c r="C466" s="690"/>
      <c r="D466" s="690"/>
      <c r="E466" s="690"/>
      <c r="F466" s="690"/>
      <c r="G466" s="690"/>
    </row>
    <row r="467" spans="1:7">
      <c r="A467" s="690"/>
      <c r="B467" s="690"/>
      <c r="C467" s="690"/>
      <c r="D467" s="690"/>
      <c r="E467" s="690"/>
      <c r="F467" s="690"/>
      <c r="G467" s="690"/>
    </row>
    <row r="468" spans="1:7">
      <c r="A468" s="690"/>
      <c r="B468" s="690"/>
      <c r="C468" s="690"/>
      <c r="D468" s="690"/>
      <c r="E468" s="690"/>
      <c r="F468" s="690"/>
      <c r="G468" s="690"/>
    </row>
    <row r="469" spans="1:7">
      <c r="A469" s="690"/>
      <c r="B469" s="690"/>
      <c r="C469" s="690"/>
      <c r="D469" s="690"/>
      <c r="E469" s="690"/>
      <c r="F469" s="690"/>
      <c r="G469" s="690"/>
    </row>
    <row r="470" spans="1:7">
      <c r="A470" s="690"/>
      <c r="B470" s="690"/>
      <c r="C470" s="690"/>
      <c r="D470" s="690"/>
      <c r="E470" s="690"/>
      <c r="F470" s="690"/>
      <c r="G470" s="690"/>
    </row>
    <row r="471" spans="1:7">
      <c r="A471" s="690"/>
      <c r="B471" s="690"/>
      <c r="C471" s="690"/>
      <c r="D471" s="690"/>
      <c r="E471" s="690"/>
      <c r="F471" s="690"/>
      <c r="G471" s="690"/>
    </row>
    <row r="472" spans="1:7">
      <c r="A472" s="690"/>
      <c r="B472" s="690"/>
      <c r="C472" s="690"/>
      <c r="D472" s="690"/>
      <c r="E472" s="690"/>
      <c r="F472" s="690"/>
      <c r="G472" s="690"/>
    </row>
    <row r="473" spans="1:7">
      <c r="A473" s="690"/>
      <c r="B473" s="690"/>
      <c r="C473" s="690"/>
      <c r="D473" s="690"/>
      <c r="E473" s="690"/>
      <c r="F473" s="690"/>
      <c r="G473" s="690"/>
    </row>
    <row r="474" spans="1:7">
      <c r="A474" s="690"/>
      <c r="B474" s="690"/>
      <c r="C474" s="690"/>
      <c r="D474" s="690"/>
      <c r="E474" s="690"/>
      <c r="F474" s="690"/>
      <c r="G474" s="690"/>
    </row>
    <row r="475" spans="1:7">
      <c r="A475" s="690"/>
      <c r="B475" s="690"/>
      <c r="C475" s="690"/>
      <c r="D475" s="690"/>
      <c r="E475" s="690"/>
      <c r="F475" s="690"/>
      <c r="G475" s="690"/>
    </row>
    <row r="476" spans="1:7">
      <c r="A476" s="690"/>
      <c r="B476" s="690"/>
      <c r="C476" s="690"/>
      <c r="D476" s="690"/>
      <c r="E476" s="690"/>
      <c r="F476" s="690"/>
      <c r="G476" s="690"/>
    </row>
    <row r="477" spans="1:7">
      <c r="A477" s="690"/>
      <c r="B477" s="690"/>
      <c r="C477" s="690"/>
      <c r="D477" s="690"/>
      <c r="E477" s="690"/>
      <c r="F477" s="690"/>
      <c r="G477" s="690"/>
    </row>
    <row r="478" spans="1:7">
      <c r="A478" s="690"/>
      <c r="B478" s="690"/>
      <c r="C478" s="690"/>
      <c r="D478" s="690"/>
      <c r="E478" s="690"/>
      <c r="F478" s="690"/>
      <c r="G478" s="690"/>
    </row>
    <row r="479" spans="1:7">
      <c r="A479" s="690"/>
      <c r="B479" s="690"/>
      <c r="C479" s="690"/>
      <c r="D479" s="690"/>
      <c r="E479" s="690"/>
      <c r="F479" s="690"/>
      <c r="G479" s="690"/>
    </row>
    <row r="480" spans="1:7">
      <c r="A480" s="690"/>
      <c r="B480" s="690"/>
      <c r="C480" s="690"/>
      <c r="D480" s="690"/>
      <c r="E480" s="690"/>
      <c r="F480" s="690"/>
      <c r="G480" s="690"/>
    </row>
    <row r="481" spans="1:7">
      <c r="A481" s="690"/>
      <c r="B481" s="690"/>
      <c r="C481" s="690"/>
      <c r="D481" s="690"/>
      <c r="E481" s="690"/>
      <c r="F481" s="690"/>
      <c r="G481" s="690"/>
    </row>
    <row r="482" spans="1:7">
      <c r="A482" s="690"/>
      <c r="B482" s="690"/>
      <c r="C482" s="690"/>
      <c r="D482" s="690"/>
      <c r="E482" s="690"/>
      <c r="F482" s="690"/>
      <c r="G482" s="690"/>
    </row>
    <row r="483" spans="1:7">
      <c r="A483" s="690"/>
      <c r="B483" s="690"/>
      <c r="C483" s="690"/>
      <c r="D483" s="690"/>
      <c r="E483" s="690"/>
      <c r="F483" s="690"/>
      <c r="G483" s="690"/>
    </row>
    <row r="484" spans="1:7">
      <c r="A484" s="690"/>
      <c r="B484" s="690"/>
      <c r="C484" s="690"/>
      <c r="D484" s="690"/>
      <c r="E484" s="690"/>
      <c r="F484" s="690"/>
      <c r="G484" s="690"/>
    </row>
    <row r="485" spans="1:7">
      <c r="A485" s="690"/>
      <c r="B485" s="690"/>
      <c r="C485" s="690"/>
      <c r="D485" s="690"/>
      <c r="E485" s="690"/>
      <c r="F485" s="690"/>
      <c r="G485" s="690"/>
    </row>
    <row r="486" spans="1:7">
      <c r="A486" s="690"/>
      <c r="B486" s="690"/>
      <c r="C486" s="690"/>
      <c r="D486" s="690"/>
      <c r="E486" s="690"/>
      <c r="F486" s="690"/>
      <c r="G486" s="690"/>
    </row>
    <row r="487" spans="1:7">
      <c r="A487" s="690"/>
      <c r="B487" s="690"/>
      <c r="C487" s="690"/>
      <c r="D487" s="690"/>
      <c r="E487" s="690"/>
      <c r="F487" s="690"/>
      <c r="G487" s="690"/>
    </row>
    <row r="488" spans="1:7">
      <c r="A488" s="690"/>
      <c r="B488" s="690"/>
      <c r="C488" s="690"/>
      <c r="D488" s="690"/>
      <c r="E488" s="690"/>
      <c r="F488" s="690"/>
      <c r="G488" s="690"/>
    </row>
    <row r="489" spans="1:7">
      <c r="A489" s="690"/>
      <c r="B489" s="690"/>
      <c r="C489" s="690"/>
      <c r="D489" s="690"/>
      <c r="E489" s="690"/>
      <c r="F489" s="690"/>
      <c r="G489" s="690"/>
    </row>
    <row r="490" spans="1:7">
      <c r="A490" s="690"/>
      <c r="B490" s="690"/>
      <c r="C490" s="690"/>
      <c r="D490" s="690"/>
      <c r="E490" s="690"/>
      <c r="F490" s="690"/>
      <c r="G490" s="690"/>
    </row>
    <row r="491" spans="1:7">
      <c r="A491" s="690"/>
      <c r="B491" s="690"/>
      <c r="C491" s="690"/>
      <c r="D491" s="690"/>
      <c r="E491" s="690"/>
      <c r="F491" s="690"/>
      <c r="G491" s="690"/>
    </row>
    <row r="492" spans="1:7">
      <c r="A492" s="690"/>
      <c r="B492" s="690"/>
      <c r="C492" s="690"/>
      <c r="D492" s="690"/>
      <c r="E492" s="690"/>
      <c r="F492" s="690"/>
      <c r="G492" s="690"/>
    </row>
    <row r="493" spans="1:7">
      <c r="A493" s="690"/>
      <c r="B493" s="690"/>
      <c r="C493" s="690"/>
      <c r="D493" s="690"/>
      <c r="E493" s="690"/>
      <c r="F493" s="690"/>
      <c r="G493" s="690"/>
    </row>
    <row r="494" spans="1:7">
      <c r="A494" s="690"/>
      <c r="B494" s="690"/>
      <c r="C494" s="690"/>
      <c r="D494" s="690"/>
      <c r="E494" s="690"/>
      <c r="F494" s="690"/>
      <c r="G494" s="690"/>
    </row>
    <row r="495" spans="1:7">
      <c r="A495" s="690"/>
      <c r="B495" s="690"/>
      <c r="C495" s="690"/>
      <c r="D495" s="690"/>
      <c r="E495" s="690"/>
      <c r="F495" s="690"/>
      <c r="G495" s="690"/>
    </row>
    <row r="496" spans="1:7">
      <c r="A496" s="690"/>
      <c r="B496" s="690"/>
      <c r="C496" s="690"/>
      <c r="D496" s="690"/>
      <c r="E496" s="690"/>
      <c r="F496" s="690"/>
      <c r="G496" s="690"/>
    </row>
    <row r="497" spans="1:7">
      <c r="A497" s="690"/>
      <c r="B497" s="690"/>
      <c r="C497" s="690"/>
      <c r="D497" s="690"/>
      <c r="E497" s="690"/>
      <c r="F497" s="690"/>
      <c r="G497" s="690"/>
    </row>
    <row r="498" spans="1:7">
      <c r="A498" s="690"/>
      <c r="B498" s="690"/>
      <c r="C498" s="690"/>
      <c r="D498" s="690"/>
      <c r="E498" s="690"/>
      <c r="F498" s="690"/>
      <c r="G498" s="690"/>
    </row>
    <row r="499" spans="1:7">
      <c r="A499" s="690"/>
      <c r="B499" s="690"/>
      <c r="C499" s="690"/>
      <c r="D499" s="690"/>
      <c r="E499" s="690"/>
      <c r="F499" s="690"/>
      <c r="G499" s="690"/>
    </row>
    <row r="500" spans="1:7">
      <c r="A500" s="690"/>
      <c r="B500" s="690"/>
      <c r="C500" s="690"/>
      <c r="D500" s="690"/>
      <c r="E500" s="690"/>
      <c r="F500" s="690"/>
      <c r="G500" s="690"/>
    </row>
    <row r="501" spans="1:7">
      <c r="A501" s="690"/>
      <c r="B501" s="690"/>
      <c r="C501" s="690"/>
      <c r="D501" s="690"/>
      <c r="E501" s="690"/>
      <c r="F501" s="690"/>
      <c r="G501" s="690"/>
    </row>
    <row r="502" spans="1:7">
      <c r="A502" s="690"/>
      <c r="B502" s="690"/>
      <c r="C502" s="690"/>
      <c r="D502" s="690"/>
      <c r="E502" s="690"/>
      <c r="F502" s="690"/>
      <c r="G502" s="690"/>
    </row>
    <row r="503" spans="1:7">
      <c r="A503" s="690"/>
      <c r="B503" s="690"/>
      <c r="C503" s="690"/>
      <c r="D503" s="690"/>
      <c r="E503" s="690"/>
      <c r="F503" s="690"/>
      <c r="G503" s="690"/>
    </row>
    <row r="504" spans="1:7">
      <c r="A504" s="690"/>
      <c r="B504" s="690"/>
      <c r="C504" s="690"/>
      <c r="D504" s="690"/>
      <c r="E504" s="690"/>
      <c r="F504" s="690"/>
      <c r="G504" s="690"/>
    </row>
    <row r="505" spans="1:7">
      <c r="A505" s="690"/>
      <c r="B505" s="690"/>
      <c r="C505" s="690"/>
      <c r="D505" s="690"/>
      <c r="E505" s="690"/>
      <c r="F505" s="690"/>
      <c r="G505" s="690"/>
    </row>
    <row r="506" spans="1:7">
      <c r="A506" s="690"/>
      <c r="B506" s="690"/>
      <c r="C506" s="690"/>
      <c r="D506" s="690"/>
      <c r="E506" s="690"/>
      <c r="F506" s="690"/>
      <c r="G506" s="690"/>
    </row>
    <row r="507" spans="1:7">
      <c r="A507" s="690"/>
      <c r="B507" s="690"/>
      <c r="C507" s="690"/>
      <c r="D507" s="690"/>
      <c r="E507" s="690"/>
      <c r="F507" s="690"/>
      <c r="G507" s="690"/>
    </row>
    <row r="508" spans="1:7">
      <c r="A508" s="690"/>
      <c r="B508" s="690"/>
      <c r="C508" s="690"/>
      <c r="D508" s="690"/>
      <c r="E508" s="690"/>
      <c r="F508" s="690"/>
      <c r="G508" s="690"/>
    </row>
    <row r="509" spans="1:7">
      <c r="A509" s="690"/>
      <c r="B509" s="690"/>
      <c r="C509" s="690"/>
      <c r="D509" s="690"/>
      <c r="E509" s="690"/>
      <c r="F509" s="690"/>
      <c r="G509" s="690"/>
    </row>
    <row r="510" spans="1:7">
      <c r="A510" s="690"/>
      <c r="B510" s="690"/>
      <c r="C510" s="690"/>
      <c r="D510" s="690"/>
      <c r="E510" s="690"/>
      <c r="F510" s="690"/>
      <c r="G510" s="690"/>
    </row>
    <row r="511" spans="1:7">
      <c r="A511" s="690"/>
      <c r="B511" s="690"/>
      <c r="C511" s="690"/>
      <c r="D511" s="690"/>
      <c r="E511" s="690"/>
      <c r="F511" s="690"/>
      <c r="G511" s="690"/>
    </row>
    <row r="512" spans="1:7">
      <c r="A512" s="690"/>
      <c r="B512" s="690"/>
      <c r="C512" s="690"/>
      <c r="D512" s="690"/>
      <c r="E512" s="690"/>
      <c r="F512" s="690"/>
      <c r="G512" s="690"/>
    </row>
    <row r="513" spans="1:7">
      <c r="A513" s="690"/>
      <c r="B513" s="690"/>
      <c r="C513" s="690"/>
      <c r="D513" s="690"/>
      <c r="E513" s="690"/>
      <c r="F513" s="690"/>
      <c r="G513" s="690"/>
    </row>
    <row r="514" spans="1:7">
      <c r="A514" s="690"/>
      <c r="B514" s="690"/>
      <c r="C514" s="690"/>
      <c r="D514" s="690"/>
      <c r="E514" s="690"/>
      <c r="F514" s="690"/>
      <c r="G514" s="690"/>
    </row>
    <row r="515" spans="1:7">
      <c r="A515" s="690"/>
      <c r="B515" s="690"/>
      <c r="C515" s="690"/>
      <c r="D515" s="690"/>
      <c r="E515" s="690"/>
      <c r="F515" s="690"/>
      <c r="G515" s="690"/>
    </row>
    <row r="516" spans="1:7">
      <c r="A516" s="690"/>
      <c r="B516" s="690"/>
      <c r="C516" s="690"/>
      <c r="D516" s="690"/>
      <c r="E516" s="690"/>
      <c r="F516" s="690"/>
      <c r="G516" s="690"/>
    </row>
    <row r="517" spans="1:7">
      <c r="A517" s="690"/>
      <c r="B517" s="690"/>
      <c r="C517" s="690"/>
      <c r="D517" s="690"/>
      <c r="E517" s="690"/>
      <c r="F517" s="690"/>
      <c r="G517" s="690"/>
    </row>
    <row r="518" spans="1:7">
      <c r="A518" s="690"/>
      <c r="B518" s="690"/>
      <c r="C518" s="690"/>
      <c r="D518" s="690"/>
      <c r="E518" s="690"/>
      <c r="F518" s="690"/>
      <c r="G518" s="690"/>
    </row>
    <row r="519" spans="1:7">
      <c r="A519" s="690"/>
      <c r="B519" s="690"/>
      <c r="C519" s="690"/>
      <c r="D519" s="690"/>
      <c r="E519" s="690"/>
      <c r="F519" s="690"/>
      <c r="G519" s="690"/>
    </row>
    <row r="520" spans="1:7">
      <c r="A520" s="690"/>
      <c r="B520" s="690"/>
      <c r="C520" s="690"/>
      <c r="D520" s="690"/>
      <c r="E520" s="690"/>
      <c r="F520" s="690"/>
      <c r="G520" s="690"/>
    </row>
    <row r="521" spans="1:7">
      <c r="A521" s="690"/>
      <c r="B521" s="690"/>
      <c r="C521" s="690"/>
      <c r="D521" s="690"/>
      <c r="E521" s="690"/>
      <c r="F521" s="690"/>
      <c r="G521" s="690"/>
    </row>
    <row r="522" spans="1:7">
      <c r="A522" s="690"/>
      <c r="B522" s="690"/>
      <c r="C522" s="690"/>
      <c r="D522" s="690"/>
      <c r="E522" s="690"/>
      <c r="F522" s="690"/>
      <c r="G522" s="690"/>
    </row>
    <row r="523" spans="1:7">
      <c r="A523" s="690"/>
      <c r="B523" s="690"/>
      <c r="C523" s="690"/>
      <c r="D523" s="690"/>
      <c r="E523" s="690"/>
      <c r="F523" s="690"/>
      <c r="G523" s="690"/>
    </row>
    <row r="524" spans="1:7">
      <c r="A524" s="690"/>
      <c r="B524" s="690"/>
      <c r="C524" s="690"/>
      <c r="D524" s="690"/>
      <c r="E524" s="690"/>
      <c r="F524" s="690"/>
      <c r="G524" s="690"/>
    </row>
    <row r="525" spans="1:7">
      <c r="A525" s="690"/>
      <c r="B525" s="690"/>
      <c r="C525" s="690"/>
      <c r="D525" s="690"/>
      <c r="E525" s="690"/>
      <c r="F525" s="690"/>
      <c r="G525" s="690"/>
    </row>
    <row r="526" spans="1:7">
      <c r="A526" s="690"/>
      <c r="B526" s="690"/>
      <c r="C526" s="690"/>
      <c r="D526" s="690"/>
      <c r="E526" s="690"/>
      <c r="F526" s="690"/>
      <c r="G526" s="690"/>
    </row>
    <row r="527" spans="1:7">
      <c r="A527" s="690"/>
      <c r="B527" s="690"/>
      <c r="C527" s="690"/>
      <c r="D527" s="690"/>
      <c r="E527" s="690"/>
      <c r="F527" s="690"/>
      <c r="G527" s="690"/>
    </row>
    <row r="528" spans="1:7">
      <c r="A528" s="690"/>
      <c r="B528" s="690"/>
      <c r="C528" s="690"/>
      <c r="D528" s="690"/>
      <c r="E528" s="690"/>
      <c r="F528" s="690"/>
      <c r="G528" s="690"/>
    </row>
    <row r="529" spans="1:7">
      <c r="A529" s="690"/>
      <c r="B529" s="690"/>
      <c r="C529" s="690"/>
      <c r="D529" s="690"/>
      <c r="E529" s="690"/>
      <c r="F529" s="690"/>
      <c r="G529" s="690"/>
    </row>
    <row r="530" spans="1:7">
      <c r="A530" s="690"/>
      <c r="B530" s="690"/>
      <c r="C530" s="690"/>
      <c r="D530" s="690"/>
      <c r="E530" s="690"/>
      <c r="F530" s="690"/>
      <c r="G530" s="690"/>
    </row>
    <row r="531" spans="1:7">
      <c r="A531" s="690"/>
      <c r="B531" s="690"/>
      <c r="C531" s="690"/>
      <c r="D531" s="690"/>
      <c r="E531" s="690"/>
      <c r="F531" s="690"/>
      <c r="G531" s="690"/>
    </row>
    <row r="532" spans="1:7">
      <c r="A532" s="690"/>
      <c r="B532" s="690"/>
      <c r="C532" s="690"/>
      <c r="D532" s="690"/>
      <c r="E532" s="690"/>
      <c r="F532" s="690"/>
      <c r="G532" s="690"/>
    </row>
    <row r="533" spans="1:7">
      <c r="A533" s="690"/>
      <c r="B533" s="690"/>
      <c r="C533" s="690"/>
      <c r="D533" s="690"/>
      <c r="E533" s="690"/>
      <c r="F533" s="690"/>
      <c r="G533" s="690"/>
    </row>
    <row r="534" spans="1:7">
      <c r="A534" s="690"/>
      <c r="B534" s="690"/>
      <c r="C534" s="690"/>
      <c r="D534" s="690"/>
      <c r="E534" s="690"/>
      <c r="F534" s="690"/>
      <c r="G534" s="690"/>
    </row>
    <row r="535" spans="1:7">
      <c r="A535" s="690"/>
      <c r="B535" s="690"/>
      <c r="C535" s="690"/>
      <c r="D535" s="690"/>
      <c r="E535" s="690"/>
      <c r="F535" s="690"/>
      <c r="G535" s="690"/>
    </row>
    <row r="536" spans="1:7">
      <c r="A536" s="690"/>
      <c r="B536" s="690"/>
      <c r="C536" s="690"/>
      <c r="D536" s="690"/>
      <c r="E536" s="690"/>
      <c r="F536" s="690"/>
      <c r="G536" s="690"/>
    </row>
    <row r="537" spans="1:7">
      <c r="A537" s="690"/>
      <c r="B537" s="690"/>
      <c r="C537" s="690"/>
      <c r="D537" s="690"/>
      <c r="E537" s="690"/>
      <c r="F537" s="690"/>
      <c r="G537" s="690"/>
    </row>
    <row r="538" spans="1:7">
      <c r="A538" s="690"/>
      <c r="B538" s="690"/>
      <c r="C538" s="690"/>
      <c r="D538" s="690"/>
      <c r="E538" s="690"/>
      <c r="F538" s="690"/>
      <c r="G538" s="690"/>
    </row>
    <row r="539" spans="1:7">
      <c r="A539" s="690"/>
      <c r="B539" s="690"/>
      <c r="C539" s="690"/>
      <c r="D539" s="690"/>
      <c r="E539" s="690"/>
      <c r="F539" s="690"/>
      <c r="G539" s="690"/>
    </row>
    <row r="540" spans="1:7">
      <c r="A540" s="690"/>
      <c r="B540" s="690"/>
      <c r="C540" s="690"/>
      <c r="D540" s="690"/>
      <c r="E540" s="690"/>
      <c r="F540" s="690"/>
      <c r="G540" s="690"/>
    </row>
    <row r="541" spans="1:7">
      <c r="A541" s="690"/>
      <c r="B541" s="690"/>
      <c r="C541" s="690"/>
      <c r="D541" s="690"/>
      <c r="E541" s="690"/>
      <c r="F541" s="690"/>
      <c r="G541" s="690"/>
    </row>
    <row r="542" spans="1:7">
      <c r="A542" s="690"/>
      <c r="B542" s="690"/>
      <c r="C542" s="690"/>
      <c r="D542" s="690"/>
      <c r="E542" s="690"/>
      <c r="F542" s="690"/>
      <c r="G542" s="690"/>
    </row>
    <row r="543" spans="1:7">
      <c r="A543" s="690"/>
      <c r="B543" s="690"/>
      <c r="C543" s="690"/>
      <c r="D543" s="690"/>
      <c r="E543" s="690"/>
      <c r="F543" s="690"/>
      <c r="G543" s="690"/>
    </row>
    <row r="544" spans="1:7">
      <c r="A544" s="690"/>
      <c r="B544" s="690"/>
      <c r="C544" s="690"/>
      <c r="D544" s="690"/>
      <c r="E544" s="690"/>
      <c r="F544" s="690"/>
      <c r="G544" s="690"/>
    </row>
    <row r="545" spans="1:7">
      <c r="A545" s="690"/>
      <c r="B545" s="690"/>
      <c r="C545" s="690"/>
      <c r="D545" s="690"/>
      <c r="E545" s="690"/>
      <c r="F545" s="690"/>
      <c r="G545" s="690"/>
    </row>
    <row r="546" spans="1:7">
      <c r="A546" s="690"/>
      <c r="B546" s="690"/>
      <c r="C546" s="690"/>
      <c r="D546" s="690"/>
      <c r="E546" s="690"/>
      <c r="F546" s="690"/>
      <c r="G546" s="690"/>
    </row>
    <row r="547" spans="1:7">
      <c r="A547" s="690"/>
      <c r="B547" s="690"/>
      <c r="C547" s="690"/>
      <c r="D547" s="690"/>
      <c r="E547" s="690"/>
      <c r="F547" s="690"/>
      <c r="G547" s="690"/>
    </row>
    <row r="548" spans="1:7">
      <c r="A548" s="690"/>
      <c r="B548" s="690"/>
      <c r="C548" s="690"/>
      <c r="D548" s="690"/>
      <c r="E548" s="690"/>
      <c r="F548" s="690"/>
      <c r="G548" s="690"/>
    </row>
    <row r="549" spans="1:7">
      <c r="A549" s="690"/>
      <c r="B549" s="690"/>
      <c r="C549" s="690"/>
      <c r="D549" s="690"/>
      <c r="E549" s="690"/>
      <c r="F549" s="690"/>
      <c r="G549" s="690"/>
    </row>
    <row r="550" spans="1:7">
      <c r="A550" s="690"/>
      <c r="B550" s="690"/>
      <c r="C550" s="690"/>
      <c r="D550" s="690"/>
      <c r="E550" s="690"/>
      <c r="F550" s="690"/>
      <c r="G550" s="690"/>
    </row>
    <row r="551" spans="1:7">
      <c r="A551" s="690"/>
      <c r="B551" s="690"/>
      <c r="C551" s="690"/>
      <c r="D551" s="690"/>
      <c r="E551" s="690"/>
      <c r="F551" s="690"/>
      <c r="G551" s="690"/>
    </row>
    <row r="552" spans="1:7">
      <c r="A552" s="690"/>
      <c r="B552" s="690"/>
      <c r="C552" s="690"/>
      <c r="D552" s="690"/>
      <c r="E552" s="690"/>
      <c r="F552" s="690"/>
      <c r="G552" s="690"/>
    </row>
    <row r="553" spans="1:7">
      <c r="A553" s="690"/>
      <c r="B553" s="690"/>
      <c r="C553" s="690"/>
      <c r="D553" s="690"/>
      <c r="E553" s="690"/>
      <c r="F553" s="690"/>
      <c r="G553" s="690"/>
    </row>
    <row r="554" spans="1:7">
      <c r="A554" s="690"/>
      <c r="B554" s="690"/>
      <c r="C554" s="690"/>
      <c r="D554" s="690"/>
      <c r="E554" s="690"/>
      <c r="F554" s="690"/>
      <c r="G554" s="690"/>
    </row>
    <row r="555" spans="1:7">
      <c r="A555" s="690"/>
      <c r="B555" s="690"/>
      <c r="C555" s="690"/>
      <c r="D555" s="690"/>
      <c r="E555" s="690"/>
      <c r="F555" s="690"/>
      <c r="G555" s="690"/>
    </row>
    <row r="556" spans="1:7">
      <c r="A556" s="690"/>
      <c r="B556" s="690"/>
      <c r="C556" s="690"/>
      <c r="D556" s="690"/>
      <c r="E556" s="690"/>
      <c r="F556" s="690"/>
      <c r="G556" s="690"/>
    </row>
    <row r="557" spans="1:7">
      <c r="A557" s="690"/>
      <c r="B557" s="690"/>
      <c r="C557" s="690"/>
      <c r="D557" s="690"/>
      <c r="E557" s="690"/>
      <c r="F557" s="690"/>
      <c r="G557" s="690"/>
    </row>
    <row r="558" spans="1:7">
      <c r="A558" s="690"/>
      <c r="B558" s="690"/>
      <c r="C558" s="690"/>
      <c r="D558" s="690"/>
      <c r="E558" s="690"/>
      <c r="F558" s="690"/>
      <c r="G558" s="690"/>
    </row>
    <row r="559" spans="1:7">
      <c r="A559" s="690"/>
      <c r="B559" s="690"/>
      <c r="C559" s="690"/>
      <c r="D559" s="690"/>
      <c r="E559" s="690"/>
      <c r="F559" s="690"/>
      <c r="G559" s="690"/>
    </row>
    <row r="560" spans="1:7">
      <c r="A560" s="690"/>
      <c r="B560" s="690"/>
      <c r="C560" s="690"/>
      <c r="D560" s="690"/>
      <c r="E560" s="690"/>
      <c r="F560" s="690"/>
      <c r="G560" s="690"/>
    </row>
    <row r="561" spans="1:7">
      <c r="A561" s="690"/>
      <c r="B561" s="690"/>
      <c r="C561" s="690"/>
      <c r="D561" s="690"/>
      <c r="E561" s="690"/>
      <c r="F561" s="690"/>
      <c r="G561" s="690"/>
    </row>
    <row r="562" spans="1:7">
      <c r="A562" s="690"/>
      <c r="B562" s="690"/>
      <c r="C562" s="690"/>
      <c r="D562" s="690"/>
      <c r="E562" s="690"/>
      <c r="F562" s="690"/>
      <c r="G562" s="690"/>
    </row>
    <row r="563" spans="1:7">
      <c r="A563" s="690"/>
      <c r="B563" s="690"/>
      <c r="C563" s="690"/>
      <c r="D563" s="690"/>
      <c r="E563" s="690"/>
      <c r="F563" s="690"/>
      <c r="G563" s="690"/>
    </row>
    <row r="564" spans="1:7">
      <c r="A564" s="690"/>
      <c r="B564" s="690"/>
      <c r="C564" s="690"/>
      <c r="D564" s="690"/>
      <c r="E564" s="690"/>
      <c r="F564" s="690"/>
      <c r="G564" s="690"/>
    </row>
    <row r="565" spans="1:7">
      <c r="A565" s="690"/>
      <c r="B565" s="690"/>
      <c r="C565" s="690"/>
      <c r="D565" s="690"/>
      <c r="E565" s="690"/>
      <c r="F565" s="690"/>
      <c r="G565" s="690"/>
    </row>
    <row r="566" spans="1:7">
      <c r="A566" s="690"/>
      <c r="B566" s="690"/>
      <c r="C566" s="690"/>
      <c r="D566" s="690"/>
      <c r="E566" s="690"/>
      <c r="F566" s="690"/>
      <c r="G566" s="690"/>
    </row>
    <row r="567" spans="1:7">
      <c r="A567" s="690"/>
      <c r="B567" s="690"/>
      <c r="C567" s="690"/>
      <c r="D567" s="690"/>
      <c r="E567" s="690"/>
      <c r="F567" s="690"/>
      <c r="G567" s="690"/>
    </row>
    <row r="568" spans="1:7">
      <c r="A568" s="690"/>
      <c r="B568" s="690"/>
      <c r="C568" s="690"/>
      <c r="D568" s="690"/>
      <c r="E568" s="690"/>
      <c r="F568" s="690"/>
      <c r="G568" s="690"/>
    </row>
    <row r="569" spans="1:7">
      <c r="A569" s="690"/>
      <c r="B569" s="690"/>
      <c r="C569" s="690"/>
      <c r="D569" s="690"/>
      <c r="E569" s="690"/>
      <c r="F569" s="690"/>
      <c r="G569" s="690"/>
    </row>
    <row r="570" spans="1:7">
      <c r="A570" s="690"/>
      <c r="B570" s="690"/>
      <c r="C570" s="690"/>
      <c r="D570" s="690"/>
      <c r="E570" s="690"/>
      <c r="F570" s="690"/>
      <c r="G570" s="690"/>
    </row>
    <row r="571" spans="1:7">
      <c r="A571" s="690"/>
      <c r="B571" s="690"/>
      <c r="C571" s="690"/>
      <c r="D571" s="690"/>
      <c r="E571" s="690"/>
      <c r="F571" s="690"/>
      <c r="G571" s="690"/>
    </row>
    <row r="572" spans="1:7">
      <c r="A572" s="690"/>
      <c r="B572" s="690"/>
      <c r="C572" s="690"/>
      <c r="D572" s="690"/>
      <c r="E572" s="690"/>
      <c r="F572" s="690"/>
      <c r="G572" s="690"/>
    </row>
    <row r="573" spans="1:7">
      <c r="A573" s="690"/>
      <c r="B573" s="690"/>
      <c r="C573" s="690"/>
      <c r="D573" s="690"/>
      <c r="E573" s="690"/>
      <c r="F573" s="690"/>
      <c r="G573" s="690"/>
    </row>
    <row r="574" spans="1:7">
      <c r="A574" s="690"/>
      <c r="B574" s="690"/>
      <c r="C574" s="690"/>
      <c r="D574" s="690"/>
      <c r="E574" s="690"/>
      <c r="F574" s="690"/>
      <c r="G574" s="690"/>
    </row>
    <row r="575" spans="1:7">
      <c r="A575" s="690"/>
      <c r="B575" s="690"/>
      <c r="C575" s="690"/>
      <c r="D575" s="690"/>
      <c r="E575" s="690"/>
      <c r="F575" s="690"/>
      <c r="G575" s="690"/>
    </row>
    <row r="576" spans="1:7">
      <c r="A576" s="690"/>
      <c r="B576" s="690"/>
      <c r="C576" s="690"/>
      <c r="D576" s="690"/>
      <c r="E576" s="690"/>
      <c r="F576" s="690"/>
      <c r="G576" s="690"/>
    </row>
    <row r="577" spans="1:7">
      <c r="A577" s="690"/>
      <c r="B577" s="690"/>
      <c r="C577" s="690"/>
      <c r="D577" s="690"/>
      <c r="E577" s="690"/>
      <c r="F577" s="690"/>
      <c r="G577" s="690"/>
    </row>
    <row r="578" spans="1:7">
      <c r="A578" s="690"/>
      <c r="B578" s="690"/>
      <c r="C578" s="690"/>
      <c r="D578" s="690"/>
      <c r="E578" s="690"/>
      <c r="F578" s="690"/>
      <c r="G578" s="690"/>
    </row>
    <row r="579" spans="1:7">
      <c r="A579" s="690"/>
      <c r="B579" s="690"/>
      <c r="C579" s="690"/>
      <c r="D579" s="690"/>
      <c r="E579" s="690"/>
      <c r="F579" s="690"/>
      <c r="G579" s="690"/>
    </row>
    <row r="580" spans="1:7">
      <c r="A580" s="690"/>
      <c r="B580" s="690"/>
      <c r="C580" s="690"/>
      <c r="D580" s="690"/>
      <c r="E580" s="690"/>
      <c r="F580" s="690"/>
      <c r="G580" s="690"/>
    </row>
    <row r="581" spans="1:7">
      <c r="A581" s="690"/>
      <c r="B581" s="690"/>
      <c r="C581" s="690"/>
      <c r="D581" s="690"/>
      <c r="E581" s="690"/>
      <c r="F581" s="690"/>
      <c r="G581" s="690"/>
    </row>
    <row r="582" spans="1:7">
      <c r="A582" s="690"/>
      <c r="B582" s="690"/>
      <c r="C582" s="690"/>
      <c r="D582" s="690"/>
      <c r="E582" s="690"/>
      <c r="F582" s="690"/>
      <c r="G582" s="690"/>
    </row>
    <row r="583" spans="1:7">
      <c r="A583" s="690"/>
      <c r="B583" s="690"/>
      <c r="C583" s="690"/>
      <c r="D583" s="690"/>
      <c r="E583" s="690"/>
      <c r="F583" s="690"/>
      <c r="G583" s="690"/>
    </row>
    <row r="584" spans="1:7">
      <c r="A584" s="690"/>
      <c r="B584" s="690"/>
      <c r="C584" s="690"/>
      <c r="D584" s="690"/>
      <c r="E584" s="690"/>
      <c r="F584" s="690"/>
      <c r="G584" s="690"/>
    </row>
    <row r="585" spans="1:7">
      <c r="A585" s="690"/>
      <c r="B585" s="690"/>
      <c r="C585" s="690"/>
      <c r="D585" s="690"/>
      <c r="E585" s="690"/>
      <c r="F585" s="690"/>
      <c r="G585" s="690"/>
    </row>
    <row r="586" spans="1:7">
      <c r="A586" s="690"/>
      <c r="B586" s="690"/>
      <c r="C586" s="690"/>
      <c r="D586" s="690"/>
      <c r="E586" s="690"/>
      <c r="F586" s="690"/>
      <c r="G586" s="690"/>
    </row>
    <row r="587" spans="1:7">
      <c r="A587" s="690"/>
      <c r="B587" s="690"/>
      <c r="C587" s="690"/>
      <c r="D587" s="690"/>
      <c r="E587" s="690"/>
      <c r="F587" s="690"/>
      <c r="G587" s="690"/>
    </row>
    <row r="588" spans="1:7">
      <c r="A588" s="690"/>
      <c r="B588" s="690"/>
      <c r="C588" s="690"/>
      <c r="D588" s="690"/>
      <c r="E588" s="690"/>
      <c r="F588" s="690"/>
      <c r="G588" s="690"/>
    </row>
    <row r="589" spans="1:7">
      <c r="A589" s="690"/>
      <c r="B589" s="690"/>
      <c r="C589" s="690"/>
      <c r="D589" s="690"/>
      <c r="E589" s="690"/>
      <c r="F589" s="690"/>
      <c r="G589" s="690"/>
    </row>
    <row r="590" spans="1:7">
      <c r="A590" s="690"/>
      <c r="B590" s="690"/>
      <c r="C590" s="690"/>
      <c r="D590" s="690"/>
      <c r="E590" s="690"/>
      <c r="F590" s="690"/>
      <c r="G590" s="690"/>
    </row>
    <row r="591" spans="1:7">
      <c r="A591" s="690"/>
      <c r="B591" s="690"/>
      <c r="C591" s="690"/>
      <c r="D591" s="690"/>
      <c r="E591" s="690"/>
      <c r="F591" s="690"/>
      <c r="G591" s="690"/>
    </row>
    <row r="592" spans="1:7">
      <c r="A592" s="690"/>
      <c r="B592" s="690"/>
      <c r="C592" s="690"/>
      <c r="D592" s="690"/>
      <c r="E592" s="690"/>
      <c r="F592" s="690"/>
      <c r="G592" s="690"/>
    </row>
    <row r="593" spans="1:7">
      <c r="A593" s="690"/>
      <c r="B593" s="690"/>
      <c r="C593" s="690"/>
      <c r="D593" s="690"/>
      <c r="E593" s="690"/>
      <c r="F593" s="690"/>
      <c r="G593" s="690"/>
    </row>
    <row r="594" spans="1:7">
      <c r="A594" s="690"/>
      <c r="B594" s="690"/>
      <c r="C594" s="690"/>
      <c r="D594" s="690"/>
      <c r="E594" s="690"/>
      <c r="F594" s="690"/>
      <c r="G594" s="690"/>
    </row>
    <row r="595" spans="1:7">
      <c r="A595" s="690"/>
      <c r="B595" s="690"/>
      <c r="C595" s="690"/>
      <c r="D595" s="690"/>
      <c r="E595" s="690"/>
      <c r="F595" s="690"/>
      <c r="G595" s="690"/>
    </row>
    <row r="596" spans="1:7">
      <c r="A596" s="690"/>
      <c r="B596" s="690"/>
      <c r="C596" s="690"/>
      <c r="D596" s="690"/>
      <c r="E596" s="690"/>
      <c r="F596" s="690"/>
      <c r="G596" s="690"/>
    </row>
    <row r="597" spans="1:7">
      <c r="A597" s="690"/>
      <c r="B597" s="690"/>
      <c r="C597" s="690"/>
      <c r="D597" s="690"/>
      <c r="E597" s="690"/>
      <c r="F597" s="690"/>
      <c r="G597" s="690"/>
    </row>
    <row r="598" spans="1:7">
      <c r="A598" s="690"/>
      <c r="B598" s="690"/>
      <c r="C598" s="690"/>
      <c r="D598" s="690"/>
      <c r="E598" s="690"/>
      <c r="F598" s="690"/>
      <c r="G598" s="690"/>
    </row>
    <row r="599" spans="1:7">
      <c r="A599" s="690"/>
      <c r="B599" s="690"/>
      <c r="C599" s="690"/>
      <c r="D599" s="690"/>
      <c r="E599" s="690"/>
      <c r="F599" s="690"/>
      <c r="G599" s="690"/>
    </row>
    <row r="600" spans="1:7">
      <c r="A600" s="690"/>
      <c r="B600" s="690"/>
      <c r="C600" s="690"/>
      <c r="D600" s="690"/>
      <c r="E600" s="690"/>
      <c r="F600" s="690"/>
      <c r="G600" s="690"/>
    </row>
    <row r="601" spans="1:7">
      <c r="A601" s="690"/>
      <c r="B601" s="690"/>
      <c r="C601" s="690"/>
      <c r="D601" s="690"/>
      <c r="E601" s="690"/>
      <c r="F601" s="690"/>
      <c r="G601" s="690"/>
    </row>
    <row r="602" spans="1:7">
      <c r="A602" s="690"/>
      <c r="B602" s="690"/>
      <c r="C602" s="690"/>
      <c r="D602" s="690"/>
      <c r="E602" s="690"/>
      <c r="F602" s="690"/>
      <c r="G602" s="690"/>
    </row>
    <row r="603" spans="1:7">
      <c r="A603" s="690"/>
      <c r="B603" s="690"/>
      <c r="C603" s="690"/>
      <c r="D603" s="690"/>
      <c r="E603" s="690"/>
      <c r="F603" s="690"/>
      <c r="G603" s="690"/>
    </row>
    <row r="604" spans="1:7">
      <c r="A604" s="690"/>
      <c r="B604" s="690"/>
      <c r="C604" s="690"/>
      <c r="D604" s="690"/>
      <c r="E604" s="690"/>
      <c r="F604" s="690"/>
      <c r="G604" s="690"/>
    </row>
    <row r="605" spans="1:7">
      <c r="A605" s="690"/>
      <c r="B605" s="690"/>
      <c r="C605" s="690"/>
      <c r="D605" s="690"/>
      <c r="E605" s="690"/>
      <c r="F605" s="690"/>
      <c r="G605" s="690"/>
    </row>
    <row r="606" spans="1:7">
      <c r="A606" s="690"/>
      <c r="B606" s="690"/>
      <c r="C606" s="690"/>
      <c r="D606" s="690"/>
      <c r="E606" s="690"/>
      <c r="F606" s="690"/>
      <c r="G606" s="690"/>
    </row>
    <row r="607" spans="1:7">
      <c r="A607" s="690"/>
      <c r="B607" s="690"/>
      <c r="C607" s="690"/>
      <c r="D607" s="690"/>
      <c r="E607" s="690"/>
      <c r="F607" s="690"/>
      <c r="G607" s="690"/>
    </row>
    <row r="608" spans="1:7">
      <c r="A608" s="690"/>
      <c r="B608" s="690"/>
      <c r="C608" s="690"/>
      <c r="D608" s="690"/>
      <c r="E608" s="690"/>
      <c r="F608" s="690"/>
      <c r="G608" s="690"/>
    </row>
    <row r="609" spans="1:7">
      <c r="A609" s="690"/>
      <c r="B609" s="690"/>
      <c r="C609" s="690"/>
      <c r="D609" s="690"/>
      <c r="E609" s="690"/>
      <c r="F609" s="690"/>
      <c r="G609" s="690"/>
    </row>
    <row r="610" spans="1:7">
      <c r="A610" s="690"/>
      <c r="B610" s="690"/>
      <c r="C610" s="690"/>
      <c r="D610" s="690"/>
      <c r="E610" s="690"/>
      <c r="F610" s="690"/>
      <c r="G610" s="690"/>
    </row>
    <row r="611" spans="1:7">
      <c r="A611" s="690"/>
      <c r="B611" s="690"/>
      <c r="C611" s="690"/>
      <c r="D611" s="690"/>
      <c r="E611" s="690"/>
      <c r="F611" s="690"/>
      <c r="G611" s="690"/>
    </row>
    <row r="612" spans="1:7">
      <c r="A612" s="690"/>
      <c r="B612" s="690"/>
      <c r="C612" s="690"/>
      <c r="D612" s="690"/>
      <c r="E612" s="690"/>
      <c r="F612" s="690"/>
      <c r="G612" s="690"/>
    </row>
    <row r="613" spans="1:7">
      <c r="A613" s="690"/>
      <c r="B613" s="690"/>
      <c r="C613" s="690"/>
      <c r="D613" s="690"/>
      <c r="E613" s="690"/>
      <c r="F613" s="690"/>
      <c r="G613" s="690"/>
    </row>
    <row r="614" spans="1:7">
      <c r="A614" s="690"/>
      <c r="B614" s="690"/>
      <c r="C614" s="690"/>
      <c r="D614" s="690"/>
      <c r="E614" s="690"/>
      <c r="F614" s="690"/>
      <c r="G614" s="690"/>
    </row>
    <row r="615" spans="1:7">
      <c r="A615" s="690"/>
      <c r="B615" s="690"/>
      <c r="C615" s="690"/>
      <c r="D615" s="690"/>
      <c r="E615" s="690"/>
      <c r="F615" s="690"/>
      <c r="G615" s="690"/>
    </row>
    <row r="616" spans="1:7">
      <c r="A616" s="690"/>
      <c r="B616" s="690"/>
      <c r="C616" s="690"/>
      <c r="D616" s="690"/>
      <c r="E616" s="690"/>
      <c r="F616" s="690"/>
      <c r="G616" s="690"/>
    </row>
    <row r="617" spans="1:7">
      <c r="A617" s="690"/>
      <c r="B617" s="690"/>
      <c r="C617" s="690"/>
      <c r="D617" s="690"/>
      <c r="E617" s="690"/>
      <c r="F617" s="690"/>
      <c r="G617" s="690"/>
    </row>
    <row r="618" spans="1:7">
      <c r="A618" s="690"/>
      <c r="B618" s="690"/>
      <c r="C618" s="690"/>
      <c r="D618" s="690"/>
      <c r="E618" s="690"/>
      <c r="F618" s="690"/>
      <c r="G618" s="690"/>
    </row>
    <row r="619" spans="1:7">
      <c r="A619" s="690"/>
      <c r="B619" s="690"/>
      <c r="C619" s="690"/>
      <c r="D619" s="690"/>
      <c r="E619" s="690"/>
      <c r="F619" s="690"/>
      <c r="G619" s="690"/>
    </row>
    <row r="620" spans="1:7">
      <c r="A620" s="690"/>
      <c r="B620" s="690"/>
      <c r="C620" s="690"/>
      <c r="D620" s="690"/>
      <c r="E620" s="690"/>
      <c r="F620" s="690"/>
      <c r="G620" s="690"/>
    </row>
    <row r="621" spans="1:7">
      <c r="A621" s="690"/>
      <c r="B621" s="690"/>
      <c r="C621" s="690"/>
      <c r="D621" s="690"/>
      <c r="E621" s="690"/>
      <c r="F621" s="690"/>
      <c r="G621" s="690"/>
    </row>
    <row r="622" spans="1:7">
      <c r="A622" s="690"/>
      <c r="B622" s="690"/>
      <c r="C622" s="690"/>
      <c r="D622" s="690"/>
      <c r="E622" s="690"/>
      <c r="F622" s="690"/>
      <c r="G622" s="690"/>
    </row>
    <row r="623" spans="1:7">
      <c r="A623" s="690"/>
      <c r="B623" s="690"/>
      <c r="C623" s="690"/>
      <c r="D623" s="690"/>
      <c r="E623" s="690"/>
      <c r="F623" s="690"/>
      <c r="G623" s="690"/>
    </row>
    <row r="624" spans="1:7">
      <c r="A624" s="690"/>
      <c r="B624" s="690"/>
      <c r="C624" s="690"/>
      <c r="D624" s="690"/>
      <c r="E624" s="690"/>
      <c r="F624" s="690"/>
      <c r="G624" s="690"/>
    </row>
    <row r="625" spans="1:7">
      <c r="A625" s="690"/>
      <c r="B625" s="690"/>
      <c r="C625" s="690"/>
      <c r="D625" s="690"/>
      <c r="E625" s="690"/>
      <c r="F625" s="690"/>
      <c r="G625" s="690"/>
    </row>
    <row r="626" spans="1:7">
      <c r="A626" s="690"/>
      <c r="B626" s="690"/>
      <c r="C626" s="690"/>
      <c r="D626" s="690"/>
      <c r="E626" s="690"/>
      <c r="F626" s="690"/>
      <c r="G626" s="690"/>
    </row>
    <row r="627" spans="1:7">
      <c r="A627" s="690"/>
      <c r="B627" s="690"/>
      <c r="C627" s="690"/>
      <c r="D627" s="690"/>
      <c r="E627" s="690"/>
      <c r="F627" s="690"/>
      <c r="G627" s="690"/>
    </row>
    <row r="628" spans="1:7">
      <c r="A628" s="690"/>
      <c r="B628" s="690"/>
      <c r="C628" s="690"/>
      <c r="D628" s="690"/>
      <c r="E628" s="690"/>
      <c r="F628" s="690"/>
      <c r="G628" s="690"/>
    </row>
    <row r="629" spans="1:7">
      <c r="A629" s="690"/>
      <c r="B629" s="690"/>
      <c r="C629" s="690"/>
      <c r="D629" s="690"/>
      <c r="E629" s="690"/>
      <c r="F629" s="690"/>
      <c r="G629" s="690"/>
    </row>
    <row r="630" spans="1:7">
      <c r="A630" s="690"/>
      <c r="B630" s="690"/>
      <c r="C630" s="690"/>
      <c r="D630" s="690"/>
      <c r="E630" s="690"/>
      <c r="F630" s="690"/>
      <c r="G630" s="690"/>
    </row>
    <row r="631" spans="1:7">
      <c r="A631" s="690"/>
      <c r="B631" s="690"/>
      <c r="C631" s="690"/>
      <c r="D631" s="690"/>
      <c r="E631" s="690"/>
      <c r="F631" s="690"/>
      <c r="G631" s="690"/>
    </row>
    <row r="632" spans="1:7">
      <c r="A632" s="690"/>
      <c r="B632" s="690"/>
      <c r="C632" s="690"/>
      <c r="D632" s="690"/>
      <c r="E632" s="690"/>
      <c r="F632" s="690"/>
      <c r="G632" s="690"/>
    </row>
    <row r="633" spans="1:7">
      <c r="A633" s="690"/>
      <c r="B633" s="690"/>
      <c r="C633" s="690"/>
      <c r="D633" s="690"/>
      <c r="E633" s="690"/>
      <c r="F633" s="690"/>
      <c r="G633" s="690"/>
    </row>
    <row r="634" spans="1:7">
      <c r="A634" s="690"/>
      <c r="B634" s="690"/>
      <c r="C634" s="690"/>
      <c r="D634" s="690"/>
      <c r="E634" s="690"/>
      <c r="F634" s="690"/>
      <c r="G634" s="690"/>
    </row>
    <row r="635" spans="1:7">
      <c r="A635" s="690"/>
      <c r="B635" s="690"/>
      <c r="C635" s="690"/>
      <c r="D635" s="690"/>
      <c r="E635" s="690"/>
      <c r="F635" s="690"/>
      <c r="G635" s="690"/>
    </row>
    <row r="636" spans="1:7">
      <c r="A636" s="690"/>
      <c r="B636" s="690"/>
      <c r="C636" s="690"/>
      <c r="D636" s="690"/>
      <c r="E636" s="690"/>
      <c r="F636" s="690"/>
      <c r="G636" s="690"/>
    </row>
    <row r="637" spans="1:7">
      <c r="A637" s="690"/>
      <c r="B637" s="690"/>
      <c r="C637" s="690"/>
      <c r="D637" s="690"/>
      <c r="E637" s="690"/>
      <c r="F637" s="690"/>
      <c r="G637" s="690"/>
    </row>
    <row r="638" spans="1:7">
      <c r="A638" s="690"/>
      <c r="B638" s="690"/>
      <c r="C638" s="690"/>
      <c r="D638" s="690"/>
      <c r="E638" s="690"/>
      <c r="F638" s="690"/>
      <c r="G638" s="690"/>
    </row>
    <row r="639" spans="1:7">
      <c r="A639" s="690"/>
      <c r="B639" s="690"/>
      <c r="C639" s="690"/>
      <c r="D639" s="690"/>
      <c r="E639" s="690"/>
      <c r="F639" s="690"/>
      <c r="G639" s="690"/>
    </row>
    <row r="640" spans="1:7">
      <c r="A640" s="690"/>
      <c r="B640" s="690"/>
      <c r="C640" s="690"/>
      <c r="D640" s="690"/>
      <c r="E640" s="690"/>
      <c r="F640" s="690"/>
      <c r="G640" s="690"/>
    </row>
    <row r="641" spans="1:7">
      <c r="A641" s="690"/>
      <c r="B641" s="690"/>
      <c r="C641" s="690"/>
      <c r="D641" s="690"/>
      <c r="E641" s="690"/>
      <c r="F641" s="690"/>
      <c r="G641" s="690"/>
    </row>
    <row r="642" spans="1:7">
      <c r="A642" s="690"/>
      <c r="B642" s="690"/>
      <c r="C642" s="690"/>
      <c r="D642" s="690"/>
      <c r="E642" s="690"/>
      <c r="F642" s="690"/>
      <c r="G642" s="690"/>
    </row>
    <row r="643" spans="1:7">
      <c r="A643" s="690"/>
      <c r="B643" s="690"/>
      <c r="C643" s="690"/>
      <c r="D643" s="690"/>
      <c r="E643" s="690"/>
      <c r="F643" s="690"/>
      <c r="G643" s="690"/>
    </row>
    <row r="644" spans="1:7">
      <c r="A644" s="690"/>
      <c r="B644" s="690"/>
      <c r="C644" s="690"/>
      <c r="D644" s="690"/>
      <c r="E644" s="690"/>
      <c r="F644" s="690"/>
      <c r="G644" s="690"/>
    </row>
    <row r="645" spans="1:7">
      <c r="A645" s="690"/>
      <c r="B645" s="690"/>
      <c r="C645" s="690"/>
      <c r="D645" s="690"/>
      <c r="E645" s="690"/>
      <c r="F645" s="690"/>
      <c r="G645" s="690"/>
    </row>
    <row r="646" spans="1:7">
      <c r="A646" s="690"/>
      <c r="B646" s="690"/>
      <c r="C646" s="690"/>
      <c r="D646" s="690"/>
      <c r="E646" s="690"/>
      <c r="F646" s="690"/>
      <c r="G646" s="690"/>
    </row>
    <row r="647" spans="1:7">
      <c r="A647" s="690"/>
      <c r="B647" s="690"/>
      <c r="C647" s="690"/>
      <c r="D647" s="690"/>
      <c r="E647" s="690"/>
      <c r="F647" s="690"/>
      <c r="G647" s="690"/>
    </row>
    <row r="648" spans="1:7">
      <c r="A648" s="690"/>
      <c r="B648" s="690"/>
      <c r="C648" s="690"/>
      <c r="D648" s="690"/>
      <c r="E648" s="690"/>
      <c r="F648" s="690"/>
      <c r="G648" s="690"/>
    </row>
    <row r="649" spans="1:7">
      <c r="A649" s="690"/>
      <c r="B649" s="690"/>
      <c r="C649" s="690"/>
      <c r="D649" s="690"/>
      <c r="E649" s="690"/>
      <c r="F649" s="690"/>
      <c r="G649" s="690"/>
    </row>
    <row r="650" spans="1:7">
      <c r="A650" s="690"/>
      <c r="B650" s="690"/>
      <c r="C650" s="690"/>
      <c r="D650" s="690"/>
      <c r="E650" s="690"/>
      <c r="F650" s="690"/>
      <c r="G650" s="690"/>
    </row>
    <row r="651" spans="1:7">
      <c r="A651" s="690"/>
      <c r="B651" s="690"/>
      <c r="C651" s="690"/>
      <c r="D651" s="690"/>
      <c r="E651" s="690"/>
      <c r="F651" s="690"/>
      <c r="G651" s="690"/>
    </row>
    <row r="652" spans="1:7">
      <c r="A652" s="690"/>
      <c r="B652" s="690"/>
      <c r="C652" s="690"/>
      <c r="D652" s="690"/>
      <c r="E652" s="690"/>
      <c r="F652" s="690"/>
      <c r="G652" s="690"/>
    </row>
    <row r="653" spans="1:7">
      <c r="A653" s="690"/>
      <c r="B653" s="690"/>
      <c r="C653" s="690"/>
      <c r="D653" s="690"/>
      <c r="E653" s="690"/>
      <c r="F653" s="690"/>
      <c r="G653" s="690"/>
    </row>
    <row r="654" spans="1:7">
      <c r="A654" s="690"/>
      <c r="B654" s="690"/>
      <c r="C654" s="690"/>
      <c r="D654" s="690"/>
      <c r="E654" s="690"/>
      <c r="F654" s="690"/>
      <c r="G654" s="690"/>
    </row>
    <row r="655" spans="1:7">
      <c r="A655" s="690"/>
      <c r="B655" s="690"/>
      <c r="C655" s="690"/>
      <c r="D655" s="690"/>
      <c r="E655" s="690"/>
      <c r="F655" s="690"/>
      <c r="G655" s="690"/>
    </row>
    <row r="656" spans="1:7">
      <c r="A656" s="690"/>
      <c r="B656" s="690"/>
      <c r="C656" s="690"/>
      <c r="D656" s="690"/>
      <c r="E656" s="690"/>
      <c r="F656" s="690"/>
      <c r="G656" s="690"/>
    </row>
    <row r="657" spans="1:7">
      <c r="A657" s="690"/>
      <c r="B657" s="690"/>
      <c r="C657" s="690"/>
      <c r="D657" s="690"/>
      <c r="E657" s="690"/>
      <c r="F657" s="690"/>
      <c r="G657" s="690"/>
    </row>
    <row r="658" spans="1:7">
      <c r="A658" s="690"/>
      <c r="B658" s="690"/>
      <c r="C658" s="690"/>
      <c r="D658" s="690"/>
      <c r="E658" s="690"/>
      <c r="F658" s="690"/>
      <c r="G658" s="690"/>
    </row>
    <row r="659" spans="1:7">
      <c r="A659" s="690"/>
      <c r="B659" s="690"/>
      <c r="C659" s="690"/>
      <c r="D659" s="690"/>
      <c r="E659" s="690"/>
      <c r="F659" s="690"/>
      <c r="G659" s="690"/>
    </row>
    <row r="660" spans="1:7">
      <c r="A660" s="690"/>
      <c r="B660" s="690"/>
      <c r="C660" s="690"/>
      <c r="D660" s="690"/>
      <c r="E660" s="690"/>
      <c r="F660" s="690"/>
      <c r="G660" s="690"/>
    </row>
    <row r="661" spans="1:7">
      <c r="A661" s="690"/>
      <c r="B661" s="690"/>
      <c r="C661" s="690"/>
      <c r="D661" s="690"/>
      <c r="E661" s="690"/>
      <c r="F661" s="690"/>
      <c r="G661" s="690"/>
    </row>
    <row r="662" spans="1:7">
      <c r="A662" s="690"/>
      <c r="B662" s="690"/>
      <c r="C662" s="690"/>
      <c r="D662" s="690"/>
      <c r="E662" s="690"/>
      <c r="F662" s="690"/>
      <c r="G662" s="690"/>
    </row>
    <row r="663" spans="1:7">
      <c r="A663" s="690"/>
      <c r="B663" s="690"/>
      <c r="C663" s="690"/>
      <c r="D663" s="690"/>
      <c r="E663" s="690"/>
      <c r="F663" s="690"/>
      <c r="G663" s="690"/>
    </row>
    <row r="664" spans="1:7">
      <c r="A664" s="690"/>
      <c r="B664" s="690"/>
      <c r="C664" s="690"/>
      <c r="D664" s="690"/>
      <c r="E664" s="690"/>
      <c r="F664" s="690"/>
      <c r="G664" s="690"/>
    </row>
    <row r="665" spans="1:7">
      <c r="A665" s="690"/>
      <c r="B665" s="690"/>
      <c r="C665" s="690"/>
      <c r="D665" s="690"/>
      <c r="E665" s="690"/>
      <c r="F665" s="690"/>
      <c r="G665" s="690"/>
    </row>
    <row r="666" spans="1:7">
      <c r="A666" s="690"/>
      <c r="B666" s="690"/>
      <c r="C666" s="690"/>
      <c r="D666" s="690"/>
      <c r="E666" s="690"/>
      <c r="F666" s="690"/>
      <c r="G666" s="690"/>
    </row>
    <row r="667" spans="1:7">
      <c r="A667" s="690"/>
      <c r="B667" s="690"/>
      <c r="C667" s="690"/>
      <c r="D667" s="690"/>
      <c r="E667" s="690"/>
      <c r="F667" s="690"/>
      <c r="G667" s="690"/>
    </row>
    <row r="668" spans="1:7">
      <c r="A668" s="690"/>
      <c r="B668" s="690"/>
      <c r="C668" s="690"/>
      <c r="D668" s="690"/>
      <c r="E668" s="690"/>
      <c r="F668" s="690"/>
      <c r="G668" s="690"/>
    </row>
    <row r="669" spans="1:7">
      <c r="A669" s="690"/>
      <c r="B669" s="690"/>
      <c r="C669" s="690"/>
      <c r="D669" s="690"/>
      <c r="E669" s="690"/>
      <c r="F669" s="690"/>
      <c r="G669" s="690"/>
    </row>
    <row r="670" spans="1:7">
      <c r="A670" s="690"/>
      <c r="B670" s="690"/>
      <c r="C670" s="690"/>
      <c r="D670" s="690"/>
      <c r="E670" s="690"/>
      <c r="F670" s="690"/>
      <c r="G670" s="690"/>
    </row>
    <row r="671" spans="1:7">
      <c r="A671" s="690"/>
      <c r="B671" s="690"/>
      <c r="C671" s="690"/>
      <c r="D671" s="690"/>
      <c r="E671" s="690"/>
      <c r="F671" s="690"/>
      <c r="G671" s="690"/>
    </row>
    <row r="672" spans="1:7">
      <c r="A672" s="690"/>
      <c r="B672" s="690"/>
      <c r="C672" s="690"/>
      <c r="D672" s="690"/>
      <c r="E672" s="690"/>
      <c r="F672" s="690"/>
      <c r="G672" s="690"/>
    </row>
    <row r="673" spans="1:7">
      <c r="A673" s="690"/>
      <c r="B673" s="690"/>
      <c r="C673" s="690"/>
      <c r="D673" s="690"/>
      <c r="E673" s="690"/>
      <c r="F673" s="690"/>
      <c r="G673" s="690"/>
    </row>
    <row r="674" spans="1:7">
      <c r="A674" s="690"/>
      <c r="B674" s="690"/>
      <c r="C674" s="690"/>
      <c r="D674" s="690"/>
      <c r="E674" s="690"/>
      <c r="F674" s="690"/>
      <c r="G674" s="690"/>
    </row>
    <row r="675" spans="1:7">
      <c r="A675" s="690"/>
      <c r="B675" s="690"/>
      <c r="C675" s="690"/>
      <c r="D675" s="690"/>
      <c r="E675" s="690"/>
      <c r="F675" s="690"/>
      <c r="G675" s="690"/>
    </row>
    <row r="676" spans="1:7">
      <c r="A676" s="690"/>
      <c r="B676" s="690"/>
      <c r="C676" s="690"/>
      <c r="D676" s="690"/>
      <c r="E676" s="690"/>
      <c r="F676" s="690"/>
      <c r="G676" s="690"/>
    </row>
    <row r="677" spans="1:7">
      <c r="A677" s="690"/>
      <c r="B677" s="690"/>
      <c r="C677" s="690"/>
      <c r="D677" s="690"/>
      <c r="E677" s="690"/>
      <c r="F677" s="690"/>
      <c r="G677" s="690"/>
    </row>
    <row r="678" spans="1:7">
      <c r="A678" s="690"/>
      <c r="B678" s="690"/>
      <c r="C678" s="690"/>
      <c r="D678" s="690"/>
      <c r="E678" s="690"/>
      <c r="F678" s="690"/>
      <c r="G678" s="690"/>
    </row>
    <row r="679" spans="1:7">
      <c r="A679" s="690"/>
      <c r="B679" s="690"/>
      <c r="C679" s="690"/>
      <c r="D679" s="690"/>
      <c r="E679" s="690"/>
      <c r="F679" s="690"/>
      <c r="G679" s="690"/>
    </row>
    <row r="680" spans="1:7">
      <c r="A680" s="690"/>
      <c r="B680" s="690"/>
      <c r="C680" s="690"/>
      <c r="D680" s="690"/>
      <c r="E680" s="690"/>
      <c r="F680" s="690"/>
      <c r="G680" s="690"/>
    </row>
    <row r="681" spans="1:7">
      <c r="A681" s="690"/>
      <c r="B681" s="690"/>
      <c r="C681" s="690"/>
      <c r="D681" s="690"/>
      <c r="E681" s="690"/>
      <c r="F681" s="690"/>
      <c r="G681" s="690"/>
    </row>
    <row r="682" spans="1:7">
      <c r="A682" s="690"/>
      <c r="B682" s="690"/>
      <c r="C682" s="690"/>
      <c r="D682" s="690"/>
      <c r="E682" s="690"/>
      <c r="F682" s="690"/>
      <c r="G682" s="690"/>
    </row>
    <row r="683" spans="1:7">
      <c r="A683" s="690"/>
      <c r="B683" s="690"/>
      <c r="C683" s="690"/>
      <c r="D683" s="690"/>
      <c r="E683" s="690"/>
      <c r="F683" s="690"/>
      <c r="G683" s="690"/>
    </row>
    <row r="684" spans="1:7">
      <c r="A684" s="690"/>
      <c r="B684" s="690"/>
      <c r="C684" s="690"/>
      <c r="D684" s="690"/>
      <c r="E684" s="690"/>
      <c r="F684" s="690"/>
      <c r="G684" s="690"/>
    </row>
    <row r="685" spans="1:7">
      <c r="A685" s="690"/>
      <c r="B685" s="690"/>
      <c r="C685" s="690"/>
      <c r="D685" s="690"/>
      <c r="E685" s="690"/>
      <c r="F685" s="690"/>
      <c r="G685" s="690"/>
    </row>
    <row r="686" spans="1:7">
      <c r="A686" s="690"/>
      <c r="B686" s="690"/>
      <c r="C686" s="690"/>
      <c r="D686" s="690"/>
      <c r="E686" s="690"/>
      <c r="F686" s="690"/>
      <c r="G686" s="690"/>
    </row>
    <row r="687" spans="1:7">
      <c r="A687" s="690"/>
      <c r="B687" s="690"/>
      <c r="C687" s="690"/>
      <c r="D687" s="690"/>
      <c r="E687" s="690"/>
      <c r="F687" s="690"/>
      <c r="G687" s="690"/>
    </row>
    <row r="688" spans="1:7">
      <c r="A688" s="690"/>
      <c r="B688" s="690"/>
      <c r="C688" s="690"/>
      <c r="D688" s="690"/>
      <c r="E688" s="690"/>
      <c r="F688" s="690"/>
      <c r="G688" s="690"/>
    </row>
    <row r="689" spans="1:7">
      <c r="A689" s="690"/>
      <c r="B689" s="690"/>
      <c r="C689" s="690"/>
      <c r="D689" s="690"/>
      <c r="E689" s="690"/>
      <c r="F689" s="690"/>
      <c r="G689" s="690"/>
    </row>
    <row r="690" spans="1:7">
      <c r="A690" s="690"/>
      <c r="B690" s="690"/>
      <c r="C690" s="690"/>
      <c r="D690" s="690"/>
      <c r="E690" s="690"/>
      <c r="F690" s="690"/>
      <c r="G690" s="690"/>
    </row>
    <row r="691" spans="1:7">
      <c r="A691" s="690"/>
      <c r="B691" s="690"/>
      <c r="C691" s="690"/>
      <c r="D691" s="690"/>
      <c r="E691" s="690"/>
      <c r="F691" s="690"/>
      <c r="G691" s="690"/>
    </row>
    <row r="692" spans="1:7">
      <c r="A692" s="690"/>
      <c r="B692" s="690"/>
      <c r="C692" s="690"/>
      <c r="D692" s="690"/>
      <c r="E692" s="690"/>
      <c r="F692" s="690"/>
      <c r="G692" s="690"/>
    </row>
    <row r="693" spans="1:7">
      <c r="A693" s="690"/>
      <c r="B693" s="690"/>
      <c r="C693" s="690"/>
      <c r="D693" s="690"/>
      <c r="E693" s="690"/>
      <c r="F693" s="690"/>
      <c r="G693" s="690"/>
    </row>
    <row r="694" spans="1:7">
      <c r="A694" s="690"/>
      <c r="B694" s="690"/>
      <c r="C694" s="690"/>
      <c r="D694" s="690"/>
      <c r="E694" s="690"/>
      <c r="F694" s="690"/>
      <c r="G694" s="690"/>
    </row>
    <row r="695" spans="1:7">
      <c r="A695" s="690"/>
      <c r="B695" s="690"/>
      <c r="C695" s="690"/>
      <c r="D695" s="690"/>
      <c r="E695" s="690"/>
      <c r="F695" s="690"/>
      <c r="G695" s="690"/>
    </row>
    <row r="696" spans="1:7">
      <c r="A696" s="690"/>
      <c r="B696" s="690"/>
      <c r="C696" s="690"/>
      <c r="D696" s="690"/>
      <c r="E696" s="690"/>
      <c r="F696" s="690"/>
      <c r="G696" s="690"/>
    </row>
    <row r="697" spans="1:7">
      <c r="A697" s="690"/>
      <c r="B697" s="690"/>
      <c r="C697" s="690"/>
      <c r="D697" s="690"/>
      <c r="E697" s="690"/>
      <c r="F697" s="690"/>
      <c r="G697" s="690"/>
    </row>
    <row r="698" spans="1:7">
      <c r="A698" s="690"/>
      <c r="B698" s="690"/>
      <c r="C698" s="690"/>
      <c r="D698" s="690"/>
      <c r="E698" s="690"/>
      <c r="F698" s="690"/>
      <c r="G698" s="690"/>
    </row>
    <row r="699" spans="1:7">
      <c r="A699" s="690"/>
      <c r="B699" s="690"/>
      <c r="C699" s="690"/>
      <c r="D699" s="690"/>
      <c r="E699" s="690"/>
      <c r="F699" s="690"/>
      <c r="G699" s="690"/>
    </row>
    <row r="700" spans="1:7">
      <c r="A700" s="690"/>
      <c r="B700" s="690"/>
      <c r="C700" s="690"/>
      <c r="D700" s="690"/>
      <c r="E700" s="690"/>
      <c r="F700" s="690"/>
      <c r="G700" s="690"/>
    </row>
    <row r="701" spans="1:7">
      <c r="A701" s="690"/>
      <c r="B701" s="690"/>
      <c r="C701" s="690"/>
      <c r="D701" s="690"/>
      <c r="E701" s="690"/>
      <c r="F701" s="690"/>
      <c r="G701" s="690"/>
    </row>
    <row r="702" spans="1:7">
      <c r="A702" s="690"/>
      <c r="B702" s="690"/>
      <c r="C702" s="690"/>
      <c r="D702" s="690"/>
      <c r="E702" s="690"/>
      <c r="F702" s="690"/>
      <c r="G702" s="690"/>
    </row>
    <row r="703" spans="1:7">
      <c r="A703" s="690"/>
      <c r="B703" s="690"/>
      <c r="C703" s="690"/>
      <c r="D703" s="690"/>
      <c r="E703" s="690"/>
      <c r="F703" s="690"/>
      <c r="G703" s="690"/>
    </row>
    <row r="704" spans="1:7">
      <c r="A704" s="690"/>
      <c r="B704" s="690"/>
      <c r="C704" s="690"/>
      <c r="D704" s="690"/>
      <c r="E704" s="690"/>
      <c r="F704" s="690"/>
      <c r="G704" s="690"/>
    </row>
    <row r="705" spans="1:7">
      <c r="A705" s="690"/>
      <c r="B705" s="690"/>
      <c r="C705" s="690"/>
      <c r="D705" s="690"/>
      <c r="E705" s="690"/>
      <c r="F705" s="690"/>
      <c r="G705" s="690"/>
    </row>
    <row r="706" spans="1:7">
      <c r="A706" s="690"/>
      <c r="B706" s="690"/>
      <c r="C706" s="690"/>
      <c r="D706" s="690"/>
      <c r="E706" s="690"/>
      <c r="F706" s="690"/>
      <c r="G706" s="690"/>
    </row>
    <row r="707" spans="1:7">
      <c r="A707" s="690"/>
      <c r="B707" s="690"/>
      <c r="C707" s="690"/>
      <c r="D707" s="690"/>
      <c r="E707" s="690"/>
      <c r="F707" s="690"/>
      <c r="G707" s="690"/>
    </row>
    <row r="708" spans="1:7">
      <c r="A708" s="690"/>
      <c r="B708" s="690"/>
      <c r="C708" s="690"/>
      <c r="D708" s="690"/>
      <c r="E708" s="690"/>
      <c r="F708" s="690"/>
      <c r="G708" s="690"/>
    </row>
    <row r="709" spans="1:7">
      <c r="A709" s="690"/>
      <c r="B709" s="690"/>
      <c r="C709" s="690"/>
      <c r="D709" s="690"/>
      <c r="E709" s="690"/>
      <c r="F709" s="690"/>
      <c r="G709" s="690"/>
    </row>
    <row r="710" spans="1:7">
      <c r="A710" s="690"/>
      <c r="B710" s="690"/>
      <c r="C710" s="690"/>
      <c r="D710" s="690"/>
      <c r="E710" s="690"/>
      <c r="F710" s="690"/>
      <c r="G710" s="690"/>
    </row>
    <row r="711" spans="1:7">
      <c r="A711" s="690"/>
      <c r="B711" s="690"/>
      <c r="C711" s="690"/>
      <c r="D711" s="690"/>
      <c r="E711" s="690"/>
      <c r="F711" s="690"/>
      <c r="G711" s="690"/>
    </row>
    <row r="712" spans="1:7">
      <c r="A712" s="690"/>
      <c r="B712" s="690"/>
      <c r="C712" s="690"/>
      <c r="D712" s="690"/>
      <c r="E712" s="690"/>
      <c r="F712" s="690"/>
      <c r="G712" s="690"/>
    </row>
    <row r="713" spans="1:7">
      <c r="A713" s="690"/>
      <c r="B713" s="690"/>
      <c r="C713" s="690"/>
      <c r="D713" s="690"/>
      <c r="E713" s="690"/>
      <c r="F713" s="690"/>
      <c r="G713" s="690"/>
    </row>
    <row r="714" spans="1:7">
      <c r="A714" s="690"/>
      <c r="B714" s="690"/>
      <c r="C714" s="690"/>
      <c r="D714" s="690"/>
      <c r="E714" s="690"/>
      <c r="F714" s="690"/>
      <c r="G714" s="690"/>
    </row>
    <row r="715" spans="1:7">
      <c r="A715" s="690"/>
      <c r="B715" s="690"/>
      <c r="C715" s="690"/>
      <c r="D715" s="690"/>
      <c r="E715" s="690"/>
      <c r="F715" s="690"/>
      <c r="G715" s="690"/>
    </row>
    <row r="716" spans="1:7">
      <c r="A716" s="690"/>
      <c r="B716" s="690"/>
      <c r="C716" s="690"/>
      <c r="D716" s="690"/>
      <c r="E716" s="690"/>
      <c r="F716" s="690"/>
      <c r="G716" s="690"/>
    </row>
    <row r="717" spans="1:7">
      <c r="A717" s="690"/>
      <c r="B717" s="690"/>
      <c r="C717" s="690"/>
      <c r="D717" s="690"/>
      <c r="E717" s="690"/>
      <c r="F717" s="690"/>
      <c r="G717" s="690"/>
    </row>
    <row r="718" spans="1:7">
      <c r="A718" s="690"/>
      <c r="B718" s="690"/>
      <c r="C718" s="690"/>
      <c r="D718" s="690"/>
      <c r="E718" s="690"/>
      <c r="F718" s="690"/>
      <c r="G718" s="690"/>
    </row>
    <row r="719" spans="1:7">
      <c r="A719" s="690"/>
      <c r="B719" s="690"/>
      <c r="C719" s="690"/>
      <c r="D719" s="690"/>
      <c r="E719" s="690"/>
      <c r="F719" s="690"/>
      <c r="G719" s="690"/>
    </row>
    <row r="720" spans="1:7">
      <c r="A720" s="690"/>
      <c r="B720" s="690"/>
      <c r="C720" s="690"/>
      <c r="D720" s="690"/>
      <c r="E720" s="690"/>
      <c r="F720" s="690"/>
      <c r="G720" s="690"/>
    </row>
    <row r="721" spans="1:7">
      <c r="A721" s="690"/>
      <c r="B721" s="690"/>
      <c r="C721" s="690"/>
      <c r="D721" s="690"/>
      <c r="E721" s="690"/>
      <c r="F721" s="690"/>
      <c r="G721" s="690"/>
    </row>
    <row r="722" spans="1:7">
      <c r="A722" s="690"/>
      <c r="B722" s="690"/>
      <c r="C722" s="690"/>
      <c r="D722" s="690"/>
      <c r="E722" s="690"/>
      <c r="F722" s="690"/>
      <c r="G722" s="690"/>
    </row>
    <row r="723" spans="1:7">
      <c r="A723" s="690"/>
      <c r="B723" s="690"/>
      <c r="C723" s="690"/>
      <c r="D723" s="690"/>
      <c r="E723" s="690"/>
      <c r="F723" s="690"/>
      <c r="G723" s="690"/>
    </row>
    <row r="724" spans="1:7">
      <c r="A724" s="690"/>
      <c r="B724" s="690"/>
      <c r="C724" s="690"/>
      <c r="D724" s="690"/>
      <c r="E724" s="690"/>
      <c r="F724" s="690"/>
      <c r="G724" s="690"/>
    </row>
    <row r="725" spans="1:7">
      <c r="A725" s="690"/>
      <c r="B725" s="690"/>
      <c r="C725" s="690"/>
      <c r="D725" s="690"/>
      <c r="E725" s="690"/>
      <c r="F725" s="690"/>
      <c r="G725" s="690"/>
    </row>
    <row r="726" spans="1:7">
      <c r="A726" s="690"/>
      <c r="B726" s="690"/>
      <c r="C726" s="690"/>
      <c r="D726" s="690"/>
      <c r="E726" s="690"/>
      <c r="F726" s="690"/>
      <c r="G726" s="690"/>
    </row>
    <row r="727" spans="1:7">
      <c r="A727" s="690"/>
      <c r="B727" s="690"/>
      <c r="C727" s="690"/>
      <c r="D727" s="690"/>
      <c r="E727" s="690"/>
      <c r="F727" s="690"/>
      <c r="G727" s="690"/>
    </row>
    <row r="728" spans="1:7">
      <c r="A728" s="690"/>
      <c r="B728" s="690"/>
      <c r="C728" s="690"/>
      <c r="D728" s="690"/>
      <c r="E728" s="690"/>
      <c r="F728" s="690"/>
      <c r="G728" s="690"/>
    </row>
    <row r="729" spans="1:7">
      <c r="A729" s="690"/>
      <c r="B729" s="690"/>
      <c r="C729" s="690"/>
      <c r="D729" s="690"/>
      <c r="E729" s="690"/>
      <c r="F729" s="690"/>
      <c r="G729" s="690"/>
    </row>
    <row r="730" spans="1:7">
      <c r="A730" s="690"/>
      <c r="B730" s="690"/>
      <c r="C730" s="690"/>
      <c r="D730" s="690"/>
      <c r="E730" s="690"/>
      <c r="F730" s="690"/>
      <c r="G730" s="690"/>
    </row>
    <row r="731" spans="1:7">
      <c r="A731" s="690"/>
      <c r="B731" s="690"/>
      <c r="C731" s="690"/>
      <c r="D731" s="690"/>
      <c r="E731" s="690"/>
      <c r="F731" s="690"/>
      <c r="G731" s="690"/>
    </row>
    <row r="732" spans="1:7">
      <c r="A732" s="690"/>
      <c r="B732" s="690"/>
      <c r="C732" s="690"/>
      <c r="D732" s="690"/>
      <c r="E732" s="690"/>
      <c r="F732" s="690"/>
      <c r="G732" s="690"/>
    </row>
    <row r="733" spans="1:7">
      <c r="A733" s="690"/>
      <c r="B733" s="690"/>
      <c r="C733" s="690"/>
      <c r="D733" s="690"/>
      <c r="E733" s="690"/>
      <c r="F733" s="690"/>
      <c r="G733" s="690"/>
    </row>
    <row r="734" spans="1:7">
      <c r="A734" s="690"/>
      <c r="B734" s="690"/>
      <c r="C734" s="690"/>
      <c r="D734" s="690"/>
      <c r="E734" s="690"/>
      <c r="F734" s="690"/>
      <c r="G734" s="690"/>
    </row>
    <row r="735" spans="1:7">
      <c r="A735" s="690"/>
      <c r="B735" s="690"/>
      <c r="C735" s="690"/>
      <c r="D735" s="690"/>
      <c r="E735" s="690"/>
      <c r="F735" s="690"/>
      <c r="G735" s="690"/>
    </row>
    <row r="736" spans="1:7">
      <c r="A736" s="690"/>
      <c r="B736" s="690"/>
      <c r="C736" s="690"/>
      <c r="D736" s="690"/>
      <c r="E736" s="690"/>
      <c r="F736" s="690"/>
      <c r="G736" s="690"/>
    </row>
    <row r="737" spans="1:7">
      <c r="A737" s="690"/>
      <c r="B737" s="690"/>
      <c r="C737" s="690"/>
      <c r="D737" s="690"/>
      <c r="E737" s="690"/>
      <c r="F737" s="690"/>
      <c r="G737" s="690"/>
    </row>
    <row r="738" spans="1:7">
      <c r="A738" s="690"/>
      <c r="B738" s="690"/>
      <c r="C738" s="690"/>
      <c r="D738" s="690"/>
      <c r="E738" s="690"/>
      <c r="F738" s="690"/>
      <c r="G738" s="690"/>
    </row>
    <row r="739" spans="1:7">
      <c r="A739" s="690"/>
      <c r="B739" s="690"/>
      <c r="C739" s="690"/>
      <c r="D739" s="690"/>
      <c r="E739" s="690"/>
      <c r="F739" s="690"/>
      <c r="G739" s="690"/>
    </row>
    <row r="740" spans="1:7">
      <c r="A740" s="690"/>
      <c r="B740" s="690"/>
      <c r="C740" s="690"/>
      <c r="D740" s="690"/>
      <c r="E740" s="690"/>
      <c r="F740" s="690"/>
      <c r="G740" s="690"/>
    </row>
    <row r="741" spans="1:7">
      <c r="A741" s="690"/>
      <c r="B741" s="690"/>
      <c r="C741" s="690"/>
      <c r="D741" s="690"/>
      <c r="E741" s="690"/>
      <c r="F741" s="690"/>
      <c r="G741" s="690"/>
    </row>
    <row r="742" spans="1:7">
      <c r="A742" s="690"/>
      <c r="B742" s="690"/>
      <c r="C742" s="690"/>
      <c r="D742" s="690"/>
      <c r="E742" s="690"/>
      <c r="F742" s="690"/>
      <c r="G742" s="690"/>
    </row>
    <row r="743" spans="1:7">
      <c r="A743" s="690"/>
      <c r="B743" s="690"/>
      <c r="C743" s="690"/>
      <c r="D743" s="690"/>
      <c r="E743" s="690"/>
      <c r="F743" s="690"/>
      <c r="G743" s="690"/>
    </row>
    <row r="744" spans="1:7">
      <c r="A744" s="690"/>
      <c r="B744" s="690"/>
      <c r="C744" s="690"/>
      <c r="D744" s="690"/>
      <c r="E744" s="690"/>
      <c r="F744" s="690"/>
      <c r="G744" s="690"/>
    </row>
    <row r="745" spans="1:7">
      <c r="A745" s="690"/>
      <c r="B745" s="690"/>
      <c r="C745" s="690"/>
      <c r="D745" s="690"/>
      <c r="E745" s="690"/>
      <c r="F745" s="690"/>
      <c r="G745" s="690"/>
    </row>
    <row r="746" spans="1:7">
      <c r="A746" s="690"/>
      <c r="B746" s="690"/>
      <c r="C746" s="690"/>
      <c r="D746" s="690"/>
      <c r="E746" s="690"/>
      <c r="F746" s="690"/>
      <c r="G746" s="690"/>
    </row>
    <row r="747" spans="1:7">
      <c r="A747" s="690"/>
      <c r="B747" s="690"/>
      <c r="C747" s="690"/>
      <c r="D747" s="690"/>
      <c r="E747" s="690"/>
      <c r="F747" s="690"/>
      <c r="G747" s="690"/>
    </row>
    <row r="748" spans="1:7">
      <c r="A748" s="690"/>
      <c r="B748" s="690"/>
      <c r="C748" s="690"/>
      <c r="D748" s="690"/>
      <c r="E748" s="690"/>
      <c r="F748" s="690"/>
      <c r="G748" s="690"/>
    </row>
    <row r="749" spans="1:7">
      <c r="A749" s="690"/>
      <c r="B749" s="690"/>
      <c r="C749" s="690"/>
      <c r="D749" s="690"/>
      <c r="E749" s="690"/>
      <c r="F749" s="690"/>
      <c r="G749" s="690"/>
    </row>
    <row r="750" spans="1:7">
      <c r="A750" s="690"/>
      <c r="B750" s="690"/>
      <c r="C750" s="690"/>
      <c r="D750" s="690"/>
      <c r="E750" s="690"/>
      <c r="F750" s="690"/>
      <c r="G750" s="690"/>
    </row>
    <row r="751" spans="1:7">
      <c r="A751" s="690"/>
      <c r="B751" s="690"/>
      <c r="C751" s="690"/>
      <c r="D751" s="690"/>
      <c r="E751" s="690"/>
      <c r="F751" s="690"/>
      <c r="G751" s="690"/>
    </row>
    <row r="752" spans="1:7">
      <c r="A752" s="690"/>
      <c r="B752" s="690"/>
      <c r="C752" s="690"/>
      <c r="D752" s="690"/>
      <c r="E752" s="690"/>
      <c r="F752" s="690"/>
      <c r="G752" s="690"/>
    </row>
    <row r="753" spans="1:7">
      <c r="A753" s="690"/>
      <c r="B753" s="690"/>
      <c r="C753" s="690"/>
      <c r="D753" s="690"/>
      <c r="E753" s="690"/>
      <c r="F753" s="690"/>
      <c r="G753" s="690"/>
    </row>
    <row r="754" spans="1:7">
      <c r="A754" s="690"/>
      <c r="B754" s="690"/>
      <c r="C754" s="690"/>
      <c r="D754" s="690"/>
      <c r="E754" s="690"/>
      <c r="F754" s="690"/>
      <c r="G754" s="690"/>
    </row>
    <row r="755" spans="1:7">
      <c r="A755" s="690"/>
      <c r="B755" s="690"/>
      <c r="C755" s="690"/>
      <c r="D755" s="690"/>
      <c r="E755" s="690"/>
      <c r="F755" s="690"/>
      <c r="G755" s="690"/>
    </row>
    <row r="756" spans="1:7">
      <c r="A756" s="690"/>
      <c r="B756" s="690"/>
      <c r="C756" s="690"/>
      <c r="D756" s="690"/>
      <c r="E756" s="690"/>
      <c r="F756" s="690"/>
      <c r="G756" s="690"/>
    </row>
    <row r="757" spans="1:7">
      <c r="A757" s="690"/>
      <c r="B757" s="690"/>
      <c r="C757" s="690"/>
      <c r="D757" s="690"/>
      <c r="E757" s="690"/>
      <c r="F757" s="690"/>
      <c r="G757" s="690"/>
    </row>
    <row r="758" spans="1:7">
      <c r="A758" s="690"/>
      <c r="B758" s="690"/>
      <c r="C758" s="690"/>
      <c r="D758" s="690"/>
      <c r="E758" s="690"/>
      <c r="F758" s="690"/>
      <c r="G758" s="690"/>
    </row>
    <row r="759" spans="1:7">
      <c r="A759" s="690"/>
      <c r="B759" s="690"/>
      <c r="C759" s="690"/>
      <c r="D759" s="690"/>
      <c r="E759" s="690"/>
      <c r="F759" s="690"/>
      <c r="G759" s="690"/>
    </row>
    <row r="760" spans="1:7">
      <c r="A760" s="690"/>
      <c r="B760" s="690"/>
      <c r="C760" s="690"/>
      <c r="D760" s="690"/>
      <c r="E760" s="690"/>
      <c r="F760" s="690"/>
      <c r="G760" s="690"/>
    </row>
    <row r="761" spans="1:7">
      <c r="A761" s="690"/>
      <c r="B761" s="690"/>
      <c r="C761" s="690"/>
      <c r="D761" s="690"/>
      <c r="E761" s="690"/>
      <c r="F761" s="690"/>
      <c r="G761" s="690"/>
    </row>
    <row r="762" spans="1:7">
      <c r="A762" s="690"/>
      <c r="B762" s="690"/>
      <c r="C762" s="690"/>
      <c r="D762" s="690"/>
      <c r="E762" s="690"/>
      <c r="F762" s="690"/>
      <c r="G762" s="690"/>
    </row>
    <row r="763" spans="1:7">
      <c r="A763" s="690"/>
      <c r="B763" s="690"/>
      <c r="C763" s="690"/>
      <c r="D763" s="690"/>
      <c r="E763" s="690"/>
      <c r="F763" s="690"/>
      <c r="G763" s="690"/>
    </row>
    <row r="764" spans="1:7">
      <c r="A764" s="690"/>
      <c r="B764" s="690"/>
      <c r="C764" s="690"/>
      <c r="D764" s="690"/>
      <c r="E764" s="690"/>
      <c r="F764" s="690"/>
      <c r="G764" s="690"/>
    </row>
    <row r="765" spans="1:7">
      <c r="A765" s="690"/>
      <c r="B765" s="690"/>
      <c r="C765" s="690"/>
      <c r="D765" s="690"/>
      <c r="E765" s="690"/>
      <c r="F765" s="690"/>
      <c r="G765" s="690"/>
    </row>
    <row r="766" spans="1:7">
      <c r="A766" s="690"/>
      <c r="B766" s="690"/>
      <c r="C766" s="690"/>
      <c r="D766" s="690"/>
      <c r="E766" s="690"/>
      <c r="F766" s="690"/>
      <c r="G766" s="690"/>
    </row>
    <row r="767" spans="1:7">
      <c r="A767" s="690"/>
      <c r="B767" s="690"/>
      <c r="C767" s="690"/>
      <c r="D767" s="690"/>
      <c r="E767" s="690"/>
      <c r="F767" s="690"/>
      <c r="G767" s="690"/>
    </row>
    <row r="768" spans="1:7">
      <c r="A768" s="690"/>
      <c r="B768" s="690"/>
      <c r="C768" s="690"/>
      <c r="D768" s="690"/>
      <c r="E768" s="690"/>
      <c r="F768" s="690"/>
      <c r="G768" s="690"/>
    </row>
    <row r="769" spans="1:7">
      <c r="A769" s="690"/>
      <c r="B769" s="690"/>
      <c r="C769" s="690"/>
      <c r="D769" s="690"/>
      <c r="E769" s="690"/>
      <c r="F769" s="690"/>
      <c r="G769" s="690"/>
    </row>
    <row r="770" spans="1:7">
      <c r="A770" s="690"/>
      <c r="B770" s="690"/>
      <c r="C770" s="690"/>
      <c r="D770" s="690"/>
      <c r="E770" s="690"/>
      <c r="F770" s="690"/>
      <c r="G770" s="690"/>
    </row>
    <row r="771" spans="1:7">
      <c r="A771" s="690"/>
      <c r="B771" s="690"/>
      <c r="C771" s="690"/>
      <c r="D771" s="690"/>
      <c r="E771" s="690"/>
      <c r="F771" s="690"/>
      <c r="G771" s="690"/>
    </row>
    <row r="772" spans="1:7">
      <c r="A772" s="690"/>
      <c r="B772" s="690"/>
      <c r="C772" s="690"/>
      <c r="D772" s="690"/>
      <c r="E772" s="690"/>
      <c r="F772" s="690"/>
      <c r="G772" s="690"/>
    </row>
    <row r="773" spans="1:7">
      <c r="A773" s="690"/>
      <c r="B773" s="690"/>
      <c r="C773" s="690"/>
      <c r="D773" s="690"/>
      <c r="E773" s="690"/>
      <c r="F773" s="690"/>
      <c r="G773" s="690"/>
    </row>
    <row r="774" spans="1:7">
      <c r="A774" s="690"/>
      <c r="B774" s="690"/>
      <c r="C774" s="690"/>
      <c r="D774" s="690"/>
      <c r="E774" s="690"/>
      <c r="F774" s="690"/>
      <c r="G774" s="690"/>
    </row>
    <row r="775" spans="1:7">
      <c r="A775" s="690"/>
      <c r="B775" s="690"/>
      <c r="C775" s="690"/>
      <c r="D775" s="690"/>
      <c r="E775" s="690"/>
      <c r="F775" s="690"/>
      <c r="G775" s="690"/>
    </row>
    <row r="776" spans="1:7">
      <c r="A776" s="690"/>
      <c r="B776" s="690"/>
      <c r="C776" s="690"/>
      <c r="D776" s="690"/>
      <c r="E776" s="690"/>
      <c r="F776" s="690"/>
      <c r="G776" s="690"/>
    </row>
    <row r="777" spans="1:7">
      <c r="A777" s="690"/>
      <c r="B777" s="690"/>
      <c r="C777" s="690"/>
      <c r="D777" s="690"/>
      <c r="E777" s="690"/>
      <c r="F777" s="690"/>
      <c r="G777" s="690"/>
    </row>
    <row r="778" spans="1:7">
      <c r="A778" s="690"/>
      <c r="B778" s="690"/>
      <c r="C778" s="690"/>
      <c r="D778" s="690"/>
      <c r="E778" s="690"/>
      <c r="F778" s="690"/>
      <c r="G778" s="690"/>
    </row>
    <row r="779" spans="1:7">
      <c r="A779" s="690"/>
      <c r="B779" s="690"/>
      <c r="C779" s="690"/>
      <c r="D779" s="690"/>
      <c r="E779" s="690"/>
      <c r="F779" s="690"/>
      <c r="G779" s="690"/>
    </row>
    <row r="780" spans="1:7">
      <c r="A780" s="690"/>
      <c r="B780" s="690"/>
      <c r="C780" s="690"/>
      <c r="D780" s="690"/>
      <c r="E780" s="690"/>
      <c r="F780" s="690"/>
      <c r="G780" s="690"/>
    </row>
    <row r="781" spans="1:7">
      <c r="A781" s="690"/>
      <c r="B781" s="690"/>
      <c r="C781" s="690"/>
      <c r="D781" s="690"/>
      <c r="E781" s="690"/>
      <c r="F781" s="690"/>
      <c r="G781" s="690"/>
    </row>
    <row r="782" spans="1:7">
      <c r="A782" s="690"/>
      <c r="B782" s="690"/>
      <c r="C782" s="690"/>
      <c r="D782" s="690"/>
      <c r="E782" s="690"/>
      <c r="F782" s="690"/>
      <c r="G782" s="690"/>
    </row>
    <row r="783" spans="1:7">
      <c r="A783" s="690"/>
      <c r="B783" s="690"/>
      <c r="C783" s="690"/>
      <c r="D783" s="690"/>
      <c r="E783" s="690"/>
      <c r="F783" s="690"/>
      <c r="G783" s="690"/>
    </row>
    <row r="784" spans="1:7">
      <c r="A784" s="690"/>
      <c r="B784" s="690"/>
      <c r="C784" s="690"/>
      <c r="D784" s="690"/>
      <c r="E784" s="690"/>
      <c r="F784" s="690"/>
      <c r="G784" s="690"/>
    </row>
    <row r="785" spans="1:7">
      <c r="A785" s="690"/>
      <c r="B785" s="690"/>
      <c r="C785" s="690"/>
      <c r="D785" s="690"/>
      <c r="E785" s="690"/>
      <c r="F785" s="690"/>
      <c r="G785" s="690"/>
    </row>
    <row r="786" spans="1:7">
      <c r="A786" s="690"/>
      <c r="B786" s="690"/>
      <c r="C786" s="690"/>
      <c r="D786" s="690"/>
      <c r="E786" s="690"/>
      <c r="F786" s="690"/>
      <c r="G786" s="690"/>
    </row>
    <row r="787" spans="1:7">
      <c r="A787" s="690"/>
      <c r="B787" s="690"/>
      <c r="C787" s="690"/>
      <c r="D787" s="690"/>
      <c r="E787" s="690"/>
      <c r="F787" s="690"/>
      <c r="G787" s="690"/>
    </row>
    <row r="788" spans="1:7">
      <c r="A788" s="690"/>
      <c r="B788" s="690"/>
      <c r="C788" s="690"/>
      <c r="D788" s="690"/>
      <c r="E788" s="690"/>
      <c r="F788" s="690"/>
      <c r="G788" s="690"/>
    </row>
    <row r="789" spans="1:7">
      <c r="A789" s="690"/>
      <c r="B789" s="690"/>
      <c r="C789" s="690"/>
      <c r="D789" s="690"/>
      <c r="E789" s="690"/>
      <c r="F789" s="690"/>
      <c r="G789" s="690"/>
    </row>
    <row r="790" spans="1:7">
      <c r="A790" s="690"/>
      <c r="B790" s="690"/>
      <c r="C790" s="690"/>
      <c r="D790" s="690"/>
      <c r="E790" s="690"/>
      <c r="F790" s="690"/>
      <c r="G790" s="690"/>
    </row>
    <row r="791" spans="1:7">
      <c r="A791" s="690"/>
      <c r="B791" s="690"/>
      <c r="C791" s="690"/>
      <c r="D791" s="690"/>
      <c r="E791" s="690"/>
      <c r="F791" s="690"/>
      <c r="G791" s="690"/>
    </row>
    <row r="792" spans="1:7">
      <c r="A792" s="690"/>
      <c r="B792" s="690"/>
      <c r="C792" s="690"/>
      <c r="D792" s="690"/>
      <c r="E792" s="690"/>
      <c r="F792" s="690"/>
      <c r="G792" s="690"/>
    </row>
    <row r="793" spans="1:7">
      <c r="A793" s="690"/>
      <c r="B793" s="690"/>
      <c r="C793" s="690"/>
      <c r="D793" s="690"/>
      <c r="E793" s="690"/>
      <c r="F793" s="690"/>
      <c r="G793" s="690"/>
    </row>
    <row r="794" spans="1:7">
      <c r="A794" s="690"/>
      <c r="B794" s="690"/>
      <c r="C794" s="690"/>
      <c r="D794" s="690"/>
      <c r="E794" s="690"/>
      <c r="F794" s="690"/>
      <c r="G794" s="690"/>
    </row>
    <row r="795" spans="1:7">
      <c r="A795" s="690"/>
      <c r="B795" s="690"/>
      <c r="C795" s="690"/>
      <c r="D795" s="690"/>
      <c r="E795" s="690"/>
      <c r="F795" s="690"/>
      <c r="G795" s="690"/>
    </row>
    <row r="796" spans="1:7">
      <c r="A796" s="690"/>
      <c r="B796" s="690"/>
      <c r="C796" s="690"/>
      <c r="D796" s="690"/>
      <c r="E796" s="690"/>
      <c r="F796" s="690"/>
      <c r="G796" s="690"/>
    </row>
    <row r="797" spans="1:7">
      <c r="A797" s="690"/>
      <c r="B797" s="690"/>
      <c r="C797" s="690"/>
      <c r="D797" s="690"/>
      <c r="E797" s="690"/>
      <c r="F797" s="690"/>
      <c r="G797" s="690"/>
    </row>
    <row r="798" spans="1:7">
      <c r="A798" s="690"/>
      <c r="B798" s="690"/>
      <c r="C798" s="690"/>
      <c r="D798" s="690"/>
      <c r="E798" s="690"/>
      <c r="F798" s="690"/>
      <c r="G798" s="690"/>
    </row>
    <row r="799" spans="1:7">
      <c r="A799" s="690"/>
      <c r="B799" s="690"/>
      <c r="C799" s="690"/>
      <c r="D799" s="690"/>
      <c r="E799" s="690"/>
      <c r="F799" s="690"/>
      <c r="G799" s="690"/>
    </row>
    <row r="800" spans="1:7">
      <c r="A800" s="690"/>
      <c r="B800" s="690"/>
      <c r="C800" s="690"/>
      <c r="D800" s="690"/>
      <c r="E800" s="690"/>
      <c r="F800" s="690"/>
      <c r="G800" s="690"/>
    </row>
    <row r="801" spans="1:7">
      <c r="A801" s="690"/>
      <c r="B801" s="690"/>
      <c r="C801" s="690"/>
      <c r="D801" s="690"/>
      <c r="E801" s="690"/>
      <c r="F801" s="690"/>
      <c r="G801" s="690"/>
    </row>
    <row r="802" spans="1:7">
      <c r="A802" s="690"/>
      <c r="B802" s="690"/>
      <c r="C802" s="690"/>
      <c r="D802" s="690"/>
      <c r="E802" s="690"/>
      <c r="F802" s="690"/>
      <c r="G802" s="690"/>
    </row>
    <row r="803" spans="1:7">
      <c r="A803" s="690"/>
      <c r="B803" s="690"/>
      <c r="C803" s="690"/>
      <c r="D803" s="690"/>
      <c r="E803" s="690"/>
      <c r="F803" s="690"/>
      <c r="G803" s="690"/>
    </row>
    <row r="804" spans="1:7">
      <c r="A804" s="690"/>
      <c r="B804" s="690"/>
      <c r="C804" s="690"/>
      <c r="D804" s="690"/>
      <c r="E804" s="690"/>
      <c r="F804" s="690"/>
      <c r="G804" s="690"/>
    </row>
    <row r="805" spans="1:7">
      <c r="A805" s="690"/>
      <c r="B805" s="690"/>
      <c r="C805" s="690"/>
      <c r="D805" s="690"/>
      <c r="E805" s="690"/>
      <c r="F805" s="690"/>
      <c r="G805" s="690"/>
    </row>
    <row r="806" spans="1:7">
      <c r="A806" s="690"/>
      <c r="B806" s="690"/>
      <c r="C806" s="690"/>
      <c r="D806" s="690"/>
      <c r="E806" s="690"/>
      <c r="F806" s="690"/>
      <c r="G806" s="690"/>
    </row>
    <row r="807" spans="1:7">
      <c r="A807" s="690"/>
      <c r="B807" s="690"/>
      <c r="C807" s="690"/>
      <c r="D807" s="690"/>
      <c r="E807" s="690"/>
      <c r="F807" s="690"/>
      <c r="G807" s="690"/>
    </row>
    <row r="808" spans="1:7">
      <c r="A808" s="690"/>
      <c r="B808" s="690"/>
      <c r="C808" s="690"/>
      <c r="D808" s="690"/>
      <c r="E808" s="690"/>
      <c r="F808" s="690"/>
      <c r="G808" s="690"/>
    </row>
    <row r="809" spans="1:7">
      <c r="A809" s="690"/>
      <c r="B809" s="690"/>
      <c r="C809" s="690"/>
      <c r="D809" s="690"/>
      <c r="E809" s="690"/>
      <c r="F809" s="690"/>
      <c r="G809" s="690"/>
    </row>
    <row r="810" spans="1:7">
      <c r="A810" s="690"/>
      <c r="B810" s="690"/>
      <c r="C810" s="690"/>
      <c r="D810" s="690"/>
      <c r="E810" s="690"/>
      <c r="F810" s="690"/>
      <c r="G810" s="690"/>
    </row>
    <row r="811" spans="1:7">
      <c r="A811" s="690"/>
      <c r="B811" s="690"/>
      <c r="C811" s="690"/>
      <c r="D811" s="690"/>
      <c r="E811" s="690"/>
      <c r="F811" s="690"/>
      <c r="G811" s="690"/>
    </row>
    <row r="812" spans="1:7">
      <c r="A812" s="690"/>
      <c r="B812" s="690"/>
      <c r="C812" s="690"/>
      <c r="D812" s="690"/>
      <c r="E812" s="690"/>
      <c r="F812" s="690"/>
      <c r="G812" s="690"/>
    </row>
    <row r="813" spans="1:7">
      <c r="A813" s="690"/>
      <c r="B813" s="690"/>
      <c r="C813" s="690"/>
      <c r="D813" s="690"/>
      <c r="E813" s="690"/>
      <c r="F813" s="690"/>
      <c r="G813" s="690"/>
    </row>
    <row r="814" spans="1:7">
      <c r="A814" s="690"/>
      <c r="B814" s="690"/>
      <c r="C814" s="690"/>
      <c r="D814" s="690"/>
      <c r="E814" s="690"/>
      <c r="F814" s="690"/>
      <c r="G814" s="690"/>
    </row>
    <row r="815" spans="1:7">
      <c r="A815" s="690"/>
      <c r="B815" s="690"/>
      <c r="C815" s="690"/>
      <c r="D815" s="690"/>
      <c r="E815" s="690"/>
      <c r="F815" s="690"/>
      <c r="G815" s="690"/>
    </row>
    <row r="816" spans="1:7">
      <c r="A816" s="690"/>
      <c r="B816" s="690"/>
      <c r="C816" s="690"/>
      <c r="D816" s="690"/>
      <c r="E816" s="690"/>
      <c r="F816" s="690"/>
      <c r="G816" s="690"/>
    </row>
    <row r="817" spans="1:7">
      <c r="A817" s="690"/>
      <c r="B817" s="690"/>
      <c r="C817" s="690"/>
      <c r="D817" s="690"/>
      <c r="E817" s="690"/>
      <c r="F817" s="690"/>
      <c r="G817" s="690"/>
    </row>
    <row r="818" spans="1:7">
      <c r="A818" s="690"/>
      <c r="B818" s="690"/>
      <c r="C818" s="690"/>
      <c r="D818" s="690"/>
      <c r="E818" s="690"/>
      <c r="F818" s="690"/>
      <c r="G818" s="690"/>
    </row>
    <row r="819" spans="1:7">
      <c r="A819" s="690"/>
      <c r="B819" s="690"/>
      <c r="C819" s="690"/>
      <c r="D819" s="690"/>
      <c r="E819" s="690"/>
      <c r="F819" s="690"/>
      <c r="G819" s="690"/>
    </row>
    <row r="820" spans="1:7">
      <c r="A820" s="690"/>
      <c r="B820" s="690"/>
      <c r="C820" s="690"/>
      <c r="D820" s="690"/>
      <c r="E820" s="690"/>
      <c r="F820" s="690"/>
      <c r="G820" s="690"/>
    </row>
    <row r="821" spans="1:7">
      <c r="A821" s="690"/>
      <c r="B821" s="690"/>
      <c r="C821" s="690"/>
      <c r="D821" s="690"/>
      <c r="E821" s="690"/>
      <c r="F821" s="690"/>
      <c r="G821" s="690"/>
    </row>
    <row r="822" spans="1:7">
      <c r="A822" s="690"/>
      <c r="B822" s="690"/>
      <c r="C822" s="690"/>
      <c r="D822" s="690"/>
      <c r="E822" s="690"/>
      <c r="F822" s="690"/>
      <c r="G822" s="690"/>
    </row>
    <row r="823" spans="1:7">
      <c r="A823" s="690"/>
      <c r="B823" s="690"/>
      <c r="C823" s="690"/>
      <c r="D823" s="690"/>
      <c r="E823" s="690"/>
      <c r="F823" s="690"/>
      <c r="G823" s="690"/>
    </row>
    <row r="824" spans="1:7">
      <c r="A824" s="690"/>
      <c r="B824" s="690"/>
      <c r="C824" s="690"/>
      <c r="D824" s="690"/>
      <c r="E824" s="690"/>
      <c r="F824" s="690"/>
      <c r="G824" s="690"/>
    </row>
    <row r="825" spans="1:7">
      <c r="A825" s="690"/>
      <c r="B825" s="690"/>
      <c r="C825" s="690"/>
      <c r="D825" s="690"/>
      <c r="E825" s="690"/>
      <c r="F825" s="690"/>
      <c r="G825" s="690"/>
    </row>
    <row r="826" spans="1:7">
      <c r="A826" s="690"/>
      <c r="B826" s="690"/>
      <c r="C826" s="690"/>
      <c r="D826" s="690"/>
      <c r="E826" s="690"/>
      <c r="F826" s="690"/>
      <c r="G826" s="690"/>
    </row>
    <row r="827" spans="1:7">
      <c r="A827" s="690"/>
      <c r="B827" s="690"/>
      <c r="C827" s="690"/>
      <c r="D827" s="690"/>
      <c r="E827" s="690"/>
      <c r="F827" s="690"/>
      <c r="G827" s="690"/>
    </row>
    <row r="828" spans="1:7">
      <c r="A828" s="690"/>
      <c r="B828" s="690"/>
      <c r="C828" s="690"/>
      <c r="D828" s="690"/>
      <c r="E828" s="690"/>
      <c r="F828" s="690"/>
      <c r="G828" s="690"/>
    </row>
    <row r="829" spans="1:7">
      <c r="A829" s="690"/>
      <c r="B829" s="690"/>
      <c r="C829" s="690"/>
      <c r="D829" s="690"/>
      <c r="E829" s="690"/>
      <c r="F829" s="690"/>
      <c r="G829" s="690"/>
    </row>
    <row r="830" spans="1:7">
      <c r="A830" s="690"/>
      <c r="B830" s="690"/>
      <c r="C830" s="690"/>
      <c r="D830" s="690"/>
      <c r="E830" s="690"/>
      <c r="F830" s="690"/>
      <c r="G830" s="690"/>
    </row>
    <row r="831" spans="1:7">
      <c r="A831" s="690"/>
      <c r="B831" s="690"/>
      <c r="C831" s="690"/>
      <c r="D831" s="690"/>
      <c r="E831" s="690"/>
      <c r="F831" s="690"/>
      <c r="G831" s="690"/>
    </row>
    <row r="832" spans="1:7">
      <c r="A832" s="690"/>
      <c r="B832" s="690"/>
      <c r="C832" s="690"/>
      <c r="D832" s="690"/>
      <c r="E832" s="690"/>
      <c r="F832" s="690"/>
      <c r="G832" s="690"/>
    </row>
    <row r="833" spans="1:7">
      <c r="A833" s="690"/>
      <c r="B833" s="690"/>
      <c r="C833" s="690"/>
      <c r="D833" s="690"/>
      <c r="E833" s="690"/>
      <c r="F833" s="690"/>
      <c r="G833" s="690"/>
    </row>
    <row r="834" spans="1:7">
      <c r="A834" s="690"/>
      <c r="B834" s="690"/>
      <c r="C834" s="690"/>
      <c r="D834" s="690"/>
      <c r="E834" s="690"/>
      <c r="F834" s="690"/>
      <c r="G834" s="690"/>
    </row>
    <row r="835" spans="1:7">
      <c r="A835" s="690"/>
      <c r="B835" s="690"/>
      <c r="C835" s="690"/>
      <c r="D835" s="690"/>
      <c r="E835" s="690"/>
      <c r="F835" s="690"/>
      <c r="G835" s="690"/>
    </row>
    <row r="836" spans="1:7">
      <c r="A836" s="690"/>
      <c r="B836" s="690"/>
      <c r="C836" s="690"/>
      <c r="D836" s="690"/>
      <c r="E836" s="690"/>
      <c r="F836" s="690"/>
      <c r="G836" s="690"/>
    </row>
    <row r="837" spans="1:7">
      <c r="A837" s="690"/>
      <c r="B837" s="690"/>
      <c r="C837" s="690"/>
      <c r="D837" s="690"/>
      <c r="E837" s="690"/>
      <c r="F837" s="690"/>
      <c r="G837" s="690"/>
    </row>
    <row r="838" spans="1:7">
      <c r="A838" s="690"/>
      <c r="B838" s="690"/>
      <c r="C838" s="690"/>
      <c r="D838" s="690"/>
      <c r="E838" s="690"/>
      <c r="F838" s="690"/>
      <c r="G838" s="690"/>
    </row>
    <row r="839" spans="1:7">
      <c r="A839" s="690"/>
      <c r="B839" s="690"/>
      <c r="C839" s="690"/>
      <c r="D839" s="690"/>
      <c r="E839" s="690"/>
      <c r="F839" s="690"/>
      <c r="G839" s="690"/>
    </row>
    <row r="840" spans="1:7">
      <c r="A840" s="690"/>
      <c r="B840" s="690"/>
      <c r="C840" s="690"/>
      <c r="D840" s="690"/>
      <c r="E840" s="690"/>
      <c r="F840" s="690"/>
      <c r="G840" s="690"/>
    </row>
    <row r="841" spans="1:7">
      <c r="A841" s="690"/>
      <c r="B841" s="690"/>
      <c r="C841" s="690"/>
      <c r="D841" s="690"/>
      <c r="E841" s="690"/>
      <c r="F841" s="690"/>
      <c r="G841" s="690"/>
    </row>
    <row r="842" spans="1:7">
      <c r="A842" s="690"/>
      <c r="B842" s="690"/>
      <c r="C842" s="690"/>
      <c r="D842" s="690"/>
      <c r="E842" s="690"/>
      <c r="F842" s="690"/>
      <c r="G842" s="690"/>
    </row>
    <row r="843" spans="1:7">
      <c r="A843" s="690"/>
      <c r="B843" s="690"/>
      <c r="C843" s="690"/>
      <c r="D843" s="690"/>
      <c r="E843" s="690"/>
      <c r="F843" s="690"/>
      <c r="G843" s="690"/>
    </row>
    <row r="844" spans="1:7">
      <c r="A844" s="690"/>
      <c r="B844" s="690"/>
      <c r="C844" s="690"/>
      <c r="D844" s="690"/>
      <c r="E844" s="690"/>
      <c r="F844" s="690"/>
      <c r="G844" s="690"/>
    </row>
    <row r="845" spans="1:7">
      <c r="A845" s="690"/>
      <c r="B845" s="690"/>
      <c r="C845" s="690"/>
      <c r="D845" s="690"/>
      <c r="E845" s="690"/>
      <c r="F845" s="690"/>
      <c r="G845" s="690"/>
    </row>
    <row r="846" spans="1:7">
      <c r="A846" s="690"/>
      <c r="B846" s="690"/>
      <c r="C846" s="690"/>
      <c r="D846" s="690"/>
      <c r="E846" s="690"/>
      <c r="F846" s="690"/>
      <c r="G846" s="690"/>
    </row>
    <row r="847" spans="1:7">
      <c r="A847" s="690"/>
      <c r="B847" s="690"/>
      <c r="C847" s="690"/>
      <c r="D847" s="690"/>
      <c r="E847" s="690"/>
      <c r="F847" s="690"/>
      <c r="G847" s="690"/>
    </row>
    <row r="848" spans="1:7">
      <c r="A848" s="690"/>
      <c r="B848" s="690"/>
      <c r="C848" s="690"/>
      <c r="D848" s="690"/>
      <c r="E848" s="690"/>
      <c r="F848" s="690"/>
      <c r="G848" s="690"/>
    </row>
    <row r="849" spans="1:7">
      <c r="A849" s="690"/>
      <c r="B849" s="690"/>
      <c r="C849" s="690"/>
      <c r="D849" s="690"/>
      <c r="E849" s="690"/>
      <c r="F849" s="690"/>
      <c r="G849" s="690"/>
    </row>
    <row r="850" spans="1:7">
      <c r="A850" s="690"/>
      <c r="B850" s="690"/>
      <c r="C850" s="690"/>
      <c r="D850" s="690"/>
      <c r="E850" s="690"/>
      <c r="F850" s="690"/>
      <c r="G850" s="690"/>
    </row>
    <row r="851" spans="1:7">
      <c r="A851" s="690"/>
      <c r="B851" s="690"/>
      <c r="C851" s="690"/>
      <c r="D851" s="690"/>
      <c r="E851" s="690"/>
      <c r="F851" s="690"/>
      <c r="G851" s="690"/>
    </row>
    <row r="852" spans="1:7">
      <c r="A852" s="690"/>
      <c r="B852" s="690"/>
      <c r="C852" s="690"/>
      <c r="D852" s="690"/>
      <c r="E852" s="690"/>
      <c r="F852" s="690"/>
      <c r="G852" s="690"/>
    </row>
    <row r="853" spans="1:7">
      <c r="A853" s="690"/>
      <c r="B853" s="690"/>
      <c r="C853" s="690"/>
      <c r="D853" s="690"/>
      <c r="E853" s="690"/>
      <c r="F853" s="690"/>
      <c r="G853" s="690"/>
    </row>
    <row r="854" spans="1:7">
      <c r="A854" s="690"/>
      <c r="B854" s="690"/>
      <c r="C854" s="690"/>
      <c r="D854" s="690"/>
      <c r="E854" s="690"/>
      <c r="F854" s="690"/>
      <c r="G854" s="690"/>
    </row>
    <row r="855" spans="1:7">
      <c r="A855" s="690"/>
      <c r="B855" s="690"/>
      <c r="C855" s="690"/>
      <c r="D855" s="690"/>
      <c r="E855" s="690"/>
      <c r="F855" s="690"/>
      <c r="G855" s="690"/>
    </row>
    <row r="856" spans="1:7">
      <c r="A856" s="690"/>
      <c r="B856" s="690"/>
      <c r="C856" s="690"/>
      <c r="D856" s="690"/>
      <c r="E856" s="690"/>
      <c r="F856" s="690"/>
      <c r="G856" s="690"/>
    </row>
    <row r="857" spans="1:7">
      <c r="A857" s="690"/>
      <c r="B857" s="690"/>
      <c r="C857" s="690"/>
      <c r="D857" s="690"/>
      <c r="E857" s="690"/>
      <c r="F857" s="690"/>
      <c r="G857" s="690"/>
    </row>
    <row r="858" spans="1:7">
      <c r="A858" s="690"/>
      <c r="B858" s="690"/>
      <c r="C858" s="690"/>
      <c r="D858" s="690"/>
      <c r="E858" s="690"/>
      <c r="F858" s="690"/>
      <c r="G858" s="690"/>
    </row>
    <row r="859" spans="1:7">
      <c r="A859" s="690"/>
      <c r="B859" s="690"/>
      <c r="C859" s="690"/>
      <c r="D859" s="690"/>
      <c r="E859" s="690"/>
      <c r="F859" s="690"/>
      <c r="G859" s="690"/>
    </row>
    <row r="860" spans="1:7">
      <c r="A860" s="690"/>
      <c r="B860" s="690"/>
      <c r="C860" s="690"/>
      <c r="D860" s="690"/>
      <c r="E860" s="690"/>
      <c r="F860" s="690"/>
      <c r="G860" s="690"/>
    </row>
    <row r="861" spans="1:7">
      <c r="A861" s="690"/>
      <c r="B861" s="690"/>
      <c r="C861" s="690"/>
      <c r="D861" s="690"/>
      <c r="E861" s="690"/>
      <c r="F861" s="690"/>
      <c r="G861" s="690"/>
    </row>
    <row r="862" spans="1:7">
      <c r="A862" s="690"/>
      <c r="B862" s="690"/>
      <c r="C862" s="690"/>
      <c r="D862" s="690"/>
      <c r="E862" s="690"/>
      <c r="F862" s="690"/>
      <c r="G862" s="690"/>
    </row>
    <row r="863" spans="1:7">
      <c r="A863" s="690"/>
      <c r="B863" s="690"/>
      <c r="C863" s="690"/>
      <c r="D863" s="690"/>
      <c r="E863" s="690"/>
      <c r="F863" s="690"/>
      <c r="G863" s="690"/>
    </row>
    <row r="864" spans="1:7">
      <c r="A864" s="690"/>
      <c r="B864" s="690"/>
      <c r="C864" s="690"/>
      <c r="D864" s="690"/>
      <c r="E864" s="690"/>
      <c r="F864" s="690"/>
      <c r="G864" s="690"/>
    </row>
    <row r="865" spans="1:7">
      <c r="A865" s="690"/>
      <c r="B865" s="690"/>
      <c r="C865" s="690"/>
      <c r="D865" s="690"/>
      <c r="E865" s="690"/>
      <c r="F865" s="690"/>
      <c r="G865" s="690"/>
    </row>
    <row r="866" spans="1:7">
      <c r="A866" s="690"/>
      <c r="B866" s="690"/>
      <c r="C866" s="690"/>
      <c r="D866" s="690"/>
      <c r="E866" s="690"/>
      <c r="F866" s="690"/>
      <c r="G866" s="690"/>
    </row>
    <row r="867" spans="1:7">
      <c r="A867" s="690"/>
      <c r="B867" s="690"/>
      <c r="C867" s="690"/>
      <c r="D867" s="690"/>
      <c r="E867" s="690"/>
      <c r="F867" s="690"/>
      <c r="G867" s="690"/>
    </row>
    <row r="868" spans="1:7">
      <c r="A868" s="690"/>
      <c r="B868" s="690"/>
      <c r="C868" s="690"/>
      <c r="D868" s="690"/>
      <c r="E868" s="690"/>
      <c r="F868" s="690"/>
      <c r="G868" s="690"/>
    </row>
    <row r="869" spans="1:7">
      <c r="A869" s="690"/>
      <c r="B869" s="690"/>
      <c r="C869" s="690"/>
      <c r="D869" s="690"/>
      <c r="E869" s="690"/>
      <c r="F869" s="690"/>
      <c r="G869" s="690"/>
    </row>
    <row r="870" spans="1:7">
      <c r="A870" s="690"/>
      <c r="B870" s="690"/>
      <c r="C870" s="690"/>
      <c r="D870" s="690"/>
      <c r="E870" s="690"/>
      <c r="F870" s="690"/>
      <c r="G870" s="690"/>
    </row>
    <row r="871" spans="1:7">
      <c r="A871" s="690"/>
      <c r="B871" s="690"/>
      <c r="C871" s="690"/>
      <c r="D871" s="690"/>
      <c r="E871" s="690"/>
      <c r="F871" s="690"/>
      <c r="G871" s="690"/>
    </row>
    <row r="872" spans="1:7">
      <c r="A872" s="690"/>
      <c r="B872" s="690"/>
      <c r="C872" s="690"/>
      <c r="D872" s="690"/>
      <c r="E872" s="690"/>
      <c r="F872" s="690"/>
      <c r="G872" s="690"/>
    </row>
    <row r="873" spans="1:7">
      <c r="A873" s="690"/>
      <c r="B873" s="690"/>
      <c r="C873" s="690"/>
      <c r="D873" s="690"/>
      <c r="E873" s="690"/>
      <c r="F873" s="690"/>
      <c r="G873" s="690"/>
    </row>
    <row r="874" spans="1:7">
      <c r="A874" s="690"/>
      <c r="B874" s="690"/>
      <c r="C874" s="690"/>
      <c r="D874" s="690"/>
      <c r="E874" s="690"/>
      <c r="F874" s="690"/>
      <c r="G874" s="690"/>
    </row>
    <row r="875" spans="1:7">
      <c r="A875" s="690"/>
      <c r="B875" s="690"/>
      <c r="C875" s="690"/>
      <c r="D875" s="690"/>
      <c r="E875" s="690"/>
      <c r="F875" s="690"/>
      <c r="G875" s="690"/>
    </row>
    <row r="876" spans="1:7">
      <c r="A876" s="690"/>
      <c r="B876" s="690"/>
      <c r="C876" s="690"/>
      <c r="D876" s="690"/>
      <c r="E876" s="690"/>
      <c r="F876" s="690"/>
      <c r="G876" s="690"/>
    </row>
    <row r="877" spans="1:7">
      <c r="A877" s="690"/>
      <c r="B877" s="690"/>
      <c r="C877" s="690"/>
      <c r="D877" s="690"/>
      <c r="E877" s="690"/>
      <c r="F877" s="690"/>
      <c r="G877" s="690"/>
    </row>
    <row r="878" spans="1:7">
      <c r="A878" s="690"/>
      <c r="B878" s="690"/>
      <c r="C878" s="690"/>
      <c r="D878" s="690"/>
      <c r="E878" s="690"/>
      <c r="F878" s="690"/>
      <c r="G878" s="690"/>
    </row>
    <row r="879" spans="1:7">
      <c r="A879" s="690"/>
      <c r="B879" s="690"/>
      <c r="C879" s="690"/>
      <c r="D879" s="690"/>
      <c r="E879" s="690"/>
      <c r="F879" s="690"/>
      <c r="G879" s="690"/>
    </row>
    <row r="880" spans="1:7">
      <c r="A880" s="690"/>
      <c r="B880" s="690"/>
      <c r="C880" s="690"/>
      <c r="D880" s="690"/>
      <c r="E880" s="690"/>
      <c r="F880" s="690"/>
      <c r="G880" s="690"/>
    </row>
    <row r="881" spans="1:7">
      <c r="A881" s="690"/>
      <c r="B881" s="690"/>
      <c r="C881" s="690"/>
      <c r="D881" s="690"/>
      <c r="E881" s="690"/>
      <c r="F881" s="690"/>
      <c r="G881" s="690"/>
    </row>
    <row r="882" spans="1:7">
      <c r="A882" s="690"/>
      <c r="B882" s="690"/>
      <c r="C882" s="690"/>
      <c r="D882" s="690"/>
      <c r="E882" s="690"/>
      <c r="F882" s="690"/>
      <c r="G882" s="690"/>
    </row>
    <row r="883" spans="1:7">
      <c r="A883" s="690"/>
      <c r="B883" s="690"/>
      <c r="C883" s="690"/>
      <c r="D883" s="690"/>
      <c r="E883" s="690"/>
      <c r="F883" s="690"/>
      <c r="G883" s="690"/>
    </row>
    <row r="884" spans="1:7">
      <c r="A884" s="690"/>
      <c r="B884" s="690"/>
      <c r="C884" s="690"/>
      <c r="D884" s="690"/>
      <c r="E884" s="690"/>
      <c r="F884" s="690"/>
      <c r="G884" s="690"/>
    </row>
    <row r="885" spans="1:7">
      <c r="A885" s="690"/>
      <c r="B885" s="690"/>
      <c r="C885" s="690"/>
      <c r="D885" s="690"/>
      <c r="E885" s="690"/>
      <c r="F885" s="690"/>
      <c r="G885" s="690"/>
    </row>
    <row r="886" spans="1:7">
      <c r="A886" s="690"/>
      <c r="B886" s="690"/>
      <c r="C886" s="690"/>
      <c r="D886" s="690"/>
      <c r="E886" s="690"/>
      <c r="F886" s="690"/>
      <c r="G886" s="690"/>
    </row>
    <row r="887" spans="1:7">
      <c r="A887" s="690"/>
      <c r="B887" s="690"/>
      <c r="C887" s="690"/>
      <c r="D887" s="690"/>
      <c r="E887" s="690"/>
      <c r="F887" s="690"/>
      <c r="G887" s="690"/>
    </row>
    <row r="888" spans="1:7">
      <c r="A888" s="690"/>
      <c r="B888" s="690"/>
      <c r="C888" s="690"/>
      <c r="D888" s="690"/>
      <c r="E888" s="690"/>
      <c r="F888" s="690"/>
      <c r="G888" s="690"/>
    </row>
    <row r="889" spans="1:7">
      <c r="A889" s="690"/>
      <c r="B889" s="690"/>
      <c r="C889" s="690"/>
      <c r="D889" s="690"/>
      <c r="E889" s="690"/>
      <c r="F889" s="690"/>
      <c r="G889" s="690"/>
    </row>
    <row r="890" spans="1:7">
      <c r="A890" s="690"/>
      <c r="B890" s="690"/>
      <c r="C890" s="690"/>
      <c r="D890" s="690"/>
      <c r="E890" s="690"/>
      <c r="F890" s="690"/>
      <c r="G890" s="690"/>
    </row>
    <row r="891" spans="1:7">
      <c r="A891" s="690"/>
      <c r="B891" s="690"/>
      <c r="C891" s="690"/>
      <c r="D891" s="690"/>
      <c r="E891" s="690"/>
      <c r="F891" s="690"/>
      <c r="G891" s="690"/>
    </row>
    <row r="892" spans="1:7">
      <c r="A892" s="690"/>
      <c r="B892" s="690"/>
      <c r="C892" s="690"/>
      <c r="D892" s="690"/>
      <c r="E892" s="690"/>
      <c r="F892" s="690"/>
      <c r="G892" s="690"/>
    </row>
    <row r="893" spans="1:7">
      <c r="A893" s="690"/>
      <c r="B893" s="690"/>
      <c r="C893" s="690"/>
      <c r="D893" s="690"/>
      <c r="E893" s="690"/>
      <c r="F893" s="690"/>
      <c r="G893" s="690"/>
    </row>
    <row r="894" spans="1:7">
      <c r="A894" s="690"/>
      <c r="B894" s="690"/>
      <c r="C894" s="690"/>
      <c r="D894" s="690"/>
      <c r="E894" s="690"/>
      <c r="F894" s="690"/>
      <c r="G894" s="690"/>
    </row>
    <row r="895" spans="1:7">
      <c r="A895" s="690"/>
      <c r="B895" s="690"/>
      <c r="C895" s="690"/>
      <c r="D895" s="690"/>
      <c r="E895" s="690"/>
      <c r="F895" s="690"/>
      <c r="G895" s="690"/>
    </row>
    <row r="896" spans="1:7">
      <c r="A896" s="690"/>
      <c r="B896" s="690"/>
      <c r="C896" s="690"/>
      <c r="D896" s="690"/>
      <c r="E896" s="690"/>
      <c r="F896" s="690"/>
      <c r="G896" s="690"/>
    </row>
    <row r="897" spans="1:7">
      <c r="A897" s="690"/>
      <c r="B897" s="690"/>
      <c r="C897" s="690"/>
      <c r="D897" s="690"/>
      <c r="E897" s="690"/>
      <c r="F897" s="690"/>
      <c r="G897" s="690"/>
    </row>
    <row r="898" spans="1:7">
      <c r="A898" s="690"/>
      <c r="B898" s="690"/>
      <c r="C898" s="690"/>
      <c r="D898" s="690"/>
      <c r="E898" s="690"/>
      <c r="F898" s="690"/>
      <c r="G898" s="690"/>
    </row>
    <row r="899" spans="1:7">
      <c r="A899" s="690"/>
      <c r="B899" s="690"/>
      <c r="C899" s="690"/>
      <c r="D899" s="690"/>
      <c r="E899" s="690"/>
      <c r="F899" s="690"/>
      <c r="G899" s="690"/>
    </row>
    <row r="900" spans="1:7">
      <c r="A900" s="690"/>
      <c r="B900" s="690"/>
      <c r="C900" s="690"/>
      <c r="D900" s="690"/>
      <c r="E900" s="690"/>
      <c r="F900" s="690"/>
      <c r="G900" s="690"/>
    </row>
    <row r="901" spans="1:7">
      <c r="A901" s="690"/>
      <c r="B901" s="690"/>
      <c r="C901" s="690"/>
      <c r="D901" s="690"/>
      <c r="E901" s="690"/>
      <c r="F901" s="690"/>
      <c r="G901" s="690"/>
    </row>
    <row r="902" spans="1:7">
      <c r="A902" s="690"/>
      <c r="B902" s="690"/>
      <c r="C902" s="690"/>
      <c r="D902" s="690"/>
      <c r="E902" s="690"/>
      <c r="F902" s="690"/>
      <c r="G902" s="690"/>
    </row>
    <row r="903" spans="1:7">
      <c r="A903" s="690"/>
      <c r="B903" s="690"/>
      <c r="C903" s="690"/>
      <c r="D903" s="690"/>
      <c r="E903" s="690"/>
      <c r="F903" s="690"/>
      <c r="G903" s="690"/>
    </row>
    <row r="904" spans="1:7">
      <c r="A904" s="690"/>
      <c r="B904" s="690"/>
      <c r="C904" s="690"/>
      <c r="D904" s="690"/>
      <c r="E904" s="690"/>
      <c r="F904" s="690"/>
      <c r="G904" s="690"/>
    </row>
    <row r="905" spans="1:7">
      <c r="A905" s="690"/>
      <c r="B905" s="690"/>
      <c r="C905" s="690"/>
      <c r="D905" s="690"/>
      <c r="E905" s="690"/>
      <c r="F905" s="690"/>
      <c r="G905" s="690"/>
    </row>
    <row r="906" spans="1:7">
      <c r="A906" s="690"/>
      <c r="B906" s="690"/>
      <c r="C906" s="690"/>
      <c r="D906" s="690"/>
      <c r="E906" s="690"/>
      <c r="F906" s="690"/>
      <c r="G906" s="690"/>
    </row>
    <row r="907" spans="1:7">
      <c r="A907" s="690"/>
      <c r="B907" s="690"/>
      <c r="C907" s="690"/>
      <c r="D907" s="690"/>
      <c r="E907" s="690"/>
      <c r="F907" s="690"/>
      <c r="G907" s="690"/>
    </row>
    <row r="908" spans="1:7">
      <c r="A908" s="690"/>
      <c r="B908" s="690"/>
      <c r="C908" s="690"/>
      <c r="D908" s="690"/>
      <c r="E908" s="690"/>
      <c r="F908" s="690"/>
      <c r="G908" s="690"/>
    </row>
    <row r="909" spans="1:7">
      <c r="A909" s="690"/>
      <c r="B909" s="690"/>
      <c r="C909" s="690"/>
      <c r="D909" s="690"/>
      <c r="E909" s="690"/>
      <c r="F909" s="690"/>
      <c r="G909" s="690"/>
    </row>
    <row r="910" spans="1:7">
      <c r="A910" s="690"/>
      <c r="B910" s="690"/>
      <c r="C910" s="690"/>
      <c r="D910" s="690"/>
      <c r="E910" s="690"/>
      <c r="F910" s="690"/>
      <c r="G910" s="690"/>
    </row>
    <row r="911" spans="1:7">
      <c r="A911" s="690"/>
      <c r="B911" s="690"/>
      <c r="C911" s="690"/>
      <c r="D911" s="690"/>
      <c r="E911" s="690"/>
      <c r="F911" s="690"/>
      <c r="G911" s="690"/>
    </row>
    <row r="912" spans="1:7">
      <c r="A912" s="690"/>
      <c r="B912" s="690"/>
      <c r="C912" s="690"/>
      <c r="D912" s="690"/>
      <c r="E912" s="690"/>
      <c r="F912" s="690"/>
      <c r="G912" s="690"/>
    </row>
    <row r="913" spans="1:7">
      <c r="A913" s="690"/>
      <c r="B913" s="690"/>
      <c r="C913" s="690"/>
      <c r="D913" s="690"/>
      <c r="E913" s="690"/>
      <c r="F913" s="690"/>
      <c r="G913" s="690"/>
    </row>
    <row r="914" spans="1:7">
      <c r="A914" s="690"/>
      <c r="B914" s="690"/>
      <c r="C914" s="690"/>
      <c r="D914" s="690"/>
      <c r="E914" s="690"/>
      <c r="F914" s="690"/>
      <c r="G914" s="690"/>
    </row>
    <row r="915" spans="1:7">
      <c r="A915" s="690"/>
      <c r="B915" s="690"/>
      <c r="C915" s="690"/>
      <c r="D915" s="690"/>
      <c r="E915" s="690"/>
      <c r="F915" s="690"/>
      <c r="G915" s="690"/>
    </row>
    <row r="916" spans="1:7">
      <c r="A916" s="690"/>
      <c r="B916" s="690"/>
      <c r="C916" s="690"/>
      <c r="D916" s="690"/>
      <c r="E916" s="690"/>
      <c r="F916" s="690"/>
      <c r="G916" s="690"/>
    </row>
    <row r="917" spans="1:7">
      <c r="A917" s="690"/>
      <c r="B917" s="690"/>
      <c r="C917" s="690"/>
      <c r="D917" s="690"/>
      <c r="E917" s="690"/>
      <c r="F917" s="690"/>
      <c r="G917" s="690"/>
    </row>
    <row r="918" spans="1:7">
      <c r="A918" s="690"/>
      <c r="B918" s="690"/>
      <c r="C918" s="690"/>
      <c r="D918" s="690"/>
      <c r="E918" s="690"/>
      <c r="F918" s="690"/>
      <c r="G918" s="690"/>
    </row>
    <row r="919" spans="1:7">
      <c r="A919" s="690"/>
      <c r="B919" s="690"/>
      <c r="C919" s="690"/>
      <c r="D919" s="690"/>
      <c r="E919" s="690"/>
      <c r="F919" s="690"/>
      <c r="G919" s="690"/>
    </row>
    <row r="920" spans="1:7">
      <c r="A920" s="690"/>
      <c r="B920" s="690"/>
      <c r="C920" s="690"/>
      <c r="D920" s="690"/>
      <c r="E920" s="690"/>
      <c r="F920" s="690"/>
      <c r="G920" s="690"/>
    </row>
    <row r="921" spans="1:7">
      <c r="A921" s="690"/>
      <c r="B921" s="690"/>
      <c r="C921" s="690"/>
      <c r="D921" s="690"/>
      <c r="E921" s="690"/>
      <c r="F921" s="690"/>
      <c r="G921" s="690"/>
    </row>
    <row r="922" spans="1:7">
      <c r="A922" s="690"/>
      <c r="B922" s="690"/>
      <c r="C922" s="690"/>
      <c r="D922" s="690"/>
      <c r="E922" s="690"/>
      <c r="F922" s="690"/>
      <c r="G922" s="690"/>
    </row>
    <row r="923" spans="1:7">
      <c r="A923" s="690"/>
      <c r="B923" s="690"/>
      <c r="C923" s="690"/>
      <c r="D923" s="690"/>
      <c r="E923" s="690"/>
      <c r="F923" s="690"/>
      <c r="G923" s="690"/>
    </row>
    <row r="924" spans="1:7">
      <c r="A924" s="690"/>
      <c r="B924" s="690"/>
      <c r="C924" s="690"/>
      <c r="D924" s="690"/>
      <c r="E924" s="690"/>
      <c r="F924" s="690"/>
      <c r="G924" s="690"/>
    </row>
    <row r="925" spans="1:7">
      <c r="A925" s="690"/>
      <c r="B925" s="690"/>
      <c r="C925" s="690"/>
      <c r="D925" s="690"/>
      <c r="E925" s="690"/>
      <c r="F925" s="690"/>
      <c r="G925" s="690"/>
    </row>
    <row r="926" spans="1:7">
      <c r="A926" s="690"/>
      <c r="B926" s="690"/>
      <c r="C926" s="690"/>
      <c r="D926" s="690"/>
      <c r="E926" s="690"/>
      <c r="F926" s="690"/>
      <c r="G926" s="690"/>
    </row>
    <row r="927" spans="1:7">
      <c r="A927" s="690"/>
      <c r="B927" s="690"/>
      <c r="C927" s="690"/>
      <c r="D927" s="690"/>
      <c r="E927" s="690"/>
      <c r="F927" s="690"/>
      <c r="G927" s="690"/>
    </row>
    <row r="928" spans="1:7">
      <c r="A928" s="690"/>
      <c r="B928" s="690"/>
      <c r="C928" s="690"/>
      <c r="D928" s="690"/>
      <c r="E928" s="690"/>
      <c r="F928" s="690"/>
      <c r="G928" s="690"/>
    </row>
    <row r="929" spans="1:7">
      <c r="A929" s="690"/>
      <c r="B929" s="690"/>
      <c r="C929" s="690"/>
      <c r="D929" s="690"/>
      <c r="E929" s="690"/>
      <c r="F929" s="690"/>
      <c r="G929" s="690"/>
    </row>
    <row r="930" spans="1:7">
      <c r="A930" s="690"/>
      <c r="B930" s="690"/>
      <c r="C930" s="690"/>
      <c r="D930" s="690"/>
      <c r="E930" s="690"/>
      <c r="F930" s="690"/>
      <c r="G930" s="690"/>
    </row>
    <row r="931" spans="1:7">
      <c r="A931" s="690"/>
      <c r="B931" s="690"/>
      <c r="C931" s="690"/>
      <c r="D931" s="690"/>
      <c r="E931" s="690"/>
      <c r="F931" s="690"/>
      <c r="G931" s="690"/>
    </row>
    <row r="932" spans="1:7">
      <c r="A932" s="690"/>
      <c r="B932" s="690"/>
      <c r="C932" s="690"/>
      <c r="D932" s="690"/>
      <c r="E932" s="690"/>
      <c r="F932" s="690"/>
      <c r="G932" s="690"/>
    </row>
    <row r="933" spans="1:7">
      <c r="A933" s="690"/>
      <c r="B933" s="690"/>
      <c r="C933" s="690"/>
      <c r="D933" s="690"/>
      <c r="E933" s="690"/>
      <c r="F933" s="690"/>
      <c r="G933" s="690"/>
    </row>
    <row r="934" spans="1:7">
      <c r="A934" s="690"/>
      <c r="B934" s="690"/>
      <c r="C934" s="690"/>
      <c r="D934" s="690"/>
      <c r="E934" s="690"/>
      <c r="F934" s="690"/>
      <c r="G934" s="690"/>
    </row>
    <row r="935" spans="1:7">
      <c r="A935" s="690"/>
      <c r="B935" s="690"/>
      <c r="C935" s="690"/>
      <c r="D935" s="690"/>
      <c r="E935" s="690"/>
      <c r="F935" s="690"/>
      <c r="G935" s="690"/>
    </row>
    <row r="936" spans="1:7">
      <c r="A936" s="690"/>
      <c r="B936" s="690"/>
      <c r="C936" s="690"/>
      <c r="D936" s="690"/>
      <c r="E936" s="690"/>
      <c r="F936" s="690"/>
      <c r="G936" s="690"/>
    </row>
    <row r="937" spans="1:7">
      <c r="A937" s="690"/>
      <c r="B937" s="690"/>
      <c r="C937" s="690"/>
      <c r="D937" s="690"/>
      <c r="E937" s="690"/>
      <c r="F937" s="690"/>
      <c r="G937" s="690"/>
    </row>
    <row r="938" spans="1:7">
      <c r="A938" s="690"/>
      <c r="B938" s="690"/>
      <c r="C938" s="690"/>
      <c r="D938" s="690"/>
      <c r="E938" s="690"/>
      <c r="F938" s="690"/>
      <c r="G938" s="690"/>
    </row>
    <row r="939" spans="1:7">
      <c r="A939" s="690"/>
      <c r="B939" s="690"/>
      <c r="C939" s="690"/>
      <c r="D939" s="690"/>
      <c r="E939" s="690"/>
      <c r="F939" s="690"/>
      <c r="G939" s="690"/>
    </row>
    <row r="940" spans="1:7">
      <c r="A940" s="690"/>
      <c r="B940" s="690"/>
      <c r="C940" s="690"/>
      <c r="D940" s="690"/>
      <c r="E940" s="690"/>
      <c r="F940" s="690"/>
      <c r="G940" s="690"/>
    </row>
    <row r="941" spans="1:7">
      <c r="A941" s="690"/>
      <c r="B941" s="690"/>
      <c r="C941" s="690"/>
      <c r="D941" s="690"/>
      <c r="E941" s="690"/>
      <c r="F941" s="690"/>
      <c r="G941" s="690"/>
    </row>
    <row r="942" spans="1:7">
      <c r="A942" s="690"/>
      <c r="B942" s="690"/>
      <c r="C942" s="690"/>
      <c r="D942" s="690"/>
      <c r="E942" s="690"/>
      <c r="F942" s="690"/>
      <c r="G942" s="690"/>
    </row>
    <row r="943" spans="1:7">
      <c r="A943" s="690"/>
      <c r="B943" s="690"/>
      <c r="C943" s="690"/>
      <c r="D943" s="690"/>
      <c r="E943" s="690"/>
      <c r="F943" s="690"/>
      <c r="G943" s="690"/>
    </row>
    <row r="944" spans="1:7">
      <c r="A944" s="690"/>
      <c r="B944" s="690"/>
      <c r="C944" s="690"/>
      <c r="D944" s="690"/>
      <c r="E944" s="690"/>
      <c r="F944" s="690"/>
      <c r="G944" s="690"/>
    </row>
    <row r="945" spans="1:7">
      <c r="A945" s="690"/>
      <c r="B945" s="690"/>
      <c r="C945" s="690"/>
      <c r="D945" s="690"/>
      <c r="E945" s="690"/>
      <c r="F945" s="690"/>
      <c r="G945" s="690"/>
    </row>
    <row r="946" spans="1:7">
      <c r="A946" s="690"/>
      <c r="B946" s="690"/>
      <c r="C946" s="690"/>
      <c r="D946" s="690"/>
      <c r="E946" s="690"/>
      <c r="F946" s="690"/>
      <c r="G946" s="690"/>
    </row>
    <row r="947" spans="1:7">
      <c r="A947" s="690"/>
      <c r="B947" s="690"/>
      <c r="C947" s="690"/>
      <c r="D947" s="690"/>
      <c r="E947" s="690"/>
      <c r="F947" s="690"/>
      <c r="G947" s="690"/>
    </row>
    <row r="948" spans="1:7">
      <c r="A948" s="690"/>
      <c r="B948" s="690"/>
      <c r="C948" s="690"/>
      <c r="D948" s="690"/>
      <c r="E948" s="690"/>
      <c r="F948" s="690"/>
      <c r="G948" s="690"/>
    </row>
    <row r="949" spans="1:7">
      <c r="A949" s="690"/>
      <c r="B949" s="690"/>
      <c r="C949" s="690"/>
      <c r="D949" s="690"/>
      <c r="E949" s="690"/>
      <c r="F949" s="690"/>
      <c r="G949" s="690"/>
    </row>
    <row r="950" spans="1:7">
      <c r="A950" s="690"/>
      <c r="B950" s="690"/>
      <c r="C950" s="690"/>
      <c r="D950" s="690"/>
      <c r="E950" s="690"/>
      <c r="F950" s="690"/>
      <c r="G950" s="690"/>
    </row>
    <row r="951" spans="1:7">
      <c r="A951" s="690"/>
      <c r="B951" s="690"/>
      <c r="C951" s="690"/>
      <c r="D951" s="690"/>
      <c r="E951" s="690"/>
      <c r="F951" s="690"/>
      <c r="G951" s="690"/>
    </row>
    <row r="952" spans="1:7">
      <c r="A952" s="690"/>
      <c r="B952" s="690"/>
      <c r="C952" s="690"/>
      <c r="D952" s="690"/>
      <c r="E952" s="690"/>
      <c r="F952" s="690"/>
      <c r="G952" s="690"/>
    </row>
    <row r="953" spans="1:7">
      <c r="A953" s="690"/>
      <c r="B953" s="690"/>
      <c r="C953" s="690"/>
      <c r="D953" s="690"/>
      <c r="E953" s="690"/>
      <c r="F953" s="690"/>
      <c r="G953" s="690"/>
    </row>
    <row r="954" spans="1:7">
      <c r="A954" s="690"/>
      <c r="B954" s="690"/>
      <c r="C954" s="690"/>
      <c r="D954" s="690"/>
      <c r="E954" s="690"/>
      <c r="F954" s="690"/>
      <c r="G954" s="690"/>
    </row>
    <row r="955" spans="1:7">
      <c r="A955" s="690"/>
      <c r="B955" s="690"/>
      <c r="C955" s="690"/>
      <c r="D955" s="690"/>
      <c r="E955" s="690"/>
      <c r="F955" s="690"/>
      <c r="G955" s="690"/>
    </row>
    <row r="956" spans="1:7">
      <c r="A956" s="690"/>
      <c r="B956" s="690"/>
      <c r="C956" s="690"/>
      <c r="D956" s="690"/>
      <c r="E956" s="690"/>
      <c r="F956" s="690"/>
      <c r="G956" s="690"/>
    </row>
    <row r="957" spans="1:7">
      <c r="A957" s="690"/>
      <c r="B957" s="690"/>
      <c r="C957" s="690"/>
      <c r="D957" s="690"/>
      <c r="E957" s="690"/>
      <c r="F957" s="690"/>
      <c r="G957" s="690"/>
    </row>
    <row r="958" spans="1:7">
      <c r="A958" s="690"/>
      <c r="B958" s="690"/>
      <c r="C958" s="690"/>
      <c r="D958" s="690"/>
      <c r="E958" s="690"/>
      <c r="F958" s="690"/>
      <c r="G958" s="690"/>
    </row>
    <row r="959" spans="1:7">
      <c r="A959" s="690"/>
      <c r="B959" s="690"/>
      <c r="C959" s="690"/>
      <c r="D959" s="690"/>
      <c r="E959" s="690"/>
      <c r="F959" s="690"/>
      <c r="G959" s="690"/>
    </row>
    <row r="960" spans="1:7">
      <c r="A960" s="690"/>
      <c r="B960" s="690"/>
      <c r="C960" s="690"/>
      <c r="D960" s="690"/>
      <c r="E960" s="690"/>
      <c r="F960" s="690"/>
      <c r="G960" s="690"/>
    </row>
    <row r="961" spans="1:7">
      <c r="A961" s="690"/>
      <c r="B961" s="690"/>
      <c r="C961" s="690"/>
      <c r="D961" s="690"/>
      <c r="E961" s="690"/>
      <c r="F961" s="690"/>
      <c r="G961" s="690"/>
    </row>
    <row r="962" spans="1:7">
      <c r="A962" s="690"/>
      <c r="B962" s="690"/>
      <c r="C962" s="690"/>
      <c r="D962" s="690"/>
      <c r="E962" s="690"/>
      <c r="F962" s="690"/>
      <c r="G962" s="690"/>
    </row>
    <row r="963" spans="1:7">
      <c r="A963" s="690"/>
      <c r="B963" s="690"/>
      <c r="C963" s="690"/>
      <c r="D963" s="690"/>
      <c r="E963" s="690"/>
      <c r="F963" s="690"/>
      <c r="G963" s="690"/>
    </row>
    <row r="964" spans="1:7">
      <c r="A964" s="690"/>
      <c r="B964" s="690"/>
      <c r="C964" s="690"/>
      <c r="D964" s="690"/>
      <c r="E964" s="690"/>
      <c r="F964" s="690"/>
      <c r="G964" s="690"/>
    </row>
    <row r="965" spans="1:7">
      <c r="A965" s="690"/>
      <c r="B965" s="690"/>
      <c r="C965" s="690"/>
      <c r="D965" s="690"/>
      <c r="E965" s="690"/>
      <c r="F965" s="690"/>
      <c r="G965" s="690"/>
    </row>
    <row r="966" spans="1:7">
      <c r="A966" s="690"/>
      <c r="B966" s="690"/>
      <c r="C966" s="690"/>
      <c r="D966" s="690"/>
      <c r="E966" s="690"/>
      <c r="F966" s="690"/>
      <c r="G966" s="690"/>
    </row>
    <row r="967" spans="1:7">
      <c r="A967" s="690"/>
      <c r="B967" s="690"/>
      <c r="C967" s="690"/>
      <c r="D967" s="690"/>
      <c r="E967" s="690"/>
      <c r="F967" s="690"/>
      <c r="G967" s="690"/>
    </row>
    <row r="968" spans="1:7">
      <c r="A968" s="690"/>
      <c r="B968" s="690"/>
      <c r="C968" s="690"/>
      <c r="D968" s="690"/>
      <c r="E968" s="690"/>
      <c r="F968" s="690"/>
      <c r="G968" s="690"/>
    </row>
    <row r="969" spans="1:7">
      <c r="A969" s="690"/>
      <c r="B969" s="690"/>
      <c r="C969" s="690"/>
      <c r="D969" s="690"/>
      <c r="E969" s="690"/>
      <c r="F969" s="690"/>
      <c r="G969" s="690"/>
    </row>
    <row r="970" spans="1:7">
      <c r="A970" s="690"/>
      <c r="B970" s="690"/>
      <c r="C970" s="690"/>
      <c r="D970" s="690"/>
      <c r="E970" s="690"/>
      <c r="F970" s="690"/>
      <c r="G970" s="690"/>
    </row>
    <row r="971" spans="1:7">
      <c r="A971" s="690"/>
      <c r="B971" s="690"/>
      <c r="C971" s="690"/>
      <c r="D971" s="690"/>
      <c r="E971" s="690"/>
      <c r="F971" s="690"/>
      <c r="G971" s="690"/>
    </row>
    <row r="972" spans="1:7">
      <c r="A972" s="690"/>
      <c r="B972" s="690"/>
      <c r="C972" s="690"/>
      <c r="D972" s="690"/>
      <c r="E972" s="690"/>
      <c r="F972" s="690"/>
      <c r="G972" s="690"/>
    </row>
    <row r="973" spans="1:7">
      <c r="A973" s="690"/>
      <c r="B973" s="690"/>
      <c r="C973" s="690"/>
      <c r="D973" s="690"/>
      <c r="E973" s="690"/>
      <c r="F973" s="690"/>
      <c r="G973" s="690"/>
    </row>
    <row r="974" spans="1:7">
      <c r="A974" s="690"/>
      <c r="B974" s="690"/>
      <c r="C974" s="690"/>
      <c r="D974" s="690"/>
      <c r="E974" s="690"/>
      <c r="F974" s="690"/>
      <c r="G974" s="690"/>
    </row>
    <row r="975" spans="1:7">
      <c r="A975" s="690"/>
      <c r="B975" s="690"/>
      <c r="C975" s="690"/>
      <c r="D975" s="690"/>
      <c r="E975" s="690"/>
      <c r="F975" s="690"/>
      <c r="G975" s="690"/>
    </row>
    <row r="976" spans="1:7">
      <c r="A976" s="690"/>
      <c r="B976" s="690"/>
      <c r="C976" s="690"/>
      <c r="D976" s="690"/>
      <c r="E976" s="690"/>
      <c r="F976" s="690"/>
      <c r="G976" s="690"/>
    </row>
    <row r="977" spans="1:7">
      <c r="A977" s="690"/>
      <c r="B977" s="690"/>
      <c r="C977" s="690"/>
      <c r="D977" s="690"/>
      <c r="E977" s="690"/>
      <c r="F977" s="690"/>
      <c r="G977" s="690"/>
    </row>
    <row r="978" spans="1:7">
      <c r="A978" s="690"/>
      <c r="B978" s="690"/>
      <c r="C978" s="690"/>
      <c r="D978" s="690"/>
      <c r="E978" s="690"/>
      <c r="F978" s="690"/>
      <c r="G978" s="690"/>
    </row>
    <row r="979" spans="1:7">
      <c r="A979" s="690"/>
      <c r="B979" s="690"/>
      <c r="C979" s="690"/>
      <c r="D979" s="690"/>
      <c r="E979" s="690"/>
      <c r="F979" s="690"/>
      <c r="G979" s="690"/>
    </row>
    <row r="980" spans="1:7">
      <c r="A980" s="690"/>
      <c r="B980" s="690"/>
      <c r="C980" s="690"/>
      <c r="D980" s="690"/>
      <c r="E980" s="690"/>
      <c r="F980" s="690"/>
      <c r="G980" s="690"/>
    </row>
    <row r="981" spans="1:7">
      <c r="A981" s="690"/>
      <c r="B981" s="690"/>
      <c r="C981" s="690"/>
      <c r="D981" s="690"/>
      <c r="E981" s="690"/>
      <c r="F981" s="690"/>
      <c r="G981" s="690"/>
    </row>
    <row r="982" spans="1:7">
      <c r="A982" s="690"/>
      <c r="B982" s="690"/>
      <c r="C982" s="690"/>
      <c r="D982" s="690"/>
      <c r="E982" s="690"/>
      <c r="F982" s="690"/>
      <c r="G982" s="690"/>
    </row>
    <row r="983" spans="1:7">
      <c r="A983" s="690"/>
      <c r="B983" s="690"/>
      <c r="C983" s="690"/>
      <c r="D983" s="690"/>
      <c r="E983" s="690"/>
      <c r="F983" s="690"/>
      <c r="G983" s="690"/>
    </row>
    <row r="984" spans="1:7">
      <c r="A984" s="690"/>
      <c r="B984" s="690"/>
      <c r="C984" s="690"/>
      <c r="D984" s="690"/>
      <c r="E984" s="690"/>
      <c r="F984" s="690"/>
      <c r="G984" s="690"/>
    </row>
    <row r="985" spans="1:7">
      <c r="A985" s="690"/>
      <c r="B985" s="690"/>
      <c r="C985" s="690"/>
      <c r="D985" s="690"/>
      <c r="E985" s="690"/>
      <c r="F985" s="690"/>
      <c r="G985" s="690"/>
    </row>
    <row r="986" spans="1:7">
      <c r="A986" s="690"/>
      <c r="B986" s="690"/>
      <c r="C986" s="690"/>
      <c r="D986" s="690"/>
      <c r="E986" s="690"/>
      <c r="F986" s="690"/>
      <c r="G986" s="690"/>
    </row>
    <row r="987" spans="1:7">
      <c r="A987" s="690"/>
      <c r="B987" s="690"/>
      <c r="C987" s="690"/>
      <c r="D987" s="690"/>
      <c r="E987" s="690"/>
      <c r="F987" s="690"/>
      <c r="G987" s="690"/>
    </row>
    <row r="988" spans="1:7">
      <c r="A988" s="690"/>
      <c r="B988" s="690"/>
      <c r="C988" s="690"/>
      <c r="D988" s="690"/>
      <c r="E988" s="690"/>
      <c r="F988" s="690"/>
      <c r="G988" s="690"/>
    </row>
    <row r="989" spans="1:7">
      <c r="A989" s="690"/>
      <c r="B989" s="690"/>
      <c r="C989" s="690"/>
      <c r="D989" s="690"/>
      <c r="E989" s="690"/>
      <c r="F989" s="690"/>
      <c r="G989" s="690"/>
    </row>
    <row r="990" spans="1:7">
      <c r="A990" s="690"/>
      <c r="B990" s="690"/>
      <c r="C990" s="690"/>
      <c r="D990" s="690"/>
      <c r="E990" s="690"/>
      <c r="F990" s="690"/>
      <c r="G990" s="690"/>
    </row>
    <row r="991" spans="1:7">
      <c r="A991" s="690"/>
      <c r="B991" s="690"/>
      <c r="C991" s="690"/>
      <c r="D991" s="690"/>
      <c r="E991" s="690"/>
      <c r="F991" s="690"/>
      <c r="G991" s="690"/>
    </row>
    <row r="992" spans="1:7">
      <c r="A992" s="690"/>
      <c r="B992" s="690"/>
      <c r="C992" s="690"/>
      <c r="D992" s="690"/>
      <c r="E992" s="690"/>
      <c r="F992" s="690"/>
      <c r="G992" s="690"/>
    </row>
    <row r="993" spans="1:7">
      <c r="A993" s="690"/>
      <c r="B993" s="690"/>
      <c r="C993" s="690"/>
      <c r="D993" s="690"/>
      <c r="E993" s="690"/>
      <c r="F993" s="690"/>
      <c r="G993" s="690"/>
    </row>
    <row r="994" spans="1:7">
      <c r="A994" s="690"/>
      <c r="B994" s="690"/>
      <c r="C994" s="690"/>
      <c r="D994" s="690"/>
      <c r="E994" s="690"/>
      <c r="F994" s="690"/>
      <c r="G994" s="690"/>
    </row>
    <row r="995" spans="1:7">
      <c r="A995" s="690"/>
      <c r="B995" s="690"/>
      <c r="C995" s="690"/>
      <c r="D995" s="690"/>
      <c r="E995" s="690"/>
      <c r="F995" s="690"/>
      <c r="G995" s="690"/>
    </row>
    <row r="996" spans="1:7">
      <c r="A996" s="690"/>
      <c r="B996" s="690"/>
      <c r="C996" s="690"/>
      <c r="D996" s="690"/>
      <c r="E996" s="690"/>
      <c r="F996" s="690"/>
      <c r="G996" s="690"/>
    </row>
    <row r="997" spans="1:7">
      <c r="A997" s="690"/>
      <c r="B997" s="690"/>
      <c r="C997" s="690"/>
      <c r="D997" s="690"/>
      <c r="E997" s="690"/>
      <c r="F997" s="690"/>
      <c r="G997" s="690"/>
    </row>
    <row r="998" spans="1:7">
      <c r="A998" s="690"/>
      <c r="B998" s="690"/>
      <c r="C998" s="690"/>
      <c r="D998" s="690"/>
      <c r="E998" s="690"/>
      <c r="F998" s="690"/>
      <c r="G998" s="690"/>
    </row>
    <row r="999" spans="1:7">
      <c r="A999" s="690"/>
      <c r="B999" s="690"/>
      <c r="C999" s="690"/>
      <c r="D999" s="690"/>
      <c r="E999" s="690"/>
      <c r="F999" s="690"/>
      <c r="G999" s="690"/>
    </row>
    <row r="1000" spans="1:7">
      <c r="A1000" s="690"/>
      <c r="B1000" s="690"/>
      <c r="C1000" s="690"/>
      <c r="D1000" s="690"/>
      <c r="E1000" s="690"/>
      <c r="F1000" s="690"/>
      <c r="G1000" s="690"/>
    </row>
    <row r="1001" spans="1:7">
      <c r="A1001" s="690"/>
      <c r="B1001" s="690"/>
      <c r="C1001" s="690"/>
      <c r="D1001" s="690"/>
      <c r="E1001" s="690"/>
      <c r="F1001" s="690"/>
      <c r="G1001" s="690"/>
    </row>
    <row r="1002" spans="1:7">
      <c r="A1002" s="690"/>
      <c r="B1002" s="690"/>
      <c r="C1002" s="690"/>
      <c r="D1002" s="690"/>
      <c r="E1002" s="690"/>
      <c r="F1002" s="690"/>
      <c r="G1002" s="690"/>
    </row>
    <row r="1003" spans="1:7">
      <c r="A1003" s="690"/>
      <c r="B1003" s="690"/>
      <c r="C1003" s="690"/>
      <c r="D1003" s="690"/>
      <c r="E1003" s="690"/>
      <c r="F1003" s="690"/>
      <c r="G1003" s="690"/>
    </row>
    <row r="1004" spans="1:7">
      <c r="A1004" s="690"/>
      <c r="B1004" s="690"/>
      <c r="C1004" s="690"/>
      <c r="D1004" s="690"/>
      <c r="E1004" s="690"/>
      <c r="F1004" s="690"/>
      <c r="G1004" s="690"/>
    </row>
    <row r="1005" spans="1:7">
      <c r="A1005" s="690"/>
      <c r="B1005" s="690"/>
      <c r="C1005" s="690"/>
      <c r="D1005" s="690"/>
      <c r="E1005" s="690"/>
      <c r="F1005" s="690"/>
      <c r="G1005" s="690"/>
    </row>
    <row r="1006" spans="1:7">
      <c r="A1006" s="690"/>
      <c r="B1006" s="690"/>
      <c r="C1006" s="690"/>
      <c r="D1006" s="690"/>
      <c r="E1006" s="690"/>
      <c r="F1006" s="690"/>
      <c r="G1006" s="690"/>
    </row>
    <row r="1007" spans="1:7">
      <c r="A1007" s="690"/>
      <c r="B1007" s="690"/>
      <c r="C1007" s="690"/>
      <c r="D1007" s="690"/>
      <c r="E1007" s="690"/>
      <c r="F1007" s="690"/>
      <c r="G1007" s="690"/>
    </row>
    <row r="1008" spans="1:7">
      <c r="A1008" s="690"/>
      <c r="B1008" s="690"/>
      <c r="C1008" s="690"/>
      <c r="D1008" s="690"/>
      <c r="E1008" s="690"/>
      <c r="F1008" s="690"/>
      <c r="G1008" s="690"/>
    </row>
    <row r="1009" spans="1:7">
      <c r="A1009" s="690"/>
      <c r="B1009" s="690"/>
      <c r="C1009" s="690"/>
      <c r="D1009" s="690"/>
      <c r="E1009" s="690"/>
      <c r="F1009" s="690"/>
      <c r="G1009" s="690"/>
    </row>
    <row r="1010" spans="1:7">
      <c r="A1010" s="690"/>
      <c r="B1010" s="690"/>
      <c r="C1010" s="690"/>
      <c r="D1010" s="690"/>
      <c r="E1010" s="690"/>
      <c r="F1010" s="690"/>
      <c r="G1010" s="690"/>
    </row>
    <row r="1011" spans="1:7">
      <c r="A1011" s="690"/>
      <c r="B1011" s="690"/>
      <c r="C1011" s="690"/>
      <c r="D1011" s="690"/>
      <c r="E1011" s="690"/>
      <c r="F1011" s="690"/>
      <c r="G1011" s="690"/>
    </row>
    <row r="1012" spans="1:7">
      <c r="A1012" s="690"/>
      <c r="B1012" s="690"/>
      <c r="C1012" s="690"/>
      <c r="D1012" s="690"/>
      <c r="E1012" s="690"/>
      <c r="F1012" s="690"/>
      <c r="G1012" s="690"/>
    </row>
    <row r="1013" spans="1:7">
      <c r="A1013" s="690"/>
      <c r="B1013" s="690"/>
      <c r="C1013" s="690"/>
      <c r="D1013" s="690"/>
      <c r="E1013" s="690"/>
      <c r="F1013" s="690"/>
      <c r="G1013" s="690"/>
    </row>
    <row r="1014" spans="1:7">
      <c r="A1014" s="690"/>
      <c r="B1014" s="690"/>
      <c r="C1014" s="690"/>
      <c r="D1014" s="690"/>
      <c r="E1014" s="690"/>
      <c r="F1014" s="690"/>
      <c r="G1014" s="690"/>
    </row>
    <row r="1015" spans="1:7">
      <c r="A1015" s="690"/>
      <c r="B1015" s="690"/>
      <c r="C1015" s="690"/>
      <c r="D1015" s="690"/>
      <c r="E1015" s="690"/>
      <c r="F1015" s="690"/>
      <c r="G1015" s="690"/>
    </row>
    <row r="1016" spans="1:7">
      <c r="A1016" s="690"/>
      <c r="B1016" s="690"/>
      <c r="C1016" s="690"/>
      <c r="D1016" s="690"/>
      <c r="E1016" s="690"/>
      <c r="F1016" s="690"/>
      <c r="G1016" s="690"/>
    </row>
    <row r="1017" spans="1:7">
      <c r="A1017" s="690"/>
      <c r="B1017" s="690"/>
      <c r="C1017" s="690"/>
      <c r="D1017" s="690"/>
      <c r="E1017" s="690"/>
      <c r="F1017" s="690"/>
      <c r="G1017" s="690"/>
    </row>
    <row r="1018" spans="1:7">
      <c r="A1018" s="690"/>
      <c r="B1018" s="690"/>
      <c r="C1018" s="690"/>
      <c r="D1018" s="690"/>
      <c r="E1018" s="690"/>
      <c r="F1018" s="690"/>
      <c r="G1018" s="690"/>
    </row>
    <row r="1019" spans="1:7">
      <c r="A1019" s="690"/>
      <c r="B1019" s="690"/>
      <c r="C1019" s="690"/>
      <c r="D1019" s="690"/>
      <c r="E1019" s="690"/>
      <c r="F1019" s="690"/>
      <c r="G1019" s="690"/>
    </row>
    <row r="1020" spans="1:7">
      <c r="A1020" s="690"/>
      <c r="B1020" s="690"/>
      <c r="C1020" s="690"/>
      <c r="D1020" s="690"/>
      <c r="E1020" s="690"/>
      <c r="F1020" s="690"/>
      <c r="G1020" s="690"/>
    </row>
    <row r="1021" spans="1:7">
      <c r="A1021" s="690"/>
      <c r="B1021" s="690"/>
      <c r="C1021" s="690"/>
      <c r="D1021" s="690"/>
      <c r="E1021" s="690"/>
      <c r="F1021" s="690"/>
      <c r="G1021" s="690"/>
    </row>
    <row r="1022" spans="1:7">
      <c r="A1022" s="690"/>
      <c r="B1022" s="690"/>
      <c r="C1022" s="690"/>
      <c r="D1022" s="690"/>
      <c r="E1022" s="690"/>
      <c r="F1022" s="690"/>
      <c r="G1022" s="690"/>
    </row>
    <row r="1023" spans="1:7">
      <c r="A1023" s="690"/>
      <c r="B1023" s="690"/>
      <c r="C1023" s="690"/>
      <c r="D1023" s="690"/>
      <c r="E1023" s="690"/>
      <c r="F1023" s="690"/>
      <c r="G1023" s="690"/>
    </row>
    <row r="1024" spans="1:7">
      <c r="A1024" s="690"/>
      <c r="B1024" s="690"/>
      <c r="C1024" s="690"/>
      <c r="D1024" s="690"/>
      <c r="E1024" s="690"/>
      <c r="F1024" s="690"/>
      <c r="G1024" s="690"/>
    </row>
    <row r="1025" spans="1:7">
      <c r="A1025" s="690"/>
      <c r="B1025" s="690"/>
      <c r="C1025" s="690"/>
      <c r="D1025" s="690"/>
      <c r="E1025" s="690"/>
      <c r="F1025" s="690"/>
      <c r="G1025" s="690"/>
    </row>
    <row r="1026" spans="1:7">
      <c r="A1026" s="690"/>
      <c r="B1026" s="690"/>
      <c r="C1026" s="690"/>
      <c r="D1026" s="690"/>
      <c r="E1026" s="690"/>
      <c r="F1026" s="690"/>
      <c r="G1026" s="690"/>
    </row>
    <row r="1027" spans="1:7">
      <c r="A1027" s="690"/>
      <c r="B1027" s="690"/>
      <c r="C1027" s="690"/>
      <c r="D1027" s="690"/>
      <c r="E1027" s="690"/>
      <c r="F1027" s="690"/>
      <c r="G1027" s="690"/>
    </row>
    <row r="1028" spans="1:7">
      <c r="A1028" s="690"/>
      <c r="B1028" s="690"/>
      <c r="C1028" s="690"/>
      <c r="D1028" s="690"/>
      <c r="E1028" s="690"/>
      <c r="F1028" s="690"/>
      <c r="G1028" s="690"/>
    </row>
    <row r="1029" spans="1:7">
      <c r="A1029" s="690"/>
      <c r="B1029" s="690"/>
      <c r="C1029" s="690"/>
      <c r="D1029" s="690"/>
      <c r="E1029" s="690"/>
      <c r="F1029" s="690"/>
      <c r="G1029" s="690"/>
    </row>
    <row r="1030" spans="1:7">
      <c r="A1030" s="690"/>
      <c r="B1030" s="690"/>
      <c r="C1030" s="690"/>
      <c r="D1030" s="690"/>
      <c r="E1030" s="690"/>
      <c r="F1030" s="690"/>
      <c r="G1030" s="690"/>
    </row>
    <row r="1031" spans="1:7">
      <c r="A1031" s="690"/>
      <c r="B1031" s="690"/>
      <c r="C1031" s="690"/>
      <c r="D1031" s="690"/>
      <c r="E1031" s="690"/>
      <c r="F1031" s="690"/>
      <c r="G1031" s="690"/>
    </row>
    <row r="1032" spans="1:7">
      <c r="A1032" s="690"/>
      <c r="B1032" s="690"/>
      <c r="C1032" s="690"/>
      <c r="D1032" s="690"/>
      <c r="E1032" s="690"/>
      <c r="F1032" s="690"/>
      <c r="G1032" s="690"/>
    </row>
    <row r="1033" spans="1:7">
      <c r="A1033" s="690"/>
      <c r="B1033" s="690"/>
      <c r="C1033" s="690"/>
      <c r="D1033" s="690"/>
      <c r="E1033" s="690"/>
      <c r="F1033" s="690"/>
      <c r="G1033" s="690"/>
    </row>
    <row r="1034" spans="1:7">
      <c r="A1034" s="690"/>
      <c r="B1034" s="690"/>
      <c r="C1034" s="690"/>
      <c r="D1034" s="690"/>
      <c r="E1034" s="690"/>
      <c r="F1034" s="690"/>
      <c r="G1034" s="690"/>
    </row>
    <row r="1035" spans="1:7">
      <c r="A1035" s="690"/>
      <c r="B1035" s="690"/>
      <c r="C1035" s="690"/>
      <c r="D1035" s="690"/>
      <c r="E1035" s="690"/>
      <c r="F1035" s="690"/>
      <c r="G1035" s="690"/>
    </row>
    <row r="1036" spans="1:7">
      <c r="A1036" s="690"/>
      <c r="B1036" s="690"/>
      <c r="C1036" s="690"/>
      <c r="D1036" s="690"/>
      <c r="E1036" s="690"/>
      <c r="F1036" s="690"/>
      <c r="G1036" s="690"/>
    </row>
    <row r="1037" spans="1:7">
      <c r="A1037" s="690"/>
      <c r="B1037" s="690"/>
      <c r="C1037" s="690"/>
      <c r="D1037" s="690"/>
      <c r="E1037" s="690"/>
      <c r="F1037" s="690"/>
      <c r="G1037" s="690"/>
    </row>
    <row r="1038" spans="1:7">
      <c r="A1038" s="690"/>
      <c r="B1038" s="690"/>
      <c r="C1038" s="690"/>
      <c r="D1038" s="690"/>
      <c r="E1038" s="690"/>
      <c r="F1038" s="690"/>
      <c r="G1038" s="690"/>
    </row>
    <row r="1039" spans="1:7">
      <c r="A1039" s="690"/>
      <c r="B1039" s="690"/>
      <c r="C1039" s="690"/>
      <c r="D1039" s="690"/>
      <c r="E1039" s="690"/>
      <c r="F1039" s="690"/>
      <c r="G1039" s="690"/>
    </row>
    <row r="1040" spans="1:7">
      <c r="A1040" s="690"/>
      <c r="B1040" s="690"/>
      <c r="C1040" s="690"/>
      <c r="D1040" s="690"/>
      <c r="E1040" s="690"/>
      <c r="F1040" s="690"/>
      <c r="G1040" s="690"/>
    </row>
    <row r="1041" spans="1:7">
      <c r="A1041" s="690"/>
      <c r="B1041" s="690"/>
      <c r="C1041" s="690"/>
      <c r="D1041" s="690"/>
      <c r="E1041" s="690"/>
      <c r="F1041" s="690"/>
      <c r="G1041" s="690"/>
    </row>
    <row r="1042" spans="1:7">
      <c r="A1042" s="690"/>
      <c r="B1042" s="690"/>
      <c r="C1042" s="690"/>
      <c r="D1042" s="690"/>
      <c r="E1042" s="690"/>
      <c r="F1042" s="690"/>
      <c r="G1042" s="690"/>
    </row>
    <row r="1043" spans="1:7">
      <c r="A1043" s="690"/>
      <c r="B1043" s="690"/>
      <c r="C1043" s="690"/>
      <c r="D1043" s="690"/>
      <c r="E1043" s="690"/>
      <c r="F1043" s="690"/>
      <c r="G1043" s="690"/>
    </row>
    <row r="1044" spans="1:7">
      <c r="A1044" s="690"/>
      <c r="B1044" s="690"/>
      <c r="C1044" s="690"/>
      <c r="D1044" s="690"/>
      <c r="E1044" s="690"/>
      <c r="F1044" s="690"/>
      <c r="G1044" s="690"/>
    </row>
    <row r="1045" spans="1:7">
      <c r="A1045" s="690"/>
      <c r="B1045" s="690"/>
      <c r="C1045" s="690"/>
      <c r="D1045" s="690"/>
      <c r="E1045" s="690"/>
      <c r="F1045" s="690"/>
      <c r="G1045" s="690"/>
    </row>
    <row r="1046" spans="1:7">
      <c r="A1046" s="690"/>
      <c r="B1046" s="690"/>
      <c r="C1046" s="690"/>
      <c r="D1046" s="690"/>
      <c r="E1046" s="690"/>
      <c r="F1046" s="690"/>
      <c r="G1046" s="690"/>
    </row>
    <row r="1047" spans="1:7">
      <c r="A1047" s="690"/>
      <c r="B1047" s="690"/>
      <c r="C1047" s="690"/>
      <c r="D1047" s="690"/>
      <c r="E1047" s="690"/>
      <c r="F1047" s="690"/>
      <c r="G1047" s="690"/>
    </row>
    <row r="1048" spans="1:7">
      <c r="A1048" s="690"/>
      <c r="B1048" s="690"/>
      <c r="C1048" s="690"/>
      <c r="D1048" s="690"/>
      <c r="E1048" s="690"/>
      <c r="F1048" s="690"/>
      <c r="G1048" s="690"/>
    </row>
    <row r="1049" spans="1:7">
      <c r="A1049" s="690"/>
      <c r="B1049" s="690"/>
      <c r="C1049" s="690"/>
      <c r="D1049" s="690"/>
      <c r="E1049" s="690"/>
      <c r="F1049" s="690"/>
      <c r="G1049" s="690"/>
    </row>
    <row r="1050" spans="1:7">
      <c r="A1050" s="690"/>
      <c r="B1050" s="690"/>
      <c r="C1050" s="690"/>
      <c r="D1050" s="690"/>
      <c r="E1050" s="690"/>
      <c r="F1050" s="690"/>
      <c r="G1050" s="690"/>
    </row>
    <row r="1051" spans="1:7">
      <c r="A1051" s="690"/>
      <c r="B1051" s="690"/>
      <c r="C1051" s="690"/>
      <c r="D1051" s="690"/>
      <c r="E1051" s="690"/>
      <c r="F1051" s="690"/>
      <c r="G1051" s="690"/>
    </row>
    <row r="1052" spans="1:7">
      <c r="A1052" s="690"/>
      <c r="B1052" s="690"/>
      <c r="C1052" s="690"/>
      <c r="D1052" s="690"/>
      <c r="E1052" s="690"/>
      <c r="F1052" s="690"/>
      <c r="G1052" s="690"/>
    </row>
    <row r="1053" spans="1:7">
      <c r="A1053" s="690"/>
      <c r="B1053" s="690"/>
      <c r="C1053" s="690"/>
      <c r="D1053" s="690"/>
      <c r="E1053" s="690"/>
      <c r="F1053" s="690"/>
      <c r="G1053" s="690"/>
    </row>
    <row r="1054" spans="1:7">
      <c r="A1054" s="690"/>
      <c r="B1054" s="690"/>
      <c r="C1054" s="690"/>
      <c r="D1054" s="690"/>
      <c r="E1054" s="690"/>
      <c r="F1054" s="690"/>
      <c r="G1054" s="690"/>
    </row>
    <row r="1055" spans="1:7">
      <c r="A1055" s="690"/>
      <c r="B1055" s="690"/>
      <c r="C1055" s="690"/>
      <c r="D1055" s="690"/>
      <c r="E1055" s="690"/>
      <c r="F1055" s="690"/>
      <c r="G1055" s="690"/>
    </row>
    <row r="1056" spans="1:7">
      <c r="A1056" s="690"/>
      <c r="B1056" s="690"/>
      <c r="C1056" s="690"/>
      <c r="D1056" s="690"/>
      <c r="E1056" s="690"/>
      <c r="F1056" s="690"/>
      <c r="G1056" s="690"/>
    </row>
    <row r="1057" spans="1:7">
      <c r="A1057" s="690"/>
      <c r="B1057" s="690"/>
      <c r="C1057" s="690"/>
      <c r="D1057" s="690"/>
      <c r="E1057" s="690"/>
      <c r="F1057" s="690"/>
      <c r="G1057" s="690"/>
    </row>
    <row r="1058" spans="1:7">
      <c r="A1058" s="690"/>
      <c r="B1058" s="690"/>
      <c r="C1058" s="690"/>
      <c r="D1058" s="690"/>
      <c r="E1058" s="690"/>
      <c r="F1058" s="690"/>
      <c r="G1058" s="690"/>
    </row>
    <row r="1059" spans="1:7">
      <c r="A1059" s="690"/>
      <c r="B1059" s="690"/>
      <c r="C1059" s="690"/>
      <c r="D1059" s="690"/>
      <c r="E1059" s="690"/>
      <c r="F1059" s="690"/>
      <c r="G1059" s="690"/>
    </row>
    <row r="1060" spans="1:7">
      <c r="A1060" s="690"/>
      <c r="B1060" s="690"/>
      <c r="C1060" s="690"/>
      <c r="D1060" s="690"/>
      <c r="E1060" s="690"/>
      <c r="F1060" s="690"/>
      <c r="G1060" s="690"/>
    </row>
    <row r="1061" spans="1:7">
      <c r="A1061" s="690"/>
      <c r="B1061" s="690"/>
      <c r="C1061" s="690"/>
      <c r="D1061" s="690"/>
      <c r="E1061" s="690"/>
      <c r="F1061" s="690"/>
      <c r="G1061" s="690"/>
    </row>
    <row r="1062" spans="1:7">
      <c r="A1062" s="690"/>
      <c r="B1062" s="690"/>
      <c r="C1062" s="690"/>
      <c r="D1062" s="690"/>
      <c r="E1062" s="690"/>
      <c r="F1062" s="690"/>
      <c r="G1062" s="690"/>
    </row>
    <row r="1063" spans="1:7">
      <c r="A1063" s="690"/>
      <c r="B1063" s="690"/>
      <c r="C1063" s="690"/>
      <c r="D1063" s="690"/>
      <c r="E1063" s="690"/>
      <c r="F1063" s="690"/>
      <c r="G1063" s="690"/>
    </row>
    <row r="1064" spans="1:7">
      <c r="A1064" s="690"/>
      <c r="B1064" s="690"/>
      <c r="C1064" s="690"/>
      <c r="D1064" s="690"/>
      <c r="E1064" s="690"/>
      <c r="F1064" s="690"/>
      <c r="G1064" s="690"/>
    </row>
    <row r="1065" spans="1:7">
      <c r="A1065" s="690"/>
      <c r="B1065" s="690"/>
      <c r="C1065" s="690"/>
      <c r="D1065" s="690"/>
      <c r="E1065" s="690"/>
      <c r="F1065" s="690"/>
      <c r="G1065" s="690"/>
    </row>
    <row r="1066" spans="1:7">
      <c r="A1066" s="690"/>
      <c r="B1066" s="690"/>
      <c r="C1066" s="690"/>
      <c r="D1066" s="690"/>
      <c r="E1066" s="690"/>
      <c r="F1066" s="690"/>
      <c r="G1066" s="690"/>
    </row>
    <row r="1067" spans="1:7">
      <c r="A1067" s="690"/>
      <c r="B1067" s="690"/>
      <c r="C1067" s="690"/>
      <c r="D1067" s="690"/>
      <c r="E1067" s="690"/>
      <c r="F1067" s="690"/>
      <c r="G1067" s="690"/>
    </row>
    <row r="1068" spans="1:7">
      <c r="A1068" s="690"/>
      <c r="B1068" s="690"/>
      <c r="C1068" s="690"/>
      <c r="D1068" s="690"/>
      <c r="E1068" s="690"/>
      <c r="F1068" s="690"/>
      <c r="G1068" s="690"/>
    </row>
    <row r="1069" spans="1:7">
      <c r="A1069" s="690"/>
      <c r="B1069" s="690"/>
      <c r="C1069" s="690"/>
      <c r="D1069" s="690"/>
      <c r="E1069" s="690"/>
      <c r="F1069" s="690"/>
      <c r="G1069" s="690"/>
    </row>
    <row r="1070" spans="1:7">
      <c r="A1070" s="690"/>
      <c r="B1070" s="690"/>
      <c r="C1070" s="690"/>
      <c r="D1070" s="690"/>
      <c r="E1070" s="690"/>
      <c r="F1070" s="690"/>
      <c r="G1070" s="690"/>
    </row>
    <row r="1071" spans="1:7">
      <c r="A1071" s="690"/>
      <c r="B1071" s="690"/>
      <c r="C1071" s="690"/>
      <c r="D1071" s="690"/>
      <c r="E1071" s="690"/>
      <c r="F1071" s="690"/>
      <c r="G1071" s="690"/>
    </row>
    <row r="1072" spans="1:7">
      <c r="A1072" s="690"/>
      <c r="B1072" s="690"/>
      <c r="C1072" s="690"/>
      <c r="D1072" s="690"/>
      <c r="E1072" s="690"/>
      <c r="F1072" s="690"/>
      <c r="G1072" s="690"/>
    </row>
    <row r="1073" spans="1:7">
      <c r="A1073" s="690"/>
      <c r="B1073" s="690"/>
      <c r="C1073" s="690"/>
      <c r="D1073" s="690"/>
      <c r="E1073" s="690"/>
      <c r="F1073" s="690"/>
      <c r="G1073" s="690"/>
    </row>
    <row r="1074" spans="1:7">
      <c r="A1074" s="690"/>
      <c r="B1074" s="690"/>
      <c r="C1074" s="690"/>
      <c r="D1074" s="690"/>
      <c r="E1074" s="690"/>
      <c r="F1074" s="690"/>
      <c r="G1074" s="690"/>
    </row>
    <row r="1075" spans="1:7">
      <c r="A1075" s="690"/>
      <c r="B1075" s="690"/>
      <c r="C1075" s="690"/>
      <c r="D1075" s="690"/>
      <c r="E1075" s="690"/>
      <c r="F1075" s="690"/>
      <c r="G1075" s="690"/>
    </row>
    <row r="1076" spans="1:7">
      <c r="A1076" s="690"/>
      <c r="B1076" s="690"/>
      <c r="C1076" s="690"/>
      <c r="D1076" s="690"/>
      <c r="E1076" s="690"/>
      <c r="F1076" s="690"/>
      <c r="G1076" s="690"/>
    </row>
    <row r="1077" spans="1:7">
      <c r="A1077" s="690"/>
      <c r="B1077" s="690"/>
      <c r="C1077" s="690"/>
      <c r="D1077" s="690"/>
      <c r="E1077" s="690"/>
      <c r="F1077" s="690"/>
      <c r="G1077" s="690"/>
    </row>
    <row r="1078" spans="1:7">
      <c r="A1078" s="690"/>
      <c r="B1078" s="690"/>
      <c r="C1078" s="690"/>
      <c r="D1078" s="690"/>
      <c r="E1078" s="690"/>
      <c r="F1078" s="690"/>
      <c r="G1078" s="690"/>
    </row>
    <row r="1079" spans="1:7">
      <c r="A1079" s="690"/>
      <c r="B1079" s="690"/>
      <c r="C1079" s="690"/>
      <c r="D1079" s="690"/>
      <c r="E1079" s="690"/>
      <c r="F1079" s="690"/>
      <c r="G1079" s="690"/>
    </row>
    <row r="1080" spans="1:7">
      <c r="A1080" s="690"/>
      <c r="B1080" s="690"/>
      <c r="C1080" s="690"/>
      <c r="D1080" s="690"/>
      <c r="E1080" s="690"/>
      <c r="F1080" s="690"/>
      <c r="G1080" s="690"/>
    </row>
    <row r="1081" spans="1:7">
      <c r="A1081" s="690"/>
      <c r="B1081" s="690"/>
      <c r="C1081" s="690"/>
      <c r="D1081" s="690"/>
      <c r="E1081" s="690"/>
      <c r="F1081" s="690"/>
      <c r="G1081" s="690"/>
    </row>
    <row r="1082" spans="1:7">
      <c r="A1082" s="690"/>
      <c r="B1082" s="690"/>
      <c r="C1082" s="690"/>
      <c r="D1082" s="690"/>
      <c r="E1082" s="690"/>
      <c r="F1082" s="690"/>
      <c r="G1082" s="690"/>
    </row>
    <row r="1083" spans="1:7">
      <c r="A1083" s="690"/>
      <c r="B1083" s="690"/>
      <c r="C1083" s="690"/>
      <c r="D1083" s="690"/>
      <c r="E1083" s="690"/>
      <c r="F1083" s="690"/>
      <c r="G1083" s="690"/>
    </row>
    <row r="1084" spans="1:7">
      <c r="A1084" s="690"/>
      <c r="B1084" s="690"/>
      <c r="C1084" s="690"/>
      <c r="D1084" s="690"/>
      <c r="E1084" s="690"/>
      <c r="F1084" s="690"/>
      <c r="G1084" s="690"/>
    </row>
    <row r="1085" spans="1:7">
      <c r="A1085" s="690"/>
      <c r="B1085" s="690"/>
      <c r="C1085" s="690"/>
      <c r="D1085" s="690"/>
      <c r="E1085" s="690"/>
      <c r="F1085" s="690"/>
      <c r="G1085" s="690"/>
    </row>
    <row r="1086" spans="1:7">
      <c r="A1086" s="690"/>
      <c r="B1086" s="690"/>
      <c r="C1086" s="690"/>
      <c r="D1086" s="690"/>
      <c r="E1086" s="690"/>
      <c r="F1086" s="690"/>
      <c r="G1086" s="690"/>
    </row>
    <row r="1087" spans="1:7">
      <c r="A1087" s="690"/>
      <c r="B1087" s="690"/>
      <c r="C1087" s="690"/>
      <c r="D1087" s="690"/>
      <c r="E1087" s="690"/>
      <c r="F1087" s="690"/>
      <c r="G1087" s="690"/>
    </row>
    <row r="1088" spans="1:7">
      <c r="A1088" s="690"/>
      <c r="B1088" s="690"/>
      <c r="C1088" s="690"/>
      <c r="D1088" s="690"/>
      <c r="E1088" s="690"/>
      <c r="F1088" s="690"/>
      <c r="G1088" s="690"/>
    </row>
    <row r="1089" spans="1:7">
      <c r="A1089" s="690"/>
      <c r="B1089" s="690"/>
      <c r="C1089" s="690"/>
      <c r="D1089" s="690"/>
      <c r="E1089" s="690"/>
      <c r="F1089" s="690"/>
      <c r="G1089" s="690"/>
    </row>
    <row r="1090" spans="1:7">
      <c r="A1090" s="690"/>
      <c r="B1090" s="690"/>
      <c r="C1090" s="690"/>
      <c r="D1090" s="690"/>
      <c r="E1090" s="690"/>
      <c r="F1090" s="690"/>
      <c r="G1090" s="690"/>
    </row>
    <row r="1091" spans="1:7">
      <c r="A1091" s="690"/>
      <c r="B1091" s="690"/>
      <c r="C1091" s="690"/>
      <c r="D1091" s="690"/>
      <c r="E1091" s="690"/>
      <c r="F1091" s="690"/>
      <c r="G1091" s="690"/>
    </row>
    <row r="1092" spans="1:7">
      <c r="A1092" s="690"/>
      <c r="B1092" s="690"/>
      <c r="C1092" s="690"/>
      <c r="D1092" s="690"/>
      <c r="E1092" s="690"/>
      <c r="F1092" s="690"/>
      <c r="G1092" s="690"/>
    </row>
    <row r="1093" spans="1:7">
      <c r="A1093" s="690"/>
      <c r="B1093" s="690"/>
      <c r="C1093" s="690"/>
      <c r="D1093" s="690"/>
      <c r="E1093" s="690"/>
      <c r="F1093" s="690"/>
      <c r="G1093" s="690"/>
    </row>
    <row r="1094" spans="1:7">
      <c r="A1094" s="690"/>
      <c r="B1094" s="690"/>
      <c r="C1094" s="690"/>
      <c r="D1094" s="690"/>
      <c r="E1094" s="690"/>
      <c r="F1094" s="690"/>
      <c r="G1094" s="690"/>
    </row>
    <row r="1095" spans="1:7">
      <c r="A1095" s="690"/>
      <c r="B1095" s="690"/>
      <c r="C1095" s="690"/>
      <c r="D1095" s="690"/>
      <c r="E1095" s="690"/>
      <c r="F1095" s="690"/>
      <c r="G1095" s="690"/>
    </row>
    <row r="1096" spans="1:7">
      <c r="A1096" s="690"/>
      <c r="B1096" s="690"/>
      <c r="C1096" s="690"/>
      <c r="D1096" s="690"/>
      <c r="E1096" s="690"/>
      <c r="F1096" s="690"/>
      <c r="G1096" s="690"/>
    </row>
    <row r="1097" spans="1:7">
      <c r="A1097" s="690"/>
      <c r="B1097" s="690"/>
      <c r="C1097" s="690"/>
      <c r="D1097" s="690"/>
      <c r="E1097" s="690"/>
      <c r="F1097" s="690"/>
      <c r="G1097" s="690"/>
    </row>
    <row r="1098" spans="1:7">
      <c r="A1098" s="690"/>
      <c r="B1098" s="690"/>
      <c r="C1098" s="690"/>
      <c r="D1098" s="690"/>
      <c r="E1098" s="690"/>
      <c r="F1098" s="690"/>
      <c r="G1098" s="690"/>
    </row>
    <row r="1099" spans="1:7">
      <c r="A1099" s="690"/>
      <c r="B1099" s="690"/>
      <c r="C1099" s="690"/>
      <c r="D1099" s="690"/>
      <c r="E1099" s="690"/>
      <c r="F1099" s="690"/>
      <c r="G1099" s="690"/>
    </row>
    <row r="1100" spans="1:7">
      <c r="A1100" s="690"/>
      <c r="B1100" s="690"/>
      <c r="C1100" s="690"/>
      <c r="D1100" s="690"/>
      <c r="E1100" s="690"/>
      <c r="F1100" s="690"/>
      <c r="G1100" s="690"/>
    </row>
    <row r="1101" spans="1:7">
      <c r="A1101" s="690"/>
      <c r="B1101" s="690"/>
      <c r="C1101" s="690"/>
      <c r="D1101" s="690"/>
      <c r="E1101" s="690"/>
      <c r="F1101" s="690"/>
      <c r="G1101" s="690"/>
    </row>
    <row r="1102" spans="1:7">
      <c r="A1102" s="690"/>
      <c r="B1102" s="690"/>
      <c r="C1102" s="690"/>
      <c r="D1102" s="690"/>
      <c r="E1102" s="690"/>
      <c r="F1102" s="690"/>
      <c r="G1102" s="690"/>
    </row>
    <row r="1103" spans="1:7">
      <c r="A1103" s="690"/>
      <c r="B1103" s="690"/>
      <c r="C1103" s="690"/>
      <c r="D1103" s="690"/>
      <c r="E1103" s="690"/>
      <c r="F1103" s="690"/>
      <c r="G1103" s="690"/>
    </row>
    <row r="1104" spans="1:7">
      <c r="A1104" s="690"/>
      <c r="B1104" s="690"/>
      <c r="C1104" s="690"/>
      <c r="D1104" s="690"/>
      <c r="E1104" s="690"/>
      <c r="F1104" s="690"/>
      <c r="G1104" s="690"/>
    </row>
    <row r="1105" spans="1:7">
      <c r="A1105" s="690"/>
      <c r="B1105" s="690"/>
      <c r="C1105" s="690"/>
      <c r="D1105" s="690"/>
      <c r="E1105" s="690"/>
      <c r="F1105" s="690"/>
      <c r="G1105" s="690"/>
    </row>
    <row r="1106" spans="1:7">
      <c r="A1106" s="690"/>
      <c r="B1106" s="690"/>
      <c r="C1106" s="690"/>
      <c r="D1106" s="690"/>
      <c r="E1106" s="690"/>
      <c r="F1106" s="690"/>
      <c r="G1106" s="690"/>
    </row>
    <row r="1107" spans="1:7">
      <c r="A1107" s="690"/>
      <c r="B1107" s="690"/>
      <c r="C1107" s="690"/>
      <c r="D1107" s="690"/>
      <c r="E1107" s="690"/>
      <c r="F1107" s="690"/>
      <c r="G1107" s="690"/>
    </row>
    <row r="1108" spans="1:7">
      <c r="A1108" s="690"/>
      <c r="B1108" s="690"/>
      <c r="C1108" s="690"/>
      <c r="D1108" s="690"/>
      <c r="E1108" s="690"/>
      <c r="F1108" s="690"/>
      <c r="G1108" s="690"/>
    </row>
    <row r="1109" spans="1:7">
      <c r="A1109" s="690"/>
      <c r="B1109" s="690"/>
      <c r="C1109" s="690"/>
      <c r="D1109" s="690"/>
      <c r="E1109" s="690"/>
      <c r="F1109" s="690"/>
      <c r="G1109" s="690"/>
    </row>
    <row r="1110" spans="1:7">
      <c r="A1110" s="690"/>
      <c r="B1110" s="690"/>
      <c r="C1110" s="690"/>
      <c r="D1110" s="690"/>
      <c r="E1110" s="690"/>
      <c r="F1110" s="690"/>
      <c r="G1110" s="690"/>
    </row>
    <row r="1111" spans="1:7">
      <c r="A1111" s="690"/>
      <c r="B1111" s="690"/>
      <c r="C1111" s="690"/>
      <c r="D1111" s="690"/>
      <c r="E1111" s="690"/>
      <c r="F1111" s="690"/>
      <c r="G1111" s="690"/>
    </row>
    <row r="1112" spans="1:7">
      <c r="A1112" s="690"/>
      <c r="B1112" s="690"/>
      <c r="C1112" s="690"/>
      <c r="D1112" s="690"/>
      <c r="E1112" s="690"/>
      <c r="F1112" s="690"/>
      <c r="G1112" s="690"/>
    </row>
    <row r="1113" spans="1:7">
      <c r="A1113" s="690"/>
      <c r="B1113" s="690"/>
      <c r="C1113" s="690"/>
      <c r="D1113" s="690"/>
      <c r="E1113" s="690"/>
      <c r="F1113" s="690"/>
      <c r="G1113" s="690"/>
    </row>
    <row r="1114" spans="1:7">
      <c r="A1114" s="690"/>
      <c r="B1114" s="690"/>
      <c r="C1114" s="690"/>
      <c r="D1114" s="690"/>
      <c r="E1114" s="690"/>
      <c r="F1114" s="690"/>
      <c r="G1114" s="690"/>
    </row>
    <row r="1115" spans="1:7">
      <c r="A1115" s="690"/>
      <c r="B1115" s="690"/>
      <c r="C1115" s="690"/>
      <c r="D1115" s="690"/>
      <c r="E1115" s="690"/>
      <c r="F1115" s="690"/>
      <c r="G1115" s="690"/>
    </row>
    <row r="1116" spans="1:7">
      <c r="A1116" s="690"/>
      <c r="B1116" s="690"/>
      <c r="C1116" s="690"/>
      <c r="D1116" s="690"/>
      <c r="E1116" s="690"/>
      <c r="F1116" s="690"/>
      <c r="G1116" s="690"/>
    </row>
    <row r="1117" spans="1:7">
      <c r="A1117" s="690"/>
      <c r="B1117" s="690"/>
      <c r="C1117" s="690"/>
      <c r="D1117" s="690"/>
      <c r="E1117" s="690"/>
      <c r="F1117" s="690"/>
      <c r="G1117" s="690"/>
    </row>
    <row r="1118" spans="1:7">
      <c r="A1118" s="690"/>
      <c r="B1118" s="690"/>
      <c r="C1118" s="690"/>
      <c r="D1118" s="690"/>
      <c r="E1118" s="690"/>
      <c r="F1118" s="690"/>
      <c r="G1118" s="690"/>
    </row>
    <row r="1119" spans="1:7">
      <c r="A1119" s="690"/>
      <c r="B1119" s="690"/>
      <c r="C1119" s="690"/>
      <c r="D1119" s="690"/>
      <c r="E1119" s="690"/>
      <c r="F1119" s="690"/>
      <c r="G1119" s="690"/>
    </row>
    <row r="1120" spans="1:7">
      <c r="A1120" s="690"/>
      <c r="B1120" s="690"/>
      <c r="C1120" s="690"/>
      <c r="D1120" s="690"/>
      <c r="E1120" s="690"/>
      <c r="F1120" s="690"/>
      <c r="G1120" s="690"/>
    </row>
    <row r="1121" spans="1:7">
      <c r="A1121" s="690"/>
      <c r="B1121" s="690"/>
      <c r="C1121" s="690"/>
      <c r="D1121" s="690"/>
      <c r="E1121" s="690"/>
      <c r="F1121" s="690"/>
      <c r="G1121" s="690"/>
    </row>
    <row r="1122" spans="1:7">
      <c r="A1122" s="690"/>
      <c r="B1122" s="690"/>
      <c r="C1122" s="690"/>
      <c r="D1122" s="690"/>
      <c r="E1122" s="690"/>
      <c r="F1122" s="690"/>
      <c r="G1122" s="690"/>
    </row>
    <row r="1123" spans="1:7">
      <c r="A1123" s="690"/>
      <c r="B1123" s="690"/>
      <c r="C1123" s="690"/>
      <c r="D1123" s="690"/>
      <c r="E1123" s="690"/>
      <c r="F1123" s="690"/>
      <c r="G1123" s="690"/>
    </row>
    <row r="1124" spans="1:7">
      <c r="A1124" s="690"/>
      <c r="B1124" s="690"/>
      <c r="C1124" s="690"/>
      <c r="D1124" s="690"/>
      <c r="E1124" s="690"/>
      <c r="F1124" s="690"/>
      <c r="G1124" s="690"/>
    </row>
    <row r="1125" spans="1:7">
      <c r="A1125" s="690"/>
      <c r="B1125" s="690"/>
      <c r="C1125" s="690"/>
      <c r="D1125" s="690"/>
      <c r="E1125" s="690"/>
      <c r="F1125" s="690"/>
      <c r="G1125" s="690"/>
    </row>
    <row r="1126" spans="1:7">
      <c r="A1126" s="690"/>
      <c r="B1126" s="690"/>
      <c r="C1126" s="690"/>
      <c r="D1126" s="690"/>
      <c r="E1126" s="690"/>
      <c r="F1126" s="690"/>
      <c r="G1126" s="690"/>
    </row>
    <row r="1127" spans="1:7">
      <c r="A1127" s="690"/>
      <c r="B1127" s="690"/>
      <c r="C1127" s="690"/>
      <c r="D1127" s="690"/>
      <c r="E1127" s="690"/>
      <c r="F1127" s="690"/>
      <c r="G1127" s="690"/>
    </row>
    <row r="1128" spans="1:7">
      <c r="A1128" s="690"/>
      <c r="B1128" s="690"/>
      <c r="C1128" s="690"/>
      <c r="D1128" s="690"/>
      <c r="E1128" s="690"/>
      <c r="F1128" s="690"/>
      <c r="G1128" s="690"/>
    </row>
    <row r="1129" spans="1:7">
      <c r="A1129" s="690"/>
      <c r="B1129" s="690"/>
      <c r="C1129" s="690"/>
      <c r="D1129" s="690"/>
      <c r="E1129" s="690"/>
      <c r="F1129" s="690"/>
      <c r="G1129" s="690"/>
    </row>
    <row r="1130" spans="1:7">
      <c r="A1130" s="690"/>
      <c r="B1130" s="690"/>
      <c r="C1130" s="690"/>
      <c r="D1130" s="690"/>
      <c r="E1130" s="690"/>
      <c r="F1130" s="690"/>
      <c r="G1130" s="690"/>
    </row>
    <row r="1131" spans="1:7">
      <c r="A1131" s="690"/>
      <c r="B1131" s="690"/>
      <c r="C1131" s="690"/>
      <c r="D1131" s="690"/>
      <c r="E1131" s="690"/>
      <c r="F1131" s="690"/>
      <c r="G1131" s="690"/>
    </row>
    <row r="1132" spans="1:7">
      <c r="A1132" s="690"/>
      <c r="B1132" s="690"/>
      <c r="C1132" s="690"/>
      <c r="D1132" s="690"/>
      <c r="E1132" s="690"/>
      <c r="F1132" s="690"/>
      <c r="G1132" s="690"/>
    </row>
    <row r="1133" spans="1:7">
      <c r="A1133" s="690"/>
      <c r="B1133" s="690"/>
      <c r="C1133" s="690"/>
      <c r="D1133" s="690"/>
      <c r="E1133" s="690"/>
      <c r="F1133" s="690"/>
      <c r="G1133" s="690"/>
    </row>
    <row r="1134" spans="1:7">
      <c r="A1134" s="690"/>
      <c r="B1134" s="690"/>
      <c r="C1134" s="690"/>
      <c r="D1134" s="690"/>
      <c r="E1134" s="690"/>
      <c r="F1134" s="690"/>
      <c r="G1134" s="690"/>
    </row>
    <row r="1135" spans="1:7">
      <c r="A1135" s="690"/>
      <c r="B1135" s="690"/>
      <c r="C1135" s="690"/>
      <c r="D1135" s="690"/>
      <c r="E1135" s="690"/>
      <c r="F1135" s="690"/>
      <c r="G1135" s="690"/>
    </row>
    <row r="1136" spans="1:7">
      <c r="A1136" s="690"/>
      <c r="B1136" s="690"/>
      <c r="C1136" s="690"/>
      <c r="D1136" s="690"/>
      <c r="E1136" s="690"/>
      <c r="F1136" s="690"/>
      <c r="G1136" s="690"/>
    </row>
    <row r="1137" spans="1:7">
      <c r="A1137" s="690"/>
      <c r="B1137" s="690"/>
      <c r="C1137" s="690"/>
      <c r="D1137" s="690"/>
      <c r="E1137" s="690"/>
      <c r="F1137" s="690"/>
      <c r="G1137" s="690"/>
    </row>
    <row r="1138" spans="1:7">
      <c r="A1138" s="690"/>
      <c r="B1138" s="690"/>
      <c r="C1138" s="690"/>
      <c r="D1138" s="690"/>
      <c r="E1138" s="690"/>
      <c r="F1138" s="690"/>
      <c r="G1138" s="690"/>
    </row>
    <row r="1139" spans="1:7">
      <c r="A1139" s="690"/>
      <c r="B1139" s="690"/>
      <c r="C1139" s="690"/>
      <c r="D1139" s="690"/>
      <c r="E1139" s="690"/>
      <c r="F1139" s="690"/>
      <c r="G1139" s="690"/>
    </row>
    <row r="1140" spans="1:7">
      <c r="A1140" s="690"/>
      <c r="B1140" s="690"/>
      <c r="C1140" s="690"/>
      <c r="D1140" s="690"/>
      <c r="E1140" s="690"/>
      <c r="F1140" s="690"/>
      <c r="G1140" s="690"/>
    </row>
    <row r="1141" spans="1:7">
      <c r="A1141" s="690"/>
      <c r="B1141" s="690"/>
      <c r="C1141" s="690"/>
      <c r="D1141" s="690"/>
      <c r="E1141" s="690"/>
      <c r="F1141" s="690"/>
      <c r="G1141" s="690"/>
    </row>
    <row r="1142" spans="1:7">
      <c r="A1142" s="690"/>
      <c r="B1142" s="690"/>
      <c r="C1142" s="690"/>
      <c r="D1142" s="690"/>
      <c r="E1142" s="690"/>
      <c r="F1142" s="690"/>
      <c r="G1142" s="690"/>
    </row>
    <row r="1143" spans="1:7">
      <c r="A1143" s="690"/>
      <c r="B1143" s="690"/>
      <c r="C1143" s="690"/>
      <c r="D1143" s="690"/>
      <c r="E1143" s="690"/>
      <c r="F1143" s="690"/>
      <c r="G1143" s="690"/>
    </row>
    <row r="1144" spans="1:7">
      <c r="A1144" s="690"/>
      <c r="B1144" s="690"/>
      <c r="C1144" s="690"/>
      <c r="D1144" s="690"/>
      <c r="E1144" s="690"/>
      <c r="F1144" s="690"/>
      <c r="G1144" s="690"/>
    </row>
    <row r="1145" spans="1:7">
      <c r="A1145" s="690"/>
      <c r="B1145" s="690"/>
      <c r="C1145" s="690"/>
      <c r="D1145" s="690"/>
      <c r="E1145" s="690"/>
      <c r="F1145" s="690"/>
      <c r="G1145" s="690"/>
    </row>
    <row r="1146" spans="1:7">
      <c r="A1146" s="690"/>
      <c r="B1146" s="690"/>
      <c r="C1146" s="690"/>
      <c r="D1146" s="690"/>
      <c r="E1146" s="690"/>
      <c r="F1146" s="690"/>
      <c r="G1146" s="690"/>
    </row>
    <row r="1147" spans="1:7">
      <c r="A1147" s="690"/>
      <c r="B1147" s="690"/>
      <c r="C1147" s="690"/>
      <c r="D1147" s="690"/>
      <c r="E1147" s="690"/>
      <c r="F1147" s="690"/>
      <c r="G1147" s="690"/>
    </row>
    <row r="1148" spans="1:7">
      <c r="A1148" s="690"/>
      <c r="B1148" s="690"/>
      <c r="C1148" s="690"/>
      <c r="D1148" s="690"/>
      <c r="E1148" s="690"/>
      <c r="F1148" s="690"/>
      <c r="G1148" s="690"/>
    </row>
    <row r="1149" spans="1:7">
      <c r="A1149" s="690"/>
      <c r="B1149" s="690"/>
      <c r="C1149" s="690"/>
      <c r="D1149" s="690"/>
      <c r="E1149" s="690"/>
      <c r="F1149" s="690"/>
      <c r="G1149" s="690"/>
    </row>
    <row r="1150" spans="1:7">
      <c r="A1150" s="690"/>
      <c r="B1150" s="690"/>
      <c r="C1150" s="690"/>
      <c r="D1150" s="690"/>
      <c r="E1150" s="690"/>
      <c r="F1150" s="690"/>
      <c r="G1150" s="690"/>
    </row>
    <row r="1151" spans="1:7">
      <c r="A1151" s="690"/>
      <c r="B1151" s="690"/>
      <c r="C1151" s="690"/>
      <c r="D1151" s="690"/>
      <c r="E1151" s="690"/>
      <c r="F1151" s="690"/>
      <c r="G1151" s="690"/>
    </row>
    <row r="1152" spans="1:7">
      <c r="A1152" s="690"/>
      <c r="B1152" s="690"/>
      <c r="C1152" s="690"/>
      <c r="D1152" s="690"/>
      <c r="E1152" s="690"/>
      <c r="F1152" s="690"/>
      <c r="G1152" s="690"/>
    </row>
    <row r="1153" spans="1:7">
      <c r="A1153" s="690"/>
      <c r="B1153" s="690"/>
      <c r="C1153" s="690"/>
      <c r="D1153" s="690"/>
      <c r="E1153" s="690"/>
      <c r="F1153" s="690"/>
      <c r="G1153" s="690"/>
    </row>
    <row r="1154" spans="1:7">
      <c r="A1154" s="690"/>
      <c r="B1154" s="690"/>
      <c r="C1154" s="690"/>
      <c r="D1154" s="690"/>
      <c r="E1154" s="690"/>
      <c r="F1154" s="690"/>
      <c r="G1154" s="690"/>
    </row>
    <row r="1155" spans="1:7">
      <c r="A1155" s="690"/>
      <c r="B1155" s="690"/>
      <c r="C1155" s="690"/>
      <c r="D1155" s="690"/>
      <c r="E1155" s="690"/>
      <c r="F1155" s="690"/>
      <c r="G1155" s="690"/>
    </row>
    <row r="1156" spans="1:7">
      <c r="A1156" s="690"/>
      <c r="B1156" s="690"/>
      <c r="C1156" s="690"/>
      <c r="D1156" s="690"/>
      <c r="E1156" s="690"/>
      <c r="F1156" s="690"/>
      <c r="G1156" s="690"/>
    </row>
    <row r="1157" spans="1:7">
      <c r="A1157" s="690"/>
      <c r="B1157" s="690"/>
      <c r="C1157" s="690"/>
      <c r="D1157" s="690"/>
      <c r="E1157" s="690"/>
      <c r="F1157" s="690"/>
      <c r="G1157" s="690"/>
    </row>
    <row r="1158" spans="1:7">
      <c r="A1158" s="690"/>
      <c r="B1158" s="690"/>
      <c r="C1158" s="690"/>
      <c r="D1158" s="690"/>
      <c r="E1158" s="690"/>
      <c r="F1158" s="690"/>
      <c r="G1158" s="690"/>
    </row>
    <row r="1159" spans="1:7">
      <c r="A1159" s="690"/>
      <c r="B1159" s="690"/>
      <c r="C1159" s="690"/>
      <c r="D1159" s="690"/>
      <c r="E1159" s="690"/>
      <c r="F1159" s="690"/>
      <c r="G1159" s="690"/>
    </row>
    <row r="1160" spans="1:7">
      <c r="A1160" s="690"/>
      <c r="B1160" s="690"/>
      <c r="C1160" s="690"/>
      <c r="D1160" s="690"/>
      <c r="E1160" s="690"/>
      <c r="F1160" s="690"/>
      <c r="G1160" s="690"/>
    </row>
    <row r="1161" spans="1:7">
      <c r="A1161" s="690"/>
      <c r="B1161" s="690"/>
      <c r="C1161" s="690"/>
      <c r="D1161" s="690"/>
      <c r="E1161" s="690"/>
      <c r="F1161" s="690"/>
      <c r="G1161" s="690"/>
    </row>
    <row r="1162" spans="1:7">
      <c r="A1162" s="690"/>
      <c r="B1162" s="690"/>
      <c r="C1162" s="690"/>
      <c r="D1162" s="690"/>
      <c r="E1162" s="690"/>
      <c r="F1162" s="690"/>
      <c r="G1162" s="690"/>
    </row>
    <row r="1163" spans="1:7">
      <c r="A1163" s="690"/>
      <c r="B1163" s="690"/>
      <c r="C1163" s="690"/>
      <c r="D1163" s="690"/>
      <c r="E1163" s="690"/>
      <c r="F1163" s="690"/>
      <c r="G1163" s="690"/>
    </row>
    <row r="1164" spans="1:7">
      <c r="A1164" s="690"/>
      <c r="B1164" s="690"/>
      <c r="C1164" s="690"/>
      <c r="D1164" s="690"/>
      <c r="E1164" s="690"/>
      <c r="F1164" s="690"/>
      <c r="G1164" s="690"/>
    </row>
    <row r="1165" spans="1:7">
      <c r="A1165" s="690"/>
      <c r="B1165" s="690"/>
      <c r="C1165" s="690"/>
      <c r="D1165" s="690"/>
      <c r="E1165" s="690"/>
      <c r="F1165" s="690"/>
      <c r="G1165" s="690"/>
    </row>
    <row r="1166" spans="1:7">
      <c r="A1166" s="690"/>
      <c r="B1166" s="690"/>
      <c r="C1166" s="690"/>
      <c r="D1166" s="690"/>
      <c r="E1166" s="690"/>
      <c r="F1166" s="690"/>
      <c r="G1166" s="690"/>
    </row>
    <row r="1167" spans="1:7">
      <c r="A1167" s="690"/>
      <c r="B1167" s="690"/>
      <c r="C1167" s="690"/>
      <c r="D1167" s="690"/>
      <c r="E1167" s="690"/>
      <c r="F1167" s="690"/>
      <c r="G1167" s="690"/>
    </row>
    <row r="1168" spans="1:7">
      <c r="A1168" s="690"/>
      <c r="B1168" s="690"/>
      <c r="C1168" s="690"/>
      <c r="D1168" s="690"/>
      <c r="E1168" s="690"/>
      <c r="F1168" s="690"/>
      <c r="G1168" s="690"/>
    </row>
    <row r="1169" spans="1:7">
      <c r="A1169" s="690"/>
      <c r="B1169" s="690"/>
      <c r="C1169" s="690"/>
      <c r="D1169" s="690"/>
      <c r="E1169" s="690"/>
      <c r="F1169" s="690"/>
      <c r="G1169" s="690"/>
    </row>
    <row r="1170" spans="1:7">
      <c r="A1170" s="690"/>
      <c r="B1170" s="690"/>
      <c r="C1170" s="690"/>
      <c r="D1170" s="690"/>
      <c r="E1170" s="690"/>
      <c r="F1170" s="690"/>
      <c r="G1170" s="690"/>
    </row>
    <row r="1171" spans="1:7">
      <c r="A1171" s="690"/>
      <c r="B1171" s="690"/>
      <c r="C1171" s="690"/>
      <c r="D1171" s="690"/>
      <c r="E1171" s="690"/>
      <c r="F1171" s="690"/>
      <c r="G1171" s="690"/>
    </row>
    <row r="1172" spans="1:7">
      <c r="A1172" s="690"/>
      <c r="B1172" s="690"/>
      <c r="C1172" s="690"/>
      <c r="D1172" s="690"/>
      <c r="E1172" s="690"/>
      <c r="F1172" s="690"/>
      <c r="G1172" s="690"/>
    </row>
    <row r="1173" spans="1:7">
      <c r="A1173" s="690"/>
      <c r="B1173" s="690"/>
      <c r="C1173" s="690"/>
      <c r="D1173" s="690"/>
      <c r="E1173" s="690"/>
      <c r="F1173" s="690"/>
      <c r="G1173" s="690"/>
    </row>
    <row r="1174" spans="1:7">
      <c r="A1174" s="690"/>
      <c r="B1174" s="690"/>
      <c r="C1174" s="690"/>
      <c r="D1174" s="690"/>
      <c r="E1174" s="690"/>
      <c r="F1174" s="690"/>
      <c r="G1174" s="690"/>
    </row>
    <row r="1175" spans="1:7">
      <c r="A1175" s="690"/>
      <c r="B1175" s="690"/>
      <c r="C1175" s="690"/>
      <c r="D1175" s="690"/>
      <c r="E1175" s="690"/>
      <c r="F1175" s="690"/>
      <c r="G1175" s="690"/>
    </row>
    <row r="1176" spans="1:7">
      <c r="A1176" s="690"/>
      <c r="B1176" s="690"/>
      <c r="C1176" s="690"/>
      <c r="D1176" s="690"/>
      <c r="E1176" s="690"/>
      <c r="F1176" s="690"/>
      <c r="G1176" s="690"/>
    </row>
    <row r="1177" spans="1:7">
      <c r="A1177" s="690"/>
      <c r="B1177" s="690"/>
      <c r="C1177" s="690"/>
      <c r="D1177" s="690"/>
      <c r="E1177" s="690"/>
      <c r="F1177" s="690"/>
      <c r="G1177" s="690"/>
    </row>
    <row r="1178" spans="1:7">
      <c r="A1178" s="690"/>
      <c r="B1178" s="690"/>
      <c r="C1178" s="690"/>
      <c r="D1178" s="690"/>
      <c r="E1178" s="690"/>
      <c r="F1178" s="690"/>
      <c r="G1178" s="690"/>
    </row>
    <row r="1179" spans="1:7">
      <c r="A1179" s="690"/>
      <c r="B1179" s="690"/>
      <c r="C1179" s="690"/>
      <c r="D1179" s="690"/>
      <c r="E1179" s="690"/>
      <c r="F1179" s="690"/>
      <c r="G1179" s="690"/>
    </row>
    <row r="1180" spans="1:7">
      <c r="A1180" s="690"/>
      <c r="B1180" s="690"/>
      <c r="C1180" s="690"/>
      <c r="D1180" s="690"/>
      <c r="E1180" s="690"/>
      <c r="F1180" s="690"/>
      <c r="G1180" s="690"/>
    </row>
    <row r="1181" spans="1:7">
      <c r="A1181" s="690"/>
      <c r="B1181" s="690"/>
      <c r="C1181" s="690"/>
      <c r="D1181" s="690"/>
      <c r="E1181" s="690"/>
      <c r="F1181" s="690"/>
      <c r="G1181" s="690"/>
    </row>
    <row r="1182" spans="1:7">
      <c r="A1182" s="690"/>
      <c r="B1182" s="690"/>
      <c r="C1182" s="690"/>
      <c r="D1182" s="690"/>
      <c r="E1182" s="690"/>
      <c r="F1182" s="690"/>
      <c r="G1182" s="690"/>
    </row>
    <row r="1183" spans="1:7">
      <c r="A1183" s="690"/>
      <c r="B1183" s="690"/>
      <c r="C1183" s="690"/>
      <c r="D1183" s="690"/>
      <c r="E1183" s="690"/>
      <c r="F1183" s="690"/>
      <c r="G1183" s="690"/>
    </row>
    <row r="1184" spans="1:7">
      <c r="A1184" s="690"/>
      <c r="B1184" s="690"/>
      <c r="C1184" s="690"/>
      <c r="D1184" s="690"/>
      <c r="E1184" s="690"/>
      <c r="F1184" s="690"/>
      <c r="G1184" s="690"/>
    </row>
    <row r="1185" spans="1:7">
      <c r="A1185" s="690"/>
      <c r="B1185" s="690"/>
      <c r="C1185" s="690"/>
      <c r="D1185" s="690"/>
      <c r="E1185" s="690"/>
      <c r="F1185" s="690"/>
      <c r="G1185" s="690"/>
    </row>
    <row r="1186" spans="1:7">
      <c r="A1186" s="690"/>
      <c r="B1186" s="690"/>
      <c r="C1186" s="690"/>
      <c r="D1186" s="690"/>
      <c r="E1186" s="690"/>
      <c r="F1186" s="690"/>
      <c r="G1186" s="690"/>
    </row>
    <row r="1187" spans="1:7">
      <c r="A1187" s="690"/>
      <c r="B1187" s="690"/>
      <c r="C1187" s="690"/>
      <c r="D1187" s="690"/>
      <c r="E1187" s="690"/>
      <c r="F1187" s="690"/>
      <c r="G1187" s="690"/>
    </row>
    <row r="1188" spans="1:7">
      <c r="A1188" s="690"/>
      <c r="B1188" s="690"/>
      <c r="C1188" s="690"/>
      <c r="D1188" s="690"/>
      <c r="E1188" s="690"/>
      <c r="F1188" s="690"/>
      <c r="G1188" s="690"/>
    </row>
    <row r="1189" spans="1:7">
      <c r="A1189" s="690"/>
      <c r="B1189" s="690"/>
      <c r="C1189" s="690"/>
      <c r="D1189" s="690"/>
      <c r="E1189" s="690"/>
      <c r="F1189" s="690"/>
      <c r="G1189" s="690"/>
    </row>
    <row r="1190" spans="1:7">
      <c r="A1190" s="690"/>
      <c r="B1190" s="690"/>
      <c r="C1190" s="690"/>
      <c r="D1190" s="690"/>
      <c r="E1190" s="690"/>
      <c r="F1190" s="690"/>
      <c r="G1190" s="690"/>
    </row>
    <row r="1191" spans="1:7">
      <c r="A1191" s="690"/>
      <c r="B1191" s="690"/>
      <c r="C1191" s="690"/>
      <c r="D1191" s="690"/>
      <c r="E1191" s="690"/>
      <c r="F1191" s="690"/>
      <c r="G1191" s="690"/>
    </row>
    <row r="1192" spans="1:7">
      <c r="A1192" s="690"/>
      <c r="B1192" s="690"/>
      <c r="C1192" s="690"/>
      <c r="D1192" s="690"/>
      <c r="E1192" s="690"/>
      <c r="F1192" s="690"/>
      <c r="G1192" s="690"/>
    </row>
    <row r="1193" spans="1:7">
      <c r="A1193" s="690"/>
      <c r="B1193" s="690"/>
      <c r="C1193" s="690"/>
      <c r="D1193" s="690"/>
      <c r="E1193" s="690"/>
      <c r="F1193" s="690"/>
      <c r="G1193" s="690"/>
    </row>
    <row r="1194" spans="1:7">
      <c r="A1194" s="690"/>
      <c r="B1194" s="690"/>
      <c r="C1194" s="690"/>
      <c r="D1194" s="690"/>
      <c r="E1194" s="690"/>
      <c r="F1194" s="690"/>
      <c r="G1194" s="690"/>
    </row>
    <row r="1195" spans="1:7">
      <c r="A1195" s="690"/>
      <c r="B1195" s="690"/>
      <c r="C1195" s="690"/>
      <c r="D1195" s="690"/>
      <c r="E1195" s="690"/>
      <c r="F1195" s="690"/>
      <c r="G1195" s="690"/>
    </row>
    <row r="1196" spans="1:7">
      <c r="A1196" s="690"/>
      <c r="B1196" s="690"/>
      <c r="C1196" s="690"/>
      <c r="D1196" s="690"/>
      <c r="E1196" s="690"/>
      <c r="F1196" s="690"/>
      <c r="G1196" s="690"/>
    </row>
    <row r="1197" spans="1:7">
      <c r="A1197" s="690"/>
      <c r="B1197" s="690"/>
      <c r="C1197" s="690"/>
      <c r="D1197" s="690"/>
      <c r="E1197" s="690"/>
      <c r="F1197" s="690"/>
      <c r="G1197" s="690"/>
    </row>
    <row r="1198" spans="1:7">
      <c r="A1198" s="690"/>
      <c r="B1198" s="690"/>
      <c r="C1198" s="690"/>
      <c r="D1198" s="690"/>
      <c r="E1198" s="690"/>
      <c r="F1198" s="690"/>
      <c r="G1198" s="690"/>
    </row>
    <row r="1199" spans="1:7">
      <c r="A1199" s="690"/>
      <c r="B1199" s="690"/>
      <c r="C1199" s="690"/>
      <c r="D1199" s="690"/>
      <c r="E1199" s="690"/>
      <c r="F1199" s="690"/>
      <c r="G1199" s="690"/>
    </row>
    <row r="1200" spans="1:7">
      <c r="A1200" s="690"/>
      <c r="B1200" s="690"/>
      <c r="C1200" s="690"/>
      <c r="D1200" s="690"/>
      <c r="E1200" s="690"/>
      <c r="F1200" s="690"/>
      <c r="G1200" s="690"/>
    </row>
    <row r="1201" spans="1:7">
      <c r="A1201" s="690"/>
      <c r="B1201" s="690"/>
      <c r="C1201" s="690"/>
      <c r="D1201" s="690"/>
      <c r="E1201" s="690"/>
      <c r="F1201" s="690"/>
      <c r="G1201" s="690"/>
    </row>
    <row r="1202" spans="1:7">
      <c r="A1202" s="690"/>
      <c r="B1202" s="690"/>
      <c r="C1202" s="690"/>
      <c r="D1202" s="690"/>
      <c r="E1202" s="690"/>
      <c r="F1202" s="690"/>
      <c r="G1202" s="690"/>
    </row>
    <row r="1203" spans="1:7">
      <c r="A1203" s="690"/>
      <c r="B1203" s="690"/>
      <c r="C1203" s="690"/>
      <c r="D1203" s="690"/>
      <c r="E1203" s="690"/>
      <c r="F1203" s="690"/>
      <c r="G1203" s="690"/>
    </row>
    <row r="1204" spans="1:7">
      <c r="A1204" s="690"/>
      <c r="B1204" s="690"/>
      <c r="C1204" s="690"/>
      <c r="D1204" s="690"/>
      <c r="E1204" s="690"/>
      <c r="F1204" s="690"/>
      <c r="G1204" s="690"/>
    </row>
    <row r="1205" spans="1:7">
      <c r="A1205" s="690"/>
      <c r="B1205" s="690"/>
      <c r="C1205" s="690"/>
      <c r="D1205" s="690"/>
      <c r="E1205" s="690"/>
      <c r="F1205" s="690"/>
      <c r="G1205" s="690"/>
    </row>
    <row r="1206" spans="1:7">
      <c r="A1206" s="690"/>
      <c r="B1206" s="690"/>
      <c r="C1206" s="690"/>
      <c r="D1206" s="690"/>
      <c r="E1206" s="690"/>
      <c r="F1206" s="690"/>
      <c r="G1206" s="690"/>
    </row>
    <row r="1207" spans="1:7">
      <c r="A1207" s="690"/>
      <c r="B1207" s="690"/>
      <c r="C1207" s="690"/>
      <c r="D1207" s="690"/>
      <c r="E1207" s="690"/>
      <c r="F1207" s="690"/>
      <c r="G1207" s="690"/>
    </row>
    <row r="1208" spans="1:7">
      <c r="A1208" s="690"/>
      <c r="B1208" s="690"/>
      <c r="C1208" s="690"/>
      <c r="D1208" s="690"/>
      <c r="E1208" s="690"/>
      <c r="F1208" s="690"/>
      <c r="G1208" s="690"/>
    </row>
    <row r="1209" spans="1:7">
      <c r="A1209" s="690"/>
      <c r="B1209" s="690"/>
      <c r="C1209" s="690"/>
      <c r="D1209" s="690"/>
      <c r="E1209" s="690"/>
      <c r="F1209" s="690"/>
      <c r="G1209" s="690"/>
    </row>
    <row r="1210" spans="1:7">
      <c r="A1210" s="690"/>
      <c r="B1210" s="690"/>
      <c r="C1210" s="690"/>
      <c r="D1210" s="690"/>
      <c r="E1210" s="690"/>
      <c r="F1210" s="690"/>
      <c r="G1210" s="690"/>
    </row>
    <row r="1211" spans="1:7">
      <c r="A1211" s="690"/>
      <c r="B1211" s="690"/>
      <c r="C1211" s="690"/>
      <c r="D1211" s="690"/>
      <c r="E1211" s="690"/>
      <c r="F1211" s="690"/>
      <c r="G1211" s="690"/>
    </row>
    <row r="1212" spans="1:7">
      <c r="A1212" s="690"/>
      <c r="B1212" s="690"/>
      <c r="C1212" s="690"/>
      <c r="D1212" s="690"/>
      <c r="E1212" s="690"/>
      <c r="F1212" s="690"/>
      <c r="G1212" s="690"/>
    </row>
    <row r="1213" spans="1:7">
      <c r="A1213" s="690"/>
      <c r="B1213" s="690"/>
      <c r="C1213" s="690"/>
      <c r="D1213" s="690"/>
      <c r="E1213" s="690"/>
      <c r="F1213" s="690"/>
      <c r="G1213" s="690"/>
    </row>
    <row r="1214" spans="1:7">
      <c r="A1214" s="690"/>
      <c r="B1214" s="690"/>
      <c r="C1214" s="690"/>
      <c r="D1214" s="690"/>
      <c r="E1214" s="690"/>
      <c r="F1214" s="690"/>
      <c r="G1214" s="690"/>
    </row>
    <row r="1215" spans="1:7">
      <c r="A1215" s="690"/>
      <c r="B1215" s="690"/>
      <c r="C1215" s="690"/>
      <c r="D1215" s="690"/>
      <c r="E1215" s="690"/>
      <c r="F1215" s="690"/>
      <c r="G1215" s="690"/>
    </row>
    <row r="1216" spans="1:7">
      <c r="A1216" s="690"/>
      <c r="B1216" s="690"/>
      <c r="C1216" s="690"/>
      <c r="D1216" s="690"/>
      <c r="E1216" s="690"/>
      <c r="F1216" s="690"/>
      <c r="G1216" s="690"/>
    </row>
    <row r="1217" spans="1:7">
      <c r="A1217" s="690"/>
      <c r="B1217" s="690"/>
      <c r="C1217" s="690"/>
      <c r="D1217" s="690"/>
      <c r="E1217" s="690"/>
      <c r="F1217" s="690"/>
      <c r="G1217" s="690"/>
    </row>
    <row r="1218" spans="1:7">
      <c r="A1218" s="690"/>
      <c r="B1218" s="690"/>
      <c r="C1218" s="690"/>
      <c r="D1218" s="690"/>
      <c r="E1218" s="690"/>
      <c r="F1218" s="690"/>
      <c r="G1218" s="690"/>
    </row>
    <row r="1219" spans="1:7">
      <c r="A1219" s="690"/>
      <c r="B1219" s="690"/>
      <c r="C1219" s="690"/>
      <c r="D1219" s="690"/>
      <c r="E1219" s="690"/>
      <c r="F1219" s="690"/>
      <c r="G1219" s="690"/>
    </row>
    <row r="1220" spans="1:7">
      <c r="A1220" s="690"/>
      <c r="B1220" s="690"/>
      <c r="C1220" s="690"/>
      <c r="D1220" s="690"/>
      <c r="E1220" s="690"/>
      <c r="F1220" s="690"/>
      <c r="G1220" s="690"/>
    </row>
    <row r="1221" spans="1:7">
      <c r="A1221" s="690"/>
      <c r="B1221" s="690"/>
      <c r="C1221" s="690"/>
      <c r="D1221" s="690"/>
      <c r="E1221" s="690"/>
      <c r="F1221" s="690"/>
      <c r="G1221" s="690"/>
    </row>
    <row r="1222" spans="1:7">
      <c r="A1222" s="690"/>
      <c r="B1222" s="690"/>
      <c r="C1222" s="690"/>
      <c r="D1222" s="690"/>
      <c r="E1222" s="690"/>
      <c r="F1222" s="690"/>
      <c r="G1222" s="690"/>
    </row>
    <row r="1223" spans="1:7">
      <c r="A1223" s="690"/>
      <c r="B1223" s="690"/>
      <c r="C1223" s="690"/>
      <c r="D1223" s="690"/>
      <c r="E1223" s="690"/>
      <c r="F1223" s="690"/>
      <c r="G1223" s="690"/>
    </row>
    <row r="1224" spans="1:7">
      <c r="A1224" s="690"/>
      <c r="B1224" s="690"/>
      <c r="C1224" s="690"/>
      <c r="D1224" s="690"/>
      <c r="E1224" s="690"/>
      <c r="F1224" s="690"/>
      <c r="G1224" s="690"/>
    </row>
    <row r="1225" spans="1:7">
      <c r="A1225" s="690"/>
      <c r="B1225" s="690"/>
      <c r="C1225" s="690"/>
      <c r="D1225" s="690"/>
      <c r="E1225" s="690"/>
      <c r="F1225" s="690"/>
      <c r="G1225" s="690"/>
    </row>
    <row r="1226" spans="1:7">
      <c r="A1226" s="690"/>
      <c r="B1226" s="690"/>
      <c r="C1226" s="690"/>
      <c r="D1226" s="690"/>
      <c r="E1226" s="690"/>
      <c r="F1226" s="690"/>
      <c r="G1226" s="690"/>
    </row>
    <row r="1227" spans="1:7">
      <c r="A1227" s="690"/>
      <c r="B1227" s="690"/>
      <c r="C1227" s="690"/>
      <c r="D1227" s="690"/>
      <c r="E1227" s="690"/>
      <c r="F1227" s="690"/>
      <c r="G1227" s="690"/>
    </row>
    <row r="1228" spans="1:7">
      <c r="A1228" s="690"/>
      <c r="B1228" s="690"/>
      <c r="C1228" s="690"/>
      <c r="D1228" s="690"/>
      <c r="E1228" s="690"/>
      <c r="F1228" s="690"/>
      <c r="G1228" s="690"/>
    </row>
    <row r="1229" spans="1:7">
      <c r="A1229" s="690"/>
      <c r="B1229" s="690"/>
      <c r="C1229" s="690"/>
      <c r="D1229" s="690"/>
      <c r="E1229" s="690"/>
      <c r="F1229" s="690"/>
      <c r="G1229" s="690"/>
    </row>
    <row r="1230" spans="1:7">
      <c r="A1230" s="690"/>
      <c r="B1230" s="690"/>
      <c r="C1230" s="690"/>
      <c r="D1230" s="690"/>
      <c r="E1230" s="690"/>
      <c r="F1230" s="690"/>
      <c r="G1230" s="690"/>
    </row>
    <row r="1231" spans="1:7">
      <c r="A1231" s="690"/>
      <c r="B1231" s="690"/>
      <c r="C1231" s="690"/>
      <c r="D1231" s="690"/>
      <c r="E1231" s="690"/>
      <c r="F1231" s="690"/>
      <c r="G1231" s="690"/>
    </row>
    <row r="1232" spans="1:7">
      <c r="A1232" s="690"/>
      <c r="B1232" s="690"/>
      <c r="C1232" s="690"/>
      <c r="D1232" s="690"/>
      <c r="E1232" s="690"/>
      <c r="F1232" s="690"/>
      <c r="G1232" s="690"/>
    </row>
    <row r="1233" spans="1:7">
      <c r="A1233" s="690"/>
      <c r="B1233" s="690"/>
      <c r="C1233" s="690"/>
      <c r="D1233" s="690"/>
      <c r="E1233" s="690"/>
      <c r="F1233" s="690"/>
      <c r="G1233" s="690"/>
    </row>
    <row r="1234" spans="1:7">
      <c r="A1234" s="690"/>
      <c r="B1234" s="690"/>
      <c r="C1234" s="690"/>
      <c r="D1234" s="690"/>
      <c r="E1234" s="690"/>
      <c r="F1234" s="690"/>
      <c r="G1234" s="690"/>
    </row>
    <row r="1235" spans="1:7">
      <c r="A1235" s="690"/>
      <c r="B1235" s="690"/>
      <c r="C1235" s="690"/>
      <c r="D1235" s="690"/>
      <c r="E1235" s="690"/>
      <c r="F1235" s="690"/>
      <c r="G1235" s="690"/>
    </row>
    <row r="1236" spans="1:7">
      <c r="A1236" s="690"/>
      <c r="B1236" s="690"/>
      <c r="C1236" s="690"/>
      <c r="D1236" s="690"/>
      <c r="E1236" s="690"/>
      <c r="F1236" s="690"/>
      <c r="G1236" s="690"/>
    </row>
    <row r="1237" spans="1:7">
      <c r="A1237" s="690"/>
      <c r="B1237" s="690"/>
      <c r="C1237" s="690"/>
      <c r="D1237" s="690"/>
      <c r="E1237" s="690"/>
      <c r="F1237" s="690"/>
      <c r="G1237" s="690"/>
    </row>
    <row r="1238" spans="1:7">
      <c r="A1238" s="690"/>
      <c r="B1238" s="690"/>
      <c r="C1238" s="690"/>
      <c r="D1238" s="690"/>
      <c r="E1238" s="690"/>
      <c r="F1238" s="690"/>
      <c r="G1238" s="690"/>
    </row>
    <row r="1239" spans="1:7">
      <c r="A1239" s="690"/>
      <c r="B1239" s="690"/>
      <c r="C1239" s="690"/>
      <c r="D1239" s="690"/>
      <c r="E1239" s="690"/>
      <c r="F1239" s="690"/>
      <c r="G1239" s="690"/>
    </row>
    <row r="1240" spans="1:7">
      <c r="A1240" s="690"/>
      <c r="B1240" s="690"/>
      <c r="C1240" s="690"/>
      <c r="D1240" s="690"/>
      <c r="E1240" s="690"/>
      <c r="F1240" s="690"/>
      <c r="G1240" s="690"/>
    </row>
    <row r="1241" spans="1:7">
      <c r="A1241" s="690"/>
      <c r="B1241" s="690"/>
      <c r="C1241" s="690"/>
      <c r="D1241" s="690"/>
      <c r="E1241" s="690"/>
      <c r="F1241" s="690"/>
      <c r="G1241" s="690"/>
    </row>
    <row r="1242" spans="1:7">
      <c r="A1242" s="690"/>
      <c r="B1242" s="690"/>
      <c r="C1242" s="690"/>
      <c r="D1242" s="690"/>
      <c r="E1242" s="690"/>
      <c r="F1242" s="690"/>
      <c r="G1242" s="690"/>
    </row>
    <row r="1243" spans="1:7">
      <c r="A1243" s="690"/>
      <c r="B1243" s="690"/>
      <c r="C1243" s="690"/>
      <c r="D1243" s="690"/>
      <c r="E1243" s="690"/>
      <c r="F1243" s="690"/>
      <c r="G1243" s="690"/>
    </row>
    <row r="1244" spans="1:7">
      <c r="A1244" s="690"/>
      <c r="B1244" s="690"/>
      <c r="C1244" s="690"/>
      <c r="D1244" s="690"/>
      <c r="E1244" s="690"/>
      <c r="F1244" s="690"/>
      <c r="G1244" s="690"/>
    </row>
    <row r="1245" spans="1:7">
      <c r="A1245" s="690"/>
      <c r="B1245" s="690"/>
      <c r="C1245" s="690"/>
      <c r="D1245" s="690"/>
      <c r="E1245" s="690"/>
      <c r="F1245" s="690"/>
      <c r="G1245" s="690"/>
    </row>
    <row r="1246" spans="1:7">
      <c r="A1246" s="690"/>
      <c r="B1246" s="690"/>
      <c r="C1246" s="690"/>
      <c r="D1246" s="690"/>
      <c r="E1246" s="690"/>
      <c r="F1246" s="690"/>
      <c r="G1246" s="690"/>
    </row>
    <row r="1247" spans="1:7">
      <c r="A1247" s="690"/>
      <c r="B1247" s="690"/>
      <c r="C1247" s="690"/>
      <c r="D1247" s="690"/>
      <c r="E1247" s="690"/>
      <c r="F1247" s="690"/>
      <c r="G1247" s="690"/>
    </row>
    <row r="1248" spans="1:7">
      <c r="A1248" s="690"/>
      <c r="B1248" s="690"/>
      <c r="C1248" s="690"/>
      <c r="D1248" s="690"/>
      <c r="E1248" s="690"/>
      <c r="F1248" s="690"/>
      <c r="G1248" s="690"/>
    </row>
    <row r="1249" spans="1:7">
      <c r="A1249" s="690"/>
      <c r="B1249" s="690"/>
      <c r="C1249" s="690"/>
      <c r="D1249" s="690"/>
      <c r="E1249" s="690"/>
      <c r="F1249" s="690"/>
      <c r="G1249" s="690"/>
    </row>
    <row r="1250" spans="1:7">
      <c r="A1250" s="690"/>
      <c r="B1250" s="690"/>
      <c r="C1250" s="690"/>
      <c r="D1250" s="690"/>
      <c r="E1250" s="690"/>
      <c r="F1250" s="690"/>
      <c r="G1250" s="690"/>
    </row>
    <row r="1251" spans="1:7">
      <c r="A1251" s="690"/>
      <c r="B1251" s="690"/>
      <c r="C1251" s="690"/>
      <c r="D1251" s="690"/>
      <c r="E1251" s="690"/>
      <c r="F1251" s="690"/>
      <c r="G1251" s="690"/>
    </row>
    <row r="1252" spans="1:7">
      <c r="A1252" s="690"/>
      <c r="B1252" s="690"/>
      <c r="C1252" s="690"/>
      <c r="D1252" s="690"/>
      <c r="E1252" s="690"/>
      <c r="F1252" s="690"/>
      <c r="G1252" s="690"/>
    </row>
    <row r="1253" spans="1:7">
      <c r="A1253" s="690"/>
      <c r="B1253" s="690"/>
      <c r="C1253" s="690"/>
      <c r="D1253" s="690"/>
      <c r="E1253" s="690"/>
      <c r="F1253" s="690"/>
      <c r="G1253" s="690"/>
    </row>
    <row r="1254" spans="1:7">
      <c r="A1254" s="690"/>
      <c r="B1254" s="690"/>
      <c r="C1254" s="690"/>
      <c r="D1254" s="690"/>
      <c r="E1254" s="690"/>
      <c r="F1254" s="690"/>
      <c r="G1254" s="690"/>
    </row>
    <row r="1255" spans="1:7">
      <c r="A1255" s="690"/>
      <c r="B1255" s="690"/>
      <c r="C1255" s="690"/>
      <c r="D1255" s="690"/>
      <c r="E1255" s="690"/>
      <c r="F1255" s="690"/>
      <c r="G1255" s="690"/>
    </row>
    <row r="1256" spans="1:7">
      <c r="A1256" s="690"/>
      <c r="B1256" s="690"/>
      <c r="C1256" s="690"/>
      <c r="D1256" s="690"/>
      <c r="E1256" s="690"/>
      <c r="F1256" s="690"/>
      <c r="G1256" s="690"/>
    </row>
    <row r="1257" spans="1:7">
      <c r="A1257" s="690"/>
      <c r="B1257" s="690"/>
      <c r="C1257" s="690"/>
      <c r="D1257" s="690"/>
      <c r="E1257" s="690"/>
      <c r="F1257" s="690"/>
      <c r="G1257" s="690"/>
    </row>
    <row r="1258" spans="1:7">
      <c r="A1258" s="690"/>
      <c r="B1258" s="690"/>
      <c r="C1258" s="690"/>
      <c r="D1258" s="690"/>
      <c r="E1258" s="690"/>
      <c r="F1258" s="690"/>
      <c r="G1258" s="690"/>
    </row>
    <row r="1259" spans="1:7">
      <c r="A1259" s="690"/>
      <c r="B1259" s="690"/>
      <c r="C1259" s="690"/>
      <c r="D1259" s="690"/>
      <c r="E1259" s="690"/>
      <c r="F1259" s="690"/>
      <c r="G1259" s="690"/>
    </row>
    <row r="1260" spans="1:7">
      <c r="A1260" s="690"/>
      <c r="B1260" s="690"/>
      <c r="C1260" s="690"/>
      <c r="D1260" s="690"/>
      <c r="E1260" s="690"/>
      <c r="F1260" s="690"/>
      <c r="G1260" s="690"/>
    </row>
    <row r="1261" spans="1:7">
      <c r="A1261" s="690"/>
      <c r="B1261" s="690"/>
      <c r="C1261" s="690"/>
      <c r="D1261" s="690"/>
      <c r="E1261" s="690"/>
      <c r="F1261" s="690"/>
      <c r="G1261" s="690"/>
    </row>
    <row r="1262" spans="1:7">
      <c r="A1262" s="690"/>
      <c r="B1262" s="690"/>
      <c r="C1262" s="690"/>
      <c r="D1262" s="690"/>
      <c r="E1262" s="690"/>
      <c r="F1262" s="690"/>
      <c r="G1262" s="690"/>
    </row>
    <row r="1263" spans="1:7">
      <c r="A1263" s="690"/>
      <c r="B1263" s="690"/>
      <c r="C1263" s="690"/>
      <c r="D1263" s="690"/>
      <c r="E1263" s="690"/>
      <c r="F1263" s="690"/>
      <c r="G1263" s="690"/>
    </row>
    <row r="1264" spans="1:7">
      <c r="A1264" s="690"/>
      <c r="B1264" s="690"/>
      <c r="C1264" s="690"/>
      <c r="D1264" s="690"/>
      <c r="E1264" s="690"/>
      <c r="F1264" s="690"/>
      <c r="G1264" s="690"/>
    </row>
    <row r="1265" spans="1:7">
      <c r="A1265" s="690"/>
      <c r="B1265" s="690"/>
      <c r="C1265" s="690"/>
      <c r="D1265" s="690"/>
      <c r="E1265" s="690"/>
      <c r="F1265" s="690"/>
      <c r="G1265" s="690"/>
    </row>
    <row r="1266" spans="1:7">
      <c r="A1266" s="690"/>
      <c r="B1266" s="690"/>
      <c r="C1266" s="690"/>
      <c r="D1266" s="690"/>
      <c r="E1266" s="690"/>
      <c r="F1266" s="690"/>
      <c r="G1266" s="690"/>
    </row>
    <row r="1267" spans="1:7">
      <c r="A1267" s="690"/>
      <c r="B1267" s="690"/>
      <c r="C1267" s="690"/>
      <c r="D1267" s="690"/>
      <c r="E1267" s="690"/>
      <c r="F1267" s="690"/>
      <c r="G1267" s="690"/>
    </row>
    <row r="1268" spans="1:7">
      <c r="A1268" s="690"/>
      <c r="B1268" s="690"/>
      <c r="C1268" s="690"/>
      <c r="D1268" s="690"/>
      <c r="E1268" s="690"/>
      <c r="F1268" s="690"/>
      <c r="G1268" s="690"/>
    </row>
    <row r="1269" spans="1:7">
      <c r="A1269" s="690"/>
      <c r="B1269" s="690"/>
      <c r="C1269" s="690"/>
      <c r="D1269" s="690"/>
      <c r="E1269" s="690"/>
      <c r="F1269" s="690"/>
      <c r="G1269" s="690"/>
    </row>
    <row r="1270" spans="1:7">
      <c r="A1270" s="690"/>
      <c r="B1270" s="690"/>
      <c r="C1270" s="690"/>
      <c r="D1270" s="690"/>
      <c r="E1270" s="690"/>
      <c r="F1270" s="690"/>
      <c r="G1270" s="690"/>
    </row>
    <row r="1271" spans="1:7">
      <c r="A1271" s="690"/>
      <c r="B1271" s="690"/>
      <c r="C1271" s="690"/>
      <c r="D1271" s="690"/>
      <c r="E1271" s="690"/>
      <c r="F1271" s="690"/>
      <c r="G1271" s="690"/>
    </row>
    <row r="1272" spans="1:7">
      <c r="A1272" s="690"/>
      <c r="B1272" s="690"/>
      <c r="C1272" s="690"/>
      <c r="D1272" s="690"/>
      <c r="E1272" s="690"/>
      <c r="F1272" s="690"/>
      <c r="G1272" s="690"/>
    </row>
    <row r="1273" spans="1:7">
      <c r="A1273" s="690"/>
      <c r="B1273" s="690"/>
      <c r="C1273" s="690"/>
      <c r="D1273" s="690"/>
      <c r="E1273" s="690"/>
      <c r="F1273" s="690"/>
      <c r="G1273" s="690"/>
    </row>
    <row r="1274" spans="1:7">
      <c r="A1274" s="690"/>
      <c r="B1274" s="690"/>
      <c r="C1274" s="690"/>
      <c r="D1274" s="690"/>
      <c r="E1274" s="690"/>
      <c r="F1274" s="690"/>
      <c r="G1274" s="690"/>
    </row>
    <row r="1275" spans="1:7">
      <c r="A1275" s="690"/>
      <c r="B1275" s="690"/>
      <c r="C1275" s="690"/>
      <c r="D1275" s="690"/>
      <c r="E1275" s="690"/>
      <c r="F1275" s="690"/>
      <c r="G1275" s="690"/>
    </row>
    <row r="1276" spans="1:7">
      <c r="A1276" s="690"/>
      <c r="B1276" s="690"/>
      <c r="C1276" s="690"/>
      <c r="D1276" s="690"/>
      <c r="E1276" s="690"/>
      <c r="F1276" s="690"/>
      <c r="G1276" s="690"/>
    </row>
    <row r="1277" spans="1:7">
      <c r="A1277" s="690"/>
      <c r="B1277" s="690"/>
      <c r="C1277" s="690"/>
      <c r="D1277" s="690"/>
      <c r="E1277" s="690"/>
      <c r="F1277" s="690"/>
      <c r="G1277" s="690"/>
    </row>
    <row r="1278" spans="1:7">
      <c r="A1278" s="690"/>
      <c r="B1278" s="690"/>
      <c r="C1278" s="690"/>
      <c r="D1278" s="690"/>
      <c r="E1278" s="690"/>
      <c r="F1278" s="690"/>
      <c r="G1278" s="690"/>
    </row>
    <row r="1279" spans="1:7">
      <c r="A1279" s="690"/>
      <c r="B1279" s="690"/>
      <c r="C1279" s="690"/>
      <c r="D1279" s="690"/>
      <c r="E1279" s="690"/>
      <c r="F1279" s="690"/>
      <c r="G1279" s="690"/>
    </row>
    <row r="1280" spans="1:7">
      <c r="A1280" s="690"/>
      <c r="B1280" s="690"/>
      <c r="C1280" s="690"/>
      <c r="D1280" s="690"/>
      <c r="E1280" s="690"/>
      <c r="F1280" s="690"/>
      <c r="G1280" s="690"/>
    </row>
    <row r="1281" spans="1:7">
      <c r="A1281" s="690"/>
      <c r="B1281" s="690"/>
      <c r="C1281" s="690"/>
      <c r="D1281" s="690"/>
      <c r="E1281" s="690"/>
      <c r="F1281" s="690"/>
      <c r="G1281" s="690"/>
    </row>
    <row r="1282" spans="1:7">
      <c r="A1282" s="690"/>
      <c r="B1282" s="690"/>
      <c r="C1282" s="690"/>
      <c r="D1282" s="690"/>
      <c r="E1282" s="690"/>
      <c r="F1282" s="690"/>
      <c r="G1282" s="690"/>
    </row>
    <row r="1283" spans="1:7">
      <c r="A1283" s="690"/>
      <c r="B1283" s="690"/>
      <c r="C1283" s="690"/>
      <c r="D1283" s="690"/>
      <c r="E1283" s="690"/>
      <c r="F1283" s="690"/>
      <c r="G1283" s="690"/>
    </row>
    <row r="1284" spans="1:7">
      <c r="A1284" s="690"/>
      <c r="B1284" s="690"/>
      <c r="C1284" s="690"/>
      <c r="D1284" s="690"/>
      <c r="E1284" s="690"/>
      <c r="F1284" s="690"/>
      <c r="G1284" s="690"/>
    </row>
    <row r="1285" spans="1:7">
      <c r="A1285" s="690"/>
      <c r="B1285" s="690"/>
      <c r="C1285" s="690"/>
      <c r="D1285" s="690"/>
      <c r="E1285" s="690"/>
      <c r="F1285" s="690"/>
      <c r="G1285" s="690"/>
    </row>
    <row r="1286" spans="1:7">
      <c r="A1286" s="690"/>
      <c r="B1286" s="690"/>
      <c r="C1286" s="690"/>
      <c r="D1286" s="690"/>
      <c r="E1286" s="690"/>
      <c r="F1286" s="690"/>
      <c r="G1286" s="690"/>
    </row>
    <row r="1287" spans="1:7">
      <c r="A1287" s="690"/>
      <c r="B1287" s="690"/>
      <c r="C1287" s="690"/>
      <c r="D1287" s="690"/>
      <c r="E1287" s="690"/>
      <c r="F1287" s="690"/>
      <c r="G1287" s="690"/>
    </row>
    <row r="1288" spans="1:7">
      <c r="A1288" s="690"/>
      <c r="B1288" s="690"/>
      <c r="C1288" s="690"/>
      <c r="D1288" s="690"/>
      <c r="E1288" s="690"/>
      <c r="F1288" s="690"/>
      <c r="G1288" s="690"/>
    </row>
    <row r="1289" spans="1:7">
      <c r="A1289" s="690"/>
      <c r="B1289" s="690"/>
      <c r="C1289" s="690"/>
      <c r="D1289" s="690"/>
      <c r="E1289" s="690"/>
      <c r="F1289" s="690"/>
      <c r="G1289" s="690"/>
    </row>
    <row r="1290" spans="1:7">
      <c r="A1290" s="690"/>
      <c r="B1290" s="690"/>
      <c r="C1290" s="690"/>
      <c r="D1290" s="690"/>
      <c r="E1290" s="690"/>
      <c r="F1290" s="690"/>
      <c r="G1290" s="690"/>
    </row>
    <row r="1291" spans="1:7">
      <c r="A1291" s="690"/>
      <c r="B1291" s="690"/>
      <c r="C1291" s="690"/>
      <c r="D1291" s="690"/>
      <c r="E1291" s="690"/>
      <c r="F1291" s="690"/>
      <c r="G1291" s="690"/>
    </row>
    <row r="1292" spans="1:7">
      <c r="A1292" s="690"/>
      <c r="B1292" s="690"/>
      <c r="C1292" s="690"/>
      <c r="D1292" s="690"/>
      <c r="E1292" s="690"/>
      <c r="F1292" s="690"/>
      <c r="G1292" s="690"/>
    </row>
    <row r="1293" spans="1:7">
      <c r="A1293" s="690"/>
      <c r="B1293" s="690"/>
      <c r="C1293" s="690"/>
      <c r="D1293" s="690"/>
      <c r="E1293" s="690"/>
      <c r="F1293" s="690"/>
      <c r="G1293" s="690"/>
    </row>
    <row r="1294" spans="1:7">
      <c r="A1294" s="690"/>
      <c r="B1294" s="690"/>
      <c r="C1294" s="690"/>
      <c r="D1294" s="690"/>
      <c r="E1294" s="690"/>
      <c r="F1294" s="690"/>
      <c r="G1294" s="690"/>
    </row>
    <row r="1295" spans="1:7">
      <c r="A1295" s="690"/>
      <c r="B1295" s="690"/>
      <c r="C1295" s="690"/>
      <c r="D1295" s="690"/>
      <c r="E1295" s="690"/>
      <c r="F1295" s="690"/>
      <c r="G1295" s="690"/>
    </row>
    <row r="1296" spans="1:7">
      <c r="A1296" s="690"/>
      <c r="B1296" s="690"/>
      <c r="C1296" s="690"/>
      <c r="D1296" s="690"/>
      <c r="E1296" s="690"/>
      <c r="F1296" s="690"/>
      <c r="G1296" s="690"/>
    </row>
    <row r="1297" spans="1:7">
      <c r="A1297" s="690"/>
      <c r="B1297" s="690"/>
      <c r="C1297" s="690"/>
      <c r="D1297" s="690"/>
      <c r="E1297" s="690"/>
      <c r="F1297" s="690"/>
      <c r="G1297" s="690"/>
    </row>
    <row r="1298" spans="1:7">
      <c r="A1298" s="690"/>
      <c r="B1298" s="690"/>
      <c r="C1298" s="690"/>
      <c r="D1298" s="690"/>
      <c r="E1298" s="690"/>
      <c r="F1298" s="690"/>
      <c r="G1298" s="690"/>
    </row>
    <row r="1299" spans="1:7">
      <c r="A1299" s="690"/>
      <c r="B1299" s="690"/>
      <c r="C1299" s="690"/>
      <c r="D1299" s="690"/>
      <c r="E1299" s="690"/>
      <c r="F1299" s="690"/>
      <c r="G1299" s="690"/>
    </row>
    <row r="1300" spans="1:7">
      <c r="A1300" s="690"/>
      <c r="B1300" s="690"/>
      <c r="C1300" s="690"/>
      <c r="D1300" s="690"/>
      <c r="E1300" s="690"/>
      <c r="F1300" s="690"/>
      <c r="G1300" s="690"/>
    </row>
    <row r="1301" spans="1:7">
      <c r="A1301" s="690"/>
      <c r="B1301" s="690"/>
      <c r="C1301" s="690"/>
      <c r="D1301" s="690"/>
      <c r="E1301" s="690"/>
      <c r="F1301" s="690"/>
      <c r="G1301" s="690"/>
    </row>
    <row r="1302" spans="1:7">
      <c r="A1302" s="690"/>
      <c r="B1302" s="690"/>
      <c r="C1302" s="690"/>
      <c r="D1302" s="690"/>
      <c r="E1302" s="690"/>
      <c r="F1302" s="690"/>
      <c r="G1302" s="690"/>
    </row>
    <row r="1303" spans="1:7">
      <c r="A1303" s="690"/>
      <c r="B1303" s="690"/>
      <c r="C1303" s="690"/>
      <c r="D1303" s="690"/>
      <c r="E1303" s="690"/>
      <c r="F1303" s="690"/>
      <c r="G1303" s="690"/>
    </row>
    <row r="1304" spans="1:7">
      <c r="A1304" s="690"/>
      <c r="B1304" s="690"/>
      <c r="C1304" s="690"/>
      <c r="D1304" s="690"/>
      <c r="E1304" s="690"/>
      <c r="F1304" s="690"/>
      <c r="G1304" s="690"/>
    </row>
    <row r="1305" spans="1:7">
      <c r="A1305" s="690"/>
      <c r="B1305" s="690"/>
      <c r="C1305" s="690"/>
      <c r="D1305" s="690"/>
      <c r="E1305" s="690"/>
      <c r="F1305" s="690"/>
      <c r="G1305" s="690"/>
    </row>
    <row r="1306" spans="1:7">
      <c r="A1306" s="690"/>
      <c r="B1306" s="690"/>
      <c r="C1306" s="690"/>
      <c r="D1306" s="690"/>
      <c r="E1306" s="690"/>
      <c r="F1306" s="690"/>
      <c r="G1306" s="690"/>
    </row>
    <row r="1307" spans="1:7">
      <c r="A1307" s="690"/>
      <c r="B1307" s="690"/>
      <c r="C1307" s="690"/>
      <c r="D1307" s="690"/>
      <c r="E1307" s="690"/>
      <c r="F1307" s="690"/>
      <c r="G1307" s="690"/>
    </row>
    <row r="1308" spans="1:7">
      <c r="A1308" s="690"/>
      <c r="B1308" s="690"/>
      <c r="C1308" s="690"/>
      <c r="D1308" s="690"/>
      <c r="E1308" s="690"/>
      <c r="F1308" s="690"/>
      <c r="G1308" s="690"/>
    </row>
    <row r="1309" spans="1:7">
      <c r="A1309" s="690"/>
      <c r="B1309" s="690"/>
      <c r="C1309" s="690"/>
      <c r="D1309" s="690"/>
      <c r="E1309" s="690"/>
      <c r="F1309" s="690"/>
      <c r="G1309" s="690"/>
    </row>
    <row r="1310" spans="1:7">
      <c r="A1310" s="690"/>
      <c r="B1310" s="690"/>
      <c r="C1310" s="690"/>
      <c r="D1310" s="690"/>
      <c r="E1310" s="690"/>
      <c r="F1310" s="690"/>
      <c r="G1310" s="690"/>
    </row>
    <row r="1311" spans="1:7">
      <c r="A1311" s="690"/>
      <c r="B1311" s="690"/>
      <c r="C1311" s="690"/>
      <c r="D1311" s="690"/>
      <c r="E1311" s="690"/>
      <c r="F1311" s="690"/>
      <c r="G1311" s="690"/>
    </row>
    <row r="1312" spans="1:7">
      <c r="A1312" s="690"/>
      <c r="B1312" s="690"/>
      <c r="C1312" s="690"/>
      <c r="D1312" s="690"/>
      <c r="E1312" s="690"/>
      <c r="F1312" s="690"/>
      <c r="G1312" s="690"/>
    </row>
    <row r="1313" spans="1:7">
      <c r="A1313" s="690"/>
      <c r="B1313" s="690"/>
      <c r="C1313" s="690"/>
      <c r="D1313" s="690"/>
      <c r="E1313" s="690"/>
      <c r="F1313" s="690"/>
      <c r="G1313" s="690"/>
    </row>
    <row r="1314" spans="1:7">
      <c r="A1314" s="690"/>
      <c r="B1314" s="690"/>
      <c r="C1314" s="690"/>
      <c r="D1314" s="690"/>
      <c r="E1314" s="690"/>
      <c r="F1314" s="690"/>
      <c r="G1314" s="690"/>
    </row>
    <row r="1315" spans="1:7">
      <c r="A1315" s="690"/>
      <c r="B1315" s="690"/>
      <c r="C1315" s="690"/>
      <c r="D1315" s="690"/>
      <c r="E1315" s="690"/>
      <c r="F1315" s="690"/>
      <c r="G1315" s="690"/>
    </row>
    <row r="1316" spans="1:7">
      <c r="A1316" s="690"/>
      <c r="B1316" s="690"/>
      <c r="C1316" s="690"/>
      <c r="D1316" s="690"/>
      <c r="E1316" s="690"/>
      <c r="F1316" s="690"/>
      <c r="G1316" s="690"/>
    </row>
    <row r="1317" spans="1:7">
      <c r="A1317" s="690"/>
      <c r="B1317" s="690"/>
      <c r="C1317" s="690"/>
      <c r="D1317" s="690"/>
      <c r="E1317" s="690"/>
      <c r="F1317" s="690"/>
      <c r="G1317" s="690"/>
    </row>
    <row r="1318" spans="1:7">
      <c r="A1318" s="690"/>
      <c r="B1318" s="690"/>
      <c r="C1318" s="690"/>
      <c r="D1318" s="690"/>
      <c r="E1318" s="690"/>
      <c r="F1318" s="690"/>
      <c r="G1318" s="690"/>
    </row>
    <row r="1319" spans="1:7">
      <c r="A1319" s="690"/>
      <c r="B1319" s="690"/>
      <c r="C1319" s="690"/>
      <c r="D1319" s="690"/>
      <c r="E1319" s="690"/>
      <c r="F1319" s="690"/>
      <c r="G1319" s="690"/>
    </row>
    <row r="1320" spans="1:7">
      <c r="A1320" s="690"/>
      <c r="B1320" s="690"/>
      <c r="C1320" s="690"/>
      <c r="D1320" s="690"/>
      <c r="E1320" s="690"/>
      <c r="F1320" s="690"/>
      <c r="G1320" s="690"/>
    </row>
    <row r="1321" spans="1:7">
      <c r="A1321" s="690"/>
      <c r="B1321" s="690"/>
      <c r="C1321" s="690"/>
      <c r="D1321" s="690"/>
      <c r="E1321" s="690"/>
      <c r="F1321" s="690"/>
      <c r="G1321" s="690"/>
    </row>
    <row r="1322" spans="1:7">
      <c r="A1322" s="690"/>
      <c r="B1322" s="690"/>
      <c r="C1322" s="690"/>
      <c r="D1322" s="690"/>
      <c r="E1322" s="690"/>
      <c r="F1322" s="690"/>
      <c r="G1322" s="690"/>
    </row>
    <row r="1323" spans="1:7">
      <c r="A1323" s="690"/>
      <c r="B1323" s="690"/>
      <c r="C1323" s="690"/>
      <c r="D1323" s="690"/>
      <c r="E1323" s="690"/>
      <c r="F1323" s="690"/>
      <c r="G1323" s="690"/>
    </row>
    <row r="1324" spans="1:7">
      <c r="A1324" s="690"/>
      <c r="B1324" s="690"/>
      <c r="C1324" s="690"/>
      <c r="D1324" s="690"/>
      <c r="E1324" s="690"/>
      <c r="F1324" s="690"/>
      <c r="G1324" s="690"/>
    </row>
    <row r="1325" spans="1:7">
      <c r="A1325" s="690"/>
      <c r="B1325" s="690"/>
      <c r="C1325" s="690"/>
      <c r="D1325" s="690"/>
      <c r="E1325" s="690"/>
      <c r="F1325" s="690"/>
      <c r="G1325" s="690"/>
    </row>
    <row r="1326" spans="1:7">
      <c r="A1326" s="690"/>
      <c r="B1326" s="690"/>
      <c r="C1326" s="690"/>
      <c r="D1326" s="690"/>
      <c r="E1326" s="690"/>
      <c r="F1326" s="690"/>
      <c r="G1326" s="690"/>
    </row>
    <row r="1327" spans="1:7">
      <c r="A1327" s="690"/>
      <c r="B1327" s="690"/>
      <c r="C1327" s="690"/>
      <c r="D1327" s="690"/>
      <c r="E1327" s="690"/>
      <c r="F1327" s="690"/>
      <c r="G1327" s="690"/>
    </row>
    <row r="1328" spans="1:7">
      <c r="A1328" s="690"/>
      <c r="B1328" s="690"/>
      <c r="C1328" s="690"/>
      <c r="D1328" s="690"/>
      <c r="E1328" s="690"/>
      <c r="F1328" s="690"/>
      <c r="G1328" s="690"/>
    </row>
    <row r="1329" spans="1:7">
      <c r="A1329" s="690"/>
      <c r="B1329" s="690"/>
      <c r="C1329" s="690"/>
      <c r="D1329" s="690"/>
      <c r="E1329" s="690"/>
      <c r="F1329" s="690"/>
      <c r="G1329" s="690"/>
    </row>
    <row r="1330" spans="1:7">
      <c r="A1330" s="690"/>
      <c r="B1330" s="690"/>
      <c r="C1330" s="690"/>
      <c r="D1330" s="690"/>
      <c r="E1330" s="690"/>
      <c r="F1330" s="690"/>
      <c r="G1330" s="690"/>
    </row>
    <row r="1331" spans="1:7">
      <c r="A1331" s="690"/>
      <c r="B1331" s="690"/>
      <c r="C1331" s="690"/>
      <c r="D1331" s="690"/>
      <c r="E1331" s="690"/>
      <c r="F1331" s="690"/>
      <c r="G1331" s="690"/>
    </row>
    <row r="1332" spans="1:7">
      <c r="A1332" s="690"/>
      <c r="B1332" s="690"/>
      <c r="C1332" s="690"/>
      <c r="D1332" s="690"/>
      <c r="E1332" s="690"/>
      <c r="F1332" s="690"/>
      <c r="G1332" s="690"/>
    </row>
    <row r="1333" spans="1:7">
      <c r="A1333" s="690"/>
      <c r="B1333" s="690"/>
      <c r="C1333" s="690"/>
      <c r="D1333" s="690"/>
      <c r="E1333" s="690"/>
      <c r="F1333" s="690"/>
      <c r="G1333" s="690"/>
    </row>
    <row r="1334" spans="1:7">
      <c r="A1334" s="690"/>
      <c r="B1334" s="690"/>
      <c r="C1334" s="690"/>
      <c r="D1334" s="690"/>
      <c r="E1334" s="690"/>
      <c r="F1334" s="690"/>
      <c r="G1334" s="690"/>
    </row>
    <row r="1335" spans="1:7">
      <c r="A1335" s="690"/>
      <c r="B1335" s="690"/>
      <c r="C1335" s="690"/>
      <c r="D1335" s="690"/>
      <c r="E1335" s="690"/>
      <c r="F1335" s="690"/>
      <c r="G1335" s="690"/>
    </row>
    <row r="1336" spans="1:7">
      <c r="A1336" s="690"/>
      <c r="B1336" s="690"/>
      <c r="C1336" s="690"/>
      <c r="D1336" s="690"/>
      <c r="E1336" s="690"/>
      <c r="F1336" s="690"/>
      <c r="G1336" s="690"/>
    </row>
    <row r="1337" spans="1:7">
      <c r="A1337" s="690"/>
      <c r="B1337" s="690"/>
      <c r="C1337" s="690"/>
      <c r="D1337" s="690"/>
      <c r="E1337" s="690"/>
      <c r="F1337" s="690"/>
      <c r="G1337" s="690"/>
    </row>
    <row r="1338" spans="1:7">
      <c r="A1338" s="690"/>
      <c r="B1338" s="690"/>
      <c r="C1338" s="690"/>
      <c r="D1338" s="690"/>
      <c r="E1338" s="690"/>
      <c r="F1338" s="690"/>
      <c r="G1338" s="690"/>
    </row>
    <row r="1339" spans="1:7">
      <c r="A1339" s="690"/>
      <c r="B1339" s="690"/>
      <c r="C1339" s="690"/>
      <c r="D1339" s="690"/>
      <c r="E1339" s="690"/>
      <c r="F1339" s="690"/>
      <c r="G1339" s="690"/>
    </row>
    <row r="1340" spans="1:7">
      <c r="A1340" s="690"/>
      <c r="B1340" s="690"/>
      <c r="C1340" s="690"/>
      <c r="D1340" s="690"/>
      <c r="E1340" s="690"/>
      <c r="F1340" s="690"/>
      <c r="G1340" s="690"/>
    </row>
    <row r="1341" spans="1:7">
      <c r="A1341" s="690"/>
      <c r="B1341" s="690"/>
      <c r="C1341" s="690"/>
      <c r="D1341" s="690"/>
      <c r="E1341" s="690"/>
      <c r="F1341" s="690"/>
      <c r="G1341" s="690"/>
    </row>
    <row r="1342" spans="1:7">
      <c r="A1342" s="690"/>
      <c r="B1342" s="690"/>
      <c r="C1342" s="690"/>
      <c r="D1342" s="690"/>
      <c r="E1342" s="690"/>
      <c r="F1342" s="690"/>
      <c r="G1342" s="690"/>
    </row>
    <row r="1343" spans="1:7">
      <c r="A1343" s="690"/>
      <c r="B1343" s="690"/>
      <c r="C1343" s="690"/>
      <c r="D1343" s="690"/>
      <c r="E1343" s="690"/>
      <c r="F1343" s="690"/>
      <c r="G1343" s="690"/>
    </row>
    <row r="1344" spans="1:7">
      <c r="A1344" s="690"/>
      <c r="B1344" s="690"/>
      <c r="C1344" s="690"/>
      <c r="D1344" s="690"/>
      <c r="E1344" s="690"/>
      <c r="F1344" s="690"/>
      <c r="G1344" s="690"/>
    </row>
    <row r="1345" spans="1:7">
      <c r="A1345" s="690"/>
      <c r="B1345" s="690"/>
      <c r="C1345" s="690"/>
      <c r="D1345" s="690"/>
      <c r="E1345" s="690"/>
      <c r="F1345" s="690"/>
      <c r="G1345" s="690"/>
    </row>
    <row r="1346" spans="1:7">
      <c r="A1346" s="690"/>
      <c r="B1346" s="690"/>
      <c r="C1346" s="690"/>
      <c r="D1346" s="690"/>
      <c r="E1346" s="690"/>
      <c r="F1346" s="690"/>
      <c r="G1346" s="690"/>
    </row>
    <row r="1347" spans="1:7">
      <c r="A1347" s="690"/>
      <c r="B1347" s="690"/>
      <c r="C1347" s="690"/>
      <c r="D1347" s="690"/>
      <c r="E1347" s="690"/>
      <c r="F1347" s="690"/>
      <c r="G1347" s="690"/>
    </row>
    <row r="1348" spans="1:7">
      <c r="A1348" s="690"/>
      <c r="B1348" s="690"/>
      <c r="C1348" s="690"/>
      <c r="D1348" s="690"/>
      <c r="E1348" s="690"/>
      <c r="F1348" s="690"/>
      <c r="G1348" s="690"/>
    </row>
    <row r="1349" spans="1:7">
      <c r="A1349" s="690"/>
      <c r="B1349" s="690"/>
      <c r="C1349" s="690"/>
      <c r="D1349" s="690"/>
      <c r="E1349" s="690"/>
      <c r="F1349" s="690"/>
      <c r="G1349" s="690"/>
    </row>
    <row r="1350" spans="1:7">
      <c r="A1350" s="690"/>
      <c r="B1350" s="690"/>
      <c r="C1350" s="690"/>
      <c r="D1350" s="690"/>
      <c r="E1350" s="690"/>
      <c r="F1350" s="690"/>
      <c r="G1350" s="690"/>
    </row>
    <row r="1351" spans="1:7">
      <c r="A1351" s="690"/>
      <c r="B1351" s="690"/>
      <c r="C1351" s="690"/>
      <c r="D1351" s="690"/>
      <c r="E1351" s="690"/>
      <c r="F1351" s="690"/>
      <c r="G1351" s="690"/>
    </row>
    <row r="1352" spans="1:7">
      <c r="A1352" s="690"/>
      <c r="B1352" s="690"/>
      <c r="C1352" s="690"/>
      <c r="D1352" s="690"/>
      <c r="E1352" s="690"/>
      <c r="F1352" s="690"/>
      <c r="G1352" s="690"/>
    </row>
    <row r="1353" spans="1:7">
      <c r="A1353" s="690"/>
      <c r="B1353" s="690"/>
      <c r="C1353" s="690"/>
      <c r="D1353" s="690"/>
      <c r="E1353" s="690"/>
      <c r="F1353" s="690"/>
      <c r="G1353" s="690"/>
    </row>
    <row r="1354" spans="1:7">
      <c r="A1354" s="690"/>
      <c r="B1354" s="690"/>
      <c r="C1354" s="690"/>
      <c r="D1354" s="690"/>
      <c r="E1354" s="690"/>
      <c r="F1354" s="690"/>
      <c r="G1354" s="690"/>
    </row>
    <row r="1355" spans="1:7">
      <c r="A1355" s="690"/>
      <c r="B1355" s="690"/>
      <c r="C1355" s="690"/>
      <c r="D1355" s="690"/>
      <c r="E1355" s="690"/>
      <c r="F1355" s="690"/>
      <c r="G1355" s="690"/>
    </row>
    <row r="1356" spans="1:7">
      <c r="A1356" s="690"/>
      <c r="B1356" s="690"/>
      <c r="C1356" s="690"/>
      <c r="D1356" s="690"/>
      <c r="E1356" s="690"/>
      <c r="F1356" s="690"/>
      <c r="G1356" s="690"/>
    </row>
    <row r="1357" spans="1:7">
      <c r="A1357" s="690"/>
      <c r="B1357" s="690"/>
      <c r="C1357" s="690"/>
      <c r="D1357" s="690"/>
      <c r="E1357" s="690"/>
      <c r="F1357" s="690"/>
      <c r="G1357" s="690"/>
    </row>
    <row r="1358" spans="1:7">
      <c r="A1358" s="690"/>
      <c r="B1358" s="690"/>
      <c r="C1358" s="690"/>
      <c r="D1358" s="690"/>
      <c r="E1358" s="690"/>
      <c r="F1358" s="690"/>
      <c r="G1358" s="690"/>
    </row>
    <row r="1359" spans="1:7">
      <c r="A1359" s="690"/>
      <c r="B1359" s="690"/>
      <c r="C1359" s="690"/>
      <c r="D1359" s="690"/>
      <c r="E1359" s="690"/>
      <c r="F1359" s="690"/>
      <c r="G1359" s="690"/>
    </row>
    <row r="1360" spans="1:7">
      <c r="A1360" s="690"/>
      <c r="B1360" s="690"/>
      <c r="C1360" s="690"/>
      <c r="D1360" s="690"/>
      <c r="E1360" s="690"/>
      <c r="F1360" s="690"/>
      <c r="G1360" s="690"/>
    </row>
    <row r="1361" spans="1:7">
      <c r="A1361" s="690"/>
      <c r="B1361" s="690"/>
      <c r="C1361" s="690"/>
      <c r="D1361" s="690"/>
      <c r="E1361" s="690"/>
      <c r="F1361" s="690"/>
      <c r="G1361" s="690"/>
    </row>
    <row r="1362" spans="1:7">
      <c r="A1362" s="690"/>
      <c r="B1362" s="690"/>
      <c r="C1362" s="690"/>
      <c r="D1362" s="690"/>
      <c r="E1362" s="690"/>
      <c r="F1362" s="690"/>
      <c r="G1362" s="690"/>
    </row>
    <row r="1363" spans="1:7">
      <c r="A1363" s="690"/>
      <c r="B1363" s="690"/>
      <c r="C1363" s="690"/>
      <c r="D1363" s="690"/>
      <c r="E1363" s="690"/>
      <c r="F1363" s="690"/>
      <c r="G1363" s="690"/>
    </row>
    <row r="1364" spans="1:7">
      <c r="A1364" s="690"/>
      <c r="B1364" s="690"/>
      <c r="C1364" s="690"/>
      <c r="D1364" s="690"/>
      <c r="E1364" s="690"/>
      <c r="F1364" s="690"/>
      <c r="G1364" s="690"/>
    </row>
    <row r="1365" spans="1:7">
      <c r="A1365" s="690"/>
      <c r="B1365" s="690"/>
      <c r="C1365" s="690"/>
      <c r="D1365" s="690"/>
      <c r="E1365" s="690"/>
      <c r="F1365" s="690"/>
      <c r="G1365" s="690"/>
    </row>
    <row r="1366" spans="1:7">
      <c r="A1366" s="690"/>
      <c r="B1366" s="690"/>
      <c r="C1366" s="690"/>
      <c r="D1366" s="690"/>
      <c r="E1366" s="690"/>
      <c r="F1366" s="690"/>
      <c r="G1366" s="690"/>
    </row>
    <row r="1367" spans="1:7">
      <c r="A1367" s="690"/>
      <c r="B1367" s="690"/>
      <c r="C1367" s="690"/>
      <c r="D1367" s="690"/>
      <c r="E1367" s="690"/>
      <c r="F1367" s="690"/>
      <c r="G1367" s="690"/>
    </row>
    <row r="1368" spans="1:7">
      <c r="A1368" s="690"/>
      <c r="B1368" s="690"/>
      <c r="C1368" s="690"/>
      <c r="D1368" s="690"/>
      <c r="E1368" s="690"/>
      <c r="F1368" s="690"/>
      <c r="G1368" s="690"/>
    </row>
    <row r="1369" spans="1:7">
      <c r="A1369" s="690"/>
      <c r="B1369" s="690"/>
      <c r="C1369" s="690"/>
      <c r="D1369" s="690"/>
      <c r="E1369" s="690"/>
      <c r="F1369" s="690"/>
      <c r="G1369" s="690"/>
    </row>
    <row r="1370" spans="1:7">
      <c r="A1370" s="690"/>
      <c r="B1370" s="690"/>
      <c r="C1370" s="690"/>
      <c r="D1370" s="690"/>
      <c r="E1370" s="690"/>
      <c r="F1370" s="690"/>
      <c r="G1370" s="690"/>
    </row>
    <row r="1371" spans="1:7">
      <c r="A1371" s="690"/>
      <c r="B1371" s="690"/>
      <c r="C1371" s="690"/>
      <c r="D1371" s="690"/>
      <c r="E1371" s="690"/>
      <c r="F1371" s="690"/>
      <c r="G1371" s="690"/>
    </row>
    <row r="1372" spans="1:7">
      <c r="A1372" s="690"/>
      <c r="B1372" s="690"/>
      <c r="C1372" s="690"/>
      <c r="D1372" s="690"/>
      <c r="E1372" s="690"/>
      <c r="F1372" s="690"/>
      <c r="G1372" s="690"/>
    </row>
    <row r="1373" spans="1:7">
      <c r="A1373" s="690"/>
      <c r="B1373" s="690"/>
      <c r="C1373" s="690"/>
      <c r="D1373" s="690"/>
      <c r="E1373" s="690"/>
      <c r="F1373" s="690"/>
      <c r="G1373" s="690"/>
    </row>
    <row r="1374" spans="1:7">
      <c r="A1374" s="690"/>
      <c r="B1374" s="690"/>
      <c r="C1374" s="690"/>
      <c r="D1374" s="690"/>
      <c r="E1374" s="690"/>
      <c r="F1374" s="690"/>
      <c r="G1374" s="690"/>
    </row>
    <row r="1375" spans="1:7">
      <c r="A1375" s="690"/>
      <c r="B1375" s="690"/>
      <c r="C1375" s="690"/>
      <c r="D1375" s="690"/>
      <c r="E1375" s="690"/>
      <c r="F1375" s="690"/>
      <c r="G1375" s="690"/>
    </row>
    <row r="1376" spans="1:7">
      <c r="A1376" s="690"/>
      <c r="B1376" s="690"/>
      <c r="C1376" s="690"/>
      <c r="D1376" s="690"/>
      <c r="E1376" s="690"/>
      <c r="F1376" s="690"/>
      <c r="G1376" s="690"/>
    </row>
    <row r="1377" spans="1:7">
      <c r="A1377" s="690"/>
      <c r="B1377" s="690"/>
      <c r="C1377" s="690"/>
      <c r="D1377" s="690"/>
      <c r="E1377" s="690"/>
      <c r="F1377" s="690"/>
      <c r="G1377" s="690"/>
    </row>
    <row r="1378" spans="1:7">
      <c r="A1378" s="690"/>
      <c r="B1378" s="690"/>
      <c r="C1378" s="690"/>
      <c r="D1378" s="690"/>
      <c r="E1378" s="690"/>
      <c r="F1378" s="690"/>
      <c r="G1378" s="690"/>
    </row>
    <row r="1379" spans="1:7">
      <c r="A1379" s="690"/>
      <c r="B1379" s="690"/>
      <c r="C1379" s="690"/>
      <c r="D1379" s="690"/>
      <c r="E1379" s="690"/>
      <c r="F1379" s="690"/>
      <c r="G1379" s="690"/>
    </row>
    <row r="1380" spans="1:7">
      <c r="A1380" s="690"/>
      <c r="B1380" s="690"/>
      <c r="C1380" s="690"/>
      <c r="D1380" s="690"/>
      <c r="E1380" s="690"/>
      <c r="F1380" s="690"/>
      <c r="G1380" s="690"/>
    </row>
    <row r="1381" spans="1:7">
      <c r="A1381" s="690"/>
      <c r="B1381" s="690"/>
      <c r="C1381" s="690"/>
      <c r="D1381" s="690"/>
      <c r="E1381" s="690"/>
      <c r="F1381" s="690"/>
      <c r="G1381" s="690"/>
    </row>
    <row r="1382" spans="1:7">
      <c r="A1382" s="690"/>
      <c r="B1382" s="690"/>
      <c r="C1382" s="690"/>
      <c r="D1382" s="690"/>
      <c r="E1382" s="690"/>
      <c r="F1382" s="690"/>
      <c r="G1382" s="690"/>
    </row>
    <row r="1383" spans="1:7">
      <c r="A1383" s="690"/>
      <c r="B1383" s="690"/>
      <c r="C1383" s="690"/>
      <c r="D1383" s="690"/>
      <c r="E1383" s="690"/>
      <c r="F1383" s="690"/>
      <c r="G1383" s="690"/>
    </row>
    <row r="1384" spans="1:7">
      <c r="A1384" s="690"/>
      <c r="B1384" s="690"/>
      <c r="C1384" s="690"/>
      <c r="D1384" s="690"/>
      <c r="E1384" s="690"/>
      <c r="F1384" s="690"/>
      <c r="G1384" s="690"/>
    </row>
    <row r="1385" spans="1:7">
      <c r="A1385" s="690"/>
      <c r="B1385" s="690"/>
      <c r="C1385" s="690"/>
      <c r="D1385" s="690"/>
      <c r="E1385" s="690"/>
      <c r="F1385" s="690"/>
      <c r="G1385" s="690"/>
    </row>
    <row r="1386" spans="1:7">
      <c r="A1386" s="690"/>
      <c r="B1386" s="690"/>
      <c r="C1386" s="690"/>
      <c r="D1386" s="690"/>
      <c r="E1386" s="690"/>
      <c r="F1386" s="690"/>
      <c r="G1386" s="690"/>
    </row>
    <row r="1387" spans="1:7">
      <c r="A1387" s="690"/>
      <c r="B1387" s="690"/>
      <c r="C1387" s="690"/>
      <c r="D1387" s="690"/>
      <c r="E1387" s="690"/>
      <c r="F1387" s="690"/>
      <c r="G1387" s="690"/>
    </row>
    <row r="1388" spans="1:7">
      <c r="A1388" s="690"/>
      <c r="B1388" s="690"/>
      <c r="C1388" s="690"/>
      <c r="D1388" s="690"/>
      <c r="E1388" s="690"/>
      <c r="F1388" s="690"/>
      <c r="G1388" s="690"/>
    </row>
    <row r="1389" spans="1:7">
      <c r="A1389" s="690"/>
      <c r="B1389" s="690"/>
      <c r="C1389" s="690"/>
      <c r="D1389" s="690"/>
      <c r="E1389" s="690"/>
      <c r="F1389" s="690"/>
      <c r="G1389" s="690"/>
    </row>
    <row r="1390" spans="1:7">
      <c r="A1390" s="690"/>
      <c r="B1390" s="690"/>
      <c r="C1390" s="690"/>
      <c r="D1390" s="690"/>
      <c r="E1390" s="690"/>
      <c r="F1390" s="690"/>
      <c r="G1390" s="690"/>
    </row>
    <row r="1391" spans="1:7">
      <c r="A1391" s="690"/>
      <c r="B1391" s="690"/>
      <c r="C1391" s="690"/>
      <c r="D1391" s="690"/>
      <c r="E1391" s="690"/>
      <c r="F1391" s="690"/>
      <c r="G1391" s="690"/>
    </row>
    <row r="1392" spans="1:7">
      <c r="A1392" s="690"/>
      <c r="B1392" s="690"/>
      <c r="C1392" s="690"/>
      <c r="D1392" s="690"/>
      <c r="E1392" s="690"/>
      <c r="F1392" s="690"/>
      <c r="G1392" s="690"/>
    </row>
    <row r="1393" spans="1:7">
      <c r="A1393" s="690"/>
      <c r="B1393" s="690"/>
      <c r="C1393" s="690"/>
      <c r="D1393" s="690"/>
      <c r="E1393" s="690"/>
      <c r="F1393" s="690"/>
      <c r="G1393" s="690"/>
    </row>
    <row r="1394" spans="1:7">
      <c r="A1394" s="690"/>
      <c r="B1394" s="690"/>
      <c r="C1394" s="690"/>
      <c r="D1394" s="690"/>
      <c r="E1394" s="690"/>
      <c r="F1394" s="690"/>
      <c r="G1394" s="690"/>
    </row>
    <row r="1395" spans="1:7">
      <c r="A1395" s="690"/>
      <c r="B1395" s="690"/>
      <c r="C1395" s="690"/>
      <c r="D1395" s="690"/>
      <c r="E1395" s="690"/>
      <c r="F1395" s="690"/>
      <c r="G1395" s="690"/>
    </row>
    <row r="1396" spans="1:7">
      <c r="A1396" s="690"/>
      <c r="B1396" s="690"/>
      <c r="C1396" s="690"/>
      <c r="D1396" s="690"/>
      <c r="E1396" s="690"/>
      <c r="F1396" s="690"/>
      <c r="G1396" s="690"/>
    </row>
    <row r="1397" spans="1:7">
      <c r="A1397" s="690"/>
      <c r="B1397" s="690"/>
      <c r="C1397" s="690"/>
      <c r="D1397" s="690"/>
      <c r="E1397" s="690"/>
      <c r="F1397" s="690"/>
      <c r="G1397" s="690"/>
    </row>
    <row r="1398" spans="1:7">
      <c r="A1398" s="690"/>
      <c r="B1398" s="690"/>
      <c r="C1398" s="690"/>
      <c r="D1398" s="690"/>
      <c r="E1398" s="690"/>
      <c r="F1398" s="690"/>
      <c r="G1398" s="690"/>
    </row>
    <row r="1399" spans="1:7">
      <c r="A1399" s="690"/>
      <c r="B1399" s="690"/>
      <c r="C1399" s="690"/>
      <c r="D1399" s="690"/>
      <c r="E1399" s="690"/>
      <c r="F1399" s="690"/>
      <c r="G1399" s="690"/>
    </row>
    <row r="1400" spans="1:7">
      <c r="A1400" s="690"/>
      <c r="B1400" s="690"/>
      <c r="C1400" s="690"/>
      <c r="D1400" s="690"/>
      <c r="E1400" s="690"/>
      <c r="F1400" s="690"/>
      <c r="G1400" s="690"/>
    </row>
    <row r="1401" spans="1:7">
      <c r="A1401" s="690"/>
      <c r="B1401" s="690"/>
      <c r="C1401" s="690"/>
      <c r="D1401" s="690"/>
      <c r="E1401" s="690"/>
      <c r="F1401" s="690"/>
      <c r="G1401" s="690"/>
    </row>
    <row r="1402" spans="1:7">
      <c r="A1402" s="690"/>
      <c r="B1402" s="690"/>
      <c r="C1402" s="690"/>
      <c r="D1402" s="690"/>
      <c r="E1402" s="690"/>
      <c r="F1402" s="690"/>
      <c r="G1402" s="690"/>
    </row>
    <row r="1403" spans="1:7">
      <c r="A1403" s="690"/>
      <c r="B1403" s="690"/>
      <c r="C1403" s="690"/>
      <c r="D1403" s="690"/>
      <c r="E1403" s="690"/>
      <c r="F1403" s="690"/>
      <c r="G1403" s="690"/>
    </row>
    <row r="1404" spans="1:7">
      <c r="A1404" s="690"/>
      <c r="B1404" s="690"/>
      <c r="C1404" s="690"/>
      <c r="D1404" s="690"/>
      <c r="E1404" s="690"/>
      <c r="F1404" s="690"/>
      <c r="G1404" s="690"/>
    </row>
    <row r="1405" spans="1:7">
      <c r="A1405" s="690"/>
      <c r="B1405" s="690"/>
      <c r="C1405" s="690"/>
      <c r="D1405" s="690"/>
      <c r="E1405" s="690"/>
      <c r="F1405" s="690"/>
      <c r="G1405" s="690"/>
    </row>
    <row r="1406" spans="1:7">
      <c r="A1406" s="690"/>
      <c r="B1406" s="690"/>
      <c r="C1406" s="690"/>
      <c r="D1406" s="690"/>
      <c r="E1406" s="690"/>
      <c r="F1406" s="690"/>
      <c r="G1406" s="690"/>
    </row>
    <row r="1407" spans="1:7">
      <c r="A1407" s="690"/>
      <c r="B1407" s="690"/>
      <c r="C1407" s="690"/>
      <c r="D1407" s="690"/>
      <c r="E1407" s="690"/>
      <c r="F1407" s="690"/>
      <c r="G1407" s="690"/>
    </row>
    <row r="1408" spans="1:7">
      <c r="A1408" s="690"/>
      <c r="B1408" s="690"/>
      <c r="C1408" s="690"/>
      <c r="D1408" s="690"/>
      <c r="E1408" s="690"/>
      <c r="F1408" s="690"/>
      <c r="G1408" s="690"/>
    </row>
    <row r="1409" spans="1:7">
      <c r="A1409" s="690"/>
      <c r="B1409" s="690"/>
      <c r="C1409" s="690"/>
      <c r="D1409" s="690"/>
      <c r="E1409" s="690"/>
      <c r="F1409" s="690"/>
      <c r="G1409" s="690"/>
    </row>
    <row r="1410" spans="1:7">
      <c r="A1410" s="690"/>
      <c r="B1410" s="690"/>
      <c r="C1410" s="690"/>
      <c r="D1410" s="690"/>
      <c r="E1410" s="690"/>
      <c r="F1410" s="690"/>
      <c r="G1410" s="690"/>
    </row>
    <row r="1411" spans="1:7">
      <c r="A1411" s="690"/>
      <c r="B1411" s="690"/>
      <c r="C1411" s="690"/>
      <c r="D1411" s="690"/>
      <c r="E1411" s="690"/>
      <c r="F1411" s="690"/>
      <c r="G1411" s="690"/>
    </row>
    <row r="1412" spans="1:7">
      <c r="A1412" s="690"/>
      <c r="B1412" s="690"/>
      <c r="C1412" s="690"/>
      <c r="D1412" s="690"/>
      <c r="E1412" s="690"/>
      <c r="F1412" s="690"/>
      <c r="G1412" s="690"/>
    </row>
    <row r="1413" spans="1:7">
      <c r="A1413" s="690"/>
      <c r="B1413" s="690"/>
      <c r="C1413" s="690"/>
      <c r="D1413" s="690"/>
      <c r="E1413" s="690"/>
      <c r="F1413" s="690"/>
      <c r="G1413" s="690"/>
    </row>
    <row r="1414" spans="1:7">
      <c r="A1414" s="690"/>
      <c r="B1414" s="690"/>
      <c r="C1414" s="690"/>
      <c r="D1414" s="690"/>
      <c r="E1414" s="690"/>
      <c r="F1414" s="690"/>
      <c r="G1414" s="690"/>
    </row>
    <row r="1415" spans="1:7">
      <c r="A1415" s="690"/>
      <c r="B1415" s="690"/>
      <c r="C1415" s="690"/>
      <c r="D1415" s="690"/>
      <c r="E1415" s="690"/>
      <c r="F1415" s="690"/>
      <c r="G1415" s="690"/>
    </row>
    <row r="1416" spans="1:7">
      <c r="A1416" s="690"/>
      <c r="B1416" s="690"/>
      <c r="C1416" s="690"/>
      <c r="D1416" s="690"/>
      <c r="E1416" s="690"/>
      <c r="F1416" s="690"/>
      <c r="G1416" s="690"/>
    </row>
    <row r="1417" spans="1:7">
      <c r="A1417" s="690"/>
      <c r="B1417" s="690"/>
      <c r="C1417" s="690"/>
      <c r="D1417" s="690"/>
      <c r="E1417" s="690"/>
      <c r="F1417" s="690"/>
      <c r="G1417" s="690"/>
    </row>
    <row r="1418" spans="1:7">
      <c r="A1418" s="690"/>
      <c r="B1418" s="690"/>
      <c r="C1418" s="690"/>
      <c r="D1418" s="690"/>
      <c r="E1418" s="690"/>
      <c r="F1418" s="690"/>
      <c r="G1418" s="690"/>
    </row>
    <row r="1419" spans="1:7">
      <c r="A1419" s="690"/>
      <c r="B1419" s="690"/>
      <c r="C1419" s="690"/>
      <c r="D1419" s="690"/>
      <c r="E1419" s="690"/>
      <c r="F1419" s="690"/>
      <c r="G1419" s="690"/>
    </row>
    <row r="1420" spans="1:7">
      <c r="A1420" s="690"/>
      <c r="B1420" s="690"/>
      <c r="C1420" s="690"/>
      <c r="D1420" s="690"/>
      <c r="E1420" s="690"/>
      <c r="F1420" s="690"/>
      <c r="G1420" s="690"/>
    </row>
    <row r="1421" spans="1:7">
      <c r="A1421" s="690"/>
      <c r="B1421" s="690"/>
      <c r="C1421" s="690"/>
      <c r="D1421" s="690"/>
      <c r="E1421" s="690"/>
      <c r="F1421" s="690"/>
      <c r="G1421" s="690"/>
    </row>
    <row r="1422" spans="1:7">
      <c r="A1422" s="690"/>
      <c r="B1422" s="690"/>
      <c r="C1422" s="690"/>
      <c r="D1422" s="690"/>
      <c r="E1422" s="690"/>
      <c r="F1422" s="690"/>
      <c r="G1422" s="690"/>
    </row>
    <row r="1423" spans="1:7">
      <c r="A1423" s="690"/>
      <c r="B1423" s="690"/>
      <c r="C1423" s="690"/>
      <c r="D1423" s="690"/>
      <c r="E1423" s="690"/>
      <c r="F1423" s="690"/>
      <c r="G1423" s="690"/>
    </row>
    <row r="1424" spans="1:7">
      <c r="A1424" s="690"/>
      <c r="B1424" s="690"/>
      <c r="C1424" s="690"/>
      <c r="D1424" s="690"/>
      <c r="E1424" s="690"/>
      <c r="F1424" s="690"/>
      <c r="G1424" s="690"/>
    </row>
    <row r="1425" spans="1:7">
      <c r="A1425" s="690"/>
      <c r="B1425" s="690"/>
      <c r="C1425" s="690"/>
      <c r="D1425" s="690"/>
      <c r="E1425" s="690"/>
      <c r="F1425" s="690"/>
      <c r="G1425" s="690"/>
    </row>
    <row r="1426" spans="1:7">
      <c r="A1426" s="690"/>
      <c r="B1426" s="690"/>
      <c r="C1426" s="690"/>
      <c r="D1426" s="690"/>
      <c r="E1426" s="690"/>
      <c r="F1426" s="690"/>
      <c r="G1426" s="690"/>
    </row>
    <row r="1427" spans="1:7">
      <c r="A1427" s="690"/>
      <c r="B1427" s="690"/>
      <c r="C1427" s="690"/>
      <c r="D1427" s="690"/>
      <c r="E1427" s="690"/>
      <c r="F1427" s="690"/>
      <c r="G1427" s="690"/>
    </row>
    <row r="1428" spans="1:7">
      <c r="A1428" s="690"/>
      <c r="B1428" s="690"/>
      <c r="C1428" s="690"/>
      <c r="D1428" s="690"/>
      <c r="E1428" s="690"/>
      <c r="F1428" s="690"/>
      <c r="G1428" s="690"/>
    </row>
    <row r="1429" spans="1:7">
      <c r="A1429" s="690"/>
      <c r="B1429" s="690"/>
      <c r="C1429" s="690"/>
      <c r="D1429" s="690"/>
      <c r="E1429" s="690"/>
      <c r="F1429" s="690"/>
      <c r="G1429" s="690"/>
    </row>
    <row r="1430" spans="1:7">
      <c r="A1430" s="690"/>
      <c r="B1430" s="690"/>
      <c r="C1430" s="690"/>
      <c r="D1430" s="690"/>
      <c r="E1430" s="690"/>
      <c r="F1430" s="690"/>
      <c r="G1430" s="690"/>
    </row>
    <row r="1431" spans="1:7">
      <c r="A1431" s="690"/>
      <c r="B1431" s="690"/>
      <c r="C1431" s="690"/>
      <c r="D1431" s="690"/>
      <c r="E1431" s="690"/>
      <c r="F1431" s="690"/>
      <c r="G1431" s="690"/>
    </row>
    <row r="1432" spans="1:7">
      <c r="A1432" s="690"/>
      <c r="B1432" s="690"/>
      <c r="C1432" s="690"/>
      <c r="D1432" s="690"/>
      <c r="E1432" s="690"/>
      <c r="F1432" s="690"/>
      <c r="G1432" s="690"/>
    </row>
    <row r="1433" spans="1:7">
      <c r="A1433" s="690"/>
      <c r="B1433" s="690"/>
      <c r="C1433" s="690"/>
      <c r="D1433" s="690"/>
      <c r="E1433" s="690"/>
      <c r="F1433" s="690"/>
      <c r="G1433" s="690"/>
    </row>
    <row r="1434" spans="1:7">
      <c r="A1434" s="690"/>
      <c r="B1434" s="690"/>
      <c r="C1434" s="690"/>
      <c r="D1434" s="690"/>
      <c r="E1434" s="690"/>
      <c r="F1434" s="690"/>
      <c r="G1434" s="690"/>
    </row>
    <row r="1435" spans="1:7">
      <c r="A1435" s="690"/>
      <c r="B1435" s="690"/>
      <c r="C1435" s="690"/>
      <c r="D1435" s="690"/>
      <c r="E1435" s="690"/>
      <c r="F1435" s="690"/>
      <c r="G1435" s="690"/>
    </row>
    <row r="1436" spans="1:7">
      <c r="A1436" s="690"/>
      <c r="B1436" s="690"/>
      <c r="C1436" s="690"/>
      <c r="D1436" s="690"/>
      <c r="E1436" s="690"/>
      <c r="F1436" s="690"/>
      <c r="G1436" s="690"/>
    </row>
    <row r="1437" spans="1:7">
      <c r="A1437" s="690"/>
      <c r="B1437" s="690"/>
      <c r="C1437" s="690"/>
      <c r="D1437" s="690"/>
      <c r="E1437" s="690"/>
      <c r="F1437" s="690"/>
      <c r="G1437" s="690"/>
    </row>
    <row r="1438" spans="1:7">
      <c r="A1438" s="690"/>
      <c r="B1438" s="690"/>
      <c r="C1438" s="690"/>
      <c r="D1438" s="690"/>
      <c r="E1438" s="690"/>
      <c r="F1438" s="690"/>
      <c r="G1438" s="690"/>
    </row>
    <row r="1439" spans="1:7">
      <c r="A1439" s="690"/>
      <c r="B1439" s="690"/>
      <c r="C1439" s="690"/>
      <c r="D1439" s="690"/>
      <c r="E1439" s="690"/>
      <c r="F1439" s="690"/>
      <c r="G1439" s="690"/>
    </row>
    <row r="1440" spans="1:7">
      <c r="A1440" s="690"/>
      <c r="B1440" s="690"/>
      <c r="C1440" s="690"/>
      <c r="D1440" s="690"/>
      <c r="E1440" s="690"/>
      <c r="F1440" s="690"/>
      <c r="G1440" s="690"/>
    </row>
    <row r="1441" spans="1:7">
      <c r="A1441" s="690"/>
      <c r="B1441" s="690"/>
      <c r="C1441" s="690"/>
      <c r="D1441" s="690"/>
      <c r="E1441" s="690"/>
      <c r="F1441" s="690"/>
      <c r="G1441" s="690"/>
    </row>
    <row r="1442" spans="1:7">
      <c r="A1442" s="690"/>
      <c r="B1442" s="690"/>
      <c r="C1442" s="690"/>
      <c r="D1442" s="690"/>
      <c r="E1442" s="690"/>
      <c r="F1442" s="690"/>
      <c r="G1442" s="690"/>
    </row>
    <row r="1443" spans="1:7">
      <c r="A1443" s="690"/>
      <c r="B1443" s="690"/>
      <c r="C1443" s="690"/>
      <c r="D1443" s="690"/>
      <c r="E1443" s="690"/>
      <c r="F1443" s="690"/>
      <c r="G1443" s="690"/>
    </row>
    <row r="1444" spans="1:7">
      <c r="A1444" s="690"/>
      <c r="B1444" s="690"/>
      <c r="C1444" s="690"/>
      <c r="D1444" s="690"/>
      <c r="E1444" s="690"/>
      <c r="F1444" s="690"/>
      <c r="G1444" s="690"/>
    </row>
    <row r="1445" spans="1:7">
      <c r="A1445" s="690"/>
      <c r="B1445" s="690"/>
      <c r="C1445" s="690"/>
      <c r="D1445" s="690"/>
      <c r="E1445" s="690"/>
      <c r="F1445" s="690"/>
      <c r="G1445" s="690"/>
    </row>
    <row r="1446" spans="1:7">
      <c r="A1446" s="690"/>
      <c r="B1446" s="690"/>
      <c r="C1446" s="690"/>
      <c r="D1446" s="690"/>
      <c r="E1446" s="690"/>
      <c r="F1446" s="690"/>
      <c r="G1446" s="690"/>
    </row>
    <row r="1447" spans="1:7">
      <c r="A1447" s="690"/>
      <c r="B1447" s="690"/>
      <c r="C1447" s="690"/>
      <c r="D1447" s="690"/>
      <c r="E1447" s="690"/>
      <c r="F1447" s="690"/>
      <c r="G1447" s="690"/>
    </row>
    <row r="1448" spans="1:7">
      <c r="A1448" s="690"/>
      <c r="B1448" s="690"/>
      <c r="C1448" s="690"/>
      <c r="D1448" s="690"/>
      <c r="E1448" s="690"/>
      <c r="F1448" s="690"/>
      <c r="G1448" s="690"/>
    </row>
    <row r="1449" spans="1:7">
      <c r="A1449" s="690"/>
      <c r="B1449" s="690"/>
      <c r="C1449" s="690"/>
      <c r="D1449" s="690"/>
      <c r="E1449" s="690"/>
      <c r="F1449" s="690"/>
      <c r="G1449" s="690"/>
    </row>
    <row r="1450" spans="1:7">
      <c r="A1450" s="690"/>
      <c r="B1450" s="690"/>
      <c r="C1450" s="690"/>
      <c r="D1450" s="690"/>
      <c r="E1450" s="690"/>
      <c r="F1450" s="690"/>
      <c r="G1450" s="690"/>
    </row>
    <row r="1451" spans="1:7">
      <c r="A1451" s="690"/>
      <c r="B1451" s="690"/>
      <c r="C1451" s="690"/>
      <c r="D1451" s="690"/>
      <c r="E1451" s="690"/>
      <c r="F1451" s="690"/>
      <c r="G1451" s="690"/>
    </row>
    <row r="1452" spans="1:7">
      <c r="A1452" s="690"/>
      <c r="B1452" s="690"/>
      <c r="C1452" s="690"/>
      <c r="D1452" s="690"/>
      <c r="E1452" s="690"/>
      <c r="F1452" s="690"/>
      <c r="G1452" s="690"/>
    </row>
    <row r="1453" spans="1:7">
      <c r="A1453" s="690"/>
      <c r="B1453" s="690"/>
      <c r="C1453" s="690"/>
      <c r="D1453" s="690"/>
      <c r="E1453" s="690"/>
      <c r="F1453" s="690"/>
      <c r="G1453" s="690"/>
    </row>
    <row r="1454" spans="1:7">
      <c r="A1454" s="690"/>
      <c r="B1454" s="690"/>
      <c r="C1454" s="690"/>
      <c r="D1454" s="690"/>
      <c r="E1454" s="690"/>
      <c r="F1454" s="690"/>
      <c r="G1454" s="690"/>
    </row>
    <row r="1455" spans="1:7">
      <c r="A1455" s="690"/>
      <c r="B1455" s="690"/>
      <c r="C1455" s="690"/>
      <c r="D1455" s="690"/>
      <c r="E1455" s="690"/>
      <c r="F1455" s="690"/>
      <c r="G1455" s="690"/>
    </row>
    <row r="1456" spans="1:7">
      <c r="A1456" s="690"/>
      <c r="B1456" s="690"/>
      <c r="C1456" s="690"/>
      <c r="D1456" s="690"/>
      <c r="E1456" s="690"/>
      <c r="F1456" s="690"/>
      <c r="G1456" s="690"/>
    </row>
    <row r="1457" spans="1:7">
      <c r="A1457" s="690"/>
      <c r="B1457" s="690"/>
      <c r="C1457" s="690"/>
      <c r="D1457" s="690"/>
      <c r="E1457" s="690"/>
      <c r="F1457" s="690"/>
      <c r="G1457" s="690"/>
    </row>
    <row r="1458" spans="1:7">
      <c r="A1458" s="690"/>
      <c r="B1458" s="690"/>
      <c r="C1458" s="690"/>
      <c r="D1458" s="690"/>
      <c r="E1458" s="690"/>
      <c r="F1458" s="690"/>
      <c r="G1458" s="690"/>
    </row>
    <row r="1459" spans="1:7">
      <c r="A1459" s="690"/>
      <c r="B1459" s="690"/>
      <c r="C1459" s="690"/>
      <c r="D1459" s="690"/>
      <c r="E1459" s="690"/>
      <c r="F1459" s="690"/>
      <c r="G1459" s="690"/>
    </row>
    <row r="1460" spans="1:7">
      <c r="A1460" s="690"/>
      <c r="B1460" s="690"/>
      <c r="C1460" s="690"/>
      <c r="D1460" s="690"/>
      <c r="E1460" s="690"/>
      <c r="F1460" s="690"/>
      <c r="G1460" s="690"/>
    </row>
    <row r="1461" spans="1:7">
      <c r="A1461" s="690"/>
      <c r="B1461" s="690"/>
      <c r="C1461" s="690"/>
      <c r="D1461" s="690"/>
      <c r="E1461" s="690"/>
      <c r="F1461" s="690"/>
      <c r="G1461" s="690"/>
    </row>
    <row r="1462" spans="1:7">
      <c r="A1462" s="690"/>
      <c r="B1462" s="690"/>
      <c r="C1462" s="690"/>
      <c r="D1462" s="690"/>
      <c r="E1462" s="690"/>
      <c r="F1462" s="690"/>
      <c r="G1462" s="690"/>
    </row>
    <row r="1463" spans="1:7">
      <c r="A1463" s="690"/>
      <c r="B1463" s="690"/>
      <c r="C1463" s="690"/>
      <c r="D1463" s="690"/>
      <c r="E1463" s="690"/>
      <c r="F1463" s="690"/>
      <c r="G1463" s="690"/>
    </row>
    <row r="1464" spans="1:7">
      <c r="A1464" s="690"/>
      <c r="B1464" s="690"/>
      <c r="C1464" s="690"/>
      <c r="D1464" s="690"/>
      <c r="E1464" s="690"/>
      <c r="F1464" s="690"/>
      <c r="G1464" s="690"/>
    </row>
    <row r="1465" spans="1:7">
      <c r="A1465" s="690"/>
      <c r="B1465" s="690"/>
      <c r="C1465" s="690"/>
      <c r="D1465" s="690"/>
      <c r="E1465" s="690"/>
      <c r="F1465" s="690"/>
      <c r="G1465" s="690"/>
    </row>
    <row r="1466" spans="1:7">
      <c r="A1466" s="690"/>
      <c r="B1466" s="690"/>
      <c r="C1466" s="690"/>
      <c r="D1466" s="690"/>
      <c r="E1466" s="690"/>
      <c r="F1466" s="690"/>
      <c r="G1466" s="690"/>
    </row>
    <row r="1467" spans="1:7">
      <c r="A1467" s="690"/>
      <c r="B1467" s="690"/>
      <c r="C1467" s="690"/>
      <c r="D1467" s="690"/>
      <c r="E1467" s="690"/>
      <c r="F1467" s="690"/>
      <c r="G1467" s="690"/>
    </row>
    <row r="1468" spans="1:7">
      <c r="A1468" s="690"/>
      <c r="B1468" s="690"/>
      <c r="C1468" s="690"/>
      <c r="D1468" s="690"/>
      <c r="E1468" s="690"/>
      <c r="F1468" s="690"/>
      <c r="G1468" s="690"/>
    </row>
    <row r="1469" spans="1:7">
      <c r="A1469" s="690"/>
      <c r="B1469" s="690"/>
      <c r="C1469" s="690"/>
      <c r="D1469" s="690"/>
      <c r="E1469" s="690"/>
      <c r="F1469" s="690"/>
      <c r="G1469" s="690"/>
    </row>
    <row r="1470" spans="1:7">
      <c r="A1470" s="690"/>
      <c r="B1470" s="690"/>
      <c r="C1470" s="690"/>
      <c r="D1470" s="690"/>
      <c r="E1470" s="690"/>
      <c r="F1470" s="690"/>
      <c r="G1470" s="690"/>
    </row>
    <row r="1471" spans="1:7">
      <c r="A1471" s="690"/>
      <c r="B1471" s="690"/>
      <c r="C1471" s="690"/>
      <c r="D1471" s="690"/>
      <c r="E1471" s="690"/>
      <c r="F1471" s="690"/>
      <c r="G1471" s="690"/>
    </row>
    <row r="1472" spans="1:7">
      <c r="A1472" s="690"/>
      <c r="B1472" s="690"/>
      <c r="C1472" s="690"/>
      <c r="D1472" s="690"/>
      <c r="E1472" s="690"/>
      <c r="F1472" s="690"/>
      <c r="G1472" s="690"/>
    </row>
    <row r="1473" spans="1:7">
      <c r="A1473" s="690"/>
      <c r="B1473" s="690"/>
      <c r="C1473" s="690"/>
      <c r="D1473" s="690"/>
      <c r="E1473" s="690"/>
      <c r="F1473" s="690"/>
      <c r="G1473" s="690"/>
    </row>
    <row r="1474" spans="1:7">
      <c r="A1474" s="690"/>
      <c r="B1474" s="690"/>
      <c r="C1474" s="690"/>
      <c r="D1474" s="690"/>
      <c r="E1474" s="690"/>
      <c r="F1474" s="690"/>
      <c r="G1474" s="690"/>
    </row>
    <row r="1475" spans="1:7">
      <c r="A1475" s="690"/>
      <c r="B1475" s="690"/>
      <c r="C1475" s="690"/>
      <c r="D1475" s="690"/>
      <c r="E1475" s="690"/>
      <c r="F1475" s="690"/>
      <c r="G1475" s="690"/>
    </row>
    <row r="1476" spans="1:7">
      <c r="A1476" s="690"/>
      <c r="B1476" s="690"/>
      <c r="C1476" s="690"/>
      <c r="D1476" s="690"/>
      <c r="E1476" s="690"/>
      <c r="F1476" s="690"/>
      <c r="G1476" s="690"/>
    </row>
    <row r="1477" spans="1:7">
      <c r="A1477" s="690"/>
      <c r="B1477" s="690"/>
      <c r="C1477" s="690"/>
      <c r="D1477" s="690"/>
      <c r="E1477" s="690"/>
      <c r="F1477" s="690"/>
      <c r="G1477" s="690"/>
    </row>
    <row r="1478" spans="1:7">
      <c r="A1478" s="690"/>
      <c r="B1478" s="690"/>
      <c r="C1478" s="690"/>
      <c r="D1478" s="690"/>
      <c r="E1478" s="690"/>
      <c r="F1478" s="690"/>
      <c r="G1478" s="690"/>
    </row>
    <row r="1479" spans="1:7">
      <c r="A1479" s="690"/>
      <c r="B1479" s="690"/>
      <c r="C1479" s="690"/>
      <c r="D1479" s="690"/>
      <c r="E1479" s="690"/>
      <c r="F1479" s="690"/>
      <c r="G1479" s="690"/>
    </row>
    <row r="1480" spans="1:7">
      <c r="A1480" s="690"/>
      <c r="B1480" s="690"/>
      <c r="C1480" s="690"/>
      <c r="D1480" s="690"/>
      <c r="E1480" s="690"/>
      <c r="F1480" s="690"/>
      <c r="G1480" s="690"/>
    </row>
    <row r="1481" spans="1:7">
      <c r="A1481" s="690"/>
      <c r="B1481" s="690"/>
      <c r="C1481" s="690"/>
      <c r="D1481" s="690"/>
      <c r="E1481" s="690"/>
      <c r="F1481" s="690"/>
      <c r="G1481" s="690"/>
    </row>
    <row r="1482" spans="1:7">
      <c r="A1482" s="690"/>
      <c r="B1482" s="690"/>
      <c r="C1482" s="690"/>
      <c r="D1482" s="690"/>
      <c r="E1482" s="690"/>
      <c r="F1482" s="690"/>
      <c r="G1482" s="690"/>
    </row>
    <row r="1483" spans="1:7">
      <c r="A1483" s="690"/>
      <c r="B1483" s="690"/>
      <c r="C1483" s="690"/>
      <c r="D1483" s="690"/>
      <c r="E1483" s="690"/>
      <c r="F1483" s="690"/>
      <c r="G1483" s="690"/>
    </row>
    <row r="1484" spans="1:7">
      <c r="A1484" s="690"/>
      <c r="B1484" s="690"/>
      <c r="C1484" s="690"/>
      <c r="D1484" s="690"/>
      <c r="E1484" s="690"/>
      <c r="F1484" s="690"/>
      <c r="G1484" s="690"/>
    </row>
    <row r="1485" spans="1:7">
      <c r="A1485" s="690"/>
      <c r="B1485" s="690"/>
      <c r="C1485" s="690"/>
      <c r="D1485" s="690"/>
      <c r="E1485" s="690"/>
      <c r="F1485" s="690"/>
      <c r="G1485" s="690"/>
    </row>
    <row r="1486" spans="1:7">
      <c r="A1486" s="690"/>
      <c r="B1486" s="690"/>
      <c r="C1486" s="690"/>
      <c r="D1486" s="690"/>
      <c r="E1486" s="690"/>
      <c r="F1486" s="690"/>
      <c r="G1486" s="690"/>
    </row>
    <row r="1487" spans="1:7">
      <c r="A1487" s="690"/>
      <c r="B1487" s="690"/>
      <c r="C1487" s="690"/>
      <c r="D1487" s="690"/>
      <c r="E1487" s="690"/>
      <c r="F1487" s="690"/>
      <c r="G1487" s="690"/>
    </row>
    <row r="1488" spans="1:7">
      <c r="A1488" s="690"/>
      <c r="B1488" s="690"/>
      <c r="C1488" s="690"/>
      <c r="D1488" s="690"/>
      <c r="E1488" s="690"/>
      <c r="F1488" s="690"/>
      <c r="G1488" s="690"/>
    </row>
    <row r="1489" spans="1:7">
      <c r="A1489" s="690"/>
      <c r="B1489" s="690"/>
      <c r="C1489" s="690"/>
      <c r="D1489" s="690"/>
      <c r="E1489" s="690"/>
      <c r="F1489" s="690"/>
      <c r="G1489" s="690"/>
    </row>
    <row r="1490" spans="1:7">
      <c r="A1490" s="690"/>
      <c r="B1490" s="690"/>
      <c r="C1490" s="690"/>
      <c r="D1490" s="690"/>
      <c r="E1490" s="690"/>
      <c r="F1490" s="690"/>
      <c r="G1490" s="690"/>
    </row>
    <row r="1491" spans="1:7">
      <c r="A1491" s="690"/>
      <c r="B1491" s="690"/>
      <c r="C1491" s="690"/>
      <c r="D1491" s="690"/>
      <c r="E1491" s="690"/>
      <c r="F1491" s="690"/>
      <c r="G1491" s="690"/>
    </row>
    <row r="1492" spans="1:7">
      <c r="A1492" s="690"/>
      <c r="B1492" s="690"/>
      <c r="C1492" s="690"/>
      <c r="D1492" s="690"/>
      <c r="E1492" s="690"/>
      <c r="F1492" s="690"/>
      <c r="G1492" s="690"/>
    </row>
    <row r="1493" spans="1:7">
      <c r="A1493" s="690"/>
      <c r="B1493" s="690"/>
      <c r="C1493" s="690"/>
      <c r="D1493" s="690"/>
      <c r="E1493" s="690"/>
      <c r="F1493" s="690"/>
      <c r="G1493" s="690"/>
    </row>
    <row r="1494" spans="1:7">
      <c r="A1494" s="690"/>
      <c r="B1494" s="690"/>
      <c r="C1494" s="690"/>
      <c r="D1494" s="690"/>
      <c r="E1494" s="690"/>
      <c r="F1494" s="690"/>
      <c r="G1494" s="690"/>
    </row>
    <row r="1495" spans="1:7">
      <c r="A1495" s="690"/>
      <c r="B1495" s="690"/>
      <c r="C1495" s="690"/>
      <c r="D1495" s="690"/>
      <c r="E1495" s="690"/>
      <c r="F1495" s="690"/>
      <c r="G1495" s="690"/>
    </row>
    <row r="1496" spans="1:7">
      <c r="A1496" s="690"/>
      <c r="B1496" s="690"/>
      <c r="C1496" s="690"/>
      <c r="D1496" s="690"/>
      <c r="E1496" s="690"/>
      <c r="F1496" s="690"/>
      <c r="G1496" s="690"/>
    </row>
    <row r="1497" spans="1:7">
      <c r="A1497" s="690"/>
      <c r="B1497" s="690"/>
      <c r="C1497" s="690"/>
      <c r="D1497" s="690"/>
      <c r="E1497" s="690"/>
      <c r="F1497" s="690"/>
      <c r="G1497" s="690"/>
    </row>
    <row r="1498" spans="1:7">
      <c r="A1498" s="690"/>
      <c r="B1498" s="690"/>
      <c r="C1498" s="690"/>
      <c r="D1498" s="690"/>
      <c r="E1498" s="690"/>
      <c r="F1498" s="690"/>
      <c r="G1498" s="690"/>
    </row>
    <row r="1499" spans="1:7">
      <c r="A1499" s="690"/>
      <c r="B1499" s="690"/>
      <c r="C1499" s="690"/>
      <c r="D1499" s="690"/>
      <c r="E1499" s="690"/>
      <c r="F1499" s="690"/>
      <c r="G1499" s="690"/>
    </row>
    <row r="1500" spans="1:7">
      <c r="A1500" s="690"/>
      <c r="B1500" s="690"/>
      <c r="C1500" s="690"/>
      <c r="D1500" s="690"/>
      <c r="E1500" s="690"/>
      <c r="F1500" s="690"/>
      <c r="G1500" s="690"/>
    </row>
    <row r="1501" spans="1:7">
      <c r="A1501" s="690"/>
      <c r="B1501" s="690"/>
      <c r="C1501" s="690"/>
      <c r="D1501" s="690"/>
      <c r="E1501" s="690"/>
      <c r="F1501" s="690"/>
      <c r="G1501" s="690"/>
    </row>
    <row r="1502" spans="1:7">
      <c r="A1502" s="690"/>
      <c r="B1502" s="690"/>
      <c r="C1502" s="690"/>
      <c r="D1502" s="690"/>
      <c r="E1502" s="690"/>
      <c r="F1502" s="690"/>
      <c r="G1502" s="690"/>
    </row>
    <row r="1503" spans="1:7">
      <c r="A1503" s="690"/>
      <c r="B1503" s="690"/>
      <c r="C1503" s="690"/>
      <c r="D1503" s="690"/>
      <c r="E1503" s="690"/>
      <c r="F1503" s="690"/>
      <c r="G1503" s="690"/>
    </row>
    <row r="1504" spans="1:7">
      <c r="A1504" s="690"/>
      <c r="B1504" s="690"/>
      <c r="C1504" s="690"/>
      <c r="D1504" s="690"/>
      <c r="E1504" s="690"/>
      <c r="F1504" s="690"/>
      <c r="G1504" s="690"/>
    </row>
    <row r="1505" spans="1:7">
      <c r="A1505" s="690"/>
      <c r="B1505" s="690"/>
      <c r="C1505" s="690"/>
      <c r="D1505" s="690"/>
      <c r="E1505" s="690"/>
      <c r="F1505" s="690"/>
      <c r="G1505" s="690"/>
    </row>
    <row r="1506" spans="1:7">
      <c r="A1506" s="690"/>
      <c r="B1506" s="690"/>
      <c r="C1506" s="690"/>
      <c r="D1506" s="690"/>
      <c r="E1506" s="690"/>
      <c r="F1506" s="690"/>
      <c r="G1506" s="690"/>
    </row>
    <row r="1507" spans="1:7">
      <c r="A1507" s="690"/>
      <c r="B1507" s="690"/>
      <c r="C1507" s="690"/>
      <c r="D1507" s="690"/>
      <c r="E1507" s="690"/>
      <c r="F1507" s="690"/>
      <c r="G1507" s="690"/>
    </row>
    <row r="1508" spans="1:7">
      <c r="A1508" s="690"/>
      <c r="B1508" s="690"/>
      <c r="C1508" s="690"/>
      <c r="D1508" s="690"/>
      <c r="E1508" s="690"/>
      <c r="F1508" s="690"/>
      <c r="G1508" s="690"/>
    </row>
    <row r="1509" spans="1:7">
      <c r="A1509" s="690"/>
      <c r="B1509" s="690"/>
      <c r="C1509" s="690"/>
      <c r="D1509" s="690"/>
      <c r="E1509" s="690"/>
      <c r="F1509" s="690"/>
      <c r="G1509" s="690"/>
    </row>
    <row r="1510" spans="1:7">
      <c r="A1510" s="690"/>
      <c r="B1510" s="690"/>
      <c r="C1510" s="690"/>
      <c r="D1510" s="690"/>
      <c r="E1510" s="690"/>
      <c r="F1510" s="690"/>
      <c r="G1510" s="690"/>
    </row>
    <row r="1511" spans="1:7">
      <c r="A1511" s="690"/>
      <c r="B1511" s="690"/>
      <c r="C1511" s="690"/>
      <c r="D1511" s="690"/>
      <c r="E1511" s="690"/>
      <c r="F1511" s="690"/>
      <c r="G1511" s="690"/>
    </row>
    <row r="1512" spans="1:7">
      <c r="A1512" s="690"/>
      <c r="B1512" s="690"/>
      <c r="C1512" s="690"/>
      <c r="D1512" s="690"/>
      <c r="E1512" s="690"/>
      <c r="F1512" s="690"/>
      <c r="G1512" s="690"/>
    </row>
    <row r="1513" spans="1:7">
      <c r="A1513" s="690"/>
      <c r="B1513" s="690"/>
      <c r="C1513" s="690"/>
      <c r="D1513" s="690"/>
      <c r="E1513" s="690"/>
      <c r="F1513" s="690"/>
      <c r="G1513" s="690"/>
    </row>
    <row r="1514" spans="1:7">
      <c r="A1514" s="690"/>
      <c r="B1514" s="690"/>
      <c r="C1514" s="690"/>
      <c r="D1514" s="690"/>
      <c r="E1514" s="690"/>
      <c r="F1514" s="690"/>
      <c r="G1514" s="690"/>
    </row>
    <row r="1515" spans="1:7">
      <c r="A1515" s="690"/>
      <c r="B1515" s="690"/>
      <c r="C1515" s="690"/>
      <c r="D1515" s="690"/>
      <c r="E1515" s="690"/>
      <c r="F1515" s="690"/>
      <c r="G1515" s="690"/>
    </row>
    <row r="1516" spans="1:7">
      <c r="A1516" s="690"/>
      <c r="B1516" s="690"/>
      <c r="C1516" s="690"/>
      <c r="D1516" s="690"/>
      <c r="E1516" s="690"/>
      <c r="F1516" s="690"/>
      <c r="G1516" s="690"/>
    </row>
    <row r="1517" spans="1:7">
      <c r="A1517" s="690"/>
      <c r="B1517" s="690"/>
      <c r="C1517" s="690"/>
      <c r="D1517" s="690"/>
      <c r="E1517" s="690"/>
      <c r="F1517" s="690"/>
      <c r="G1517" s="690"/>
    </row>
    <row r="1518" spans="1:7">
      <c r="A1518" s="690"/>
      <c r="B1518" s="690"/>
      <c r="C1518" s="690"/>
      <c r="D1518" s="690"/>
      <c r="E1518" s="690"/>
      <c r="F1518" s="690"/>
      <c r="G1518" s="690"/>
    </row>
    <row r="1519" spans="1:7">
      <c r="A1519" s="690"/>
      <c r="B1519" s="690"/>
      <c r="C1519" s="690"/>
      <c r="D1519" s="690"/>
      <c r="E1519" s="690"/>
      <c r="F1519" s="690"/>
      <c r="G1519" s="690"/>
    </row>
    <row r="1520" spans="1:7">
      <c r="A1520" s="690"/>
      <c r="B1520" s="690"/>
      <c r="C1520" s="690"/>
      <c r="D1520" s="690"/>
      <c r="E1520" s="690"/>
      <c r="F1520" s="690"/>
      <c r="G1520" s="690"/>
    </row>
    <row r="1521" spans="1:7">
      <c r="A1521" s="690"/>
      <c r="B1521" s="690"/>
      <c r="C1521" s="690"/>
      <c r="D1521" s="690"/>
      <c r="E1521" s="690"/>
      <c r="F1521" s="690"/>
      <c r="G1521" s="690"/>
    </row>
    <row r="1522" spans="1:7">
      <c r="A1522" s="690"/>
      <c r="B1522" s="690"/>
      <c r="C1522" s="690"/>
      <c r="D1522" s="690"/>
      <c r="E1522" s="690"/>
      <c r="F1522" s="690"/>
      <c r="G1522" s="690"/>
    </row>
    <row r="1523" spans="1:7">
      <c r="A1523" s="690"/>
      <c r="B1523" s="690"/>
      <c r="C1523" s="690"/>
      <c r="D1523" s="690"/>
      <c r="E1523" s="690"/>
      <c r="F1523" s="690"/>
      <c r="G1523" s="690"/>
    </row>
    <row r="1524" spans="1:7">
      <c r="A1524" s="690"/>
      <c r="B1524" s="690"/>
      <c r="C1524" s="690"/>
      <c r="D1524" s="690"/>
      <c r="E1524" s="690"/>
      <c r="F1524" s="690"/>
      <c r="G1524" s="690"/>
    </row>
    <row r="1525" spans="1:7">
      <c r="A1525" s="690"/>
      <c r="B1525" s="690"/>
      <c r="C1525" s="690"/>
      <c r="D1525" s="690"/>
      <c r="E1525" s="690"/>
      <c r="F1525" s="690"/>
      <c r="G1525" s="690"/>
    </row>
    <row r="1526" spans="1:7">
      <c r="A1526" s="690"/>
      <c r="B1526" s="690"/>
      <c r="C1526" s="690"/>
      <c r="D1526" s="690"/>
      <c r="E1526" s="690"/>
      <c r="F1526" s="690"/>
      <c r="G1526" s="690"/>
    </row>
    <row r="1527" spans="1:7">
      <c r="A1527" s="690"/>
      <c r="B1527" s="690"/>
      <c r="C1527" s="690"/>
      <c r="D1527" s="690"/>
      <c r="E1527" s="690"/>
      <c r="F1527" s="690"/>
      <c r="G1527" s="690"/>
    </row>
    <row r="1528" spans="1:7">
      <c r="A1528" s="690"/>
      <c r="B1528" s="690"/>
      <c r="C1528" s="690"/>
      <c r="D1528" s="690"/>
      <c r="E1528" s="690"/>
      <c r="F1528" s="690"/>
      <c r="G1528" s="690"/>
    </row>
    <row r="1529" spans="1:7">
      <c r="A1529" s="690"/>
      <c r="B1529" s="690"/>
      <c r="C1529" s="690"/>
      <c r="D1529" s="690"/>
      <c r="E1529" s="690"/>
      <c r="F1529" s="690"/>
      <c r="G1529" s="690"/>
    </row>
    <row r="1530" spans="1:7">
      <c r="A1530" s="690"/>
      <c r="B1530" s="690"/>
      <c r="C1530" s="690"/>
      <c r="D1530" s="690"/>
      <c r="E1530" s="690"/>
      <c r="F1530" s="690"/>
      <c r="G1530" s="690"/>
    </row>
    <row r="1531" spans="1:7">
      <c r="A1531" s="690"/>
      <c r="B1531" s="690"/>
      <c r="C1531" s="690"/>
      <c r="D1531" s="690"/>
      <c r="E1531" s="690"/>
      <c r="F1531" s="690"/>
      <c r="G1531" s="690"/>
    </row>
    <row r="1532" spans="1:7">
      <c r="A1532" s="690"/>
      <c r="B1532" s="690"/>
      <c r="C1532" s="690"/>
      <c r="D1532" s="690"/>
      <c r="E1532" s="690"/>
      <c r="F1532" s="690"/>
      <c r="G1532" s="690"/>
    </row>
    <row r="1533" spans="1:7">
      <c r="A1533" s="690"/>
      <c r="B1533" s="690"/>
      <c r="C1533" s="690"/>
      <c r="D1533" s="690"/>
      <c r="E1533" s="690"/>
      <c r="F1533" s="690"/>
      <c r="G1533" s="690"/>
    </row>
    <row r="1534" spans="1:7">
      <c r="A1534" s="690"/>
      <c r="B1534" s="690"/>
      <c r="C1534" s="690"/>
      <c r="D1534" s="690"/>
      <c r="E1534" s="690"/>
      <c r="F1534" s="690"/>
      <c r="G1534" s="690"/>
    </row>
    <row r="1535" spans="1:7">
      <c r="A1535" s="690"/>
      <c r="B1535" s="690"/>
      <c r="C1535" s="690"/>
      <c r="D1535" s="690"/>
      <c r="E1535" s="690"/>
      <c r="F1535" s="690"/>
      <c r="G1535" s="690"/>
    </row>
    <row r="1536" spans="1:7">
      <c r="A1536" s="690"/>
      <c r="B1536" s="690"/>
      <c r="C1536" s="690"/>
      <c r="D1536" s="690"/>
      <c r="E1536" s="690"/>
      <c r="F1536" s="690"/>
      <c r="G1536" s="690"/>
    </row>
    <row r="1537" spans="1:7">
      <c r="A1537" s="690"/>
      <c r="B1537" s="690"/>
      <c r="C1537" s="690"/>
      <c r="D1537" s="690"/>
      <c r="E1537" s="690"/>
      <c r="F1537" s="690"/>
      <c r="G1537" s="690"/>
    </row>
    <row r="1538" spans="1:7">
      <c r="A1538" s="690"/>
      <c r="B1538" s="690"/>
      <c r="C1538" s="690"/>
      <c r="D1538" s="690"/>
      <c r="E1538" s="690"/>
      <c r="F1538" s="690"/>
      <c r="G1538" s="690"/>
    </row>
    <row r="1539" spans="1:7">
      <c r="A1539" s="690"/>
      <c r="B1539" s="690"/>
      <c r="C1539" s="690"/>
      <c r="D1539" s="690"/>
      <c r="E1539" s="690"/>
      <c r="F1539" s="690"/>
      <c r="G1539" s="690"/>
    </row>
    <row r="1540" spans="1:7">
      <c r="A1540" s="690"/>
      <c r="B1540" s="690"/>
      <c r="C1540" s="690"/>
      <c r="D1540" s="690"/>
      <c r="E1540" s="690"/>
      <c r="F1540" s="690"/>
      <c r="G1540" s="690"/>
    </row>
    <row r="1541" spans="1:7">
      <c r="A1541" s="690"/>
      <c r="B1541" s="690"/>
      <c r="C1541" s="690"/>
      <c r="D1541" s="690"/>
      <c r="E1541" s="690"/>
      <c r="F1541" s="690"/>
      <c r="G1541" s="690"/>
    </row>
    <row r="1542" spans="1:7">
      <c r="A1542" s="690"/>
      <c r="B1542" s="690"/>
      <c r="C1542" s="690"/>
      <c r="D1542" s="690"/>
      <c r="E1542" s="690"/>
      <c r="F1542" s="690"/>
      <c r="G1542" s="690"/>
    </row>
    <row r="1543" spans="1:7">
      <c r="A1543" s="690"/>
      <c r="B1543" s="690"/>
      <c r="C1543" s="690"/>
      <c r="D1543" s="690"/>
      <c r="E1543" s="690"/>
      <c r="F1543" s="690"/>
      <c r="G1543" s="690"/>
    </row>
    <row r="1544" spans="1:7">
      <c r="A1544" s="690"/>
      <c r="B1544" s="690"/>
      <c r="C1544" s="690"/>
      <c r="D1544" s="690"/>
      <c r="E1544" s="690"/>
      <c r="F1544" s="690"/>
      <c r="G1544" s="690"/>
    </row>
    <row r="1545" spans="1:7">
      <c r="A1545" s="690"/>
      <c r="B1545" s="690"/>
      <c r="C1545" s="690"/>
      <c r="D1545" s="690"/>
      <c r="E1545" s="690"/>
      <c r="F1545" s="690"/>
      <c r="G1545" s="690"/>
    </row>
    <row r="1546" spans="1:7">
      <c r="A1546" s="690"/>
      <c r="B1546" s="690"/>
      <c r="C1546" s="690"/>
      <c r="D1546" s="690"/>
      <c r="E1546" s="690"/>
      <c r="F1546" s="690"/>
      <c r="G1546" s="690"/>
    </row>
    <row r="1547" spans="1:7">
      <c r="A1547" s="690"/>
      <c r="B1547" s="690"/>
      <c r="C1547" s="690"/>
      <c r="D1547" s="690"/>
      <c r="E1547" s="690"/>
      <c r="F1547" s="690"/>
      <c r="G1547" s="690"/>
    </row>
    <row r="1548" spans="1:7">
      <c r="A1548" s="690"/>
      <c r="B1548" s="690"/>
      <c r="C1548" s="690"/>
      <c r="D1548" s="690"/>
      <c r="E1548" s="690"/>
      <c r="F1548" s="690"/>
      <c r="G1548" s="690"/>
    </row>
    <row r="1549" spans="1:7">
      <c r="A1549" s="690"/>
      <c r="B1549" s="690"/>
      <c r="C1549" s="690"/>
      <c r="D1549" s="690"/>
      <c r="E1549" s="690"/>
      <c r="F1549" s="690"/>
      <c r="G1549" s="690"/>
    </row>
    <row r="1550" spans="1:7">
      <c r="A1550" s="690"/>
      <c r="B1550" s="690"/>
      <c r="C1550" s="690"/>
      <c r="D1550" s="690"/>
      <c r="E1550" s="690"/>
      <c r="F1550" s="690"/>
      <c r="G1550" s="690"/>
    </row>
    <row r="1551" spans="1:7">
      <c r="A1551" s="690"/>
      <c r="B1551" s="690"/>
      <c r="C1551" s="690"/>
      <c r="D1551" s="690"/>
      <c r="E1551" s="690"/>
      <c r="F1551" s="690"/>
      <c r="G1551" s="690"/>
    </row>
    <row r="1552" spans="1:7">
      <c r="A1552" s="690"/>
      <c r="B1552" s="690"/>
      <c r="C1552" s="690"/>
      <c r="D1552" s="690"/>
      <c r="E1552" s="690"/>
      <c r="F1552" s="690"/>
      <c r="G1552" s="690"/>
    </row>
    <row r="1553" spans="1:7">
      <c r="A1553" s="690"/>
      <c r="B1553" s="690"/>
      <c r="C1553" s="690"/>
      <c r="D1553" s="690"/>
      <c r="E1553" s="690"/>
      <c r="F1553" s="690"/>
      <c r="G1553" s="690"/>
    </row>
    <row r="1554" spans="1:7">
      <c r="A1554" s="690"/>
      <c r="B1554" s="690"/>
      <c r="C1554" s="690"/>
      <c r="D1554" s="690"/>
      <c r="E1554" s="690"/>
      <c r="F1554" s="690"/>
      <c r="G1554" s="690"/>
    </row>
    <row r="1555" spans="1:7">
      <c r="A1555" s="690"/>
      <c r="B1555" s="690"/>
      <c r="C1555" s="690"/>
      <c r="D1555" s="690"/>
      <c r="E1555" s="690"/>
      <c r="F1555" s="690"/>
      <c r="G1555" s="690"/>
    </row>
    <row r="1556" spans="1:7">
      <c r="A1556" s="690"/>
      <c r="B1556" s="690"/>
      <c r="C1556" s="690"/>
      <c r="D1556" s="690"/>
      <c r="E1556" s="690"/>
      <c r="F1556" s="690"/>
      <c r="G1556" s="690"/>
    </row>
    <row r="1557" spans="1:7">
      <c r="A1557" s="690"/>
      <c r="B1557" s="690"/>
      <c r="C1557" s="690"/>
      <c r="D1557" s="690"/>
      <c r="E1557" s="690"/>
      <c r="F1557" s="690"/>
      <c r="G1557" s="690"/>
    </row>
    <row r="1558" spans="1:7">
      <c r="A1558" s="690"/>
      <c r="B1558" s="690"/>
      <c r="C1558" s="690"/>
      <c r="D1558" s="690"/>
      <c r="E1558" s="690"/>
      <c r="F1558" s="690"/>
      <c r="G1558" s="690"/>
    </row>
    <row r="1559" spans="1:7">
      <c r="A1559" s="690"/>
      <c r="B1559" s="690"/>
      <c r="C1559" s="690"/>
      <c r="D1559" s="690"/>
      <c r="E1559" s="690"/>
      <c r="F1559" s="690"/>
      <c r="G1559" s="690"/>
    </row>
    <row r="1560" spans="1:7">
      <c r="A1560" s="690"/>
      <c r="B1560" s="690"/>
      <c r="C1560" s="690"/>
      <c r="D1560" s="690"/>
      <c r="E1560" s="690"/>
      <c r="F1560" s="690"/>
      <c r="G1560" s="690"/>
    </row>
    <row r="1561" spans="1:7">
      <c r="A1561" s="690"/>
      <c r="B1561" s="690"/>
      <c r="C1561" s="690"/>
      <c r="D1561" s="690"/>
      <c r="E1561" s="690"/>
      <c r="F1561" s="690"/>
      <c r="G1561" s="690"/>
    </row>
    <row r="1562" spans="1:7">
      <c r="A1562" s="690"/>
      <c r="B1562" s="690"/>
      <c r="C1562" s="690"/>
      <c r="D1562" s="690"/>
      <c r="E1562" s="690"/>
      <c r="F1562" s="690"/>
      <c r="G1562" s="690"/>
    </row>
    <row r="1563" spans="1:7">
      <c r="A1563" s="690"/>
      <c r="B1563" s="690"/>
      <c r="C1563" s="690"/>
      <c r="D1563" s="690"/>
      <c r="E1563" s="690"/>
      <c r="F1563" s="690"/>
      <c r="G1563" s="690"/>
    </row>
    <row r="1564" spans="1:7">
      <c r="A1564" s="690"/>
      <c r="B1564" s="690"/>
      <c r="C1564" s="690"/>
      <c r="D1564" s="690"/>
      <c r="E1564" s="690"/>
      <c r="F1564" s="690"/>
      <c r="G1564" s="690"/>
    </row>
    <row r="1565" spans="1:7">
      <c r="A1565" s="690"/>
      <c r="B1565" s="690"/>
      <c r="C1565" s="690"/>
      <c r="D1565" s="690"/>
      <c r="E1565" s="690"/>
      <c r="F1565" s="690"/>
      <c r="G1565" s="690"/>
    </row>
    <row r="1566" spans="1:7">
      <c r="A1566" s="690"/>
      <c r="B1566" s="690"/>
      <c r="C1566" s="690"/>
      <c r="D1566" s="690"/>
      <c r="E1566" s="690"/>
      <c r="F1566" s="690"/>
      <c r="G1566" s="690"/>
    </row>
    <row r="1567" spans="1:7">
      <c r="A1567" s="690"/>
      <c r="B1567" s="690"/>
      <c r="C1567" s="690"/>
      <c r="D1567" s="690"/>
      <c r="E1567" s="690"/>
      <c r="F1567" s="690"/>
      <c r="G1567" s="690"/>
    </row>
    <row r="1568" spans="1:7">
      <c r="A1568" s="690"/>
      <c r="B1568" s="690"/>
      <c r="C1568" s="690"/>
      <c r="D1568" s="690"/>
      <c r="E1568" s="690"/>
      <c r="F1568" s="690"/>
      <c r="G1568" s="690"/>
    </row>
    <row r="1569" spans="1:7">
      <c r="A1569" s="690"/>
      <c r="B1569" s="690"/>
      <c r="C1569" s="690"/>
      <c r="D1569" s="690"/>
      <c r="E1569" s="690"/>
      <c r="F1569" s="690"/>
      <c r="G1569" s="690"/>
    </row>
    <row r="1570" spans="1:7">
      <c r="A1570" s="690"/>
      <c r="B1570" s="690"/>
      <c r="C1570" s="690"/>
      <c r="D1570" s="690"/>
      <c r="E1570" s="690"/>
      <c r="F1570" s="690"/>
      <c r="G1570" s="690"/>
    </row>
    <row r="1571" spans="1:7">
      <c r="A1571" s="690"/>
      <c r="B1571" s="690"/>
      <c r="C1571" s="690"/>
      <c r="D1571" s="690"/>
      <c r="E1571" s="690"/>
      <c r="F1571" s="690"/>
      <c r="G1571" s="690"/>
    </row>
    <row r="1572" spans="1:7">
      <c r="A1572" s="690"/>
      <c r="B1572" s="690"/>
      <c r="C1572" s="690"/>
      <c r="D1572" s="690"/>
      <c r="E1572" s="690"/>
      <c r="F1572" s="690"/>
      <c r="G1572" s="690"/>
    </row>
    <row r="1573" spans="1:7">
      <c r="A1573" s="690"/>
      <c r="B1573" s="690"/>
      <c r="C1573" s="690"/>
      <c r="D1573" s="690"/>
      <c r="E1573" s="690"/>
      <c r="F1573" s="690"/>
      <c r="G1573" s="690"/>
    </row>
    <row r="1574" spans="1:7">
      <c r="A1574" s="690"/>
      <c r="B1574" s="690"/>
      <c r="C1574" s="690"/>
      <c r="D1574" s="690"/>
      <c r="E1574" s="690"/>
      <c r="F1574" s="690"/>
      <c r="G1574" s="690"/>
    </row>
    <row r="1575" spans="1:7">
      <c r="A1575" s="690"/>
      <c r="B1575" s="690"/>
      <c r="C1575" s="690"/>
      <c r="D1575" s="690"/>
      <c r="E1575" s="690"/>
      <c r="F1575" s="690"/>
      <c r="G1575" s="690"/>
    </row>
    <row r="1576" spans="1:7">
      <c r="A1576" s="690"/>
      <c r="B1576" s="690"/>
      <c r="C1576" s="690"/>
      <c r="D1576" s="690"/>
      <c r="E1576" s="690"/>
      <c r="F1576" s="690"/>
      <c r="G1576" s="690"/>
    </row>
    <row r="1577" spans="1:7">
      <c r="A1577" s="690"/>
      <c r="B1577" s="690"/>
      <c r="C1577" s="690"/>
      <c r="D1577" s="690"/>
      <c r="E1577" s="690"/>
      <c r="F1577" s="690"/>
      <c r="G1577" s="690"/>
    </row>
    <row r="1578" spans="1:7">
      <c r="A1578" s="690"/>
      <c r="B1578" s="690"/>
      <c r="C1578" s="690"/>
      <c r="D1578" s="690"/>
      <c r="E1578" s="690"/>
      <c r="F1578" s="690"/>
      <c r="G1578" s="690"/>
    </row>
    <row r="1579" spans="1:7">
      <c r="A1579" s="690"/>
      <c r="B1579" s="690"/>
      <c r="C1579" s="690"/>
      <c r="D1579" s="690"/>
      <c r="E1579" s="690"/>
      <c r="F1579" s="690"/>
      <c r="G1579" s="690"/>
    </row>
    <row r="1580" spans="1:7">
      <c r="A1580" s="690"/>
      <c r="B1580" s="690"/>
      <c r="C1580" s="690"/>
      <c r="D1580" s="690"/>
      <c r="E1580" s="690"/>
      <c r="F1580" s="690"/>
      <c r="G1580" s="690"/>
    </row>
    <row r="1581" spans="1:7">
      <c r="A1581" s="690"/>
      <c r="B1581" s="690"/>
      <c r="C1581" s="690"/>
      <c r="D1581" s="690"/>
      <c r="E1581" s="690"/>
      <c r="F1581" s="690"/>
      <c r="G1581" s="690"/>
    </row>
    <row r="1582" spans="1:7">
      <c r="A1582" s="690"/>
      <c r="B1582" s="690"/>
      <c r="C1582" s="690"/>
      <c r="D1582" s="690"/>
      <c r="E1582" s="690"/>
      <c r="F1582" s="690"/>
      <c r="G1582" s="690"/>
    </row>
    <row r="1583" spans="1:7">
      <c r="A1583" s="690"/>
      <c r="B1583" s="690"/>
      <c r="C1583" s="690"/>
      <c r="D1583" s="690"/>
      <c r="E1583" s="690"/>
      <c r="F1583" s="690"/>
      <c r="G1583" s="690"/>
    </row>
    <row r="1584" spans="1:7">
      <c r="A1584" s="690"/>
      <c r="B1584" s="690"/>
      <c r="C1584" s="690"/>
      <c r="D1584" s="690"/>
      <c r="E1584" s="690"/>
      <c r="F1584" s="690"/>
      <c r="G1584" s="690"/>
    </row>
    <row r="1585" spans="1:7">
      <c r="A1585" s="690"/>
      <c r="B1585" s="690"/>
      <c r="C1585" s="690"/>
      <c r="D1585" s="690"/>
      <c r="E1585" s="690"/>
      <c r="F1585" s="690"/>
      <c r="G1585" s="690"/>
    </row>
    <row r="1586" spans="1:7">
      <c r="A1586" s="690"/>
      <c r="B1586" s="690"/>
      <c r="C1586" s="690"/>
      <c r="D1586" s="690"/>
      <c r="E1586" s="690"/>
      <c r="F1586" s="690"/>
      <c r="G1586" s="690"/>
    </row>
    <row r="1587" spans="1:7">
      <c r="A1587" s="690"/>
      <c r="B1587" s="690"/>
      <c r="C1587" s="690"/>
      <c r="D1587" s="690"/>
      <c r="E1587" s="690"/>
      <c r="F1587" s="690"/>
      <c r="G1587" s="690"/>
    </row>
    <row r="1588" spans="1:7">
      <c r="A1588" s="690"/>
      <c r="B1588" s="690"/>
      <c r="C1588" s="690"/>
      <c r="D1588" s="690"/>
      <c r="E1588" s="690"/>
      <c r="F1588" s="690"/>
      <c r="G1588" s="690"/>
    </row>
    <row r="1589" spans="1:7">
      <c r="A1589" s="690"/>
      <c r="B1589" s="690"/>
      <c r="C1589" s="690"/>
      <c r="D1589" s="690"/>
      <c r="E1589" s="690"/>
      <c r="F1589" s="690"/>
      <c r="G1589" s="690"/>
    </row>
    <row r="1590" spans="1:7">
      <c r="A1590" s="690"/>
      <c r="B1590" s="690"/>
      <c r="C1590" s="690"/>
      <c r="D1590" s="690"/>
      <c r="E1590" s="690"/>
      <c r="F1590" s="690"/>
      <c r="G1590" s="690"/>
    </row>
    <row r="1591" spans="1:7">
      <c r="A1591" s="690"/>
      <c r="B1591" s="690"/>
      <c r="C1591" s="690"/>
      <c r="D1591" s="690"/>
      <c r="E1591" s="690"/>
      <c r="F1591" s="690"/>
      <c r="G1591" s="690"/>
    </row>
    <row r="1592" spans="1:7">
      <c r="A1592" s="690"/>
      <c r="B1592" s="690"/>
      <c r="C1592" s="690"/>
      <c r="D1592" s="690"/>
      <c r="E1592" s="690"/>
      <c r="F1592" s="690"/>
      <c r="G1592" s="690"/>
    </row>
    <row r="1593" spans="1:7">
      <c r="A1593" s="690"/>
      <c r="B1593" s="690"/>
      <c r="C1593" s="690"/>
      <c r="D1593" s="690"/>
      <c r="E1593" s="690"/>
      <c r="F1593" s="690"/>
      <c r="G1593" s="690"/>
    </row>
    <row r="1594" spans="1:7">
      <c r="A1594" s="690"/>
      <c r="B1594" s="690"/>
      <c r="C1594" s="690"/>
      <c r="D1594" s="690"/>
      <c r="E1594" s="690"/>
      <c r="F1594" s="690"/>
      <c r="G1594" s="690"/>
    </row>
    <row r="1595" spans="1:7">
      <c r="A1595" s="690"/>
      <c r="B1595" s="690"/>
      <c r="C1595" s="690"/>
      <c r="D1595" s="690"/>
      <c r="E1595" s="690"/>
      <c r="F1595" s="690"/>
      <c r="G1595" s="690"/>
    </row>
    <row r="1596" spans="1:7">
      <c r="A1596" s="690"/>
      <c r="B1596" s="690"/>
      <c r="C1596" s="690"/>
      <c r="D1596" s="690"/>
      <c r="E1596" s="690"/>
      <c r="F1596" s="690"/>
      <c r="G1596" s="690"/>
    </row>
    <row r="1597" spans="1:7">
      <c r="A1597" s="690"/>
      <c r="B1597" s="690"/>
      <c r="C1597" s="690"/>
      <c r="D1597" s="690"/>
      <c r="E1597" s="690"/>
      <c r="F1597" s="690"/>
      <c r="G1597" s="690"/>
    </row>
    <row r="1598" spans="1:7">
      <c r="A1598" s="690"/>
      <c r="B1598" s="690"/>
      <c r="C1598" s="690"/>
      <c r="D1598" s="690"/>
      <c r="E1598" s="690"/>
      <c r="F1598" s="690"/>
      <c r="G1598" s="690"/>
    </row>
    <row r="1599" spans="1:7">
      <c r="A1599" s="690"/>
      <c r="B1599" s="690"/>
      <c r="C1599" s="690"/>
      <c r="D1599" s="690"/>
      <c r="E1599" s="690"/>
      <c r="F1599" s="690"/>
      <c r="G1599" s="690"/>
    </row>
    <row r="1600" spans="1:7">
      <c r="A1600" s="690"/>
      <c r="B1600" s="690"/>
      <c r="C1600" s="690"/>
      <c r="D1600" s="690"/>
      <c r="E1600" s="690"/>
      <c r="F1600" s="690"/>
      <c r="G1600" s="690"/>
    </row>
    <row r="1601" spans="1:7">
      <c r="A1601" s="690"/>
      <c r="B1601" s="690"/>
      <c r="C1601" s="690"/>
      <c r="D1601" s="690"/>
      <c r="E1601" s="690"/>
      <c r="F1601" s="690"/>
      <c r="G1601" s="690"/>
    </row>
    <row r="1602" spans="1:7">
      <c r="A1602" s="690"/>
      <c r="B1602" s="690"/>
      <c r="C1602" s="690"/>
      <c r="D1602" s="690"/>
      <c r="E1602" s="690"/>
      <c r="F1602" s="690"/>
      <c r="G1602" s="690"/>
    </row>
    <row r="1603" spans="1:7">
      <c r="A1603" s="690"/>
      <c r="B1603" s="690"/>
      <c r="C1603" s="690"/>
      <c r="D1603" s="690"/>
      <c r="E1603" s="690"/>
      <c r="F1603" s="690"/>
      <c r="G1603" s="690"/>
    </row>
    <row r="1604" spans="1:7">
      <c r="A1604" s="690"/>
      <c r="B1604" s="690"/>
      <c r="C1604" s="690"/>
      <c r="D1604" s="690"/>
      <c r="E1604" s="690"/>
      <c r="F1604" s="690"/>
      <c r="G1604" s="690"/>
    </row>
    <row r="1605" spans="1:7">
      <c r="A1605" s="690"/>
      <c r="B1605" s="690"/>
      <c r="C1605" s="690"/>
      <c r="D1605" s="690"/>
      <c r="E1605" s="690"/>
      <c r="F1605" s="690"/>
      <c r="G1605" s="690"/>
    </row>
    <row r="1606" spans="1:7">
      <c r="A1606" s="690"/>
      <c r="B1606" s="690"/>
      <c r="C1606" s="690"/>
      <c r="D1606" s="690"/>
      <c r="E1606" s="690"/>
      <c r="F1606" s="690"/>
      <c r="G1606" s="690"/>
    </row>
    <row r="1607" spans="1:7">
      <c r="A1607" s="690"/>
      <c r="B1607" s="690"/>
      <c r="C1607" s="690"/>
      <c r="D1607" s="690"/>
      <c r="E1607" s="690"/>
      <c r="F1607" s="690"/>
      <c r="G1607" s="690"/>
    </row>
    <row r="1608" spans="1:7">
      <c r="A1608" s="690"/>
      <c r="B1608" s="690"/>
      <c r="C1608" s="690"/>
      <c r="D1608" s="690"/>
      <c r="E1608" s="690"/>
      <c r="F1608" s="690"/>
      <c r="G1608" s="690"/>
    </row>
    <row r="1609" spans="1:7">
      <c r="A1609" s="690"/>
      <c r="B1609" s="690"/>
      <c r="C1609" s="690"/>
      <c r="D1609" s="690"/>
      <c r="E1609" s="690"/>
      <c r="F1609" s="690"/>
      <c r="G1609" s="690"/>
    </row>
    <row r="1610" spans="1:7">
      <c r="A1610" s="690"/>
      <c r="B1610" s="690"/>
      <c r="C1610" s="690"/>
      <c r="D1610" s="690"/>
      <c r="E1610" s="690"/>
      <c r="F1610" s="690"/>
      <c r="G1610" s="690"/>
    </row>
    <row r="1611" spans="1:7">
      <c r="A1611" s="690"/>
      <c r="B1611" s="690"/>
      <c r="C1611" s="690"/>
      <c r="D1611" s="690"/>
      <c r="E1611" s="690"/>
      <c r="F1611" s="690"/>
      <c r="G1611" s="690"/>
    </row>
    <row r="1612" spans="1:7">
      <c r="A1612" s="690"/>
      <c r="B1612" s="690"/>
      <c r="C1612" s="690"/>
      <c r="D1612" s="690"/>
      <c r="E1612" s="690"/>
      <c r="F1612" s="690"/>
      <c r="G1612" s="690"/>
    </row>
    <row r="1613" spans="1:7">
      <c r="A1613" s="690"/>
      <c r="B1613" s="690"/>
      <c r="C1613" s="690"/>
      <c r="D1613" s="690"/>
      <c r="E1613" s="690"/>
      <c r="F1613" s="690"/>
      <c r="G1613" s="690"/>
    </row>
    <row r="1614" spans="1:7">
      <c r="A1614" s="690"/>
      <c r="B1614" s="690"/>
      <c r="C1614" s="690"/>
      <c r="D1614" s="690"/>
      <c r="E1614" s="690"/>
      <c r="F1614" s="690"/>
      <c r="G1614" s="690"/>
    </row>
    <row r="1615" spans="1:7">
      <c r="A1615" s="690"/>
      <c r="B1615" s="690"/>
      <c r="C1615" s="690"/>
      <c r="D1615" s="690"/>
      <c r="E1615" s="690"/>
      <c r="F1615" s="690"/>
      <c r="G1615" s="690"/>
    </row>
    <row r="1616" spans="1:7">
      <c r="A1616" s="690"/>
      <c r="B1616" s="690"/>
      <c r="C1616" s="690"/>
      <c r="D1616" s="690"/>
      <c r="E1616" s="690"/>
      <c r="F1616" s="690"/>
      <c r="G1616" s="690"/>
    </row>
    <row r="1617" spans="1:7">
      <c r="A1617" s="690"/>
      <c r="B1617" s="690"/>
      <c r="C1617" s="690"/>
      <c r="D1617" s="690"/>
      <c r="E1617" s="690"/>
      <c r="F1617" s="690"/>
      <c r="G1617" s="690"/>
    </row>
    <row r="1618" spans="1:7">
      <c r="A1618" s="690"/>
      <c r="B1618" s="690"/>
      <c r="C1618" s="690"/>
      <c r="D1618" s="690"/>
      <c r="E1618" s="690"/>
      <c r="F1618" s="690"/>
      <c r="G1618" s="690"/>
    </row>
    <row r="1619" spans="1:7">
      <c r="A1619" s="690"/>
      <c r="B1619" s="690"/>
      <c r="C1619" s="690"/>
      <c r="D1619" s="690"/>
      <c r="E1619" s="690"/>
      <c r="F1619" s="690"/>
      <c r="G1619" s="690"/>
    </row>
    <row r="1620" spans="1:7">
      <c r="A1620" s="690"/>
      <c r="B1620" s="690"/>
      <c r="C1620" s="690"/>
      <c r="D1620" s="690"/>
      <c r="E1620" s="690"/>
      <c r="F1620" s="690"/>
      <c r="G1620" s="690"/>
    </row>
    <row r="1621" spans="1:7">
      <c r="A1621" s="690"/>
      <c r="B1621" s="690"/>
      <c r="C1621" s="690"/>
      <c r="D1621" s="690"/>
      <c r="E1621" s="690"/>
      <c r="F1621" s="690"/>
      <c r="G1621" s="690"/>
    </row>
    <row r="1622" spans="1:7">
      <c r="A1622" s="690"/>
      <c r="B1622" s="690"/>
      <c r="C1622" s="690"/>
      <c r="D1622" s="690"/>
      <c r="E1622" s="690"/>
      <c r="F1622" s="690"/>
      <c r="G1622" s="690"/>
    </row>
    <row r="1623" spans="1:7">
      <c r="A1623" s="690"/>
      <c r="B1623" s="690"/>
      <c r="C1623" s="690"/>
      <c r="D1623" s="690"/>
      <c r="E1623" s="690"/>
      <c r="F1623" s="690"/>
      <c r="G1623" s="690"/>
    </row>
    <row r="1624" spans="1:7">
      <c r="A1624" s="690"/>
      <c r="B1624" s="690"/>
      <c r="C1624" s="690"/>
      <c r="D1624" s="690"/>
      <c r="E1624" s="690"/>
      <c r="F1624" s="690"/>
      <c r="G1624" s="690"/>
    </row>
    <row r="1625" spans="1:7">
      <c r="A1625" s="690"/>
      <c r="B1625" s="690"/>
      <c r="C1625" s="690"/>
      <c r="D1625" s="690"/>
      <c r="E1625" s="690"/>
      <c r="F1625" s="690"/>
      <c r="G1625" s="690"/>
    </row>
    <row r="1626" spans="1:7">
      <c r="A1626" s="690"/>
      <c r="B1626" s="690"/>
      <c r="C1626" s="690"/>
      <c r="D1626" s="690"/>
      <c r="E1626" s="690"/>
      <c r="F1626" s="690"/>
      <c r="G1626" s="690"/>
    </row>
    <row r="1627" spans="1:7">
      <c r="A1627" s="690"/>
      <c r="B1627" s="690"/>
      <c r="C1627" s="690"/>
      <c r="D1627" s="690"/>
      <c r="E1627" s="690"/>
      <c r="F1627" s="690"/>
      <c r="G1627" s="690"/>
    </row>
    <row r="1628" spans="1:7">
      <c r="A1628" s="690"/>
      <c r="B1628" s="690"/>
      <c r="C1628" s="690"/>
      <c r="D1628" s="690"/>
      <c r="E1628" s="690"/>
      <c r="F1628" s="690"/>
      <c r="G1628" s="690"/>
    </row>
    <row r="1629" spans="1:7">
      <c r="A1629" s="690"/>
      <c r="B1629" s="690"/>
      <c r="C1629" s="690"/>
      <c r="D1629" s="690"/>
      <c r="E1629" s="690"/>
      <c r="F1629" s="690"/>
      <c r="G1629" s="690"/>
    </row>
    <row r="1630" spans="1:7">
      <c r="A1630" s="690"/>
      <c r="B1630" s="690"/>
      <c r="C1630" s="690"/>
      <c r="D1630" s="690"/>
      <c r="E1630" s="690"/>
      <c r="F1630" s="690"/>
      <c r="G1630" s="690"/>
    </row>
    <row r="1631" spans="1:7">
      <c r="A1631" s="690"/>
      <c r="B1631" s="690"/>
      <c r="C1631" s="690"/>
      <c r="D1631" s="690"/>
      <c r="E1631" s="690"/>
      <c r="F1631" s="690"/>
      <c r="G1631" s="690"/>
    </row>
    <row r="1632" spans="1:7">
      <c r="A1632" s="690"/>
      <c r="B1632" s="690"/>
      <c r="C1632" s="690"/>
      <c r="D1632" s="690"/>
      <c r="E1632" s="690"/>
      <c r="F1632" s="690"/>
      <c r="G1632" s="690"/>
    </row>
    <row r="1633" spans="1:7">
      <c r="A1633" s="690"/>
      <c r="B1633" s="690"/>
      <c r="C1633" s="690"/>
      <c r="D1633" s="690"/>
      <c r="E1633" s="690"/>
      <c r="F1633" s="690"/>
      <c r="G1633" s="690"/>
    </row>
    <row r="1634" spans="1:7">
      <c r="A1634" s="690"/>
      <c r="B1634" s="690"/>
      <c r="C1634" s="690"/>
      <c r="D1634" s="690"/>
      <c r="E1634" s="690"/>
      <c r="F1634" s="690"/>
      <c r="G1634" s="690"/>
    </row>
    <row r="1635" spans="1:7">
      <c r="A1635" s="690"/>
      <c r="B1635" s="690"/>
      <c r="C1635" s="690"/>
      <c r="D1635" s="690"/>
      <c r="E1635" s="690"/>
      <c r="F1635" s="690"/>
      <c r="G1635" s="690"/>
    </row>
    <row r="1636" spans="1:7">
      <c r="A1636" s="690"/>
      <c r="B1636" s="690"/>
      <c r="C1636" s="690"/>
      <c r="D1636" s="690"/>
      <c r="E1636" s="690"/>
      <c r="F1636" s="690"/>
      <c r="G1636" s="690"/>
    </row>
    <row r="1637" spans="1:7">
      <c r="A1637" s="690"/>
      <c r="B1637" s="690"/>
      <c r="C1637" s="690"/>
      <c r="D1637" s="690"/>
      <c r="E1637" s="690"/>
      <c r="F1637" s="690"/>
      <c r="G1637" s="690"/>
    </row>
    <row r="1638" spans="1:7">
      <c r="A1638" s="690"/>
      <c r="B1638" s="690"/>
      <c r="C1638" s="690"/>
      <c r="D1638" s="690"/>
      <c r="E1638" s="690"/>
      <c r="F1638" s="690"/>
      <c r="G1638" s="690"/>
    </row>
    <row r="1639" spans="1:7">
      <c r="A1639" s="690"/>
      <c r="B1639" s="690"/>
      <c r="C1639" s="690"/>
      <c r="D1639" s="690"/>
      <c r="E1639" s="690"/>
      <c r="F1639" s="690"/>
      <c r="G1639" s="690"/>
    </row>
    <row r="1640" spans="1:7">
      <c r="A1640" s="690"/>
      <c r="B1640" s="690"/>
      <c r="C1640" s="690"/>
      <c r="D1640" s="690"/>
      <c r="E1640" s="690"/>
      <c r="F1640" s="690"/>
      <c r="G1640" s="690"/>
    </row>
    <row r="1641" spans="1:7">
      <c r="A1641" s="690"/>
      <c r="B1641" s="690"/>
      <c r="C1641" s="690"/>
      <c r="D1641" s="690"/>
      <c r="E1641" s="690"/>
      <c r="F1641" s="690"/>
      <c r="G1641" s="690"/>
    </row>
    <row r="1642" spans="1:7">
      <c r="A1642" s="690"/>
      <c r="B1642" s="690"/>
      <c r="C1642" s="690"/>
      <c r="D1642" s="690"/>
      <c r="E1642" s="690"/>
      <c r="F1642" s="690"/>
      <c r="G1642" s="690"/>
    </row>
    <row r="1643" spans="1:7">
      <c r="A1643" s="690"/>
      <c r="B1643" s="690"/>
      <c r="C1643" s="690"/>
      <c r="D1643" s="690"/>
      <c r="E1643" s="690"/>
      <c r="F1643" s="690"/>
      <c r="G1643" s="690"/>
    </row>
    <row r="1644" spans="1:7">
      <c r="A1644" s="690"/>
      <c r="B1644" s="690"/>
      <c r="C1644" s="690"/>
      <c r="D1644" s="690"/>
      <c r="E1644" s="690"/>
      <c r="F1644" s="690"/>
      <c r="G1644" s="690"/>
    </row>
    <row r="1645" spans="1:7">
      <c r="A1645" s="690"/>
      <c r="B1645" s="690"/>
      <c r="C1645" s="690"/>
      <c r="D1645" s="690"/>
      <c r="E1645" s="690"/>
      <c r="F1645" s="690"/>
      <c r="G1645" s="690"/>
    </row>
    <row r="1646" spans="1:7">
      <c r="A1646" s="690"/>
      <c r="B1646" s="690"/>
      <c r="C1646" s="690"/>
      <c r="D1646" s="690"/>
      <c r="E1646" s="690"/>
      <c r="F1646" s="690"/>
      <c r="G1646" s="690"/>
    </row>
    <row r="1647" spans="1:7">
      <c r="A1647" s="690"/>
      <c r="B1647" s="690"/>
      <c r="C1647" s="690"/>
      <c r="D1647" s="690"/>
      <c r="E1647" s="690"/>
      <c r="F1647" s="690"/>
      <c r="G1647" s="690"/>
    </row>
    <row r="1648" spans="1:7">
      <c r="A1648" s="690"/>
      <c r="B1648" s="690"/>
      <c r="C1648" s="690"/>
      <c r="D1648" s="690"/>
      <c r="E1648" s="690"/>
      <c r="F1648" s="690"/>
      <c r="G1648" s="690"/>
    </row>
    <row r="1649" spans="1:7">
      <c r="A1649" s="690"/>
      <c r="B1649" s="690"/>
      <c r="C1649" s="690"/>
      <c r="D1649" s="690"/>
      <c r="E1649" s="690"/>
      <c r="F1649" s="690"/>
      <c r="G1649" s="690"/>
    </row>
    <row r="1650" spans="1:7">
      <c r="A1650" s="690"/>
      <c r="B1650" s="690"/>
      <c r="C1650" s="690"/>
      <c r="D1650" s="690"/>
      <c r="E1650" s="690"/>
      <c r="F1650" s="690"/>
      <c r="G1650" s="690"/>
    </row>
    <row r="1651" spans="1:7">
      <c r="A1651" s="690"/>
      <c r="B1651" s="690"/>
      <c r="C1651" s="690"/>
      <c r="D1651" s="690"/>
      <c r="E1651" s="690"/>
      <c r="F1651" s="690"/>
      <c r="G1651" s="690"/>
    </row>
    <row r="1652" spans="1:7">
      <c r="A1652" s="690"/>
      <c r="B1652" s="690"/>
      <c r="C1652" s="690"/>
      <c r="D1652" s="690"/>
      <c r="E1652" s="690"/>
      <c r="F1652" s="690"/>
      <c r="G1652" s="690"/>
    </row>
    <row r="1653" spans="1:7">
      <c r="A1653" s="690"/>
      <c r="B1653" s="690"/>
      <c r="C1653" s="690"/>
      <c r="D1653" s="690"/>
      <c r="E1653" s="690"/>
      <c r="F1653" s="690"/>
      <c r="G1653" s="690"/>
    </row>
    <row r="1654" spans="1:7">
      <c r="A1654" s="690"/>
      <c r="B1654" s="690"/>
      <c r="C1654" s="690"/>
      <c r="D1654" s="690"/>
      <c r="E1654" s="690"/>
      <c r="F1654" s="690"/>
      <c r="G1654" s="690"/>
    </row>
    <row r="1655" spans="1:7">
      <c r="A1655" s="690"/>
      <c r="B1655" s="690"/>
      <c r="C1655" s="690"/>
      <c r="D1655" s="690"/>
      <c r="E1655" s="690"/>
      <c r="F1655" s="690"/>
      <c r="G1655" s="690"/>
    </row>
    <row r="1656" spans="1:7">
      <c r="A1656" s="690"/>
      <c r="B1656" s="690"/>
      <c r="C1656" s="690"/>
      <c r="D1656" s="690"/>
      <c r="E1656" s="690"/>
      <c r="F1656" s="690"/>
      <c r="G1656" s="690"/>
    </row>
    <row r="1657" spans="1:7">
      <c r="A1657" s="690"/>
      <c r="B1657" s="690"/>
      <c r="C1657" s="690"/>
      <c r="D1657" s="690"/>
      <c r="E1657" s="690"/>
      <c r="F1657" s="690"/>
      <c r="G1657" s="690"/>
    </row>
    <row r="1658" spans="1:7">
      <c r="A1658" s="690"/>
      <c r="B1658" s="690"/>
      <c r="C1658" s="690"/>
      <c r="D1658" s="690"/>
      <c r="E1658" s="690"/>
      <c r="F1658" s="690"/>
      <c r="G1658" s="690"/>
    </row>
    <row r="1659" spans="1:7">
      <c r="A1659" s="690"/>
      <c r="B1659" s="690"/>
      <c r="C1659" s="690"/>
      <c r="D1659" s="690"/>
      <c r="E1659" s="690"/>
      <c r="F1659" s="690"/>
      <c r="G1659" s="690"/>
    </row>
    <row r="1660" spans="1:7">
      <c r="A1660" s="690"/>
      <c r="B1660" s="690"/>
      <c r="C1660" s="690"/>
      <c r="D1660" s="690"/>
      <c r="E1660" s="690"/>
      <c r="F1660" s="690"/>
      <c r="G1660" s="690"/>
    </row>
    <row r="1661" spans="1:7">
      <c r="A1661" s="690"/>
      <c r="B1661" s="690"/>
      <c r="C1661" s="690"/>
      <c r="D1661" s="690"/>
      <c r="E1661" s="690"/>
      <c r="F1661" s="690"/>
      <c r="G1661" s="690"/>
    </row>
    <row r="1662" spans="1:7">
      <c r="A1662" s="690"/>
      <c r="B1662" s="690"/>
      <c r="C1662" s="690"/>
      <c r="D1662" s="690"/>
      <c r="E1662" s="690"/>
      <c r="F1662" s="690"/>
      <c r="G1662" s="690"/>
    </row>
    <row r="1663" spans="1:7">
      <c r="A1663" s="690"/>
      <c r="B1663" s="690"/>
      <c r="C1663" s="690"/>
      <c r="D1663" s="690"/>
      <c r="E1663" s="690"/>
      <c r="F1663" s="690"/>
      <c r="G1663" s="690"/>
    </row>
    <row r="1664" spans="1:7">
      <c r="A1664" s="690"/>
      <c r="B1664" s="690"/>
      <c r="C1664" s="690"/>
      <c r="D1664" s="690"/>
      <c r="E1664" s="690"/>
      <c r="F1664" s="690"/>
      <c r="G1664" s="690"/>
    </row>
    <row r="1665" spans="1:7">
      <c r="A1665" s="690"/>
      <c r="B1665" s="690"/>
      <c r="C1665" s="690"/>
      <c r="D1665" s="690"/>
      <c r="E1665" s="690"/>
      <c r="F1665" s="690"/>
      <c r="G1665" s="690"/>
    </row>
    <row r="1666" spans="1:7">
      <c r="A1666" s="690"/>
      <c r="B1666" s="690"/>
      <c r="C1666" s="690"/>
      <c r="D1666" s="690"/>
      <c r="E1666" s="690"/>
      <c r="F1666" s="690"/>
      <c r="G1666" s="690"/>
    </row>
    <row r="1667" spans="1:7">
      <c r="A1667" s="690"/>
      <c r="B1667" s="690"/>
      <c r="C1667" s="690"/>
      <c r="D1667" s="690"/>
      <c r="E1667" s="690"/>
      <c r="F1667" s="690"/>
      <c r="G1667" s="690"/>
    </row>
    <row r="1668" spans="1:7">
      <c r="A1668" s="690"/>
      <c r="B1668" s="690"/>
      <c r="C1668" s="690"/>
      <c r="D1668" s="690"/>
      <c r="E1668" s="690"/>
      <c r="F1668" s="690"/>
      <c r="G1668" s="690"/>
    </row>
    <row r="1669" spans="1:7">
      <c r="A1669" s="690"/>
      <c r="B1669" s="690"/>
      <c r="C1669" s="690"/>
      <c r="D1669" s="690"/>
      <c r="E1669" s="690"/>
      <c r="F1669" s="690"/>
      <c r="G1669" s="690"/>
    </row>
    <row r="1670" spans="1:7">
      <c r="A1670" s="690"/>
      <c r="B1670" s="690"/>
      <c r="C1670" s="690"/>
      <c r="D1670" s="690"/>
      <c r="E1670" s="690"/>
      <c r="F1670" s="690"/>
      <c r="G1670" s="690"/>
    </row>
    <row r="1671" spans="1:7">
      <c r="A1671" s="690"/>
      <c r="B1671" s="690"/>
      <c r="C1671" s="690"/>
      <c r="D1671" s="690"/>
      <c r="E1671" s="690"/>
      <c r="F1671" s="690"/>
      <c r="G1671" s="690"/>
    </row>
    <row r="1672" spans="1:7">
      <c r="A1672" s="690"/>
      <c r="B1672" s="690"/>
      <c r="C1672" s="690"/>
      <c r="D1672" s="690"/>
      <c r="E1672" s="690"/>
      <c r="F1672" s="690"/>
      <c r="G1672" s="690"/>
    </row>
    <row r="1673" spans="1:7">
      <c r="A1673" s="690"/>
      <c r="B1673" s="690"/>
      <c r="C1673" s="690"/>
      <c r="D1673" s="690"/>
      <c r="E1673" s="690"/>
      <c r="F1673" s="690"/>
      <c r="G1673" s="690"/>
    </row>
    <row r="1674" spans="1:7">
      <c r="A1674" s="690"/>
      <c r="B1674" s="690"/>
      <c r="C1674" s="690"/>
      <c r="D1674" s="690"/>
      <c r="E1674" s="690"/>
      <c r="F1674" s="690"/>
      <c r="G1674" s="690"/>
    </row>
    <row r="1675" spans="1:7">
      <c r="A1675" s="690"/>
      <c r="B1675" s="690"/>
      <c r="C1675" s="690"/>
      <c r="D1675" s="690"/>
      <c r="E1675" s="690"/>
      <c r="F1675" s="690"/>
      <c r="G1675" s="690"/>
    </row>
    <row r="1676" spans="1:7">
      <c r="A1676" s="690"/>
      <c r="B1676" s="690"/>
      <c r="C1676" s="690"/>
      <c r="D1676" s="690"/>
      <c r="E1676" s="690"/>
      <c r="F1676" s="690"/>
      <c r="G1676" s="690"/>
    </row>
    <row r="1677" spans="1:7">
      <c r="A1677" s="690"/>
      <c r="B1677" s="690"/>
      <c r="C1677" s="690"/>
      <c r="D1677" s="690"/>
      <c r="E1677" s="690"/>
      <c r="F1677" s="690"/>
      <c r="G1677" s="690"/>
    </row>
    <row r="1678" spans="1:7">
      <c r="A1678" s="690"/>
      <c r="B1678" s="690"/>
      <c r="C1678" s="690"/>
      <c r="D1678" s="690"/>
      <c r="E1678" s="690"/>
      <c r="F1678" s="690"/>
      <c r="G1678" s="690"/>
    </row>
    <row r="1679" spans="1:7">
      <c r="A1679" s="690"/>
      <c r="B1679" s="690"/>
      <c r="C1679" s="690"/>
      <c r="D1679" s="690"/>
      <c r="E1679" s="690"/>
      <c r="F1679" s="690"/>
      <c r="G1679" s="690"/>
    </row>
    <row r="1680" spans="1:7">
      <c r="A1680" s="690"/>
      <c r="B1680" s="690"/>
      <c r="C1680" s="690"/>
      <c r="D1680" s="690"/>
      <c r="E1680" s="690"/>
      <c r="F1680" s="690"/>
      <c r="G1680" s="690"/>
    </row>
    <row r="1681" spans="1:7">
      <c r="A1681" s="690"/>
      <c r="B1681" s="690"/>
      <c r="C1681" s="690"/>
      <c r="D1681" s="690"/>
      <c r="E1681" s="690"/>
      <c r="F1681" s="690"/>
      <c r="G1681" s="690"/>
    </row>
    <row r="1682" spans="1:7">
      <c r="A1682" s="690"/>
      <c r="B1682" s="690"/>
      <c r="C1682" s="690"/>
      <c r="D1682" s="690"/>
      <c r="E1682" s="690"/>
      <c r="F1682" s="690"/>
      <c r="G1682" s="690"/>
    </row>
    <row r="1683" spans="1:7">
      <c r="A1683" s="690"/>
      <c r="B1683" s="690"/>
      <c r="C1683" s="690"/>
      <c r="D1683" s="690"/>
      <c r="E1683" s="690"/>
      <c r="F1683" s="690"/>
      <c r="G1683" s="690"/>
    </row>
    <row r="1684" spans="1:7">
      <c r="A1684" s="690"/>
      <c r="B1684" s="690"/>
      <c r="C1684" s="690"/>
      <c r="D1684" s="690"/>
      <c r="E1684" s="690"/>
      <c r="F1684" s="690"/>
      <c r="G1684" s="690"/>
    </row>
    <row r="1685" spans="1:7">
      <c r="A1685" s="690"/>
      <c r="B1685" s="690"/>
      <c r="C1685" s="690"/>
      <c r="D1685" s="690"/>
      <c r="E1685" s="690"/>
      <c r="F1685" s="690"/>
      <c r="G1685" s="690"/>
    </row>
    <row r="1686" spans="1:7">
      <c r="A1686" s="690"/>
      <c r="B1686" s="690"/>
      <c r="C1686" s="690"/>
      <c r="D1686" s="690"/>
      <c r="E1686" s="690"/>
      <c r="F1686" s="690"/>
      <c r="G1686" s="690"/>
    </row>
    <row r="1687" spans="1:7">
      <c r="A1687" s="690"/>
      <c r="B1687" s="690"/>
      <c r="C1687" s="690"/>
      <c r="D1687" s="690"/>
      <c r="E1687" s="690"/>
      <c r="F1687" s="690"/>
      <c r="G1687" s="690"/>
    </row>
    <row r="1688" spans="1:7">
      <c r="A1688" s="690"/>
      <c r="B1688" s="690"/>
      <c r="C1688" s="690"/>
      <c r="D1688" s="690"/>
      <c r="E1688" s="690"/>
      <c r="F1688" s="690"/>
      <c r="G1688" s="690"/>
    </row>
    <row r="1689" spans="1:7">
      <c r="A1689" s="690"/>
      <c r="B1689" s="690"/>
      <c r="C1689" s="690"/>
      <c r="D1689" s="690"/>
      <c r="E1689" s="690"/>
      <c r="F1689" s="690"/>
      <c r="G1689" s="690"/>
    </row>
    <row r="1690" spans="1:7">
      <c r="A1690" s="690"/>
      <c r="B1690" s="690"/>
      <c r="C1690" s="690"/>
      <c r="D1690" s="690"/>
      <c r="E1690" s="690"/>
      <c r="F1690" s="690"/>
      <c r="G1690" s="690"/>
    </row>
    <row r="1691" spans="1:7">
      <c r="A1691" s="690"/>
      <c r="B1691" s="690"/>
      <c r="C1691" s="690"/>
      <c r="D1691" s="690"/>
      <c r="E1691" s="690"/>
      <c r="F1691" s="690"/>
      <c r="G1691" s="690"/>
    </row>
    <row r="1692" spans="1:7">
      <c r="A1692" s="690"/>
      <c r="B1692" s="690"/>
      <c r="C1692" s="690"/>
      <c r="D1692" s="690"/>
      <c r="E1692" s="690"/>
      <c r="F1692" s="690"/>
      <c r="G1692" s="690"/>
    </row>
    <row r="1693" spans="1:7">
      <c r="A1693" s="690"/>
      <c r="B1693" s="690"/>
      <c r="C1693" s="690"/>
      <c r="D1693" s="690"/>
      <c r="E1693" s="690"/>
      <c r="F1693" s="690"/>
      <c r="G1693" s="690"/>
    </row>
    <row r="1694" spans="1:7">
      <c r="A1694" s="690"/>
      <c r="B1694" s="690"/>
      <c r="C1694" s="690"/>
      <c r="D1694" s="690"/>
      <c r="E1694" s="690"/>
      <c r="F1694" s="690"/>
      <c r="G1694" s="690"/>
    </row>
    <row r="1695" spans="1:7">
      <c r="A1695" s="690"/>
      <c r="B1695" s="690"/>
      <c r="C1695" s="690"/>
      <c r="D1695" s="690"/>
      <c r="E1695" s="690"/>
      <c r="F1695" s="690"/>
      <c r="G1695" s="690"/>
    </row>
    <row r="1696" spans="1:7">
      <c r="A1696" s="690"/>
      <c r="B1696" s="690"/>
      <c r="C1696" s="690"/>
      <c r="D1696" s="690"/>
      <c r="E1696" s="690"/>
      <c r="F1696" s="690"/>
      <c r="G1696" s="690"/>
    </row>
    <row r="1697" spans="1:7">
      <c r="A1697" s="690"/>
      <c r="B1697" s="690"/>
      <c r="C1697" s="690"/>
      <c r="D1697" s="690"/>
      <c r="E1697" s="690"/>
      <c r="F1697" s="690"/>
      <c r="G1697" s="690"/>
    </row>
    <row r="1698" spans="1:7">
      <c r="A1698" s="690"/>
      <c r="B1698" s="690"/>
      <c r="C1698" s="690"/>
      <c r="D1698" s="690"/>
      <c r="E1698" s="690"/>
      <c r="F1698" s="690"/>
      <c r="G1698" s="690"/>
    </row>
    <row r="1699" spans="1:7">
      <c r="A1699" s="690"/>
      <c r="B1699" s="690"/>
      <c r="C1699" s="690"/>
      <c r="D1699" s="690"/>
      <c r="E1699" s="690"/>
      <c r="F1699" s="690"/>
      <c r="G1699" s="690"/>
    </row>
    <row r="1700" spans="1:7">
      <c r="A1700" s="690"/>
      <c r="B1700" s="690"/>
      <c r="C1700" s="690"/>
      <c r="D1700" s="690"/>
      <c r="E1700" s="690"/>
      <c r="F1700" s="690"/>
      <c r="G1700" s="690"/>
    </row>
    <row r="1701" spans="1:7">
      <c r="A1701" s="690"/>
      <c r="B1701" s="690"/>
      <c r="C1701" s="690"/>
      <c r="D1701" s="690"/>
      <c r="E1701" s="690"/>
      <c r="F1701" s="690"/>
      <c r="G1701" s="690"/>
    </row>
    <row r="1702" spans="1:7">
      <c r="A1702" s="690"/>
      <c r="B1702" s="690"/>
      <c r="C1702" s="690"/>
      <c r="D1702" s="690"/>
      <c r="E1702" s="690"/>
      <c r="F1702" s="690"/>
      <c r="G1702" s="690"/>
    </row>
    <row r="1703" spans="1:7">
      <c r="A1703" s="690"/>
      <c r="B1703" s="690"/>
      <c r="C1703" s="690"/>
      <c r="D1703" s="690"/>
      <c r="E1703" s="690"/>
      <c r="F1703" s="690"/>
      <c r="G1703" s="690"/>
    </row>
    <row r="1704" spans="1:7">
      <c r="A1704" s="690"/>
      <c r="B1704" s="690"/>
      <c r="C1704" s="690"/>
      <c r="D1704" s="690"/>
      <c r="E1704" s="690"/>
      <c r="F1704" s="690"/>
      <c r="G1704" s="690"/>
    </row>
    <row r="1705" spans="1:7">
      <c r="A1705" s="690"/>
      <c r="B1705" s="690"/>
      <c r="C1705" s="690"/>
      <c r="D1705" s="690"/>
      <c r="E1705" s="690"/>
      <c r="F1705" s="690"/>
      <c r="G1705" s="690"/>
    </row>
    <row r="1706" spans="1:7">
      <c r="A1706" s="690"/>
      <c r="B1706" s="690"/>
      <c r="C1706" s="690"/>
      <c r="D1706" s="690"/>
      <c r="E1706" s="690"/>
      <c r="F1706" s="690"/>
      <c r="G1706" s="690"/>
    </row>
    <row r="1707" spans="1:7">
      <c r="A1707" s="690"/>
      <c r="B1707" s="690"/>
      <c r="C1707" s="690"/>
      <c r="D1707" s="690"/>
      <c r="E1707" s="690"/>
      <c r="F1707" s="690"/>
      <c r="G1707" s="690"/>
    </row>
    <row r="1708" spans="1:7">
      <c r="A1708" s="690"/>
      <c r="B1708" s="690"/>
      <c r="C1708" s="690"/>
      <c r="D1708" s="690"/>
      <c r="E1708" s="690"/>
      <c r="F1708" s="690"/>
      <c r="G1708" s="690"/>
    </row>
    <row r="1709" spans="1:7">
      <c r="A1709" s="690"/>
      <c r="B1709" s="690"/>
      <c r="C1709" s="690"/>
      <c r="D1709" s="690"/>
      <c r="E1709" s="690"/>
      <c r="F1709" s="690"/>
      <c r="G1709" s="690"/>
    </row>
    <row r="1710" spans="1:7">
      <c r="A1710" s="690"/>
      <c r="B1710" s="690"/>
      <c r="C1710" s="690"/>
      <c r="D1710" s="690"/>
      <c r="E1710" s="690"/>
      <c r="F1710" s="690"/>
      <c r="G1710" s="690"/>
    </row>
    <row r="1711" spans="1:7">
      <c r="A1711" s="690"/>
      <c r="B1711" s="690"/>
      <c r="C1711" s="690"/>
      <c r="D1711" s="690"/>
      <c r="E1711" s="690"/>
      <c r="F1711" s="690"/>
      <c r="G1711" s="690"/>
    </row>
    <row r="1712" spans="1:7">
      <c r="A1712" s="690"/>
      <c r="B1712" s="690"/>
      <c r="C1712" s="690"/>
      <c r="D1712" s="690"/>
      <c r="E1712" s="690"/>
      <c r="F1712" s="690"/>
      <c r="G1712" s="690"/>
    </row>
    <row r="1713" spans="1:7">
      <c r="A1713" s="690"/>
      <c r="B1713" s="690"/>
      <c r="C1713" s="690"/>
      <c r="D1713" s="690"/>
      <c r="E1713" s="690"/>
      <c r="F1713" s="690"/>
      <c r="G1713" s="690"/>
    </row>
    <row r="1714" spans="1:7">
      <c r="A1714" s="690"/>
      <c r="B1714" s="690"/>
      <c r="C1714" s="690"/>
      <c r="D1714" s="690"/>
      <c r="E1714" s="690"/>
      <c r="F1714" s="690"/>
      <c r="G1714" s="690"/>
    </row>
    <row r="1715" spans="1:7">
      <c r="A1715" s="690"/>
      <c r="B1715" s="690"/>
      <c r="C1715" s="690"/>
      <c r="D1715" s="690"/>
      <c r="E1715" s="690"/>
      <c r="F1715" s="690"/>
      <c r="G1715" s="690"/>
    </row>
    <row r="1716" spans="1:7">
      <c r="A1716" s="690"/>
      <c r="B1716" s="690"/>
      <c r="C1716" s="690"/>
      <c r="D1716" s="690"/>
      <c r="E1716" s="690"/>
      <c r="F1716" s="690"/>
      <c r="G1716" s="690"/>
    </row>
    <row r="1717" spans="1:7">
      <c r="A1717" s="690"/>
      <c r="B1717" s="690"/>
      <c r="C1717" s="690"/>
      <c r="D1717" s="690"/>
      <c r="E1717" s="690"/>
      <c r="F1717" s="690"/>
      <c r="G1717" s="690"/>
    </row>
    <row r="1718" spans="1:7">
      <c r="A1718" s="690"/>
      <c r="B1718" s="690"/>
      <c r="C1718" s="690"/>
      <c r="D1718" s="690"/>
      <c r="E1718" s="690"/>
      <c r="F1718" s="690"/>
      <c r="G1718" s="690"/>
    </row>
    <row r="1719" spans="1:7">
      <c r="A1719" s="690"/>
      <c r="B1719" s="690"/>
      <c r="C1719" s="690"/>
      <c r="D1719" s="690"/>
      <c r="E1719" s="690"/>
      <c r="F1719" s="690"/>
      <c r="G1719" s="690"/>
    </row>
    <row r="1720" spans="1:7">
      <c r="A1720" s="690"/>
      <c r="B1720" s="690"/>
      <c r="C1720" s="690"/>
      <c r="D1720" s="690"/>
      <c r="E1720" s="690"/>
      <c r="F1720" s="690"/>
      <c r="G1720" s="690"/>
    </row>
    <row r="1721" spans="1:7">
      <c r="A1721" s="690"/>
      <c r="B1721" s="690"/>
      <c r="C1721" s="690"/>
      <c r="D1721" s="690"/>
      <c r="E1721" s="690"/>
      <c r="F1721" s="690"/>
      <c r="G1721" s="690"/>
    </row>
    <row r="1722" spans="1:7">
      <c r="A1722" s="690"/>
      <c r="B1722" s="690"/>
      <c r="C1722" s="690"/>
      <c r="D1722" s="690"/>
      <c r="E1722" s="690"/>
      <c r="F1722" s="690"/>
      <c r="G1722" s="690"/>
    </row>
    <row r="1723" spans="1:7">
      <c r="A1723" s="690"/>
      <c r="B1723" s="690"/>
      <c r="C1723" s="690"/>
      <c r="D1723" s="690"/>
      <c r="E1723" s="690"/>
      <c r="F1723" s="690"/>
      <c r="G1723" s="690"/>
    </row>
    <row r="1724" spans="1:7">
      <c r="A1724" s="690"/>
      <c r="B1724" s="690"/>
      <c r="C1724" s="690"/>
      <c r="D1724" s="690"/>
      <c r="E1724" s="690"/>
      <c r="F1724" s="690"/>
      <c r="G1724" s="690"/>
    </row>
    <row r="1725" spans="1:7">
      <c r="A1725" s="690"/>
      <c r="B1725" s="690"/>
      <c r="C1725" s="690"/>
      <c r="D1725" s="690"/>
      <c r="E1725" s="690"/>
      <c r="F1725" s="690"/>
      <c r="G1725" s="690"/>
    </row>
    <row r="1726" spans="1:7">
      <c r="A1726" s="690"/>
      <c r="B1726" s="690"/>
      <c r="C1726" s="690"/>
      <c r="D1726" s="690"/>
      <c r="E1726" s="690"/>
      <c r="F1726" s="690"/>
      <c r="G1726" s="690"/>
    </row>
    <row r="1727" spans="1:7">
      <c r="A1727" s="690"/>
      <c r="B1727" s="690"/>
      <c r="C1727" s="690"/>
      <c r="D1727" s="690"/>
      <c r="E1727" s="690"/>
      <c r="F1727" s="690"/>
      <c r="G1727" s="690"/>
    </row>
    <row r="1728" spans="1:7">
      <c r="A1728" s="690"/>
      <c r="B1728" s="690"/>
      <c r="C1728" s="690"/>
      <c r="D1728" s="690"/>
      <c r="E1728" s="690"/>
      <c r="F1728" s="690"/>
      <c r="G1728" s="690"/>
    </row>
    <row r="1729" spans="1:7">
      <c r="A1729" s="690"/>
      <c r="B1729" s="690"/>
      <c r="C1729" s="690"/>
      <c r="D1729" s="690"/>
      <c r="E1729" s="690"/>
      <c r="F1729" s="690"/>
      <c r="G1729" s="690"/>
    </row>
    <row r="1730" spans="1:7">
      <c r="A1730" s="690"/>
      <c r="B1730" s="690"/>
      <c r="C1730" s="690"/>
      <c r="D1730" s="690"/>
      <c r="E1730" s="690"/>
      <c r="F1730" s="690"/>
      <c r="G1730" s="690"/>
    </row>
    <row r="1731" spans="1:7">
      <c r="A1731" s="690"/>
      <c r="B1731" s="690"/>
      <c r="C1731" s="690"/>
      <c r="D1731" s="690"/>
      <c r="E1731" s="690"/>
      <c r="F1731" s="690"/>
      <c r="G1731" s="690"/>
    </row>
    <row r="1732" spans="1:7">
      <c r="A1732" s="690"/>
      <c r="B1732" s="690"/>
      <c r="C1732" s="690"/>
      <c r="D1732" s="690"/>
      <c r="E1732" s="690"/>
      <c r="F1732" s="690"/>
      <c r="G1732" s="690"/>
    </row>
    <row r="1733" spans="1:7">
      <c r="A1733" s="690"/>
      <c r="B1733" s="690"/>
      <c r="C1733" s="690"/>
      <c r="D1733" s="690"/>
      <c r="E1733" s="690"/>
      <c r="F1733" s="690"/>
      <c r="G1733" s="690"/>
    </row>
    <row r="1734" spans="1:7">
      <c r="A1734" s="690"/>
      <c r="B1734" s="690"/>
      <c r="C1734" s="690"/>
      <c r="D1734" s="690"/>
      <c r="E1734" s="690"/>
      <c r="F1734" s="690"/>
      <c r="G1734" s="690"/>
    </row>
    <row r="1735" spans="1:7">
      <c r="A1735" s="690"/>
      <c r="B1735" s="690"/>
      <c r="C1735" s="690"/>
      <c r="D1735" s="690"/>
      <c r="E1735" s="690"/>
      <c r="F1735" s="690"/>
      <c r="G1735" s="690"/>
    </row>
    <row r="1736" spans="1:7">
      <c r="A1736" s="690"/>
      <c r="B1736" s="690"/>
      <c r="C1736" s="690"/>
      <c r="D1736" s="690"/>
      <c r="E1736" s="690"/>
      <c r="F1736" s="690"/>
      <c r="G1736" s="690"/>
    </row>
    <row r="1737" spans="1:7">
      <c r="A1737" s="690"/>
      <c r="B1737" s="690"/>
      <c r="C1737" s="690"/>
      <c r="D1737" s="690"/>
      <c r="E1737" s="690"/>
      <c r="F1737" s="690"/>
      <c r="G1737" s="690"/>
    </row>
    <row r="1738" spans="1:7">
      <c r="A1738" s="690"/>
      <c r="B1738" s="690"/>
      <c r="C1738" s="690"/>
      <c r="D1738" s="690"/>
      <c r="E1738" s="690"/>
      <c r="F1738" s="690"/>
      <c r="G1738" s="690"/>
    </row>
    <row r="1739" spans="1:7">
      <c r="A1739" s="690"/>
      <c r="B1739" s="690"/>
      <c r="C1739" s="690"/>
      <c r="D1739" s="690"/>
      <c r="E1739" s="690"/>
      <c r="F1739" s="690"/>
      <c r="G1739" s="690"/>
    </row>
    <row r="1740" spans="1:7">
      <c r="A1740" s="690"/>
      <c r="B1740" s="690"/>
      <c r="C1740" s="690"/>
      <c r="D1740" s="690"/>
      <c r="E1740" s="690"/>
      <c r="F1740" s="690"/>
      <c r="G1740" s="690"/>
    </row>
    <row r="1741" spans="1:7">
      <c r="A1741" s="690"/>
      <c r="B1741" s="690"/>
      <c r="C1741" s="690"/>
      <c r="D1741" s="690"/>
      <c r="E1741" s="690"/>
      <c r="F1741" s="690"/>
      <c r="G1741" s="690"/>
    </row>
    <row r="1742" spans="1:7">
      <c r="A1742" s="690"/>
      <c r="B1742" s="690"/>
      <c r="C1742" s="690"/>
      <c r="D1742" s="690"/>
      <c r="E1742" s="690"/>
      <c r="F1742" s="690"/>
      <c r="G1742" s="690"/>
    </row>
    <row r="1743" spans="1:7">
      <c r="A1743" s="690"/>
      <c r="B1743" s="690"/>
      <c r="C1743" s="690"/>
      <c r="D1743" s="690"/>
      <c r="E1743" s="690"/>
      <c r="F1743" s="690"/>
      <c r="G1743" s="690"/>
    </row>
    <row r="1744" spans="1:7">
      <c r="A1744" s="690"/>
      <c r="B1744" s="690"/>
      <c r="C1744" s="690"/>
      <c r="D1744" s="690"/>
      <c r="E1744" s="690"/>
      <c r="F1744" s="690"/>
      <c r="G1744" s="690"/>
    </row>
    <row r="1745" spans="1:7">
      <c r="A1745" s="690"/>
      <c r="B1745" s="690"/>
      <c r="C1745" s="690"/>
      <c r="D1745" s="690"/>
      <c r="E1745" s="690"/>
      <c r="F1745" s="690"/>
      <c r="G1745" s="690"/>
    </row>
    <row r="1746" spans="1:7">
      <c r="A1746" s="690"/>
      <c r="B1746" s="690"/>
      <c r="C1746" s="690"/>
      <c r="D1746" s="690"/>
      <c r="E1746" s="690"/>
      <c r="F1746" s="690"/>
      <c r="G1746" s="690"/>
    </row>
    <row r="1747" spans="1:7">
      <c r="A1747" s="690"/>
      <c r="B1747" s="690"/>
      <c r="C1747" s="690"/>
      <c r="D1747" s="690"/>
      <c r="E1747" s="690"/>
      <c r="F1747" s="690"/>
      <c r="G1747" s="690"/>
    </row>
    <row r="1748" spans="1:7">
      <c r="A1748" s="690"/>
      <c r="B1748" s="690"/>
      <c r="C1748" s="690"/>
      <c r="D1748" s="690"/>
      <c r="E1748" s="690"/>
      <c r="F1748" s="690"/>
      <c r="G1748" s="690"/>
    </row>
    <row r="1749" spans="1:7">
      <c r="A1749" s="690"/>
      <c r="B1749" s="690"/>
      <c r="C1749" s="690"/>
      <c r="D1749" s="690"/>
      <c r="E1749" s="690"/>
      <c r="F1749" s="690"/>
      <c r="G1749" s="690"/>
    </row>
    <row r="1750" spans="1:7">
      <c r="A1750" s="690"/>
      <c r="B1750" s="690"/>
      <c r="C1750" s="690"/>
      <c r="D1750" s="690"/>
      <c r="E1750" s="690"/>
      <c r="F1750" s="690"/>
      <c r="G1750" s="690"/>
    </row>
    <row r="1751" spans="1:7">
      <c r="A1751" s="690"/>
      <c r="B1751" s="690"/>
      <c r="C1751" s="690"/>
      <c r="D1751" s="690"/>
      <c r="E1751" s="690"/>
      <c r="F1751" s="690"/>
      <c r="G1751" s="690"/>
    </row>
    <row r="1752" spans="1:7">
      <c r="A1752" s="690"/>
      <c r="B1752" s="690"/>
      <c r="C1752" s="690"/>
      <c r="D1752" s="690"/>
      <c r="E1752" s="690"/>
      <c r="F1752" s="690"/>
      <c r="G1752" s="690"/>
    </row>
    <row r="1753" spans="1:7">
      <c r="A1753" s="690"/>
      <c r="B1753" s="690"/>
      <c r="C1753" s="690"/>
      <c r="D1753" s="690"/>
      <c r="E1753" s="690"/>
      <c r="F1753" s="690"/>
      <c r="G1753" s="690"/>
    </row>
    <row r="1754" spans="1:7">
      <c r="A1754" s="690"/>
      <c r="B1754" s="690"/>
      <c r="C1754" s="690"/>
      <c r="D1754" s="690"/>
      <c r="E1754" s="690"/>
      <c r="F1754" s="690"/>
      <c r="G1754" s="690"/>
    </row>
    <row r="1755" spans="1:7">
      <c r="A1755" s="690"/>
      <c r="B1755" s="690"/>
      <c r="C1755" s="690"/>
      <c r="D1755" s="690"/>
      <c r="E1755" s="690"/>
      <c r="F1755" s="690"/>
      <c r="G1755" s="690"/>
    </row>
    <row r="1756" spans="1:7">
      <c r="A1756" s="690"/>
      <c r="B1756" s="690"/>
      <c r="C1756" s="690"/>
      <c r="D1756" s="690"/>
      <c r="E1756" s="690"/>
      <c r="F1756" s="690"/>
      <c r="G1756" s="690"/>
    </row>
    <row r="1757" spans="1:7">
      <c r="A1757" s="690"/>
      <c r="B1757" s="690"/>
      <c r="C1757" s="690"/>
      <c r="D1757" s="690"/>
      <c r="E1757" s="690"/>
      <c r="F1757" s="690"/>
      <c r="G1757" s="690"/>
    </row>
    <row r="1758" spans="1:7">
      <c r="A1758" s="690"/>
      <c r="B1758" s="690"/>
      <c r="C1758" s="690"/>
      <c r="D1758" s="690"/>
      <c r="E1758" s="690"/>
      <c r="F1758" s="690"/>
      <c r="G1758" s="690"/>
    </row>
    <row r="1759" spans="1:7">
      <c r="A1759" s="690"/>
      <c r="B1759" s="690"/>
      <c r="C1759" s="690"/>
      <c r="D1759" s="690"/>
      <c r="E1759" s="690"/>
      <c r="F1759" s="690"/>
      <c r="G1759" s="690"/>
    </row>
    <row r="1760" spans="1:7">
      <c r="A1760" s="690"/>
      <c r="B1760" s="690"/>
      <c r="C1760" s="690"/>
      <c r="D1760" s="690"/>
      <c r="E1760" s="690"/>
      <c r="F1760" s="690"/>
      <c r="G1760" s="690"/>
    </row>
    <row r="1761" spans="1:7">
      <c r="A1761" s="690"/>
      <c r="B1761" s="690"/>
      <c r="C1761" s="690"/>
      <c r="D1761" s="690"/>
      <c r="E1761" s="690"/>
      <c r="F1761" s="690"/>
      <c r="G1761" s="690"/>
    </row>
    <row r="1762" spans="1:7">
      <c r="A1762" s="690"/>
      <c r="B1762" s="690"/>
      <c r="C1762" s="690"/>
      <c r="D1762" s="690"/>
      <c r="E1762" s="690"/>
      <c r="F1762" s="690"/>
      <c r="G1762" s="690"/>
    </row>
    <row r="1763" spans="1:7">
      <c r="A1763" s="690"/>
      <c r="B1763" s="690"/>
      <c r="C1763" s="690"/>
      <c r="D1763" s="690"/>
      <c r="E1763" s="690"/>
      <c r="F1763" s="690"/>
      <c r="G1763" s="690"/>
    </row>
    <row r="1764" spans="1:7">
      <c r="A1764" s="690"/>
      <c r="B1764" s="690"/>
      <c r="C1764" s="690"/>
      <c r="D1764" s="690"/>
      <c r="E1764" s="690"/>
      <c r="F1764" s="690"/>
      <c r="G1764" s="690"/>
    </row>
    <row r="1765" spans="1:7">
      <c r="A1765" s="690"/>
      <c r="B1765" s="690"/>
      <c r="C1765" s="690"/>
      <c r="D1765" s="690"/>
      <c r="E1765" s="690"/>
      <c r="F1765" s="690"/>
      <c r="G1765" s="690"/>
    </row>
    <row r="1766" spans="1:7">
      <c r="A1766" s="690"/>
      <c r="B1766" s="690"/>
      <c r="C1766" s="690"/>
      <c r="D1766" s="690"/>
      <c r="E1766" s="690"/>
      <c r="F1766" s="690"/>
      <c r="G1766" s="690"/>
    </row>
    <row r="1767" spans="1:7">
      <c r="A1767" s="690"/>
      <c r="B1767" s="690"/>
      <c r="C1767" s="690"/>
      <c r="D1767" s="690"/>
      <c r="E1767" s="690"/>
      <c r="F1767" s="690"/>
      <c r="G1767" s="690"/>
    </row>
    <row r="1768" spans="1:7">
      <c r="A1768" s="690"/>
      <c r="B1768" s="690"/>
      <c r="C1768" s="690"/>
      <c r="D1768" s="690"/>
      <c r="E1768" s="690"/>
      <c r="F1768" s="690"/>
      <c r="G1768" s="690"/>
    </row>
    <row r="1769" spans="1:7">
      <c r="A1769" s="690"/>
      <c r="B1769" s="690"/>
      <c r="C1769" s="690"/>
      <c r="D1769" s="690"/>
      <c r="E1769" s="690"/>
      <c r="F1769" s="690"/>
      <c r="G1769" s="690"/>
    </row>
    <row r="1770" spans="1:7">
      <c r="A1770" s="690"/>
      <c r="B1770" s="690"/>
      <c r="C1770" s="690"/>
      <c r="D1770" s="690"/>
      <c r="E1770" s="690"/>
      <c r="F1770" s="690"/>
      <c r="G1770" s="690"/>
    </row>
    <row r="1771" spans="1:7">
      <c r="A1771" s="690"/>
      <c r="B1771" s="690"/>
      <c r="C1771" s="690"/>
      <c r="D1771" s="690"/>
      <c r="E1771" s="690"/>
      <c r="F1771" s="690"/>
      <c r="G1771" s="690"/>
    </row>
    <row r="1772" spans="1:7">
      <c r="A1772" s="690"/>
      <c r="B1772" s="690"/>
      <c r="C1772" s="690"/>
      <c r="D1772" s="690"/>
      <c r="E1772" s="690"/>
      <c r="F1772" s="690"/>
      <c r="G1772" s="690"/>
    </row>
    <row r="1773" spans="1:7">
      <c r="A1773" s="690"/>
      <c r="B1773" s="690"/>
      <c r="C1773" s="690"/>
      <c r="D1773" s="690"/>
      <c r="E1773" s="690"/>
      <c r="F1773" s="690"/>
      <c r="G1773" s="690"/>
    </row>
    <row r="1774" spans="1:7">
      <c r="A1774" s="690"/>
      <c r="B1774" s="690"/>
      <c r="C1774" s="690"/>
      <c r="D1774" s="690"/>
      <c r="E1774" s="690"/>
      <c r="F1774" s="690"/>
      <c r="G1774" s="690"/>
    </row>
    <row r="1775" spans="1:7">
      <c r="A1775" s="690"/>
      <c r="B1775" s="690"/>
      <c r="C1775" s="690"/>
      <c r="D1775" s="690"/>
      <c r="E1775" s="690"/>
      <c r="F1775" s="690"/>
      <c r="G1775" s="690"/>
    </row>
    <row r="1776" spans="1:7">
      <c r="A1776" s="690"/>
      <c r="B1776" s="690"/>
      <c r="C1776" s="690"/>
      <c r="D1776" s="690"/>
      <c r="E1776" s="690"/>
      <c r="F1776" s="690"/>
      <c r="G1776" s="690"/>
    </row>
    <row r="1777" spans="1:7">
      <c r="A1777" s="690"/>
      <c r="B1777" s="690"/>
      <c r="C1777" s="690"/>
      <c r="D1777" s="690"/>
      <c r="E1777" s="690"/>
      <c r="F1777" s="690"/>
      <c r="G1777" s="690"/>
    </row>
    <row r="1778" spans="1:7">
      <c r="A1778" s="690"/>
      <c r="B1778" s="690"/>
      <c r="C1778" s="690"/>
      <c r="D1778" s="690"/>
      <c r="E1778" s="690"/>
      <c r="F1778" s="690"/>
      <c r="G1778" s="690"/>
    </row>
    <row r="1779" spans="1:7">
      <c r="A1779" s="690"/>
      <c r="B1779" s="690"/>
      <c r="C1779" s="690"/>
      <c r="D1779" s="690"/>
      <c r="E1779" s="690"/>
      <c r="F1779" s="690"/>
      <c r="G1779" s="690"/>
    </row>
    <row r="1780" spans="1:7">
      <c r="A1780" s="690"/>
      <c r="B1780" s="690"/>
      <c r="C1780" s="690"/>
      <c r="D1780" s="690"/>
      <c r="E1780" s="690"/>
      <c r="F1780" s="690"/>
      <c r="G1780" s="690"/>
    </row>
    <row r="1781" spans="1:7">
      <c r="A1781" s="690"/>
      <c r="B1781" s="690"/>
      <c r="C1781" s="690"/>
      <c r="D1781" s="690"/>
      <c r="E1781" s="690"/>
      <c r="F1781" s="690"/>
      <c r="G1781" s="690"/>
    </row>
    <row r="1782" spans="1:7">
      <c r="A1782" s="690"/>
      <c r="B1782" s="690"/>
      <c r="C1782" s="690"/>
      <c r="D1782" s="690"/>
      <c r="E1782" s="690"/>
      <c r="F1782" s="690"/>
      <c r="G1782" s="690"/>
    </row>
    <row r="1783" spans="1:7">
      <c r="A1783" s="690"/>
      <c r="B1783" s="690"/>
      <c r="C1783" s="690"/>
      <c r="D1783" s="690"/>
      <c r="E1783" s="690"/>
      <c r="F1783" s="690"/>
      <c r="G1783" s="690"/>
    </row>
    <row r="1784" spans="1:7">
      <c r="A1784" s="690"/>
      <c r="B1784" s="690"/>
      <c r="C1784" s="690"/>
      <c r="D1784" s="690"/>
      <c r="E1784" s="690"/>
      <c r="F1784" s="690"/>
      <c r="G1784" s="690"/>
    </row>
    <row r="1785" spans="1:7">
      <c r="A1785" s="690"/>
      <c r="B1785" s="690"/>
      <c r="C1785" s="690"/>
      <c r="D1785" s="690"/>
      <c r="E1785" s="690"/>
      <c r="F1785" s="690"/>
      <c r="G1785" s="690"/>
    </row>
    <row r="1786" spans="1:7">
      <c r="A1786" s="690"/>
      <c r="B1786" s="690"/>
      <c r="C1786" s="690"/>
      <c r="D1786" s="690"/>
      <c r="E1786" s="690"/>
      <c r="F1786" s="690"/>
      <c r="G1786" s="690"/>
    </row>
    <row r="1787" spans="1:7">
      <c r="A1787" s="690"/>
      <c r="B1787" s="690"/>
      <c r="C1787" s="690"/>
      <c r="D1787" s="690"/>
      <c r="E1787" s="690"/>
      <c r="F1787" s="690"/>
      <c r="G1787" s="690"/>
    </row>
    <row r="1788" spans="1:7">
      <c r="A1788" s="690"/>
      <c r="B1788" s="690"/>
      <c r="C1788" s="690"/>
      <c r="D1788" s="690"/>
      <c r="E1788" s="690"/>
      <c r="F1788" s="690"/>
      <c r="G1788" s="690"/>
    </row>
    <row r="1789" spans="1:7">
      <c r="A1789" s="690"/>
      <c r="B1789" s="690"/>
      <c r="C1789" s="690"/>
      <c r="D1789" s="690"/>
      <c r="E1789" s="690"/>
      <c r="F1789" s="690"/>
      <c r="G1789" s="690"/>
    </row>
    <row r="1790" spans="1:7">
      <c r="A1790" s="690"/>
      <c r="B1790" s="690"/>
      <c r="C1790" s="690"/>
      <c r="D1790" s="690"/>
      <c r="E1790" s="690"/>
      <c r="F1790" s="690"/>
      <c r="G1790" s="690"/>
    </row>
    <row r="1791" spans="1:7">
      <c r="A1791" s="690"/>
      <c r="B1791" s="690"/>
      <c r="C1791" s="690"/>
      <c r="D1791" s="690"/>
      <c r="E1791" s="690"/>
      <c r="F1791" s="690"/>
      <c r="G1791" s="690"/>
    </row>
    <row r="1792" spans="1:7">
      <c r="A1792" s="690"/>
      <c r="B1792" s="690"/>
      <c r="C1792" s="690"/>
      <c r="D1792" s="690"/>
      <c r="E1792" s="690"/>
      <c r="F1792" s="690"/>
      <c r="G1792" s="690"/>
    </row>
    <row r="1793" spans="1:7">
      <c r="A1793" s="690"/>
      <c r="B1793" s="690"/>
      <c r="C1793" s="690"/>
      <c r="D1793" s="690"/>
      <c r="E1793" s="690"/>
      <c r="F1793" s="690"/>
      <c r="G1793" s="690"/>
    </row>
    <row r="1794" spans="1:7">
      <c r="A1794" s="690"/>
      <c r="B1794" s="690"/>
      <c r="C1794" s="690"/>
      <c r="D1794" s="690"/>
      <c r="E1794" s="690"/>
      <c r="F1794" s="690"/>
      <c r="G1794" s="690"/>
    </row>
    <row r="1795" spans="1:7">
      <c r="A1795" s="690"/>
      <c r="B1795" s="690"/>
      <c r="C1795" s="690"/>
      <c r="D1795" s="690"/>
      <c r="E1795" s="690"/>
      <c r="F1795" s="690"/>
      <c r="G1795" s="690"/>
    </row>
    <row r="1796" spans="1:7">
      <c r="A1796" s="690"/>
      <c r="B1796" s="690"/>
      <c r="C1796" s="690"/>
      <c r="D1796" s="690"/>
      <c r="E1796" s="690"/>
      <c r="F1796" s="690"/>
      <c r="G1796" s="690"/>
    </row>
    <row r="1797" spans="1:7">
      <c r="A1797" s="690"/>
      <c r="B1797" s="690"/>
      <c r="C1797" s="690"/>
      <c r="D1797" s="690"/>
      <c r="E1797" s="690"/>
      <c r="F1797" s="690"/>
      <c r="G1797" s="690"/>
    </row>
    <row r="1798" spans="1:7">
      <c r="A1798" s="690"/>
      <c r="B1798" s="690"/>
      <c r="C1798" s="690"/>
      <c r="D1798" s="690"/>
      <c r="E1798" s="690"/>
      <c r="F1798" s="690"/>
      <c r="G1798" s="690"/>
    </row>
    <row r="1799" spans="1:7">
      <c r="A1799" s="690"/>
      <c r="B1799" s="690"/>
      <c r="C1799" s="690"/>
      <c r="D1799" s="690"/>
      <c r="E1799" s="690"/>
      <c r="F1799" s="690"/>
      <c r="G1799" s="690"/>
    </row>
    <row r="1800" spans="1:7">
      <c r="A1800" s="690"/>
      <c r="B1800" s="690"/>
      <c r="C1800" s="690"/>
      <c r="D1800" s="690"/>
      <c r="E1800" s="690"/>
      <c r="F1800" s="690"/>
      <c r="G1800" s="690"/>
    </row>
    <row r="1801" spans="1:7">
      <c r="A1801" s="690"/>
      <c r="B1801" s="690"/>
      <c r="C1801" s="690"/>
      <c r="D1801" s="690"/>
      <c r="E1801" s="690"/>
      <c r="F1801" s="690"/>
      <c r="G1801" s="690"/>
    </row>
    <row r="1802" spans="1:7">
      <c r="A1802" s="690"/>
      <c r="B1802" s="690"/>
      <c r="C1802" s="690"/>
      <c r="D1802" s="690"/>
      <c r="E1802" s="690"/>
      <c r="F1802" s="690"/>
      <c r="G1802" s="690"/>
    </row>
    <row r="1803" spans="1:7">
      <c r="A1803" s="690"/>
      <c r="B1803" s="690"/>
      <c r="C1803" s="690"/>
      <c r="D1803" s="690"/>
      <c r="E1803" s="690"/>
      <c r="F1803" s="690"/>
      <c r="G1803" s="690"/>
    </row>
    <row r="1804" spans="1:7">
      <c r="A1804" s="690"/>
      <c r="B1804" s="690"/>
      <c r="C1804" s="690"/>
      <c r="D1804" s="690"/>
      <c r="E1804" s="690"/>
      <c r="F1804" s="690"/>
      <c r="G1804" s="690"/>
    </row>
    <row r="1805" spans="1:7">
      <c r="A1805" s="690"/>
      <c r="B1805" s="690"/>
      <c r="C1805" s="690"/>
      <c r="D1805" s="690"/>
      <c r="E1805" s="690"/>
      <c r="F1805" s="690"/>
      <c r="G1805" s="690"/>
    </row>
    <row r="1806" spans="1:7">
      <c r="A1806" s="690"/>
      <c r="B1806" s="690"/>
      <c r="C1806" s="690"/>
      <c r="D1806" s="690"/>
      <c r="E1806" s="690"/>
      <c r="F1806" s="690"/>
      <c r="G1806" s="690"/>
    </row>
    <row r="1807" spans="1:7">
      <c r="A1807" s="690"/>
      <c r="B1807" s="690"/>
      <c r="C1807" s="690"/>
      <c r="D1807" s="690"/>
      <c r="E1807" s="690"/>
      <c r="F1807" s="690"/>
      <c r="G1807" s="690"/>
    </row>
    <row r="1808" spans="1:7">
      <c r="A1808" s="690"/>
      <c r="B1808" s="690"/>
      <c r="C1808" s="690"/>
      <c r="D1808" s="690"/>
      <c r="E1808" s="690"/>
      <c r="F1808" s="690"/>
      <c r="G1808" s="690"/>
    </row>
    <row r="1809" spans="1:7">
      <c r="A1809" s="690"/>
      <c r="B1809" s="690"/>
      <c r="C1809" s="690"/>
      <c r="D1809" s="690"/>
      <c r="E1809" s="690"/>
      <c r="F1809" s="690"/>
      <c r="G1809" s="690"/>
    </row>
    <row r="1810" spans="1:7">
      <c r="A1810" s="690"/>
      <c r="B1810" s="690"/>
      <c r="C1810" s="690"/>
      <c r="D1810" s="690"/>
      <c r="E1810" s="690"/>
      <c r="F1810" s="690"/>
      <c r="G1810" s="690"/>
    </row>
    <row r="1811" spans="1:7">
      <c r="A1811" s="690"/>
      <c r="B1811" s="690"/>
      <c r="C1811" s="690"/>
      <c r="D1811" s="690"/>
      <c r="E1811" s="690"/>
      <c r="F1811" s="690"/>
      <c r="G1811" s="690"/>
    </row>
    <row r="1812" spans="1:7">
      <c r="A1812" s="690"/>
      <c r="B1812" s="690"/>
      <c r="C1812" s="690"/>
      <c r="D1812" s="690"/>
      <c r="E1812" s="690"/>
      <c r="F1812" s="690"/>
      <c r="G1812" s="690"/>
    </row>
    <row r="1813" spans="1:7">
      <c r="A1813" s="690"/>
      <c r="B1813" s="690"/>
      <c r="C1813" s="690"/>
      <c r="D1813" s="690"/>
      <c r="E1813" s="690"/>
      <c r="F1813" s="690"/>
      <c r="G1813" s="690"/>
    </row>
    <row r="1814" spans="1:7">
      <c r="A1814" s="690"/>
      <c r="B1814" s="690"/>
      <c r="C1814" s="690"/>
      <c r="D1814" s="690"/>
      <c r="E1814" s="690"/>
      <c r="F1814" s="690"/>
      <c r="G1814" s="690"/>
    </row>
    <row r="1815" spans="1:7">
      <c r="A1815" s="690"/>
      <c r="B1815" s="690"/>
      <c r="C1815" s="690"/>
      <c r="D1815" s="690"/>
      <c r="E1815" s="690"/>
      <c r="F1815" s="690"/>
      <c r="G1815" s="690"/>
    </row>
    <row r="1816" spans="1:7">
      <c r="A1816" s="690"/>
      <c r="B1816" s="690"/>
      <c r="C1816" s="690"/>
      <c r="D1816" s="690"/>
      <c r="E1816" s="690"/>
      <c r="F1816" s="690"/>
      <c r="G1816" s="690"/>
    </row>
    <row r="1817" spans="1:7">
      <c r="A1817" s="690"/>
      <c r="B1817" s="690"/>
      <c r="C1817" s="690"/>
      <c r="D1817" s="690"/>
      <c r="E1817" s="690"/>
      <c r="F1817" s="690"/>
      <c r="G1817" s="690"/>
    </row>
    <row r="1818" spans="1:7">
      <c r="A1818" s="690"/>
      <c r="B1818" s="690"/>
      <c r="C1818" s="690"/>
      <c r="D1818" s="690"/>
      <c r="E1818" s="690"/>
      <c r="F1818" s="690"/>
      <c r="G1818" s="690"/>
    </row>
    <row r="1819" spans="1:7">
      <c r="A1819" s="690"/>
      <c r="B1819" s="690"/>
      <c r="C1819" s="690"/>
      <c r="D1819" s="690"/>
      <c r="E1819" s="690"/>
      <c r="F1819" s="690"/>
      <c r="G1819" s="690"/>
    </row>
    <row r="1820" spans="1:7">
      <c r="A1820" s="690"/>
      <c r="B1820" s="690"/>
      <c r="C1820" s="690"/>
      <c r="D1820" s="690"/>
      <c r="E1820" s="690"/>
      <c r="F1820" s="690"/>
      <c r="G1820" s="690"/>
    </row>
    <row r="1821" spans="1:7">
      <c r="A1821" s="690"/>
      <c r="B1821" s="690"/>
      <c r="C1821" s="690"/>
      <c r="D1821" s="690"/>
      <c r="E1821" s="690"/>
      <c r="F1821" s="690"/>
      <c r="G1821" s="690"/>
    </row>
    <row r="1822" spans="1:7">
      <c r="A1822" s="690"/>
      <c r="B1822" s="690"/>
      <c r="C1822" s="690"/>
      <c r="D1822" s="690"/>
      <c r="E1822" s="690"/>
      <c r="F1822" s="690"/>
      <c r="G1822" s="690"/>
    </row>
    <row r="1823" spans="1:7">
      <c r="A1823" s="690"/>
      <c r="B1823" s="690"/>
      <c r="C1823" s="690"/>
      <c r="D1823" s="690"/>
      <c r="E1823" s="690"/>
      <c r="F1823" s="690"/>
      <c r="G1823" s="690"/>
    </row>
    <row r="1824" spans="1:7">
      <c r="A1824" s="690"/>
      <c r="B1824" s="690"/>
      <c r="C1824" s="690"/>
      <c r="D1824" s="690"/>
      <c r="E1824" s="690"/>
      <c r="F1824" s="690"/>
      <c r="G1824" s="690"/>
    </row>
    <row r="1825" spans="1:7">
      <c r="A1825" s="690"/>
      <c r="B1825" s="690"/>
      <c r="C1825" s="690"/>
      <c r="D1825" s="690"/>
      <c r="E1825" s="690"/>
      <c r="F1825" s="690"/>
      <c r="G1825" s="690"/>
    </row>
    <row r="1826" spans="1:7">
      <c r="A1826" s="690"/>
      <c r="B1826" s="690"/>
      <c r="C1826" s="690"/>
      <c r="D1826" s="690"/>
      <c r="E1826" s="690"/>
      <c r="F1826" s="690"/>
      <c r="G1826" s="690"/>
    </row>
    <row r="1827" spans="1:7">
      <c r="A1827" s="690"/>
      <c r="B1827" s="690"/>
      <c r="C1827" s="690"/>
      <c r="D1827" s="690"/>
      <c r="E1827" s="690"/>
      <c r="F1827" s="690"/>
      <c r="G1827" s="690"/>
    </row>
    <row r="1828" spans="1:7">
      <c r="A1828" s="690"/>
      <c r="B1828" s="690"/>
      <c r="C1828" s="690"/>
      <c r="D1828" s="690"/>
      <c r="E1828" s="690"/>
      <c r="F1828" s="690"/>
      <c r="G1828" s="690"/>
    </row>
    <row r="1829" spans="1:7">
      <c r="A1829" s="690"/>
      <c r="B1829" s="690"/>
      <c r="C1829" s="690"/>
      <c r="D1829" s="690"/>
      <c r="E1829" s="690"/>
      <c r="F1829" s="690"/>
      <c r="G1829" s="690"/>
    </row>
    <row r="1830" spans="1:7">
      <c r="A1830" s="690"/>
      <c r="B1830" s="690"/>
      <c r="C1830" s="690"/>
      <c r="D1830" s="690"/>
      <c r="E1830" s="690"/>
      <c r="F1830" s="690"/>
      <c r="G1830" s="690"/>
    </row>
    <row r="1831" spans="1:7">
      <c r="A1831" s="690"/>
      <c r="B1831" s="690"/>
      <c r="C1831" s="690"/>
      <c r="D1831" s="690"/>
      <c r="E1831" s="690"/>
      <c r="F1831" s="690"/>
      <c r="G1831" s="690"/>
    </row>
    <row r="1832" spans="1:7">
      <c r="A1832" s="690"/>
      <c r="B1832" s="690"/>
      <c r="C1832" s="690"/>
      <c r="D1832" s="690"/>
      <c r="E1832" s="690"/>
      <c r="F1832" s="690"/>
      <c r="G1832" s="690"/>
    </row>
    <row r="1833" spans="1:7">
      <c r="A1833" s="690"/>
      <c r="B1833" s="690"/>
      <c r="C1833" s="690"/>
      <c r="D1833" s="690"/>
      <c r="E1833" s="690"/>
      <c r="F1833" s="690"/>
      <c r="G1833" s="690"/>
    </row>
    <row r="1834" spans="1:7">
      <c r="A1834" s="690"/>
      <c r="B1834" s="690"/>
      <c r="C1834" s="690"/>
      <c r="D1834" s="690"/>
      <c r="E1834" s="690"/>
      <c r="F1834" s="690"/>
      <c r="G1834" s="690"/>
    </row>
    <row r="1835" spans="1:7">
      <c r="A1835" s="690"/>
      <c r="B1835" s="690"/>
      <c r="C1835" s="690"/>
      <c r="D1835" s="690"/>
      <c r="E1835" s="690"/>
      <c r="F1835" s="690"/>
      <c r="G1835" s="690"/>
    </row>
    <row r="1836" spans="1:7">
      <c r="A1836" s="690"/>
      <c r="B1836" s="690"/>
      <c r="C1836" s="690"/>
      <c r="D1836" s="690"/>
      <c r="E1836" s="690"/>
      <c r="F1836" s="690"/>
      <c r="G1836" s="690"/>
    </row>
    <row r="1837" spans="1:7">
      <c r="A1837" s="690"/>
      <c r="B1837" s="690"/>
      <c r="C1837" s="690"/>
      <c r="D1837" s="690"/>
      <c r="E1837" s="690"/>
      <c r="F1837" s="690"/>
      <c r="G1837" s="690"/>
    </row>
    <row r="1838" spans="1:7">
      <c r="A1838" s="690"/>
      <c r="B1838" s="690"/>
      <c r="C1838" s="690"/>
      <c r="D1838" s="690"/>
      <c r="E1838" s="690"/>
      <c r="F1838" s="690"/>
      <c r="G1838" s="690"/>
    </row>
    <row r="1839" spans="1:7">
      <c r="A1839" s="690"/>
      <c r="B1839" s="690"/>
      <c r="C1839" s="690"/>
      <c r="D1839" s="690"/>
      <c r="E1839" s="690"/>
      <c r="F1839" s="690"/>
      <c r="G1839" s="690"/>
    </row>
    <row r="1840" spans="1:7">
      <c r="A1840" s="690"/>
      <c r="B1840" s="690"/>
      <c r="C1840" s="690"/>
      <c r="D1840" s="690"/>
      <c r="E1840" s="690"/>
      <c r="F1840" s="690"/>
      <c r="G1840" s="690"/>
    </row>
    <row r="1841" spans="1:7">
      <c r="A1841" s="690"/>
      <c r="B1841" s="690"/>
      <c r="C1841" s="690"/>
      <c r="D1841" s="690"/>
      <c r="E1841" s="690"/>
      <c r="F1841" s="690"/>
      <c r="G1841" s="690"/>
    </row>
    <row r="1842" spans="1:7">
      <c r="A1842" s="690"/>
      <c r="B1842" s="690"/>
      <c r="C1842" s="690"/>
      <c r="D1842" s="690"/>
      <c r="E1842" s="690"/>
      <c r="F1842" s="690"/>
      <c r="G1842" s="690"/>
    </row>
    <row r="1843" spans="1:7">
      <c r="A1843" s="690"/>
      <c r="B1843" s="690"/>
      <c r="C1843" s="690"/>
      <c r="D1843" s="690"/>
      <c r="E1843" s="690"/>
      <c r="F1843" s="690"/>
      <c r="G1843" s="690"/>
    </row>
    <row r="1844" spans="1:7">
      <c r="A1844" s="690"/>
      <c r="B1844" s="690"/>
      <c r="C1844" s="690"/>
      <c r="D1844" s="690"/>
      <c r="E1844" s="690"/>
      <c r="F1844" s="690"/>
      <c r="G1844" s="690"/>
    </row>
    <row r="1845" spans="1:7">
      <c r="A1845" s="690"/>
      <c r="B1845" s="690"/>
      <c r="C1845" s="690"/>
      <c r="D1845" s="690"/>
      <c r="E1845" s="690"/>
      <c r="F1845" s="690"/>
      <c r="G1845" s="690"/>
    </row>
    <row r="1846" spans="1:7">
      <c r="A1846" s="690"/>
      <c r="B1846" s="690"/>
      <c r="C1846" s="690"/>
      <c r="D1846" s="690"/>
      <c r="E1846" s="690"/>
      <c r="F1846" s="690"/>
      <c r="G1846" s="690"/>
    </row>
    <row r="1847" spans="1:7">
      <c r="A1847" s="690"/>
      <c r="B1847" s="690"/>
      <c r="C1847" s="690"/>
      <c r="D1847" s="690"/>
      <c r="E1847" s="690"/>
      <c r="F1847" s="690"/>
      <c r="G1847" s="690"/>
    </row>
    <row r="1848" spans="1:7">
      <c r="A1848" s="690"/>
      <c r="B1848" s="690"/>
      <c r="C1848" s="690"/>
      <c r="D1848" s="690"/>
      <c r="E1848" s="690"/>
      <c r="F1848" s="690"/>
      <c r="G1848" s="690"/>
    </row>
    <row r="1849" spans="1:7">
      <c r="A1849" s="690"/>
      <c r="B1849" s="690"/>
      <c r="C1849" s="690"/>
      <c r="D1849" s="690"/>
      <c r="E1849" s="690"/>
      <c r="F1849" s="690"/>
      <c r="G1849" s="690"/>
    </row>
    <row r="1850" spans="1:7">
      <c r="A1850" s="690"/>
      <c r="B1850" s="690"/>
      <c r="C1850" s="690"/>
      <c r="D1850" s="690"/>
      <c r="E1850" s="690"/>
      <c r="F1850" s="690"/>
      <c r="G1850" s="690"/>
    </row>
    <row r="1851" spans="1:7">
      <c r="A1851" s="690"/>
      <c r="B1851" s="690"/>
      <c r="C1851" s="690"/>
      <c r="D1851" s="690"/>
      <c r="E1851" s="690"/>
      <c r="F1851" s="690"/>
      <c r="G1851" s="690"/>
    </row>
    <row r="1852" spans="1:7">
      <c r="A1852" s="690"/>
      <c r="B1852" s="690"/>
      <c r="C1852" s="690"/>
      <c r="D1852" s="690"/>
      <c r="E1852" s="690"/>
      <c r="F1852" s="690"/>
      <c r="G1852" s="690"/>
    </row>
    <row r="1853" spans="1:7">
      <c r="A1853" s="690"/>
      <c r="B1853" s="690"/>
      <c r="C1853" s="690"/>
      <c r="D1853" s="690"/>
      <c r="E1853" s="690"/>
      <c r="F1853" s="690"/>
      <c r="G1853" s="690"/>
    </row>
    <row r="1854" spans="1:7">
      <c r="A1854" s="690"/>
      <c r="B1854" s="690"/>
      <c r="C1854" s="690"/>
      <c r="D1854" s="690"/>
      <c r="E1854" s="690"/>
      <c r="F1854" s="690"/>
      <c r="G1854" s="690"/>
    </row>
    <row r="1855" spans="1:7">
      <c r="A1855" s="690"/>
      <c r="B1855" s="690"/>
      <c r="C1855" s="690"/>
      <c r="D1855" s="690"/>
      <c r="E1855" s="690"/>
      <c r="F1855" s="690"/>
      <c r="G1855" s="690"/>
    </row>
    <row r="1856" spans="1:7">
      <c r="A1856" s="690"/>
      <c r="B1856" s="690"/>
      <c r="C1856" s="690"/>
      <c r="D1856" s="690"/>
      <c r="E1856" s="690"/>
      <c r="F1856" s="690"/>
      <c r="G1856" s="690"/>
    </row>
    <row r="1857" spans="1:7">
      <c r="A1857" s="690"/>
      <c r="B1857" s="690"/>
      <c r="C1857" s="690"/>
      <c r="D1857" s="690"/>
      <c r="E1857" s="690"/>
      <c r="F1857" s="690"/>
      <c r="G1857" s="690"/>
    </row>
    <row r="1858" spans="1:7">
      <c r="A1858" s="690"/>
      <c r="B1858" s="690"/>
      <c r="C1858" s="690"/>
      <c r="D1858" s="690"/>
      <c r="E1858" s="690"/>
      <c r="F1858" s="690"/>
      <c r="G1858" s="690"/>
    </row>
    <row r="1859" spans="1:7">
      <c r="A1859" s="690"/>
      <c r="B1859" s="690"/>
      <c r="C1859" s="690"/>
      <c r="D1859" s="690"/>
      <c r="E1859" s="690"/>
      <c r="F1859" s="690"/>
      <c r="G1859" s="690"/>
    </row>
    <row r="1860" spans="1:7">
      <c r="A1860" s="690"/>
      <c r="B1860" s="690"/>
      <c r="C1860" s="690"/>
      <c r="D1860" s="690"/>
      <c r="E1860" s="690"/>
      <c r="F1860" s="690"/>
      <c r="G1860" s="690"/>
    </row>
    <row r="1861" spans="1:7">
      <c r="A1861" s="690"/>
      <c r="B1861" s="690"/>
      <c r="C1861" s="690"/>
      <c r="D1861" s="690"/>
      <c r="E1861" s="690"/>
      <c r="F1861" s="690"/>
      <c r="G1861" s="690"/>
    </row>
    <row r="1862" spans="1:7">
      <c r="A1862" s="690"/>
      <c r="B1862" s="690"/>
      <c r="C1862" s="690"/>
      <c r="D1862" s="690"/>
      <c r="E1862" s="690"/>
      <c r="F1862" s="690"/>
      <c r="G1862" s="690"/>
    </row>
    <row r="1863" spans="1:7">
      <c r="A1863" s="690"/>
      <c r="B1863" s="690"/>
      <c r="C1863" s="690"/>
      <c r="D1863" s="690"/>
      <c r="E1863" s="690"/>
      <c r="F1863" s="690"/>
      <c r="G1863" s="690"/>
    </row>
    <row r="1864" spans="1:7">
      <c r="A1864" s="690"/>
      <c r="B1864" s="690"/>
      <c r="C1864" s="690"/>
      <c r="D1864" s="690"/>
      <c r="E1864" s="690"/>
      <c r="F1864" s="690"/>
      <c r="G1864" s="690"/>
    </row>
    <row r="1865" spans="1:7">
      <c r="A1865" s="690"/>
      <c r="B1865" s="690"/>
      <c r="C1865" s="690"/>
      <c r="D1865" s="690"/>
      <c r="E1865" s="690"/>
      <c r="F1865" s="690"/>
      <c r="G1865" s="690"/>
    </row>
    <row r="1866" spans="1:7">
      <c r="A1866" s="690"/>
      <c r="B1866" s="690"/>
      <c r="C1866" s="690"/>
      <c r="D1866" s="690"/>
      <c r="E1866" s="690"/>
      <c r="F1866" s="690"/>
      <c r="G1866" s="690"/>
    </row>
    <row r="1867" spans="1:7">
      <c r="A1867" s="690"/>
      <c r="B1867" s="690"/>
      <c r="C1867" s="690"/>
      <c r="D1867" s="690"/>
      <c r="E1867" s="690"/>
      <c r="F1867" s="690"/>
      <c r="G1867" s="690"/>
    </row>
    <row r="1868" spans="1:7">
      <c r="A1868" s="690"/>
      <c r="B1868" s="690"/>
      <c r="C1868" s="690"/>
      <c r="D1868" s="690"/>
      <c r="E1868" s="690"/>
      <c r="F1868" s="690"/>
      <c r="G1868" s="690"/>
    </row>
    <row r="1869" spans="1:7">
      <c r="A1869" s="690"/>
      <c r="B1869" s="690"/>
      <c r="C1869" s="690"/>
      <c r="D1869" s="690"/>
      <c r="E1869" s="690"/>
      <c r="F1869" s="690"/>
      <c r="G1869" s="690"/>
    </row>
    <row r="1870" spans="1:7">
      <c r="A1870" s="690"/>
      <c r="B1870" s="690"/>
      <c r="C1870" s="690"/>
      <c r="D1870" s="690"/>
      <c r="E1870" s="690"/>
      <c r="F1870" s="690"/>
      <c r="G1870" s="690"/>
    </row>
    <row r="1871" spans="1:7">
      <c r="A1871" s="690"/>
      <c r="B1871" s="690"/>
      <c r="C1871" s="690"/>
      <c r="D1871" s="690"/>
      <c r="E1871" s="690"/>
      <c r="F1871" s="690"/>
      <c r="G1871" s="690"/>
    </row>
    <row r="1872" spans="1:7">
      <c r="A1872" s="690"/>
      <c r="B1872" s="690"/>
      <c r="C1872" s="690"/>
      <c r="D1872" s="690"/>
      <c r="E1872" s="690"/>
      <c r="F1872" s="690"/>
      <c r="G1872" s="690"/>
    </row>
    <row r="1873" spans="1:7">
      <c r="A1873" s="690"/>
      <c r="B1873" s="690"/>
      <c r="C1873" s="690"/>
      <c r="D1873" s="690"/>
      <c r="E1873" s="690"/>
      <c r="F1873" s="690"/>
      <c r="G1873" s="690"/>
    </row>
    <row r="1874" spans="1:7">
      <c r="A1874" s="690"/>
      <c r="B1874" s="690"/>
      <c r="C1874" s="690"/>
      <c r="D1874" s="690"/>
      <c r="E1874" s="690"/>
      <c r="F1874" s="690"/>
      <c r="G1874" s="690"/>
    </row>
    <row r="1875" spans="1:7">
      <c r="A1875" s="690"/>
      <c r="B1875" s="690"/>
      <c r="C1875" s="690"/>
      <c r="D1875" s="690"/>
      <c r="E1875" s="690"/>
      <c r="F1875" s="690"/>
      <c r="G1875" s="690"/>
    </row>
    <row r="1876" spans="1:7">
      <c r="A1876" s="690"/>
      <c r="B1876" s="690"/>
      <c r="C1876" s="690"/>
      <c r="D1876" s="690"/>
      <c r="E1876" s="690"/>
      <c r="F1876" s="690"/>
      <c r="G1876" s="690"/>
    </row>
    <row r="1877" spans="1:7">
      <c r="A1877" s="690"/>
      <c r="B1877" s="690"/>
      <c r="C1877" s="690"/>
      <c r="D1877" s="690"/>
      <c r="E1877" s="690"/>
      <c r="F1877" s="690"/>
      <c r="G1877" s="690"/>
    </row>
    <row r="1878" spans="1:7">
      <c r="A1878" s="690"/>
      <c r="B1878" s="690"/>
      <c r="C1878" s="690"/>
      <c r="D1878" s="690"/>
      <c r="E1878" s="690"/>
      <c r="F1878" s="690"/>
      <c r="G1878" s="690"/>
    </row>
    <row r="1879" spans="1:7">
      <c r="A1879" s="690"/>
      <c r="B1879" s="690"/>
      <c r="C1879" s="690"/>
      <c r="D1879" s="690"/>
      <c r="E1879" s="690"/>
      <c r="F1879" s="690"/>
      <c r="G1879" s="690"/>
    </row>
    <row r="1880" spans="1:7">
      <c r="A1880" s="690"/>
      <c r="B1880" s="690"/>
      <c r="C1880" s="690"/>
      <c r="D1880" s="690"/>
      <c r="E1880" s="690"/>
      <c r="F1880" s="690"/>
      <c r="G1880" s="690"/>
    </row>
    <row r="1881" spans="1:7">
      <c r="A1881" s="690"/>
      <c r="B1881" s="690"/>
      <c r="C1881" s="690"/>
      <c r="D1881" s="690"/>
      <c r="E1881" s="690"/>
      <c r="F1881" s="690"/>
      <c r="G1881" s="690"/>
    </row>
    <row r="1882" spans="1:7">
      <c r="A1882" s="690"/>
      <c r="B1882" s="690"/>
      <c r="C1882" s="690"/>
      <c r="D1882" s="690"/>
      <c r="E1882" s="690"/>
      <c r="F1882" s="690"/>
      <c r="G1882" s="690"/>
    </row>
    <row r="1883" spans="1:7">
      <c r="A1883" s="690"/>
      <c r="B1883" s="690"/>
      <c r="C1883" s="690"/>
      <c r="D1883" s="690"/>
      <c r="E1883" s="690"/>
      <c r="F1883" s="690"/>
      <c r="G1883" s="690"/>
    </row>
    <row r="1884" spans="1:7">
      <c r="A1884" s="690"/>
      <c r="B1884" s="690"/>
      <c r="C1884" s="690"/>
      <c r="D1884" s="690"/>
      <c r="E1884" s="690"/>
      <c r="F1884" s="690"/>
      <c r="G1884" s="690"/>
    </row>
    <row r="1885" spans="1:7">
      <c r="A1885" s="690"/>
      <c r="B1885" s="690"/>
      <c r="C1885" s="690"/>
      <c r="D1885" s="690"/>
      <c r="E1885" s="690"/>
      <c r="F1885" s="690"/>
      <c r="G1885" s="690"/>
    </row>
    <row r="1886" spans="1:7">
      <c r="A1886" s="690"/>
      <c r="B1886" s="690"/>
      <c r="C1886" s="690"/>
      <c r="D1886" s="690"/>
      <c r="E1886" s="690"/>
      <c r="F1886" s="690"/>
      <c r="G1886" s="690"/>
    </row>
    <row r="1887" spans="1:7">
      <c r="A1887" s="690"/>
      <c r="B1887" s="690"/>
      <c r="C1887" s="690"/>
      <c r="D1887" s="690"/>
      <c r="E1887" s="690"/>
      <c r="F1887" s="690"/>
      <c r="G1887" s="690"/>
    </row>
    <row r="1888" spans="1:7">
      <c r="A1888" s="690"/>
      <c r="B1888" s="690"/>
      <c r="C1888" s="690"/>
      <c r="D1888" s="690"/>
      <c r="E1888" s="690"/>
      <c r="F1888" s="690"/>
      <c r="G1888" s="690"/>
    </row>
    <row r="1889" spans="1:7">
      <c r="A1889" s="690"/>
      <c r="B1889" s="690"/>
      <c r="C1889" s="690"/>
      <c r="D1889" s="690"/>
      <c r="E1889" s="690"/>
      <c r="F1889" s="690"/>
      <c r="G1889" s="690"/>
    </row>
    <row r="1890" spans="1:7">
      <c r="A1890" s="690"/>
      <c r="B1890" s="690"/>
      <c r="C1890" s="690"/>
      <c r="D1890" s="690"/>
      <c r="E1890" s="690"/>
      <c r="F1890" s="690"/>
      <c r="G1890" s="690"/>
    </row>
    <row r="1891" spans="1:7">
      <c r="A1891" s="690"/>
      <c r="B1891" s="690"/>
      <c r="C1891" s="690"/>
      <c r="D1891" s="690"/>
      <c r="E1891" s="690"/>
      <c r="F1891" s="690"/>
      <c r="G1891" s="690"/>
    </row>
    <row r="1892" spans="1:7">
      <c r="A1892" s="690"/>
      <c r="B1892" s="690"/>
      <c r="C1892" s="690"/>
      <c r="D1892" s="690"/>
      <c r="E1892" s="690"/>
      <c r="F1892" s="690"/>
      <c r="G1892" s="690"/>
    </row>
    <row r="1893" spans="1:7">
      <c r="A1893" s="690"/>
      <c r="B1893" s="690"/>
      <c r="C1893" s="690"/>
      <c r="D1893" s="690"/>
      <c r="E1893" s="690"/>
      <c r="F1893" s="690"/>
      <c r="G1893" s="690"/>
    </row>
    <row r="1894" spans="1:7">
      <c r="A1894" s="690"/>
      <c r="B1894" s="690"/>
      <c r="C1894" s="690"/>
      <c r="D1894" s="690"/>
      <c r="E1894" s="690"/>
      <c r="F1894" s="690"/>
      <c r="G1894" s="690"/>
    </row>
    <row r="1895" spans="1:7">
      <c r="A1895" s="690"/>
      <c r="B1895" s="690"/>
      <c r="C1895" s="690"/>
      <c r="D1895" s="690"/>
      <c r="E1895" s="690"/>
      <c r="F1895" s="690"/>
      <c r="G1895" s="690"/>
    </row>
    <row r="1896" spans="1:7">
      <c r="A1896" s="690"/>
      <c r="B1896" s="690"/>
      <c r="C1896" s="690"/>
      <c r="D1896" s="690"/>
      <c r="E1896" s="690"/>
      <c r="F1896" s="690"/>
      <c r="G1896" s="690"/>
    </row>
    <row r="1897" spans="1:7">
      <c r="A1897" s="690"/>
      <c r="B1897" s="690"/>
      <c r="C1897" s="690"/>
      <c r="D1897" s="690"/>
      <c r="E1897" s="690"/>
      <c r="F1897" s="690"/>
      <c r="G1897" s="690"/>
    </row>
    <row r="1898" spans="1:7">
      <c r="A1898" s="690"/>
      <c r="B1898" s="690"/>
      <c r="C1898" s="690"/>
      <c r="D1898" s="690"/>
      <c r="E1898" s="690"/>
      <c r="F1898" s="690"/>
      <c r="G1898" s="690"/>
    </row>
    <row r="1899" spans="1:7">
      <c r="A1899" s="690"/>
      <c r="B1899" s="690"/>
      <c r="C1899" s="690"/>
      <c r="D1899" s="690"/>
      <c r="E1899" s="690"/>
      <c r="F1899" s="690"/>
      <c r="G1899" s="690"/>
    </row>
    <row r="1900" spans="1:7">
      <c r="A1900" s="690"/>
      <c r="B1900" s="690"/>
      <c r="C1900" s="690"/>
      <c r="D1900" s="690"/>
      <c r="E1900" s="690"/>
      <c r="F1900" s="690"/>
      <c r="G1900" s="690"/>
    </row>
    <row r="1901" spans="1:7">
      <c r="A1901" s="690"/>
      <c r="B1901" s="690"/>
      <c r="C1901" s="690"/>
      <c r="D1901" s="690"/>
      <c r="E1901" s="690"/>
      <c r="F1901" s="690"/>
      <c r="G1901" s="690"/>
    </row>
    <row r="1902" spans="1:7">
      <c r="A1902" s="690"/>
      <c r="B1902" s="690"/>
      <c r="C1902" s="690"/>
      <c r="D1902" s="690"/>
      <c r="E1902" s="690"/>
      <c r="F1902" s="690"/>
      <c r="G1902" s="690"/>
    </row>
    <row r="1903" spans="1:7">
      <c r="A1903" s="690"/>
      <c r="B1903" s="690"/>
      <c r="C1903" s="690"/>
      <c r="D1903" s="690"/>
      <c r="E1903" s="690"/>
      <c r="F1903" s="690"/>
      <c r="G1903" s="690"/>
    </row>
    <row r="1904" spans="1:7">
      <c r="A1904" s="690"/>
      <c r="B1904" s="690"/>
      <c r="C1904" s="690"/>
      <c r="D1904" s="690"/>
      <c r="E1904" s="690"/>
      <c r="F1904" s="690"/>
      <c r="G1904" s="690"/>
    </row>
    <row r="1905" spans="1:7">
      <c r="A1905" s="690"/>
      <c r="B1905" s="690"/>
      <c r="C1905" s="690"/>
      <c r="D1905" s="690"/>
      <c r="E1905" s="690"/>
      <c r="F1905" s="690"/>
      <c r="G1905" s="690"/>
    </row>
    <row r="1906" spans="1:7">
      <c r="A1906" s="690"/>
      <c r="B1906" s="690"/>
      <c r="C1906" s="690"/>
      <c r="D1906" s="690"/>
      <c r="E1906" s="690"/>
      <c r="F1906" s="690"/>
      <c r="G1906" s="690"/>
    </row>
    <row r="1907" spans="1:7">
      <c r="A1907" s="690"/>
      <c r="B1907" s="690"/>
      <c r="C1907" s="690"/>
      <c r="D1907" s="690"/>
      <c r="E1907" s="690"/>
      <c r="F1907" s="690"/>
      <c r="G1907" s="690"/>
    </row>
    <row r="1908" spans="1:7">
      <c r="A1908" s="690"/>
      <c r="B1908" s="690"/>
      <c r="C1908" s="690"/>
      <c r="D1908" s="690"/>
      <c r="E1908" s="690"/>
      <c r="F1908" s="690"/>
      <c r="G1908" s="690"/>
    </row>
    <row r="1909" spans="1:7">
      <c r="A1909" s="690"/>
      <c r="B1909" s="690"/>
      <c r="C1909" s="690"/>
      <c r="D1909" s="690"/>
      <c r="E1909" s="690"/>
      <c r="F1909" s="690"/>
      <c r="G1909" s="690"/>
    </row>
    <row r="1910" spans="1:7">
      <c r="A1910" s="690"/>
      <c r="B1910" s="690"/>
      <c r="C1910" s="690"/>
      <c r="D1910" s="690"/>
      <c r="E1910" s="690"/>
      <c r="F1910" s="690"/>
      <c r="G1910" s="690"/>
    </row>
    <row r="1911" spans="1:7">
      <c r="A1911" s="690"/>
      <c r="B1911" s="690"/>
      <c r="C1911" s="690"/>
      <c r="D1911" s="690"/>
      <c r="E1911" s="690"/>
      <c r="F1911" s="690"/>
      <c r="G1911" s="690"/>
    </row>
    <row r="1912" spans="1:7">
      <c r="A1912" s="690"/>
      <c r="B1912" s="690"/>
      <c r="C1912" s="690"/>
      <c r="D1912" s="690"/>
      <c r="E1912" s="690"/>
      <c r="F1912" s="690"/>
      <c r="G1912" s="690"/>
    </row>
    <row r="1913" spans="1:7">
      <c r="A1913" s="690"/>
      <c r="B1913" s="690"/>
      <c r="C1913" s="690"/>
      <c r="D1913" s="690"/>
      <c r="E1913" s="690"/>
      <c r="F1913" s="690"/>
      <c r="G1913" s="690"/>
    </row>
    <row r="1914" spans="1:7">
      <c r="A1914" s="690"/>
      <c r="B1914" s="690"/>
      <c r="C1914" s="690"/>
      <c r="D1914" s="690"/>
      <c r="E1914" s="690"/>
      <c r="F1914" s="690"/>
      <c r="G1914" s="690"/>
    </row>
    <row r="1915" spans="1:7">
      <c r="A1915" s="690"/>
      <c r="B1915" s="690"/>
      <c r="C1915" s="690"/>
      <c r="D1915" s="690"/>
      <c r="E1915" s="690"/>
      <c r="F1915" s="690"/>
      <c r="G1915" s="690"/>
    </row>
    <row r="1916" spans="1:7">
      <c r="A1916" s="690"/>
      <c r="B1916" s="690"/>
      <c r="C1916" s="690"/>
      <c r="D1916" s="690"/>
      <c r="E1916" s="690"/>
      <c r="F1916" s="690"/>
      <c r="G1916" s="690"/>
    </row>
    <row r="1917" spans="1:7">
      <c r="A1917" s="690"/>
      <c r="B1917" s="690"/>
      <c r="C1917" s="690"/>
      <c r="D1917" s="690"/>
      <c r="E1917" s="690"/>
      <c r="F1917" s="690"/>
      <c r="G1917" s="690"/>
    </row>
    <row r="1918" spans="1:7">
      <c r="A1918" s="690"/>
      <c r="B1918" s="690"/>
      <c r="C1918" s="690"/>
      <c r="D1918" s="690"/>
      <c r="E1918" s="690"/>
      <c r="F1918" s="690"/>
      <c r="G1918" s="690"/>
    </row>
    <row r="1919" spans="1:7">
      <c r="A1919" s="690"/>
      <c r="B1919" s="690"/>
      <c r="C1919" s="690"/>
      <c r="D1919" s="690"/>
      <c r="E1919" s="690"/>
      <c r="F1919" s="690"/>
      <c r="G1919" s="690"/>
    </row>
    <row r="1920" spans="1:7">
      <c r="A1920" s="690"/>
      <c r="B1920" s="690"/>
      <c r="C1920" s="690"/>
      <c r="D1920" s="690"/>
      <c r="E1920" s="690"/>
      <c r="F1920" s="690"/>
      <c r="G1920" s="690"/>
    </row>
    <row r="1921" spans="1:7">
      <c r="A1921" s="690"/>
      <c r="B1921" s="690"/>
      <c r="C1921" s="690"/>
      <c r="D1921" s="690"/>
      <c r="E1921" s="690"/>
      <c r="F1921" s="690"/>
      <c r="G1921" s="690"/>
    </row>
    <row r="1922" spans="1:7">
      <c r="A1922" s="690"/>
      <c r="B1922" s="690"/>
      <c r="C1922" s="690"/>
      <c r="D1922" s="690"/>
      <c r="E1922" s="690"/>
      <c r="F1922" s="690"/>
      <c r="G1922" s="690"/>
    </row>
    <row r="1923" spans="1:7">
      <c r="A1923" s="690"/>
      <c r="B1923" s="690"/>
      <c r="C1923" s="690"/>
      <c r="D1923" s="690"/>
      <c r="E1923" s="690"/>
      <c r="F1923" s="690"/>
      <c r="G1923" s="690"/>
    </row>
    <row r="1924" spans="1:7">
      <c r="A1924" s="690"/>
      <c r="B1924" s="690"/>
      <c r="C1924" s="690"/>
      <c r="D1924" s="690"/>
      <c r="E1924" s="690"/>
      <c r="F1924" s="690"/>
      <c r="G1924" s="690"/>
    </row>
    <row r="1925" spans="1:7">
      <c r="A1925" s="690"/>
      <c r="B1925" s="690"/>
      <c r="C1925" s="690"/>
      <c r="D1925" s="690"/>
      <c r="E1925" s="690"/>
      <c r="F1925" s="690"/>
      <c r="G1925" s="690"/>
    </row>
    <row r="1926" spans="1:7">
      <c r="A1926" s="690"/>
      <c r="B1926" s="690"/>
      <c r="C1926" s="690"/>
      <c r="D1926" s="690"/>
      <c r="E1926" s="690"/>
      <c r="F1926" s="690"/>
      <c r="G1926" s="690"/>
    </row>
    <row r="1927" spans="1:7">
      <c r="A1927" s="690"/>
      <c r="B1927" s="690"/>
      <c r="C1927" s="690"/>
      <c r="D1927" s="690"/>
      <c r="E1927" s="690"/>
      <c r="F1927" s="690"/>
      <c r="G1927" s="690"/>
    </row>
    <row r="1928" spans="1:7">
      <c r="A1928" s="690"/>
      <c r="B1928" s="690"/>
      <c r="C1928" s="690"/>
      <c r="D1928" s="690"/>
      <c r="E1928" s="690"/>
      <c r="F1928" s="690"/>
      <c r="G1928" s="690"/>
    </row>
    <row r="1929" spans="1:7">
      <c r="A1929" s="690"/>
      <c r="B1929" s="690"/>
      <c r="C1929" s="690"/>
      <c r="D1929" s="690"/>
      <c r="E1929" s="690"/>
      <c r="F1929" s="690"/>
      <c r="G1929" s="690"/>
    </row>
    <row r="1930" spans="1:7">
      <c r="A1930" s="690"/>
      <c r="B1930" s="690"/>
      <c r="C1930" s="690"/>
      <c r="D1930" s="690"/>
      <c r="E1930" s="690"/>
      <c r="F1930" s="690"/>
      <c r="G1930" s="690"/>
    </row>
    <row r="1931" spans="1:7">
      <c r="A1931" s="690"/>
      <c r="B1931" s="690"/>
      <c r="C1931" s="690"/>
      <c r="D1931" s="690"/>
      <c r="E1931" s="690"/>
      <c r="F1931" s="690"/>
      <c r="G1931" s="690"/>
    </row>
    <row r="1932" spans="1:7">
      <c r="A1932" s="690"/>
      <c r="B1932" s="690"/>
      <c r="C1932" s="690"/>
      <c r="D1932" s="690"/>
      <c r="E1932" s="690"/>
      <c r="F1932" s="690"/>
      <c r="G1932" s="690"/>
    </row>
    <row r="1933" spans="1:7">
      <c r="A1933" s="690"/>
      <c r="B1933" s="690"/>
      <c r="C1933" s="690"/>
      <c r="D1933" s="690"/>
      <c r="E1933" s="690"/>
      <c r="F1933" s="690"/>
      <c r="G1933" s="690"/>
    </row>
    <row r="1934" spans="1:7">
      <c r="A1934" s="690"/>
      <c r="B1934" s="690"/>
      <c r="C1934" s="690"/>
      <c r="D1934" s="690"/>
      <c r="E1934" s="690"/>
      <c r="F1934" s="690"/>
      <c r="G1934" s="690"/>
    </row>
    <row r="1935" spans="1:7">
      <c r="A1935" s="690"/>
      <c r="B1935" s="690"/>
      <c r="C1935" s="690"/>
      <c r="D1935" s="690"/>
      <c r="E1935" s="690"/>
      <c r="F1935" s="690"/>
      <c r="G1935" s="690"/>
    </row>
    <row r="1936" spans="1:7">
      <c r="A1936" s="690"/>
      <c r="B1936" s="690"/>
      <c r="C1936" s="690"/>
      <c r="D1936" s="690"/>
      <c r="E1936" s="690"/>
      <c r="F1936" s="690"/>
      <c r="G1936" s="690"/>
    </row>
    <row r="1937" spans="1:7">
      <c r="A1937" s="690"/>
      <c r="B1937" s="690"/>
      <c r="C1937" s="690"/>
      <c r="D1937" s="690"/>
      <c r="E1937" s="690"/>
      <c r="F1937" s="690"/>
      <c r="G1937" s="690"/>
    </row>
    <row r="1938" spans="1:7">
      <c r="A1938" s="690"/>
      <c r="B1938" s="690"/>
      <c r="C1938" s="690"/>
      <c r="D1938" s="690"/>
      <c r="E1938" s="690"/>
      <c r="F1938" s="690"/>
      <c r="G1938" s="690"/>
    </row>
    <row r="1939" spans="1:7">
      <c r="A1939" s="690"/>
      <c r="B1939" s="690"/>
      <c r="C1939" s="690"/>
      <c r="D1939" s="690"/>
      <c r="E1939" s="690"/>
      <c r="F1939" s="690"/>
      <c r="G1939" s="690"/>
    </row>
    <row r="1940" spans="1:7">
      <c r="A1940" s="690"/>
      <c r="B1940" s="690"/>
      <c r="C1940" s="690"/>
      <c r="D1940" s="690"/>
      <c r="E1940" s="690"/>
      <c r="F1940" s="690"/>
      <c r="G1940" s="690"/>
    </row>
    <row r="1941" spans="1:7">
      <c r="A1941" s="690"/>
      <c r="B1941" s="690"/>
      <c r="C1941" s="690"/>
      <c r="D1941" s="690"/>
      <c r="E1941" s="690"/>
      <c r="F1941" s="690"/>
      <c r="G1941" s="690"/>
    </row>
    <row r="1942" spans="1:7">
      <c r="A1942" s="690"/>
      <c r="B1942" s="690"/>
      <c r="C1942" s="690"/>
      <c r="D1942" s="690"/>
      <c r="E1942" s="690"/>
      <c r="F1942" s="690"/>
      <c r="G1942" s="690"/>
    </row>
    <row r="1943" spans="1:7">
      <c r="A1943" s="690"/>
      <c r="B1943" s="690"/>
      <c r="C1943" s="690"/>
      <c r="D1943" s="690"/>
      <c r="E1943" s="690"/>
      <c r="F1943" s="690"/>
      <c r="G1943" s="690"/>
    </row>
    <row r="1944" spans="1:7">
      <c r="A1944" s="690"/>
      <c r="B1944" s="690"/>
      <c r="C1944" s="690"/>
      <c r="D1944" s="690"/>
      <c r="E1944" s="690"/>
      <c r="F1944" s="690"/>
      <c r="G1944" s="690"/>
    </row>
    <row r="1945" spans="1:7">
      <c r="A1945" s="690"/>
      <c r="B1945" s="690"/>
      <c r="C1945" s="690"/>
      <c r="D1945" s="690"/>
      <c r="E1945" s="690"/>
      <c r="F1945" s="690"/>
      <c r="G1945" s="690"/>
    </row>
    <row r="1946" spans="1:7">
      <c r="A1946" s="690"/>
      <c r="B1946" s="690"/>
      <c r="C1946" s="690"/>
      <c r="D1946" s="690"/>
      <c r="E1946" s="690"/>
      <c r="F1946" s="690"/>
      <c r="G1946" s="690"/>
    </row>
    <row r="1947" spans="1:7">
      <c r="A1947" s="690"/>
      <c r="B1947" s="690"/>
      <c r="C1947" s="690"/>
      <c r="D1947" s="690"/>
      <c r="E1947" s="690"/>
      <c r="F1947" s="690"/>
      <c r="G1947" s="690"/>
    </row>
    <row r="1948" spans="1:7">
      <c r="A1948" s="690"/>
      <c r="B1948" s="690"/>
      <c r="C1948" s="690"/>
      <c r="D1948" s="690"/>
      <c r="E1948" s="690"/>
      <c r="F1948" s="690"/>
      <c r="G1948" s="690"/>
    </row>
    <row r="1949" spans="1:7">
      <c r="A1949" s="690"/>
      <c r="B1949" s="690"/>
      <c r="C1949" s="690"/>
      <c r="D1949" s="690"/>
      <c r="E1949" s="690"/>
      <c r="F1949" s="690"/>
      <c r="G1949" s="690"/>
    </row>
    <row r="1950" spans="1:7">
      <c r="A1950" s="690"/>
      <c r="B1950" s="690"/>
      <c r="C1950" s="690"/>
      <c r="D1950" s="690"/>
      <c r="E1950" s="690"/>
      <c r="F1950" s="690"/>
      <c r="G1950" s="690"/>
    </row>
    <row r="1951" spans="1:7">
      <c r="A1951" s="690"/>
      <c r="B1951" s="690"/>
      <c r="C1951" s="690"/>
      <c r="D1951" s="690"/>
      <c r="E1951" s="690"/>
      <c r="F1951" s="690"/>
      <c r="G1951" s="690"/>
    </row>
    <row r="1952" spans="1:7">
      <c r="A1952" s="690"/>
      <c r="B1952" s="690"/>
      <c r="C1952" s="690"/>
      <c r="D1952" s="690"/>
      <c r="E1952" s="690"/>
      <c r="F1952" s="690"/>
      <c r="G1952" s="690"/>
    </row>
    <row r="1953" spans="1:7">
      <c r="A1953" s="690"/>
      <c r="B1953" s="690"/>
      <c r="C1953" s="690"/>
      <c r="D1953" s="690"/>
      <c r="E1953" s="690"/>
      <c r="F1953" s="690"/>
      <c r="G1953" s="690"/>
    </row>
    <row r="1954" spans="1:7">
      <c r="A1954" s="690"/>
      <c r="B1954" s="690"/>
      <c r="C1954" s="690"/>
      <c r="D1954" s="690"/>
      <c r="E1954" s="690"/>
      <c r="F1954" s="690"/>
      <c r="G1954" s="690"/>
    </row>
    <row r="1955" spans="1:7">
      <c r="A1955" s="690"/>
      <c r="B1955" s="690"/>
      <c r="C1955" s="690"/>
      <c r="D1955" s="690"/>
      <c r="E1955" s="690"/>
      <c r="F1955" s="690"/>
      <c r="G1955" s="690"/>
    </row>
    <row r="1956" spans="1:7">
      <c r="A1956" s="690"/>
      <c r="B1956" s="690"/>
      <c r="C1956" s="690"/>
      <c r="D1956" s="690"/>
      <c r="E1956" s="690"/>
      <c r="F1956" s="690"/>
      <c r="G1956" s="690"/>
    </row>
    <row r="1957" spans="1:7">
      <c r="A1957" s="690"/>
      <c r="B1957" s="690"/>
      <c r="C1957" s="690"/>
      <c r="D1957" s="690"/>
      <c r="E1957" s="690"/>
      <c r="F1957" s="690"/>
      <c r="G1957" s="690"/>
    </row>
    <row r="1958" spans="1:7">
      <c r="A1958" s="690"/>
      <c r="B1958" s="690"/>
      <c r="C1958" s="690"/>
      <c r="D1958" s="690"/>
      <c r="E1958" s="690"/>
      <c r="F1958" s="690"/>
      <c r="G1958" s="690"/>
    </row>
    <row r="1959" spans="1:7">
      <c r="A1959" s="690"/>
      <c r="B1959" s="690"/>
      <c r="C1959" s="690"/>
      <c r="D1959" s="690"/>
      <c r="E1959" s="690"/>
      <c r="F1959" s="690"/>
      <c r="G1959" s="690"/>
    </row>
    <row r="1960" spans="1:7">
      <c r="A1960" s="690"/>
      <c r="B1960" s="690"/>
      <c r="C1960" s="690"/>
      <c r="D1960" s="690"/>
      <c r="E1960" s="690"/>
      <c r="F1960" s="690"/>
      <c r="G1960" s="690"/>
    </row>
    <row r="1961" spans="1:7">
      <c r="A1961" s="690"/>
      <c r="B1961" s="690"/>
      <c r="C1961" s="690"/>
      <c r="D1961" s="690"/>
      <c r="E1961" s="690"/>
      <c r="F1961" s="690"/>
      <c r="G1961" s="690"/>
    </row>
    <row r="1962" spans="1:7">
      <c r="A1962" s="690"/>
      <c r="B1962" s="690"/>
      <c r="C1962" s="690"/>
      <c r="D1962" s="690"/>
      <c r="E1962" s="690"/>
      <c r="F1962" s="690"/>
      <c r="G1962" s="690"/>
    </row>
    <row r="1963" spans="1:7">
      <c r="A1963" s="690"/>
      <c r="B1963" s="690"/>
      <c r="C1963" s="690"/>
      <c r="D1963" s="690"/>
      <c r="E1963" s="690"/>
      <c r="F1963" s="690"/>
      <c r="G1963" s="690"/>
    </row>
    <row r="1964" spans="1:7">
      <c r="A1964" s="690"/>
      <c r="B1964" s="690"/>
      <c r="C1964" s="690"/>
      <c r="D1964" s="690"/>
      <c r="E1964" s="690"/>
      <c r="F1964" s="690"/>
      <c r="G1964" s="690"/>
    </row>
    <row r="1965" spans="1:7">
      <c r="A1965" s="690"/>
      <c r="B1965" s="690"/>
      <c r="C1965" s="690"/>
      <c r="D1965" s="690"/>
      <c r="E1965" s="690"/>
      <c r="F1965" s="690"/>
      <c r="G1965" s="690"/>
    </row>
    <row r="1966" spans="1:7">
      <c r="A1966" s="690"/>
      <c r="B1966" s="690"/>
      <c r="C1966" s="690"/>
      <c r="D1966" s="690"/>
      <c r="E1966" s="690"/>
      <c r="F1966" s="690"/>
      <c r="G1966" s="690"/>
    </row>
    <row r="1967" spans="1:7">
      <c r="A1967" s="690"/>
      <c r="B1967" s="690"/>
      <c r="C1967" s="690"/>
      <c r="D1967" s="690"/>
      <c r="E1967" s="690"/>
      <c r="F1967" s="690"/>
      <c r="G1967" s="690"/>
    </row>
    <row r="1968" spans="1:7">
      <c r="A1968" s="690"/>
      <c r="B1968" s="690"/>
      <c r="C1968" s="690"/>
      <c r="D1968" s="690"/>
      <c r="E1968" s="690"/>
      <c r="F1968" s="690"/>
      <c r="G1968" s="690"/>
    </row>
    <row r="1969" spans="1:7">
      <c r="A1969" s="690"/>
      <c r="B1969" s="690"/>
      <c r="C1969" s="690"/>
      <c r="D1969" s="690"/>
      <c r="E1969" s="690"/>
      <c r="F1969" s="690"/>
      <c r="G1969" s="690"/>
    </row>
    <row r="1970" spans="1:7">
      <c r="A1970" s="690"/>
      <c r="B1970" s="690"/>
      <c r="C1970" s="690"/>
      <c r="D1970" s="690"/>
      <c r="E1970" s="690"/>
      <c r="F1970" s="690"/>
      <c r="G1970" s="690"/>
    </row>
    <row r="1971" spans="1:7">
      <c r="A1971" s="690"/>
      <c r="B1971" s="690"/>
      <c r="C1971" s="690"/>
      <c r="D1971" s="690"/>
      <c r="E1971" s="690"/>
      <c r="F1971" s="690"/>
      <c r="G1971" s="690"/>
    </row>
    <row r="1972" spans="1:7">
      <c r="A1972" s="690"/>
      <c r="B1972" s="690"/>
      <c r="C1972" s="690"/>
      <c r="D1972" s="690"/>
      <c r="E1972" s="690"/>
      <c r="F1972" s="690"/>
      <c r="G1972" s="690"/>
    </row>
    <row r="1973" spans="1:7">
      <c r="A1973" s="690"/>
      <c r="B1973" s="690"/>
      <c r="C1973" s="690"/>
      <c r="D1973" s="690"/>
      <c r="E1973" s="690"/>
      <c r="F1973" s="690"/>
      <c r="G1973" s="690"/>
    </row>
    <row r="1974" spans="1:7">
      <c r="A1974" s="690"/>
      <c r="B1974" s="690"/>
      <c r="C1974" s="690"/>
      <c r="D1974" s="690"/>
      <c r="E1974" s="690"/>
      <c r="F1974" s="690"/>
      <c r="G1974" s="690"/>
    </row>
    <row r="1975" spans="1:7">
      <c r="A1975" s="690"/>
      <c r="B1975" s="690"/>
      <c r="C1975" s="690"/>
      <c r="D1975" s="690"/>
      <c r="E1975" s="690"/>
      <c r="F1975" s="690"/>
      <c r="G1975" s="690"/>
    </row>
    <row r="1976" spans="1:7">
      <c r="A1976" s="690"/>
      <c r="B1976" s="690"/>
      <c r="C1976" s="690"/>
      <c r="D1976" s="690"/>
      <c r="E1976" s="690"/>
      <c r="F1976" s="690"/>
      <c r="G1976" s="690"/>
    </row>
    <row r="1977" spans="1:7">
      <c r="A1977" s="690"/>
      <c r="B1977" s="690"/>
      <c r="C1977" s="690"/>
      <c r="D1977" s="690"/>
      <c r="E1977" s="690"/>
      <c r="F1977" s="690"/>
      <c r="G1977" s="690"/>
    </row>
    <row r="1978" spans="1:7">
      <c r="A1978" s="690"/>
      <c r="B1978" s="690"/>
      <c r="C1978" s="690"/>
      <c r="D1978" s="690"/>
      <c r="E1978" s="690"/>
      <c r="F1978" s="690"/>
      <c r="G1978" s="690"/>
    </row>
    <row r="1979" spans="1:7">
      <c r="A1979" s="690"/>
      <c r="B1979" s="690"/>
      <c r="C1979" s="690"/>
      <c r="D1979" s="690"/>
      <c r="E1979" s="690"/>
      <c r="F1979" s="690"/>
      <c r="G1979" s="690"/>
    </row>
    <row r="1980" spans="1:7">
      <c r="A1980" s="690"/>
      <c r="B1980" s="690"/>
      <c r="C1980" s="690"/>
      <c r="D1980" s="690"/>
      <c r="E1980" s="690"/>
      <c r="F1980" s="690"/>
      <c r="G1980" s="690"/>
    </row>
    <row r="1981" spans="1:7">
      <c r="A1981" s="690"/>
      <c r="B1981" s="690"/>
      <c r="C1981" s="690"/>
      <c r="D1981" s="690"/>
      <c r="E1981" s="690"/>
      <c r="F1981" s="690"/>
      <c r="G1981" s="690"/>
    </row>
    <row r="1982" spans="1:7">
      <c r="A1982" s="690"/>
      <c r="B1982" s="690"/>
      <c r="C1982" s="690"/>
      <c r="D1982" s="690"/>
      <c r="E1982" s="690"/>
      <c r="F1982" s="690"/>
      <c r="G1982" s="690"/>
    </row>
    <row r="1983" spans="1:7">
      <c r="A1983" s="690"/>
      <c r="B1983" s="690"/>
      <c r="C1983" s="690"/>
      <c r="D1983" s="690"/>
      <c r="E1983" s="690"/>
      <c r="F1983" s="690"/>
      <c r="G1983" s="690"/>
    </row>
    <row r="1984" spans="1:7">
      <c r="A1984" s="690"/>
      <c r="B1984" s="690"/>
      <c r="C1984" s="690"/>
      <c r="D1984" s="690"/>
      <c r="E1984" s="690"/>
      <c r="F1984" s="690"/>
      <c r="G1984" s="690"/>
    </row>
    <row r="1985" spans="1:7">
      <c r="A1985" s="690"/>
      <c r="B1985" s="690"/>
      <c r="C1985" s="690"/>
      <c r="D1985" s="690"/>
      <c r="E1985" s="690"/>
      <c r="F1985" s="690"/>
      <c r="G1985" s="690"/>
    </row>
    <row r="1986" spans="1:7">
      <c r="A1986" s="690"/>
      <c r="B1986" s="690"/>
      <c r="C1986" s="690"/>
      <c r="D1986" s="690"/>
      <c r="E1986" s="690"/>
      <c r="F1986" s="690"/>
      <c r="G1986" s="690"/>
    </row>
    <row r="1987" spans="1:7">
      <c r="A1987" s="690"/>
      <c r="B1987" s="690"/>
      <c r="C1987" s="690"/>
      <c r="D1987" s="690"/>
      <c r="E1987" s="690"/>
      <c r="F1987" s="690"/>
      <c r="G1987" s="690"/>
    </row>
    <row r="1988" spans="1:7">
      <c r="A1988" s="690"/>
      <c r="B1988" s="690"/>
      <c r="C1988" s="690"/>
      <c r="D1988" s="690"/>
      <c r="E1988" s="690"/>
      <c r="F1988" s="690"/>
      <c r="G1988" s="690"/>
    </row>
    <row r="1989" spans="1:7">
      <c r="A1989" s="690"/>
      <c r="B1989" s="690"/>
      <c r="C1989" s="690"/>
      <c r="D1989" s="690"/>
      <c r="E1989" s="690"/>
      <c r="F1989" s="690"/>
      <c r="G1989" s="690"/>
    </row>
    <row r="1990" spans="1:7">
      <c r="A1990" s="690"/>
      <c r="B1990" s="690"/>
      <c r="C1990" s="690"/>
      <c r="D1990" s="690"/>
      <c r="E1990" s="690"/>
      <c r="F1990" s="690"/>
      <c r="G1990" s="690"/>
    </row>
    <row r="1991" spans="1:7">
      <c r="A1991" s="690"/>
      <c r="B1991" s="690"/>
      <c r="C1991" s="690"/>
      <c r="D1991" s="690"/>
      <c r="E1991" s="690"/>
      <c r="F1991" s="690"/>
      <c r="G1991" s="690"/>
    </row>
    <row r="1992" spans="1:7">
      <c r="A1992" s="690"/>
      <c r="B1992" s="690"/>
      <c r="C1992" s="690"/>
      <c r="D1992" s="690"/>
      <c r="E1992" s="690"/>
      <c r="F1992" s="690"/>
      <c r="G1992" s="690"/>
    </row>
    <row r="1993" spans="1:7">
      <c r="A1993" s="690"/>
      <c r="B1993" s="690"/>
      <c r="C1993" s="690"/>
      <c r="D1993" s="690"/>
      <c r="E1993" s="690"/>
      <c r="F1993" s="690"/>
      <c r="G1993" s="690"/>
    </row>
    <row r="1994" spans="1:7">
      <c r="A1994" s="690"/>
      <c r="B1994" s="690"/>
      <c r="C1994" s="690"/>
      <c r="D1994" s="690"/>
      <c r="E1994" s="690"/>
      <c r="F1994" s="690"/>
      <c r="G1994" s="690"/>
    </row>
    <row r="1995" spans="1:7">
      <c r="A1995" s="690"/>
      <c r="B1995" s="690"/>
      <c r="C1995" s="690"/>
      <c r="D1995" s="690"/>
      <c r="E1995" s="690"/>
      <c r="F1995" s="690"/>
      <c r="G1995" s="690"/>
    </row>
    <row r="1996" spans="1:7">
      <c r="A1996" s="690"/>
      <c r="B1996" s="690"/>
      <c r="C1996" s="690"/>
      <c r="D1996" s="690"/>
      <c r="E1996" s="690"/>
      <c r="F1996" s="690"/>
      <c r="G1996" s="690"/>
    </row>
    <row r="1997" spans="1:7">
      <c r="A1997" s="690"/>
      <c r="B1997" s="690"/>
      <c r="C1997" s="690"/>
      <c r="D1997" s="690"/>
      <c r="E1997" s="690"/>
      <c r="F1997" s="690"/>
      <c r="G1997" s="690"/>
    </row>
    <row r="1998" spans="1:7">
      <c r="A1998" s="690"/>
      <c r="B1998" s="690"/>
      <c r="C1998" s="690"/>
      <c r="D1998" s="690"/>
      <c r="E1998" s="690"/>
      <c r="F1998" s="690"/>
      <c r="G1998" s="690"/>
    </row>
    <row r="1999" spans="1:7">
      <c r="A1999" s="690"/>
      <c r="B1999" s="690"/>
      <c r="C1999" s="690"/>
      <c r="D1999" s="690"/>
      <c r="E1999" s="690"/>
      <c r="F1999" s="690"/>
      <c r="G1999" s="690"/>
    </row>
    <row r="2000" spans="1:7">
      <c r="A2000" s="690"/>
      <c r="B2000" s="690"/>
      <c r="C2000" s="690"/>
      <c r="D2000" s="690"/>
      <c r="E2000" s="690"/>
      <c r="F2000" s="690"/>
      <c r="G2000" s="690"/>
    </row>
    <row r="2001" spans="1:7">
      <c r="A2001" s="690"/>
      <c r="B2001" s="690"/>
      <c r="C2001" s="690"/>
      <c r="D2001" s="690"/>
      <c r="E2001" s="690"/>
      <c r="F2001" s="690"/>
      <c r="G2001" s="690"/>
    </row>
    <row r="2002" spans="1:7">
      <c r="A2002" s="690"/>
      <c r="B2002" s="690"/>
      <c r="C2002" s="690"/>
      <c r="D2002" s="690"/>
      <c r="E2002" s="690"/>
      <c r="F2002" s="690"/>
      <c r="G2002" s="690"/>
    </row>
    <row r="2003" spans="1:7">
      <c r="A2003" s="690"/>
      <c r="B2003" s="690"/>
      <c r="C2003" s="690"/>
      <c r="D2003" s="690"/>
      <c r="E2003" s="690"/>
      <c r="F2003" s="690"/>
      <c r="G2003" s="690"/>
    </row>
    <row r="2004" spans="1:7">
      <c r="A2004" s="690"/>
      <c r="B2004" s="690"/>
      <c r="C2004" s="690"/>
      <c r="D2004" s="690"/>
      <c r="E2004" s="690"/>
      <c r="F2004" s="690"/>
      <c r="G2004" s="690"/>
    </row>
    <row r="2005" spans="1:7">
      <c r="A2005" s="690"/>
      <c r="B2005" s="690"/>
      <c r="C2005" s="690"/>
      <c r="D2005" s="690"/>
      <c r="E2005" s="690"/>
      <c r="F2005" s="690"/>
      <c r="G2005" s="690"/>
    </row>
    <row r="2006" spans="1:7">
      <c r="A2006" s="690"/>
      <c r="B2006" s="690"/>
      <c r="C2006" s="690"/>
      <c r="D2006" s="690"/>
      <c r="E2006" s="690"/>
      <c r="F2006" s="690"/>
      <c r="G2006" s="690"/>
    </row>
    <row r="2007" spans="1:7">
      <c r="A2007" s="690"/>
      <c r="B2007" s="690"/>
      <c r="C2007" s="690"/>
      <c r="D2007" s="690"/>
      <c r="E2007" s="690"/>
      <c r="F2007" s="690"/>
      <c r="G2007" s="690"/>
    </row>
    <row r="2008" spans="1:7">
      <c r="A2008" s="690"/>
      <c r="B2008" s="690"/>
      <c r="C2008" s="690"/>
      <c r="D2008" s="690"/>
      <c r="E2008" s="690"/>
      <c r="F2008" s="690"/>
      <c r="G2008" s="690"/>
    </row>
    <row r="2009" spans="1:7">
      <c r="A2009" s="690"/>
      <c r="B2009" s="690"/>
      <c r="C2009" s="690"/>
      <c r="D2009" s="690"/>
      <c r="E2009" s="690"/>
      <c r="F2009" s="690"/>
      <c r="G2009" s="690"/>
    </row>
    <row r="2010" spans="1:7">
      <c r="A2010" s="690"/>
      <c r="B2010" s="690"/>
      <c r="C2010" s="690"/>
      <c r="D2010" s="690"/>
      <c r="E2010" s="690"/>
      <c r="F2010" s="690"/>
      <c r="G2010" s="690"/>
    </row>
    <row r="2011" spans="1:7">
      <c r="A2011" s="690"/>
      <c r="B2011" s="690"/>
      <c r="C2011" s="690"/>
      <c r="D2011" s="690"/>
      <c r="E2011" s="690"/>
      <c r="F2011" s="690"/>
      <c r="G2011" s="690"/>
    </row>
    <row r="2012" spans="1:7">
      <c r="A2012" s="690"/>
      <c r="B2012" s="690"/>
      <c r="C2012" s="690"/>
      <c r="D2012" s="690"/>
      <c r="E2012" s="690"/>
      <c r="F2012" s="690"/>
      <c r="G2012" s="690"/>
    </row>
    <row r="2013" spans="1:7">
      <c r="A2013" s="690"/>
      <c r="B2013" s="690"/>
      <c r="C2013" s="690"/>
      <c r="D2013" s="690"/>
      <c r="E2013" s="690"/>
      <c r="F2013" s="690"/>
      <c r="G2013" s="690"/>
    </row>
    <row r="2014" spans="1:7">
      <c r="A2014" s="690"/>
      <c r="B2014" s="690"/>
      <c r="C2014" s="690"/>
      <c r="D2014" s="690"/>
      <c r="E2014" s="690"/>
      <c r="F2014" s="690"/>
      <c r="G2014" s="690"/>
    </row>
    <row r="2015" spans="1:7">
      <c r="A2015" s="690"/>
      <c r="B2015" s="690"/>
      <c r="C2015" s="690"/>
      <c r="D2015" s="690"/>
      <c r="E2015" s="690"/>
      <c r="F2015" s="690"/>
      <c r="G2015" s="690"/>
    </row>
    <row r="2016" spans="1:7">
      <c r="A2016" s="690"/>
      <c r="B2016" s="690"/>
      <c r="C2016" s="690"/>
      <c r="D2016" s="690"/>
      <c r="E2016" s="690"/>
      <c r="F2016" s="690"/>
      <c r="G2016" s="690"/>
    </row>
    <row r="2017" spans="1:7">
      <c r="A2017" s="690"/>
      <c r="B2017" s="690"/>
      <c r="C2017" s="690"/>
      <c r="D2017" s="690"/>
      <c r="E2017" s="690"/>
      <c r="F2017" s="690"/>
      <c r="G2017" s="690"/>
    </row>
    <row r="2018" spans="1:7">
      <c r="A2018" s="690"/>
      <c r="B2018" s="690"/>
      <c r="C2018" s="690"/>
      <c r="D2018" s="690"/>
      <c r="E2018" s="690"/>
      <c r="F2018" s="690"/>
      <c r="G2018" s="690"/>
    </row>
    <row r="2019" spans="1:7">
      <c r="A2019" s="690"/>
      <c r="B2019" s="690"/>
      <c r="C2019" s="690"/>
      <c r="D2019" s="690"/>
      <c r="E2019" s="690"/>
      <c r="F2019" s="690"/>
      <c r="G2019" s="690"/>
    </row>
    <row r="2020" spans="1:7">
      <c r="A2020" s="690"/>
      <c r="B2020" s="690"/>
      <c r="C2020" s="690"/>
      <c r="D2020" s="690"/>
      <c r="E2020" s="690"/>
      <c r="F2020" s="690"/>
      <c r="G2020" s="690"/>
    </row>
    <row r="2021" spans="1:7">
      <c r="A2021" s="690"/>
      <c r="B2021" s="690"/>
      <c r="C2021" s="690"/>
      <c r="D2021" s="690"/>
      <c r="E2021" s="690"/>
      <c r="F2021" s="690"/>
      <c r="G2021" s="690"/>
    </row>
    <row r="2022" spans="1:7">
      <c r="A2022" s="690"/>
      <c r="B2022" s="690"/>
      <c r="C2022" s="690"/>
      <c r="D2022" s="690"/>
      <c r="E2022" s="690"/>
      <c r="F2022" s="690"/>
      <c r="G2022" s="690"/>
    </row>
    <row r="2023" spans="1:7">
      <c r="A2023" s="690"/>
      <c r="B2023" s="690"/>
      <c r="C2023" s="690"/>
      <c r="D2023" s="690"/>
      <c r="E2023" s="690"/>
      <c r="F2023" s="690"/>
      <c r="G2023" s="690"/>
    </row>
    <row r="2024" spans="1:7">
      <c r="A2024" s="690"/>
      <c r="B2024" s="690"/>
      <c r="C2024" s="690"/>
      <c r="D2024" s="690"/>
      <c r="E2024" s="690"/>
      <c r="F2024" s="690"/>
      <c r="G2024" s="690"/>
    </row>
    <row r="2025" spans="1:7">
      <c r="A2025" s="690"/>
      <c r="B2025" s="690"/>
      <c r="C2025" s="690"/>
      <c r="D2025" s="690"/>
      <c r="E2025" s="690"/>
      <c r="F2025" s="690"/>
      <c r="G2025" s="690"/>
    </row>
    <row r="2026" spans="1:7">
      <c r="A2026" s="690"/>
      <c r="B2026" s="690"/>
      <c r="C2026" s="690"/>
      <c r="D2026" s="690"/>
      <c r="E2026" s="690"/>
      <c r="F2026" s="690"/>
      <c r="G2026" s="690"/>
    </row>
    <row r="2027" spans="1:7">
      <c r="A2027" s="690"/>
      <c r="B2027" s="690"/>
      <c r="C2027" s="690"/>
      <c r="D2027" s="690"/>
      <c r="E2027" s="690"/>
      <c r="F2027" s="690"/>
      <c r="G2027" s="690"/>
    </row>
    <row r="2028" spans="1:7">
      <c r="A2028" s="690"/>
      <c r="B2028" s="690"/>
      <c r="C2028" s="690"/>
      <c r="D2028" s="690"/>
      <c r="E2028" s="690"/>
      <c r="F2028" s="690"/>
      <c r="G2028" s="690"/>
    </row>
    <row r="2029" spans="1:7">
      <c r="A2029" s="690"/>
      <c r="B2029" s="690"/>
      <c r="C2029" s="690"/>
      <c r="D2029" s="690"/>
      <c r="E2029" s="690"/>
      <c r="F2029" s="690"/>
      <c r="G2029" s="690"/>
    </row>
    <row r="2030" spans="1:7">
      <c r="A2030" s="690"/>
      <c r="B2030" s="690"/>
      <c r="C2030" s="690"/>
      <c r="D2030" s="690"/>
      <c r="E2030" s="690"/>
      <c r="F2030" s="690"/>
      <c r="G2030" s="690"/>
    </row>
    <row r="2031" spans="1:7">
      <c r="A2031" s="690"/>
      <c r="B2031" s="690"/>
      <c r="C2031" s="690"/>
      <c r="D2031" s="690"/>
      <c r="E2031" s="690"/>
      <c r="F2031" s="690"/>
      <c r="G2031" s="690"/>
    </row>
    <row r="2032" spans="1:7">
      <c r="A2032" s="690"/>
      <c r="B2032" s="690"/>
      <c r="C2032" s="690"/>
      <c r="D2032" s="690"/>
      <c r="E2032" s="690"/>
      <c r="F2032" s="690"/>
      <c r="G2032" s="690"/>
    </row>
    <row r="2033" spans="1:7">
      <c r="A2033" s="690"/>
      <c r="B2033" s="690"/>
      <c r="C2033" s="690"/>
      <c r="D2033" s="690"/>
      <c r="E2033" s="690"/>
      <c r="F2033" s="690"/>
      <c r="G2033" s="690"/>
    </row>
    <row r="2034" spans="1:7">
      <c r="A2034" s="690"/>
      <c r="B2034" s="690"/>
      <c r="C2034" s="690"/>
      <c r="D2034" s="690"/>
      <c r="E2034" s="690"/>
      <c r="F2034" s="690"/>
      <c r="G2034" s="690"/>
    </row>
    <row r="2035" spans="1:7">
      <c r="A2035" s="690"/>
      <c r="B2035" s="690"/>
      <c r="C2035" s="690"/>
      <c r="D2035" s="690"/>
      <c r="E2035" s="690"/>
      <c r="F2035" s="690"/>
      <c r="G2035" s="690"/>
    </row>
    <row r="2036" spans="1:7">
      <c r="A2036" s="690"/>
      <c r="B2036" s="690"/>
      <c r="C2036" s="690"/>
      <c r="D2036" s="690"/>
      <c r="E2036" s="690"/>
      <c r="F2036" s="690"/>
      <c r="G2036" s="690"/>
    </row>
    <row r="2037" spans="1:7">
      <c r="A2037" s="690"/>
      <c r="B2037" s="690"/>
      <c r="C2037" s="690"/>
      <c r="D2037" s="690"/>
      <c r="E2037" s="690"/>
      <c r="F2037" s="690"/>
      <c r="G2037" s="690"/>
    </row>
    <row r="2038" spans="1:7">
      <c r="A2038" s="690"/>
      <c r="B2038" s="690"/>
      <c r="C2038" s="690"/>
      <c r="D2038" s="690"/>
      <c r="E2038" s="690"/>
      <c r="F2038" s="690"/>
      <c r="G2038" s="690"/>
    </row>
    <row r="2039" spans="1:7">
      <c r="A2039" s="690"/>
      <c r="B2039" s="690"/>
      <c r="C2039" s="690"/>
      <c r="D2039" s="690"/>
      <c r="E2039" s="690"/>
      <c r="F2039" s="690"/>
      <c r="G2039" s="690"/>
    </row>
    <row r="2040" spans="1:7">
      <c r="A2040" s="690"/>
      <c r="B2040" s="690"/>
      <c r="C2040" s="690"/>
      <c r="D2040" s="690"/>
      <c r="E2040" s="690"/>
      <c r="F2040" s="690"/>
      <c r="G2040" s="690"/>
    </row>
    <row r="2041" spans="1:7">
      <c r="A2041" s="690"/>
      <c r="B2041" s="690"/>
      <c r="C2041" s="690"/>
      <c r="D2041" s="690"/>
      <c r="E2041" s="690"/>
      <c r="F2041" s="690"/>
      <c r="G2041" s="690"/>
    </row>
    <row r="2042" spans="1:7">
      <c r="A2042" s="690"/>
      <c r="B2042" s="690"/>
      <c r="C2042" s="690"/>
      <c r="D2042" s="690"/>
      <c r="E2042" s="690"/>
      <c r="F2042" s="690"/>
      <c r="G2042" s="690"/>
    </row>
    <row r="2043" spans="1:7">
      <c r="A2043" s="690"/>
      <c r="B2043" s="690"/>
      <c r="C2043" s="690"/>
      <c r="D2043" s="690"/>
      <c r="E2043" s="690"/>
      <c r="F2043" s="690"/>
      <c r="G2043" s="690"/>
    </row>
    <row r="2044" spans="1:7">
      <c r="A2044" s="690"/>
      <c r="B2044" s="690"/>
      <c r="C2044" s="690"/>
      <c r="D2044" s="690"/>
      <c r="E2044" s="690"/>
      <c r="F2044" s="690"/>
      <c r="G2044" s="690"/>
    </row>
    <row r="2045" spans="1:7">
      <c r="A2045" s="690"/>
      <c r="B2045" s="690"/>
      <c r="C2045" s="690"/>
      <c r="D2045" s="690"/>
      <c r="E2045" s="690"/>
      <c r="F2045" s="690"/>
      <c r="G2045" s="690"/>
    </row>
    <row r="2046" spans="1:7">
      <c r="A2046" s="690"/>
      <c r="B2046" s="690"/>
      <c r="C2046" s="690"/>
      <c r="D2046" s="690"/>
      <c r="E2046" s="690"/>
      <c r="F2046" s="690"/>
      <c r="G2046" s="690"/>
    </row>
    <row r="2047" spans="1:7">
      <c r="A2047" s="690"/>
      <c r="B2047" s="690"/>
      <c r="C2047" s="690"/>
      <c r="D2047" s="690"/>
      <c r="E2047" s="690"/>
      <c r="F2047" s="690"/>
      <c r="G2047" s="690"/>
    </row>
    <row r="2048" spans="1:7">
      <c r="A2048" s="690"/>
      <c r="B2048" s="690"/>
      <c r="C2048" s="690"/>
      <c r="D2048" s="690"/>
      <c r="E2048" s="690"/>
      <c r="F2048" s="690"/>
      <c r="G2048" s="690"/>
    </row>
    <row r="2049" spans="1:7">
      <c r="A2049" s="690"/>
      <c r="B2049" s="690"/>
      <c r="C2049" s="690"/>
      <c r="D2049" s="690"/>
      <c r="E2049" s="690"/>
      <c r="F2049" s="690"/>
      <c r="G2049" s="690"/>
    </row>
    <row r="2050" spans="1:7">
      <c r="A2050" s="690"/>
      <c r="B2050" s="690"/>
      <c r="C2050" s="690"/>
      <c r="D2050" s="690"/>
      <c r="E2050" s="690"/>
      <c r="F2050" s="690"/>
      <c r="G2050" s="690"/>
    </row>
    <row r="2051" spans="1:7">
      <c r="A2051" s="690"/>
      <c r="B2051" s="690"/>
      <c r="C2051" s="690"/>
      <c r="D2051" s="690"/>
      <c r="E2051" s="690"/>
      <c r="F2051" s="690"/>
      <c r="G2051" s="690"/>
    </row>
    <row r="2052" spans="1:7">
      <c r="A2052" s="690"/>
      <c r="B2052" s="690"/>
      <c r="C2052" s="690"/>
      <c r="D2052" s="690"/>
      <c r="E2052" s="690"/>
      <c r="F2052" s="690"/>
      <c r="G2052" s="690"/>
    </row>
    <row r="2053" spans="1:7">
      <c r="A2053" s="690"/>
      <c r="B2053" s="690"/>
      <c r="C2053" s="690"/>
      <c r="D2053" s="690"/>
      <c r="E2053" s="690"/>
      <c r="F2053" s="690"/>
      <c r="G2053" s="690"/>
    </row>
    <row r="2054" spans="1:7">
      <c r="A2054" s="690"/>
      <c r="B2054" s="690"/>
      <c r="C2054" s="690"/>
      <c r="D2054" s="690"/>
      <c r="E2054" s="690"/>
      <c r="F2054" s="690"/>
      <c r="G2054" s="690"/>
    </row>
    <row r="2055" spans="1:7">
      <c r="A2055" s="690"/>
      <c r="B2055" s="690"/>
      <c r="C2055" s="690"/>
      <c r="D2055" s="690"/>
      <c r="E2055" s="690"/>
      <c r="F2055" s="690"/>
      <c r="G2055" s="690"/>
    </row>
    <row r="2056" spans="1:7">
      <c r="A2056" s="690"/>
      <c r="B2056" s="690"/>
      <c r="C2056" s="690"/>
      <c r="D2056" s="690"/>
      <c r="E2056" s="690"/>
      <c r="F2056" s="690"/>
      <c r="G2056" s="690"/>
    </row>
    <row r="2057" spans="1:7">
      <c r="A2057" s="690"/>
      <c r="B2057" s="690"/>
      <c r="C2057" s="690"/>
      <c r="D2057" s="690"/>
      <c r="E2057" s="690"/>
      <c r="F2057" s="690"/>
      <c r="G2057" s="690"/>
    </row>
    <row r="2058" spans="1:7">
      <c r="A2058" s="690"/>
      <c r="B2058" s="690"/>
      <c r="C2058" s="690"/>
      <c r="D2058" s="690"/>
      <c r="E2058" s="690"/>
      <c r="F2058" s="690"/>
      <c r="G2058" s="690"/>
    </row>
    <row r="2059" spans="1:7">
      <c r="A2059" s="690"/>
      <c r="B2059" s="690"/>
      <c r="C2059" s="690"/>
      <c r="D2059" s="690"/>
      <c r="E2059" s="690"/>
      <c r="F2059" s="690"/>
      <c r="G2059" s="690"/>
    </row>
    <row r="2060" spans="1:7">
      <c r="A2060" s="690"/>
      <c r="B2060" s="690"/>
      <c r="C2060" s="690"/>
      <c r="D2060" s="690"/>
      <c r="E2060" s="690"/>
      <c r="F2060" s="690"/>
      <c r="G2060" s="690"/>
    </row>
    <row r="2061" spans="1:7">
      <c r="A2061" s="690"/>
      <c r="B2061" s="690"/>
      <c r="C2061" s="690"/>
      <c r="D2061" s="690"/>
      <c r="E2061" s="690"/>
      <c r="F2061" s="690"/>
      <c r="G2061" s="690"/>
    </row>
    <row r="2062" spans="1:7">
      <c r="A2062" s="690"/>
      <c r="B2062" s="690"/>
      <c r="C2062" s="690"/>
      <c r="D2062" s="690"/>
      <c r="E2062" s="690"/>
      <c r="F2062" s="690"/>
      <c r="G2062" s="690"/>
    </row>
    <row r="2063" spans="1:7">
      <c r="A2063" s="690"/>
      <c r="B2063" s="690"/>
      <c r="C2063" s="690"/>
      <c r="D2063" s="690"/>
      <c r="E2063" s="690"/>
      <c r="F2063" s="690"/>
      <c r="G2063" s="690"/>
    </row>
    <row r="2064" spans="1:7">
      <c r="A2064" s="690"/>
      <c r="B2064" s="690"/>
      <c r="C2064" s="690"/>
      <c r="D2064" s="690"/>
      <c r="E2064" s="690"/>
      <c r="F2064" s="690"/>
      <c r="G2064" s="690"/>
    </row>
    <row r="2065" spans="1:7">
      <c r="A2065" s="690"/>
      <c r="B2065" s="690"/>
      <c r="C2065" s="690"/>
      <c r="D2065" s="690"/>
      <c r="E2065" s="690"/>
      <c r="F2065" s="690"/>
      <c r="G2065" s="690"/>
    </row>
    <row r="2066" spans="1:7">
      <c r="A2066" s="690"/>
      <c r="B2066" s="690"/>
      <c r="C2066" s="690"/>
      <c r="D2066" s="690"/>
      <c r="E2066" s="690"/>
      <c r="F2066" s="690"/>
      <c r="G2066" s="690"/>
    </row>
    <row r="2067" spans="1:7">
      <c r="A2067" s="690"/>
      <c r="B2067" s="690"/>
      <c r="C2067" s="690"/>
      <c r="D2067" s="690"/>
      <c r="E2067" s="690"/>
      <c r="F2067" s="690"/>
      <c r="G2067" s="690"/>
    </row>
    <row r="2068" spans="1:7">
      <c r="A2068" s="690"/>
      <c r="B2068" s="690"/>
      <c r="C2068" s="690"/>
      <c r="D2068" s="690"/>
      <c r="E2068" s="690"/>
      <c r="F2068" s="690"/>
      <c r="G2068" s="690"/>
    </row>
    <row r="2069" spans="1:7">
      <c r="A2069" s="690"/>
      <c r="B2069" s="690"/>
      <c r="C2069" s="690"/>
      <c r="D2069" s="690"/>
      <c r="E2069" s="690"/>
      <c r="F2069" s="690"/>
      <c r="G2069" s="690"/>
    </row>
    <row r="2070" spans="1:7">
      <c r="A2070" s="690"/>
      <c r="B2070" s="690"/>
      <c r="C2070" s="690"/>
      <c r="D2070" s="690"/>
      <c r="E2070" s="690"/>
      <c r="F2070" s="690"/>
      <c r="G2070" s="690"/>
    </row>
    <row r="2071" spans="1:7">
      <c r="A2071" s="690"/>
      <c r="B2071" s="690"/>
      <c r="C2071" s="690"/>
      <c r="D2071" s="690"/>
      <c r="E2071" s="690"/>
      <c r="F2071" s="690"/>
      <c r="G2071" s="690"/>
    </row>
    <row r="2072" spans="1:7">
      <c r="A2072" s="690"/>
      <c r="B2072" s="690"/>
      <c r="C2072" s="690"/>
      <c r="D2072" s="690"/>
      <c r="E2072" s="690"/>
      <c r="F2072" s="690"/>
      <c r="G2072" s="690"/>
    </row>
    <row r="2073" spans="1:7">
      <c r="A2073" s="690"/>
      <c r="B2073" s="690"/>
      <c r="C2073" s="690"/>
      <c r="D2073" s="690"/>
      <c r="E2073" s="690"/>
      <c r="F2073" s="690"/>
      <c r="G2073" s="690"/>
    </row>
    <row r="2074" spans="1:7">
      <c r="A2074" s="690"/>
      <c r="B2074" s="690"/>
      <c r="C2074" s="690"/>
      <c r="D2074" s="690"/>
      <c r="E2074" s="690"/>
      <c r="F2074" s="690"/>
      <c r="G2074" s="690"/>
    </row>
    <row r="2075" spans="1:7">
      <c r="A2075" s="690"/>
      <c r="B2075" s="690"/>
      <c r="C2075" s="690"/>
      <c r="D2075" s="690"/>
      <c r="E2075" s="690"/>
      <c r="F2075" s="690"/>
      <c r="G2075" s="690"/>
    </row>
    <row r="2076" spans="1:7">
      <c r="A2076" s="690"/>
      <c r="B2076" s="690"/>
      <c r="C2076" s="690"/>
      <c r="D2076" s="690"/>
      <c r="E2076" s="690"/>
      <c r="F2076" s="690"/>
      <c r="G2076" s="690"/>
    </row>
    <row r="2077" spans="1:7">
      <c r="A2077" s="690"/>
      <c r="B2077" s="690"/>
      <c r="C2077" s="690"/>
      <c r="D2077" s="690"/>
      <c r="E2077" s="690"/>
      <c r="F2077" s="690"/>
      <c r="G2077" s="690"/>
    </row>
    <row r="2078" spans="1:7">
      <c r="A2078" s="690"/>
      <c r="B2078" s="690"/>
      <c r="C2078" s="690"/>
      <c r="D2078" s="690"/>
      <c r="E2078" s="690"/>
      <c r="F2078" s="690"/>
      <c r="G2078" s="690"/>
    </row>
    <row r="2079" spans="1:7">
      <c r="A2079" s="690"/>
      <c r="B2079" s="690"/>
      <c r="C2079" s="690"/>
      <c r="D2079" s="690"/>
      <c r="E2079" s="690"/>
      <c r="F2079" s="690"/>
      <c r="G2079" s="690"/>
    </row>
    <row r="2080" spans="1:7">
      <c r="A2080" s="690"/>
      <c r="B2080" s="690"/>
      <c r="C2080" s="690"/>
      <c r="D2080" s="690"/>
      <c r="E2080" s="690"/>
      <c r="F2080" s="690"/>
      <c r="G2080" s="690"/>
    </row>
    <row r="2081" spans="1:7">
      <c r="A2081" s="690"/>
      <c r="B2081" s="690"/>
      <c r="C2081" s="690"/>
      <c r="D2081" s="690"/>
      <c r="E2081" s="690"/>
      <c r="F2081" s="690"/>
      <c r="G2081" s="690"/>
    </row>
    <row r="2082" spans="1:7">
      <c r="A2082" s="690"/>
      <c r="B2082" s="690"/>
      <c r="C2082" s="690"/>
      <c r="D2082" s="690"/>
      <c r="E2082" s="690"/>
      <c r="F2082" s="690"/>
      <c r="G2082" s="690"/>
    </row>
    <row r="2083" spans="1:7">
      <c r="A2083" s="690"/>
      <c r="B2083" s="690"/>
      <c r="C2083" s="690"/>
      <c r="D2083" s="690"/>
      <c r="E2083" s="690"/>
      <c r="F2083" s="690"/>
      <c r="G2083" s="690"/>
    </row>
    <row r="2084" spans="1:7">
      <c r="A2084" s="690"/>
      <c r="B2084" s="690"/>
      <c r="C2084" s="690"/>
      <c r="D2084" s="690"/>
      <c r="E2084" s="690"/>
      <c r="F2084" s="690"/>
      <c r="G2084" s="690"/>
    </row>
    <row r="2085" spans="1:7">
      <c r="A2085" s="690"/>
      <c r="B2085" s="690"/>
      <c r="C2085" s="690"/>
      <c r="D2085" s="690"/>
      <c r="E2085" s="690"/>
      <c r="F2085" s="690"/>
      <c r="G2085" s="690"/>
    </row>
    <row r="2086" spans="1:7">
      <c r="A2086" s="690"/>
      <c r="B2086" s="690"/>
      <c r="C2086" s="690"/>
      <c r="D2086" s="690"/>
      <c r="E2086" s="690"/>
      <c r="F2086" s="690"/>
      <c r="G2086" s="690"/>
    </row>
    <row r="2087" spans="1:7">
      <c r="A2087" s="690"/>
      <c r="B2087" s="690"/>
      <c r="C2087" s="690"/>
      <c r="D2087" s="690"/>
      <c r="E2087" s="690"/>
      <c r="F2087" s="690"/>
      <c r="G2087" s="690"/>
    </row>
    <row r="2088" spans="1:7">
      <c r="A2088" s="690"/>
      <c r="B2088" s="690"/>
      <c r="C2088" s="690"/>
      <c r="D2088" s="690"/>
      <c r="E2088" s="690"/>
      <c r="F2088" s="690"/>
      <c r="G2088" s="690"/>
    </row>
    <row r="2089" spans="1:7">
      <c r="A2089" s="690"/>
      <c r="B2089" s="690"/>
      <c r="C2089" s="690"/>
      <c r="D2089" s="690"/>
      <c r="E2089" s="690"/>
      <c r="F2089" s="690"/>
      <c r="G2089" s="690"/>
    </row>
    <row r="2090" spans="1:7">
      <c r="A2090" s="690"/>
      <c r="B2090" s="690"/>
      <c r="C2090" s="690"/>
      <c r="D2090" s="690"/>
      <c r="E2090" s="690"/>
      <c r="F2090" s="690"/>
      <c r="G2090" s="690"/>
    </row>
    <row r="2091" spans="1:7">
      <c r="A2091" s="690"/>
      <c r="B2091" s="690"/>
      <c r="C2091" s="690"/>
      <c r="D2091" s="690"/>
      <c r="E2091" s="690"/>
      <c r="F2091" s="690"/>
      <c r="G2091" s="690"/>
    </row>
    <row r="2092" spans="1:7">
      <c r="A2092" s="690"/>
      <c r="B2092" s="690"/>
      <c r="C2092" s="690"/>
      <c r="D2092" s="690"/>
      <c r="E2092" s="690"/>
      <c r="F2092" s="690"/>
      <c r="G2092" s="690"/>
    </row>
    <row r="2093" spans="1:7">
      <c r="A2093" s="690"/>
      <c r="B2093" s="690"/>
      <c r="C2093" s="690"/>
      <c r="D2093" s="690"/>
      <c r="E2093" s="690"/>
      <c r="F2093" s="690"/>
      <c r="G2093" s="690"/>
    </row>
    <row r="2094" spans="1:7">
      <c r="A2094" s="690"/>
      <c r="B2094" s="690"/>
      <c r="C2094" s="690"/>
      <c r="D2094" s="690"/>
      <c r="E2094" s="690"/>
      <c r="F2094" s="690"/>
      <c r="G2094" s="690"/>
    </row>
    <row r="2095" spans="1:7">
      <c r="A2095" s="690"/>
      <c r="B2095" s="690"/>
      <c r="C2095" s="690"/>
      <c r="D2095" s="690"/>
      <c r="E2095" s="690"/>
      <c r="F2095" s="690"/>
      <c r="G2095" s="690"/>
    </row>
    <row r="2096" spans="1:7">
      <c r="A2096" s="690"/>
      <c r="B2096" s="690"/>
      <c r="C2096" s="690"/>
      <c r="D2096" s="690"/>
      <c r="E2096" s="690"/>
      <c r="F2096" s="690"/>
      <c r="G2096" s="690"/>
    </row>
    <row r="2097" spans="1:7">
      <c r="A2097" s="690"/>
      <c r="B2097" s="690"/>
      <c r="C2097" s="690"/>
      <c r="D2097" s="690"/>
      <c r="E2097" s="690"/>
      <c r="F2097" s="690"/>
      <c r="G2097" s="690"/>
    </row>
    <row r="2098" spans="1:7">
      <c r="A2098" s="690"/>
      <c r="B2098" s="690"/>
      <c r="C2098" s="690"/>
      <c r="D2098" s="690"/>
      <c r="E2098" s="690"/>
      <c r="F2098" s="690"/>
      <c r="G2098" s="690"/>
    </row>
    <row r="2099" spans="1:7">
      <c r="A2099" s="690"/>
      <c r="B2099" s="690"/>
      <c r="C2099" s="690"/>
      <c r="D2099" s="690"/>
      <c r="E2099" s="690"/>
      <c r="F2099" s="690"/>
      <c r="G2099" s="690"/>
    </row>
    <row r="2100" spans="1:7">
      <c r="A2100" s="690"/>
      <c r="B2100" s="690"/>
      <c r="C2100" s="690"/>
      <c r="D2100" s="690"/>
      <c r="E2100" s="690"/>
      <c r="F2100" s="690"/>
      <c r="G2100" s="690"/>
    </row>
    <row r="2101" spans="1:7">
      <c r="A2101" s="690"/>
      <c r="B2101" s="690"/>
      <c r="C2101" s="690"/>
      <c r="D2101" s="690"/>
      <c r="E2101" s="690"/>
      <c r="F2101" s="690"/>
      <c r="G2101" s="690"/>
    </row>
    <row r="2102" spans="1:7">
      <c r="A2102" s="690"/>
      <c r="B2102" s="690"/>
      <c r="C2102" s="690"/>
      <c r="D2102" s="690"/>
      <c r="E2102" s="690"/>
      <c r="F2102" s="690"/>
      <c r="G2102" s="690"/>
    </row>
    <row r="2103" spans="1:7">
      <c r="A2103" s="690"/>
      <c r="B2103" s="690"/>
      <c r="C2103" s="690"/>
      <c r="D2103" s="690"/>
      <c r="E2103" s="690"/>
      <c r="F2103" s="690"/>
      <c r="G2103" s="690"/>
    </row>
    <row r="2104" spans="1:7">
      <c r="A2104" s="690"/>
      <c r="B2104" s="690"/>
      <c r="C2104" s="690"/>
      <c r="D2104" s="690"/>
      <c r="E2104" s="690"/>
      <c r="F2104" s="690"/>
      <c r="G2104" s="690"/>
    </row>
    <row r="2105" spans="1:7">
      <c r="A2105" s="690"/>
      <c r="B2105" s="690"/>
      <c r="C2105" s="690"/>
      <c r="D2105" s="690"/>
      <c r="E2105" s="690"/>
      <c r="F2105" s="690"/>
      <c r="G2105" s="690"/>
    </row>
    <row r="2106" spans="1:7">
      <c r="A2106" s="690"/>
      <c r="B2106" s="690"/>
      <c r="C2106" s="690"/>
      <c r="D2106" s="690"/>
      <c r="E2106" s="690"/>
      <c r="F2106" s="690"/>
      <c r="G2106" s="690"/>
    </row>
    <row r="2107" spans="1:7">
      <c r="A2107" s="690"/>
      <c r="B2107" s="690"/>
      <c r="C2107" s="690"/>
      <c r="D2107" s="690"/>
      <c r="E2107" s="690"/>
      <c r="F2107" s="690"/>
      <c r="G2107" s="690"/>
    </row>
    <row r="2108" spans="1:7">
      <c r="A2108" s="690"/>
      <c r="B2108" s="690"/>
      <c r="C2108" s="690"/>
      <c r="D2108" s="690"/>
      <c r="E2108" s="690"/>
      <c r="F2108" s="690"/>
      <c r="G2108" s="690"/>
    </row>
    <row r="2109" spans="1:7">
      <c r="A2109" s="690"/>
      <c r="B2109" s="690"/>
      <c r="C2109" s="690"/>
      <c r="D2109" s="690"/>
      <c r="E2109" s="690"/>
      <c r="F2109" s="690"/>
      <c r="G2109" s="690"/>
    </row>
    <row r="2110" spans="1:7">
      <c r="A2110" s="690"/>
      <c r="B2110" s="690"/>
      <c r="C2110" s="690"/>
      <c r="D2110" s="690"/>
      <c r="E2110" s="690"/>
      <c r="F2110" s="690"/>
      <c r="G2110" s="690"/>
    </row>
    <row r="2111" spans="1:7">
      <c r="A2111" s="690"/>
      <c r="B2111" s="690"/>
      <c r="C2111" s="690"/>
      <c r="D2111" s="690"/>
      <c r="E2111" s="690"/>
      <c r="F2111" s="690"/>
      <c r="G2111" s="690"/>
    </row>
    <row r="2112" spans="1:7">
      <c r="A2112" s="690"/>
      <c r="B2112" s="690"/>
      <c r="C2112" s="690"/>
      <c r="D2112" s="690"/>
      <c r="E2112" s="690"/>
      <c r="F2112" s="690"/>
      <c r="G2112" s="690"/>
    </row>
    <row r="2113" spans="1:7">
      <c r="A2113" s="690"/>
      <c r="B2113" s="690"/>
      <c r="C2113" s="690"/>
      <c r="D2113" s="690"/>
      <c r="E2113" s="690"/>
      <c r="F2113" s="690"/>
      <c r="G2113" s="690"/>
    </row>
    <row r="2114" spans="1:7">
      <c r="A2114" s="690"/>
      <c r="B2114" s="690"/>
      <c r="C2114" s="690"/>
      <c r="D2114" s="690"/>
      <c r="E2114" s="690"/>
      <c r="F2114" s="690"/>
      <c r="G2114" s="690"/>
    </row>
    <row r="2115" spans="1:7">
      <c r="A2115" s="690"/>
      <c r="B2115" s="690"/>
      <c r="C2115" s="690"/>
      <c r="D2115" s="690"/>
      <c r="E2115" s="690"/>
      <c r="F2115" s="690"/>
      <c r="G2115" s="690"/>
    </row>
    <row r="2116" spans="1:7">
      <c r="A2116" s="690"/>
      <c r="B2116" s="690"/>
      <c r="C2116" s="690"/>
      <c r="D2116" s="690"/>
      <c r="E2116" s="690"/>
      <c r="F2116" s="690"/>
      <c r="G2116" s="690"/>
    </row>
    <row r="2117" spans="1:7">
      <c r="A2117" s="690"/>
      <c r="B2117" s="690"/>
      <c r="C2117" s="690"/>
      <c r="D2117" s="690"/>
      <c r="E2117" s="690"/>
      <c r="F2117" s="690"/>
      <c r="G2117" s="690"/>
    </row>
    <row r="2118" spans="1:7">
      <c r="A2118" s="690"/>
      <c r="B2118" s="690"/>
      <c r="C2118" s="690"/>
      <c r="D2118" s="690"/>
      <c r="E2118" s="690"/>
      <c r="F2118" s="690"/>
      <c r="G2118" s="690"/>
    </row>
    <row r="2119" spans="1:7">
      <c r="A2119" s="690"/>
      <c r="B2119" s="690"/>
      <c r="C2119" s="690"/>
      <c r="D2119" s="690"/>
      <c r="E2119" s="690"/>
      <c r="F2119" s="690"/>
      <c r="G2119" s="690"/>
    </row>
    <row r="2120" spans="1:7">
      <c r="A2120" s="690"/>
      <c r="B2120" s="690"/>
      <c r="C2120" s="690"/>
      <c r="D2120" s="690"/>
      <c r="E2120" s="690"/>
      <c r="F2120" s="690"/>
      <c r="G2120" s="690"/>
    </row>
    <row r="2121" spans="1:7">
      <c r="A2121" s="690"/>
      <c r="B2121" s="690"/>
      <c r="C2121" s="690"/>
      <c r="D2121" s="690"/>
      <c r="E2121" s="690"/>
      <c r="F2121" s="690"/>
      <c r="G2121" s="690"/>
    </row>
    <row r="2122" spans="1:7">
      <c r="A2122" s="690"/>
      <c r="B2122" s="690"/>
      <c r="C2122" s="690"/>
      <c r="D2122" s="690"/>
      <c r="E2122" s="690"/>
      <c r="F2122" s="690"/>
      <c r="G2122" s="690"/>
    </row>
    <row r="2123" spans="1:7">
      <c r="A2123" s="690"/>
      <c r="B2123" s="690"/>
      <c r="C2123" s="690"/>
      <c r="D2123" s="690"/>
      <c r="E2123" s="690"/>
      <c r="F2123" s="690"/>
      <c r="G2123" s="690"/>
    </row>
    <row r="2124" spans="1:7">
      <c r="A2124" s="690"/>
      <c r="B2124" s="690"/>
      <c r="C2124" s="690"/>
      <c r="D2124" s="690"/>
      <c r="E2124" s="690"/>
      <c r="F2124" s="690"/>
      <c r="G2124" s="690"/>
    </row>
    <row r="2125" spans="1:7">
      <c r="A2125" s="690"/>
      <c r="B2125" s="690"/>
      <c r="C2125" s="690"/>
      <c r="D2125" s="690"/>
      <c r="E2125" s="690"/>
      <c r="F2125" s="690"/>
      <c r="G2125" s="690"/>
    </row>
    <row r="2126" spans="1:7">
      <c r="A2126" s="690"/>
      <c r="B2126" s="690"/>
      <c r="C2126" s="690"/>
      <c r="D2126" s="690"/>
      <c r="E2126" s="690"/>
      <c r="F2126" s="690"/>
      <c r="G2126" s="690"/>
    </row>
    <row r="2127" spans="1:7">
      <c r="A2127" s="690"/>
      <c r="B2127" s="690"/>
      <c r="C2127" s="690"/>
      <c r="D2127" s="690"/>
      <c r="E2127" s="690"/>
      <c r="F2127" s="690"/>
      <c r="G2127" s="690"/>
    </row>
    <row r="2128" spans="1:7">
      <c r="A2128" s="690"/>
      <c r="B2128" s="690"/>
      <c r="C2128" s="690"/>
      <c r="D2128" s="690"/>
      <c r="E2128" s="690"/>
      <c r="F2128" s="690"/>
      <c r="G2128" s="690"/>
    </row>
    <row r="2129" spans="1:7">
      <c r="A2129" s="690"/>
      <c r="B2129" s="690"/>
      <c r="C2129" s="690"/>
      <c r="D2129" s="690"/>
      <c r="E2129" s="690"/>
      <c r="F2129" s="690"/>
      <c r="G2129" s="690"/>
    </row>
    <row r="2130" spans="1:7">
      <c r="A2130" s="690"/>
      <c r="B2130" s="690"/>
      <c r="C2130" s="690"/>
      <c r="D2130" s="690"/>
      <c r="E2130" s="690"/>
      <c r="F2130" s="690"/>
      <c r="G2130" s="690"/>
    </row>
    <row r="2131" spans="1:7">
      <c r="A2131" s="690"/>
      <c r="B2131" s="690"/>
      <c r="C2131" s="690"/>
      <c r="D2131" s="690"/>
      <c r="E2131" s="690"/>
      <c r="F2131" s="690"/>
      <c r="G2131" s="690"/>
    </row>
    <row r="2132" spans="1:7">
      <c r="A2132" s="690"/>
      <c r="B2132" s="690"/>
      <c r="C2132" s="690"/>
      <c r="D2132" s="690"/>
      <c r="E2132" s="690"/>
      <c r="F2132" s="690"/>
      <c r="G2132" s="690"/>
    </row>
    <row r="2133" spans="1:7">
      <c r="A2133" s="690"/>
      <c r="B2133" s="690"/>
      <c r="C2133" s="690"/>
      <c r="D2133" s="690"/>
      <c r="E2133" s="690"/>
      <c r="F2133" s="690"/>
      <c r="G2133" s="690"/>
    </row>
    <row r="2134" spans="1:7">
      <c r="A2134" s="690"/>
      <c r="B2134" s="690"/>
      <c r="C2134" s="690"/>
      <c r="D2134" s="690"/>
      <c r="E2134" s="690"/>
      <c r="F2134" s="690"/>
      <c r="G2134" s="690"/>
    </row>
    <row r="2135" spans="1:7">
      <c r="A2135" s="690"/>
      <c r="B2135" s="690"/>
      <c r="C2135" s="690"/>
      <c r="D2135" s="690"/>
      <c r="E2135" s="690"/>
      <c r="F2135" s="690"/>
      <c r="G2135" s="690"/>
    </row>
    <row r="2136" spans="1:7">
      <c r="A2136" s="690"/>
      <c r="B2136" s="690"/>
      <c r="C2136" s="690"/>
      <c r="D2136" s="690"/>
      <c r="E2136" s="690"/>
      <c r="F2136" s="690"/>
      <c r="G2136" s="690"/>
    </row>
    <row r="2137" spans="1:7">
      <c r="A2137" s="690"/>
      <c r="B2137" s="690"/>
      <c r="C2137" s="690"/>
      <c r="D2137" s="690"/>
      <c r="E2137" s="690"/>
      <c r="F2137" s="690"/>
      <c r="G2137" s="690"/>
    </row>
    <row r="2138" spans="1:7">
      <c r="A2138" s="690"/>
      <c r="B2138" s="690"/>
      <c r="C2138" s="690"/>
      <c r="D2138" s="690"/>
      <c r="E2138" s="690"/>
      <c r="F2138" s="690"/>
      <c r="G2138" s="690"/>
    </row>
    <row r="2139" spans="1:7">
      <c r="A2139" s="690"/>
      <c r="B2139" s="690"/>
      <c r="C2139" s="690"/>
      <c r="D2139" s="690"/>
      <c r="E2139" s="690"/>
      <c r="F2139" s="690"/>
      <c r="G2139" s="690"/>
    </row>
    <row r="2140" spans="1:7">
      <c r="A2140" s="690"/>
      <c r="B2140" s="690"/>
      <c r="C2140" s="690"/>
      <c r="D2140" s="690"/>
      <c r="E2140" s="690"/>
      <c r="F2140" s="690"/>
      <c r="G2140" s="690"/>
    </row>
    <row r="2141" spans="1:7">
      <c r="A2141" s="690"/>
      <c r="B2141" s="690"/>
      <c r="C2141" s="690"/>
      <c r="D2141" s="690"/>
      <c r="E2141" s="690"/>
      <c r="F2141" s="690"/>
      <c r="G2141" s="690"/>
    </row>
    <row r="2142" spans="1:7">
      <c r="A2142" s="690"/>
      <c r="B2142" s="690"/>
      <c r="C2142" s="690"/>
      <c r="D2142" s="690"/>
      <c r="E2142" s="690"/>
      <c r="F2142" s="690"/>
      <c r="G2142" s="690"/>
    </row>
    <row r="2143" spans="1:7">
      <c r="A2143" s="690"/>
      <c r="B2143" s="690"/>
      <c r="C2143" s="690"/>
      <c r="D2143" s="690"/>
      <c r="E2143" s="690"/>
      <c r="F2143" s="690"/>
      <c r="G2143" s="690"/>
    </row>
    <row r="2144" spans="1:7">
      <c r="A2144" s="690"/>
      <c r="B2144" s="690"/>
      <c r="C2144" s="690"/>
      <c r="D2144" s="690"/>
      <c r="E2144" s="690"/>
      <c r="F2144" s="690"/>
      <c r="G2144" s="690"/>
    </row>
    <row r="2145" spans="1:7">
      <c r="A2145" s="690"/>
      <c r="B2145" s="690"/>
      <c r="C2145" s="690"/>
      <c r="D2145" s="690"/>
      <c r="E2145" s="690"/>
      <c r="F2145" s="690"/>
      <c r="G2145" s="690"/>
    </row>
    <row r="2146" spans="1:7">
      <c r="A2146" s="690"/>
      <c r="B2146" s="690"/>
      <c r="C2146" s="690"/>
      <c r="D2146" s="690"/>
      <c r="E2146" s="690"/>
      <c r="F2146" s="690"/>
      <c r="G2146" s="690"/>
    </row>
    <row r="2147" spans="1:7">
      <c r="A2147" s="690"/>
      <c r="B2147" s="690"/>
      <c r="C2147" s="690"/>
      <c r="D2147" s="690"/>
      <c r="E2147" s="690"/>
      <c r="F2147" s="690"/>
      <c r="G2147" s="690"/>
    </row>
    <row r="2148" spans="1:7">
      <c r="A2148" s="690"/>
      <c r="B2148" s="690"/>
      <c r="C2148" s="690"/>
      <c r="D2148" s="690"/>
      <c r="E2148" s="690"/>
      <c r="F2148" s="690"/>
      <c r="G2148" s="690"/>
    </row>
    <row r="2149" spans="1:7">
      <c r="A2149" s="690"/>
      <c r="B2149" s="690"/>
      <c r="C2149" s="690"/>
      <c r="D2149" s="690"/>
      <c r="E2149" s="690"/>
      <c r="F2149" s="690"/>
      <c r="G2149" s="690"/>
    </row>
    <row r="2150" spans="1:7">
      <c r="A2150" s="690"/>
      <c r="B2150" s="690"/>
      <c r="C2150" s="690"/>
      <c r="D2150" s="690"/>
      <c r="E2150" s="690"/>
      <c r="F2150" s="690"/>
      <c r="G2150" s="690"/>
    </row>
    <row r="2151" spans="1:7">
      <c r="A2151" s="690"/>
      <c r="B2151" s="690"/>
      <c r="C2151" s="690"/>
      <c r="D2151" s="690"/>
      <c r="E2151" s="690"/>
      <c r="F2151" s="690"/>
      <c r="G2151" s="690"/>
    </row>
    <row r="2152" spans="1:7">
      <c r="A2152" s="690"/>
      <c r="B2152" s="690"/>
      <c r="C2152" s="690"/>
      <c r="D2152" s="690"/>
      <c r="E2152" s="690"/>
      <c r="F2152" s="690"/>
      <c r="G2152" s="690"/>
    </row>
    <row r="2153" spans="1:7">
      <c r="A2153" s="690"/>
      <c r="B2153" s="690"/>
      <c r="C2153" s="690"/>
      <c r="D2153" s="690"/>
      <c r="E2153" s="690"/>
      <c r="F2153" s="690"/>
      <c r="G2153" s="690"/>
    </row>
    <row r="2154" spans="1:7">
      <c r="A2154" s="690"/>
      <c r="B2154" s="690"/>
      <c r="C2154" s="690"/>
      <c r="D2154" s="690"/>
      <c r="E2154" s="690"/>
      <c r="F2154" s="690"/>
      <c r="G2154" s="690"/>
    </row>
    <row r="2155" spans="1:7">
      <c r="A2155" s="690"/>
      <c r="B2155" s="690"/>
      <c r="C2155" s="690"/>
      <c r="D2155" s="690"/>
      <c r="E2155" s="690"/>
      <c r="F2155" s="690"/>
      <c r="G2155" s="690"/>
    </row>
    <row r="2156" spans="1:7">
      <c r="A2156" s="690"/>
      <c r="B2156" s="690"/>
      <c r="C2156" s="690"/>
      <c r="D2156" s="690"/>
      <c r="E2156" s="690"/>
      <c r="F2156" s="690"/>
      <c r="G2156" s="690"/>
    </row>
    <row r="2157" spans="1:7">
      <c r="A2157" s="690"/>
      <c r="B2157" s="690"/>
      <c r="C2157" s="690"/>
      <c r="D2157" s="690"/>
      <c r="E2157" s="690"/>
      <c r="F2157" s="690"/>
      <c r="G2157" s="690"/>
    </row>
    <row r="2158" spans="1:7">
      <c r="A2158" s="690"/>
      <c r="B2158" s="690"/>
      <c r="C2158" s="690"/>
      <c r="D2158" s="690"/>
      <c r="E2158" s="690"/>
      <c r="F2158" s="690"/>
      <c r="G2158" s="690"/>
    </row>
    <row r="2159" spans="1:7">
      <c r="A2159" s="690"/>
      <c r="B2159" s="690"/>
      <c r="C2159" s="690"/>
      <c r="D2159" s="690"/>
      <c r="E2159" s="690"/>
      <c r="F2159" s="690"/>
      <c r="G2159" s="690"/>
    </row>
    <row r="2160" spans="1:7">
      <c r="A2160" s="690"/>
      <c r="B2160" s="690"/>
      <c r="C2160" s="690"/>
      <c r="D2160" s="690"/>
      <c r="E2160" s="690"/>
      <c r="F2160" s="690"/>
      <c r="G2160" s="690"/>
    </row>
    <row r="2161" spans="1:7">
      <c r="A2161" s="690"/>
      <c r="B2161" s="690"/>
      <c r="C2161" s="690"/>
      <c r="D2161" s="690"/>
      <c r="E2161" s="690"/>
      <c r="F2161" s="690"/>
      <c r="G2161" s="690"/>
    </row>
    <row r="2162" spans="1:7">
      <c r="A2162" s="690"/>
      <c r="B2162" s="690"/>
      <c r="C2162" s="690"/>
      <c r="D2162" s="690"/>
      <c r="E2162" s="690"/>
      <c r="F2162" s="690"/>
      <c r="G2162" s="690"/>
    </row>
    <row r="2163" spans="1:7">
      <c r="A2163" s="690"/>
      <c r="B2163" s="690"/>
      <c r="C2163" s="690"/>
      <c r="D2163" s="690"/>
      <c r="E2163" s="690"/>
      <c r="F2163" s="690"/>
      <c r="G2163" s="690"/>
    </row>
    <row r="2164" spans="1:7">
      <c r="A2164" s="690"/>
      <c r="B2164" s="690"/>
      <c r="C2164" s="690"/>
      <c r="D2164" s="690"/>
      <c r="E2164" s="690"/>
      <c r="F2164" s="690"/>
      <c r="G2164" s="690"/>
    </row>
    <row r="2165" spans="1:7">
      <c r="A2165" s="690"/>
      <c r="B2165" s="690"/>
      <c r="C2165" s="690"/>
      <c r="D2165" s="690"/>
      <c r="E2165" s="690"/>
      <c r="F2165" s="690"/>
      <c r="G2165" s="690"/>
    </row>
    <row r="2166" spans="1:7">
      <c r="A2166" s="690"/>
      <c r="B2166" s="690"/>
      <c r="C2166" s="690"/>
      <c r="D2166" s="690"/>
      <c r="E2166" s="690"/>
      <c r="F2166" s="690"/>
      <c r="G2166" s="690"/>
    </row>
    <row r="2167" spans="1:7">
      <c r="A2167" s="690"/>
      <c r="B2167" s="690"/>
      <c r="C2167" s="690"/>
      <c r="D2167" s="690"/>
      <c r="E2167" s="690"/>
      <c r="F2167" s="690"/>
      <c r="G2167" s="690"/>
    </row>
    <row r="2168" spans="1:7">
      <c r="A2168" s="690"/>
      <c r="B2168" s="690"/>
      <c r="C2168" s="690"/>
      <c r="D2168" s="690"/>
      <c r="E2168" s="690"/>
      <c r="F2168" s="690"/>
      <c r="G2168" s="690"/>
    </row>
    <row r="2169" spans="1:7">
      <c r="A2169" s="690"/>
      <c r="B2169" s="690"/>
      <c r="C2169" s="690"/>
      <c r="D2169" s="690"/>
      <c r="E2169" s="690"/>
      <c r="F2169" s="690"/>
      <c r="G2169" s="690"/>
    </row>
    <row r="2170" spans="1:7">
      <c r="A2170" s="690"/>
      <c r="B2170" s="690"/>
      <c r="C2170" s="690"/>
      <c r="D2170" s="690"/>
      <c r="E2170" s="690"/>
      <c r="F2170" s="690"/>
      <c r="G2170" s="690"/>
    </row>
    <row r="2171" spans="1:7">
      <c r="A2171" s="690"/>
      <c r="B2171" s="690"/>
      <c r="C2171" s="690"/>
      <c r="D2171" s="690"/>
      <c r="E2171" s="690"/>
      <c r="F2171" s="690"/>
      <c r="G2171" s="690"/>
    </row>
    <row r="2172" spans="1:7">
      <c r="A2172" s="690"/>
      <c r="B2172" s="690"/>
      <c r="C2172" s="690"/>
      <c r="D2172" s="690"/>
      <c r="E2172" s="690"/>
      <c r="F2172" s="690"/>
      <c r="G2172" s="690"/>
    </row>
    <row r="2173" spans="1:7">
      <c r="A2173" s="690"/>
      <c r="B2173" s="690"/>
      <c r="C2173" s="690"/>
      <c r="D2173" s="690"/>
      <c r="E2173" s="690"/>
      <c r="F2173" s="690"/>
      <c r="G2173" s="690"/>
    </row>
    <row r="2174" spans="1:7">
      <c r="A2174" s="690"/>
      <c r="B2174" s="690"/>
      <c r="C2174" s="690"/>
      <c r="D2174" s="690"/>
      <c r="E2174" s="690"/>
      <c r="F2174" s="690"/>
      <c r="G2174" s="690"/>
    </row>
    <row r="2175" spans="1:7">
      <c r="A2175" s="690"/>
      <c r="B2175" s="690"/>
      <c r="C2175" s="690"/>
      <c r="D2175" s="690"/>
      <c r="E2175" s="690"/>
      <c r="F2175" s="690"/>
      <c r="G2175" s="690"/>
    </row>
    <row r="2176" spans="1:7">
      <c r="A2176" s="690"/>
      <c r="B2176" s="690"/>
      <c r="C2176" s="690"/>
      <c r="D2176" s="690"/>
      <c r="E2176" s="690"/>
      <c r="F2176" s="690"/>
      <c r="G2176" s="690"/>
    </row>
    <row r="2177" spans="1:7">
      <c r="A2177" s="690"/>
      <c r="B2177" s="690"/>
      <c r="C2177" s="690"/>
      <c r="D2177" s="690"/>
      <c r="E2177" s="690"/>
      <c r="F2177" s="690"/>
      <c r="G2177" s="690"/>
    </row>
    <row r="2178" spans="1:7">
      <c r="A2178" s="690"/>
      <c r="B2178" s="690"/>
      <c r="C2178" s="690"/>
      <c r="D2178" s="690"/>
      <c r="E2178" s="690"/>
      <c r="F2178" s="690"/>
      <c r="G2178" s="690"/>
    </row>
    <row r="2179" spans="1:7">
      <c r="A2179" s="690"/>
      <c r="B2179" s="690"/>
      <c r="C2179" s="690"/>
      <c r="D2179" s="690"/>
      <c r="E2179" s="690"/>
      <c r="F2179" s="690"/>
      <c r="G2179" s="690"/>
    </row>
    <row r="2180" spans="1:7">
      <c r="A2180" s="690"/>
      <c r="B2180" s="690"/>
      <c r="C2180" s="690"/>
      <c r="D2180" s="690"/>
      <c r="E2180" s="690"/>
      <c r="F2180" s="690"/>
      <c r="G2180" s="690"/>
    </row>
    <row r="2181" spans="1:7">
      <c r="A2181" s="690"/>
      <c r="B2181" s="690"/>
      <c r="C2181" s="690"/>
      <c r="D2181" s="690"/>
      <c r="E2181" s="690"/>
      <c r="F2181" s="690"/>
      <c r="G2181" s="690"/>
    </row>
    <row r="2182" spans="1:7">
      <c r="A2182" s="690"/>
      <c r="B2182" s="690"/>
      <c r="C2182" s="690"/>
      <c r="D2182" s="690"/>
      <c r="E2182" s="690"/>
      <c r="F2182" s="690"/>
      <c r="G2182" s="690"/>
    </row>
    <row r="2183" spans="1:7">
      <c r="A2183" s="690"/>
      <c r="B2183" s="690"/>
      <c r="C2183" s="690"/>
      <c r="D2183" s="690"/>
      <c r="E2183" s="690"/>
      <c r="F2183" s="690"/>
      <c r="G2183" s="690"/>
    </row>
    <row r="2184" spans="1:7">
      <c r="A2184" s="690"/>
      <c r="B2184" s="690"/>
      <c r="C2184" s="690"/>
      <c r="D2184" s="690"/>
      <c r="E2184" s="690"/>
      <c r="F2184" s="690"/>
      <c r="G2184" s="690"/>
    </row>
    <row r="2185" spans="1:7">
      <c r="A2185" s="690"/>
      <c r="B2185" s="690"/>
      <c r="C2185" s="690"/>
      <c r="D2185" s="690"/>
      <c r="E2185" s="690"/>
      <c r="F2185" s="690"/>
      <c r="G2185" s="690"/>
    </row>
    <row r="2186" spans="1:7">
      <c r="A2186" s="690"/>
      <c r="B2186" s="690"/>
      <c r="C2186" s="690"/>
      <c r="D2186" s="690"/>
      <c r="E2186" s="690"/>
      <c r="F2186" s="690"/>
      <c r="G2186" s="690"/>
    </row>
    <row r="2187" spans="1:7">
      <c r="A2187" s="690"/>
      <c r="B2187" s="690"/>
      <c r="C2187" s="690"/>
      <c r="D2187" s="690"/>
      <c r="E2187" s="690"/>
      <c r="F2187" s="690"/>
      <c r="G2187" s="690"/>
    </row>
    <row r="2188" spans="1:7">
      <c r="A2188" s="690"/>
      <c r="B2188" s="690"/>
      <c r="C2188" s="690"/>
      <c r="D2188" s="690"/>
      <c r="E2188" s="690"/>
      <c r="F2188" s="690"/>
      <c r="G2188" s="690"/>
    </row>
    <row r="2189" spans="1:7">
      <c r="A2189" s="690"/>
      <c r="B2189" s="690"/>
      <c r="C2189" s="690"/>
      <c r="D2189" s="690"/>
      <c r="E2189" s="690"/>
      <c r="F2189" s="690"/>
      <c r="G2189" s="690"/>
    </row>
    <row r="2190" spans="1:7">
      <c r="A2190" s="690"/>
      <c r="B2190" s="690"/>
      <c r="C2190" s="690"/>
      <c r="D2190" s="690"/>
      <c r="E2190" s="690"/>
      <c r="F2190" s="690"/>
      <c r="G2190" s="690"/>
    </row>
    <row r="2191" spans="1:7">
      <c r="A2191" s="690"/>
      <c r="B2191" s="690"/>
      <c r="C2191" s="690"/>
      <c r="D2191" s="690"/>
      <c r="E2191" s="690"/>
      <c r="F2191" s="690"/>
      <c r="G2191" s="690"/>
    </row>
    <row r="2192" spans="1:7">
      <c r="A2192" s="690"/>
      <c r="B2192" s="690"/>
      <c r="C2192" s="690"/>
      <c r="D2192" s="690"/>
      <c r="E2192" s="690"/>
      <c r="F2192" s="690"/>
      <c r="G2192" s="690"/>
    </row>
    <row r="2193" spans="1:7">
      <c r="A2193" s="690"/>
      <c r="B2193" s="690"/>
      <c r="C2193" s="690"/>
      <c r="D2193" s="690"/>
      <c r="E2193" s="690"/>
      <c r="F2193" s="690"/>
      <c r="G2193" s="690"/>
    </row>
    <row r="2194" spans="1:7">
      <c r="A2194" s="690"/>
      <c r="B2194" s="690"/>
      <c r="C2194" s="690"/>
      <c r="D2194" s="690"/>
      <c r="E2194" s="690"/>
      <c r="F2194" s="690"/>
      <c r="G2194" s="690"/>
    </row>
    <row r="2195" spans="1:7">
      <c r="A2195" s="690"/>
      <c r="B2195" s="690"/>
      <c r="C2195" s="690"/>
      <c r="D2195" s="690"/>
      <c r="E2195" s="690"/>
      <c r="F2195" s="690"/>
      <c r="G2195" s="690"/>
    </row>
    <row r="2196" spans="1:7">
      <c r="A2196" s="690"/>
      <c r="B2196" s="690"/>
      <c r="C2196" s="690"/>
      <c r="D2196" s="690"/>
      <c r="E2196" s="690"/>
      <c r="F2196" s="690"/>
      <c r="G2196" s="690"/>
    </row>
    <row r="2197" spans="1:7">
      <c r="A2197" s="690"/>
      <c r="B2197" s="690"/>
      <c r="C2197" s="690"/>
      <c r="D2197" s="690"/>
      <c r="E2197" s="690"/>
      <c r="F2197" s="690"/>
      <c r="G2197" s="690"/>
    </row>
    <row r="2198" spans="1:7">
      <c r="A2198" s="690"/>
      <c r="B2198" s="690"/>
      <c r="C2198" s="690"/>
      <c r="D2198" s="690"/>
      <c r="E2198" s="690"/>
      <c r="F2198" s="690"/>
      <c r="G2198" s="690"/>
    </row>
    <row r="2199" spans="1:7">
      <c r="A2199" s="690"/>
      <c r="B2199" s="690"/>
      <c r="C2199" s="690"/>
      <c r="D2199" s="690"/>
      <c r="E2199" s="690"/>
      <c r="F2199" s="690"/>
      <c r="G2199" s="690"/>
    </row>
    <row r="2200" spans="1:7">
      <c r="A2200" s="690"/>
      <c r="B2200" s="690"/>
      <c r="C2200" s="690"/>
      <c r="D2200" s="690"/>
      <c r="E2200" s="690"/>
      <c r="F2200" s="690"/>
      <c r="G2200" s="690"/>
    </row>
    <row r="2201" spans="1:7">
      <c r="A2201" s="690"/>
      <c r="B2201" s="690"/>
      <c r="C2201" s="690"/>
      <c r="D2201" s="690"/>
      <c r="E2201" s="690"/>
      <c r="F2201" s="690"/>
      <c r="G2201" s="690"/>
    </row>
    <row r="2202" spans="1:7">
      <c r="A2202" s="690"/>
      <c r="B2202" s="690"/>
      <c r="C2202" s="690"/>
      <c r="D2202" s="690"/>
      <c r="E2202" s="690"/>
      <c r="F2202" s="690"/>
      <c r="G2202" s="690"/>
    </row>
    <row r="2203" spans="1:7">
      <c r="A2203" s="690"/>
      <c r="B2203" s="690"/>
      <c r="C2203" s="690"/>
      <c r="D2203" s="690"/>
      <c r="E2203" s="690"/>
      <c r="F2203" s="690"/>
      <c r="G2203" s="690"/>
    </row>
    <row r="2204" spans="1:7">
      <c r="A2204" s="690"/>
      <c r="B2204" s="690"/>
      <c r="C2204" s="690"/>
      <c r="D2204" s="690"/>
      <c r="E2204" s="690"/>
      <c r="F2204" s="690"/>
      <c r="G2204" s="690"/>
    </row>
    <row r="2205" spans="1:7">
      <c r="A2205" s="690"/>
      <c r="B2205" s="690"/>
      <c r="C2205" s="690"/>
      <c r="D2205" s="690"/>
      <c r="E2205" s="690"/>
      <c r="F2205" s="690"/>
      <c r="G2205" s="690"/>
    </row>
    <row r="2206" spans="1:7">
      <c r="A2206" s="690"/>
      <c r="B2206" s="690"/>
      <c r="C2206" s="690"/>
      <c r="D2206" s="690"/>
      <c r="E2206" s="690"/>
      <c r="F2206" s="690"/>
      <c r="G2206" s="690"/>
    </row>
    <row r="2207" spans="1:7">
      <c r="A2207" s="690"/>
      <c r="B2207" s="690"/>
      <c r="C2207" s="690"/>
      <c r="D2207" s="690"/>
      <c r="E2207" s="690"/>
      <c r="F2207" s="690"/>
      <c r="G2207" s="690"/>
    </row>
    <row r="2208" spans="1:7">
      <c r="A2208" s="690"/>
      <c r="B2208" s="690"/>
      <c r="C2208" s="690"/>
      <c r="D2208" s="690"/>
      <c r="E2208" s="690"/>
      <c r="F2208" s="690"/>
      <c r="G2208" s="690"/>
    </row>
    <row r="2209" spans="1:7">
      <c r="A2209" s="690"/>
      <c r="B2209" s="690"/>
      <c r="C2209" s="690"/>
      <c r="D2209" s="690"/>
      <c r="E2209" s="690"/>
      <c r="F2209" s="690"/>
      <c r="G2209" s="690"/>
    </row>
    <row r="2210" spans="1:7">
      <c r="A2210" s="690"/>
      <c r="B2210" s="690"/>
      <c r="C2210" s="690"/>
      <c r="D2210" s="690"/>
      <c r="E2210" s="690"/>
      <c r="F2210" s="690"/>
      <c r="G2210" s="690"/>
    </row>
    <row r="2211" spans="1:7">
      <c r="A2211" s="690"/>
      <c r="B2211" s="690"/>
      <c r="C2211" s="690"/>
      <c r="D2211" s="690"/>
      <c r="E2211" s="690"/>
      <c r="F2211" s="690"/>
      <c r="G2211" s="690"/>
    </row>
    <row r="2212" spans="1:7">
      <c r="A2212" s="690"/>
      <c r="B2212" s="690"/>
      <c r="C2212" s="690"/>
      <c r="D2212" s="690"/>
      <c r="E2212" s="690"/>
      <c r="F2212" s="690"/>
      <c r="G2212" s="690"/>
    </row>
    <row r="2213" spans="1:7">
      <c r="A2213" s="690"/>
      <c r="B2213" s="690"/>
      <c r="C2213" s="690"/>
      <c r="D2213" s="690"/>
      <c r="E2213" s="690"/>
      <c r="F2213" s="690"/>
      <c r="G2213" s="690"/>
    </row>
    <row r="2214" spans="1:7">
      <c r="A2214" s="690"/>
      <c r="B2214" s="690"/>
      <c r="C2214" s="690"/>
      <c r="D2214" s="690"/>
      <c r="E2214" s="690"/>
      <c r="F2214" s="690"/>
      <c r="G2214" s="690"/>
    </row>
    <row r="2215" spans="1:7">
      <c r="A2215" s="690"/>
      <c r="B2215" s="690"/>
      <c r="C2215" s="690"/>
      <c r="D2215" s="690"/>
      <c r="E2215" s="690"/>
      <c r="F2215" s="690"/>
      <c r="G2215" s="690"/>
    </row>
    <row r="2216" spans="1:7">
      <c r="A2216" s="690"/>
      <c r="B2216" s="690"/>
      <c r="C2216" s="690"/>
      <c r="D2216" s="690"/>
      <c r="E2216" s="690"/>
      <c r="F2216" s="690"/>
      <c r="G2216" s="690"/>
    </row>
    <row r="2217" spans="1:7">
      <c r="A2217" s="690"/>
      <c r="B2217" s="690"/>
      <c r="C2217" s="690"/>
      <c r="D2217" s="690"/>
      <c r="E2217" s="690"/>
      <c r="F2217" s="690"/>
      <c r="G2217" s="690"/>
    </row>
    <row r="2218" spans="1:7">
      <c r="A2218" s="690"/>
      <c r="B2218" s="690"/>
      <c r="C2218" s="690"/>
      <c r="D2218" s="690"/>
      <c r="E2218" s="690"/>
      <c r="F2218" s="690"/>
      <c r="G2218" s="690"/>
    </row>
    <row r="2219" spans="1:7">
      <c r="A2219" s="690"/>
      <c r="B2219" s="690"/>
      <c r="C2219" s="690"/>
      <c r="D2219" s="690"/>
      <c r="E2219" s="690"/>
      <c r="F2219" s="690"/>
      <c r="G2219" s="690"/>
    </row>
    <row r="2220" spans="1:7">
      <c r="A2220" s="690"/>
      <c r="B2220" s="690"/>
      <c r="C2220" s="690"/>
      <c r="D2220" s="690"/>
      <c r="E2220" s="690"/>
      <c r="F2220" s="690"/>
      <c r="G2220" s="690"/>
    </row>
    <row r="2221" spans="1:7">
      <c r="A2221" s="690"/>
      <c r="B2221" s="690"/>
      <c r="C2221" s="690"/>
      <c r="D2221" s="690"/>
      <c r="E2221" s="690"/>
      <c r="F2221" s="690"/>
      <c r="G2221" s="690"/>
    </row>
    <row r="2222" spans="1:7">
      <c r="A2222" s="690"/>
      <c r="B2222" s="690"/>
      <c r="C2222" s="690"/>
      <c r="D2222" s="690"/>
      <c r="E2222" s="690"/>
      <c r="F2222" s="690"/>
      <c r="G2222" s="690"/>
    </row>
    <row r="2223" spans="1:7">
      <c r="A2223" s="690"/>
      <c r="B2223" s="690"/>
      <c r="C2223" s="690"/>
      <c r="D2223" s="690"/>
      <c r="E2223" s="690"/>
      <c r="F2223" s="690"/>
      <c r="G2223" s="690"/>
    </row>
    <row r="2224" spans="1:7">
      <c r="A2224" s="690"/>
      <c r="B2224" s="690"/>
      <c r="C2224" s="690"/>
      <c r="D2224" s="690"/>
      <c r="E2224" s="690"/>
      <c r="F2224" s="690"/>
      <c r="G2224" s="690"/>
    </row>
    <row r="2225" spans="1:7">
      <c r="A2225" s="690"/>
      <c r="B2225" s="690"/>
      <c r="C2225" s="690"/>
      <c r="D2225" s="690"/>
      <c r="E2225" s="690"/>
      <c r="F2225" s="690"/>
      <c r="G2225" s="690"/>
    </row>
    <row r="2226" spans="1:7">
      <c r="A2226" s="690"/>
      <c r="B2226" s="690"/>
      <c r="C2226" s="690"/>
      <c r="D2226" s="690"/>
      <c r="E2226" s="690"/>
      <c r="F2226" s="690"/>
      <c r="G2226" s="690"/>
    </row>
    <row r="2227" spans="1:7">
      <c r="A2227" s="690"/>
      <c r="B2227" s="690"/>
      <c r="C2227" s="690"/>
      <c r="D2227" s="690"/>
      <c r="E2227" s="690"/>
      <c r="F2227" s="690"/>
      <c r="G2227" s="690"/>
    </row>
    <row r="2228" spans="1:7">
      <c r="A2228" s="690"/>
      <c r="B2228" s="690"/>
      <c r="C2228" s="690"/>
      <c r="D2228" s="690"/>
      <c r="E2228" s="690"/>
      <c r="F2228" s="690"/>
      <c r="G2228" s="690"/>
    </row>
    <row r="2229" spans="1:7">
      <c r="A2229" s="690"/>
      <c r="B2229" s="690"/>
      <c r="C2229" s="690"/>
      <c r="D2229" s="690"/>
      <c r="E2229" s="690"/>
      <c r="F2229" s="690"/>
      <c r="G2229" s="690"/>
    </row>
    <row r="2230" spans="1:7">
      <c r="A2230" s="690"/>
      <c r="B2230" s="690"/>
      <c r="C2230" s="690"/>
      <c r="D2230" s="690"/>
      <c r="E2230" s="690"/>
      <c r="F2230" s="690"/>
      <c r="G2230" s="690"/>
    </row>
    <row r="2231" spans="1:7">
      <c r="A2231" s="690"/>
      <c r="B2231" s="690"/>
      <c r="C2231" s="690"/>
      <c r="D2231" s="690"/>
      <c r="E2231" s="690"/>
      <c r="F2231" s="690"/>
      <c r="G2231" s="690"/>
    </row>
    <row r="2232" spans="1:7">
      <c r="A2232" s="690"/>
      <c r="B2232" s="690"/>
      <c r="C2232" s="690"/>
      <c r="D2232" s="690"/>
      <c r="E2232" s="690"/>
      <c r="F2232" s="690"/>
      <c r="G2232" s="690"/>
    </row>
    <row r="2233" spans="1:7">
      <c r="A2233" s="690"/>
      <c r="B2233" s="690"/>
      <c r="C2233" s="690"/>
      <c r="D2233" s="690"/>
      <c r="E2233" s="690"/>
      <c r="F2233" s="690"/>
      <c r="G2233" s="690"/>
    </row>
    <row r="2234" spans="1:7">
      <c r="A2234" s="690"/>
      <c r="B2234" s="690"/>
      <c r="C2234" s="690"/>
      <c r="D2234" s="690"/>
      <c r="E2234" s="690"/>
      <c r="F2234" s="690"/>
      <c r="G2234" s="690"/>
    </row>
    <row r="2235" spans="1:7">
      <c r="A2235" s="690"/>
      <c r="B2235" s="690"/>
      <c r="C2235" s="690"/>
      <c r="D2235" s="690"/>
      <c r="E2235" s="690"/>
      <c r="F2235" s="690"/>
      <c r="G2235" s="690"/>
    </row>
    <row r="2236" spans="1:7">
      <c r="A2236" s="690"/>
      <c r="B2236" s="690"/>
      <c r="C2236" s="690"/>
      <c r="D2236" s="690"/>
      <c r="E2236" s="690"/>
      <c r="F2236" s="690"/>
      <c r="G2236" s="690"/>
    </row>
    <row r="2237" spans="1:7">
      <c r="A2237" s="690"/>
      <c r="B2237" s="690"/>
      <c r="C2237" s="690"/>
      <c r="D2237" s="690"/>
      <c r="E2237" s="690"/>
      <c r="F2237" s="690"/>
      <c r="G2237" s="690"/>
    </row>
    <row r="2238" spans="1:7">
      <c r="A2238" s="690"/>
      <c r="B2238" s="690"/>
      <c r="C2238" s="690"/>
      <c r="D2238" s="690"/>
      <c r="E2238" s="690"/>
      <c r="F2238" s="690"/>
      <c r="G2238" s="690"/>
    </row>
    <row r="2239" spans="1:7">
      <c r="A2239" s="690"/>
      <c r="B2239" s="690"/>
      <c r="C2239" s="690"/>
      <c r="D2239" s="690"/>
      <c r="E2239" s="690"/>
      <c r="F2239" s="690"/>
      <c r="G2239" s="690"/>
    </row>
    <row r="2240" spans="1:7">
      <c r="A2240" s="690"/>
      <c r="B2240" s="690"/>
      <c r="C2240" s="690"/>
      <c r="D2240" s="690"/>
      <c r="E2240" s="690"/>
      <c r="F2240" s="690"/>
      <c r="G2240" s="690"/>
    </row>
    <row r="2241" spans="1:7">
      <c r="A2241" s="690"/>
      <c r="B2241" s="690"/>
      <c r="C2241" s="690"/>
      <c r="D2241" s="690"/>
      <c r="E2241" s="690"/>
      <c r="F2241" s="690"/>
      <c r="G2241" s="690"/>
    </row>
    <row r="2242" spans="1:7">
      <c r="A2242" s="690"/>
      <c r="B2242" s="690"/>
      <c r="C2242" s="690"/>
      <c r="D2242" s="690"/>
      <c r="E2242" s="690"/>
      <c r="F2242" s="690"/>
      <c r="G2242" s="690"/>
    </row>
    <row r="2243" spans="1:7">
      <c r="A2243" s="690"/>
      <c r="B2243" s="690"/>
      <c r="C2243" s="690"/>
      <c r="D2243" s="690"/>
      <c r="E2243" s="690"/>
      <c r="F2243" s="690"/>
      <c r="G2243" s="690"/>
    </row>
    <row r="2244" spans="1:7">
      <c r="A2244" s="690"/>
      <c r="B2244" s="690"/>
      <c r="C2244" s="690"/>
      <c r="D2244" s="690"/>
      <c r="E2244" s="690"/>
      <c r="F2244" s="690"/>
      <c r="G2244" s="690"/>
    </row>
    <row r="2245" spans="1:7">
      <c r="A2245" s="690"/>
      <c r="B2245" s="690"/>
      <c r="C2245" s="690"/>
      <c r="D2245" s="690"/>
      <c r="E2245" s="690"/>
      <c r="F2245" s="690"/>
      <c r="G2245" s="690"/>
    </row>
    <row r="2246" spans="1:7">
      <c r="A2246" s="690"/>
      <c r="B2246" s="690"/>
      <c r="C2246" s="690"/>
      <c r="D2246" s="690"/>
      <c r="E2246" s="690"/>
      <c r="F2246" s="690"/>
      <c r="G2246" s="690"/>
    </row>
    <row r="2247" spans="1:7">
      <c r="A2247" s="690"/>
      <c r="B2247" s="690"/>
      <c r="C2247" s="690"/>
      <c r="D2247" s="690"/>
      <c r="E2247" s="690"/>
      <c r="F2247" s="690"/>
      <c r="G2247" s="690"/>
    </row>
    <row r="2248" spans="1:7">
      <c r="A2248" s="690"/>
      <c r="B2248" s="690"/>
      <c r="C2248" s="690"/>
      <c r="D2248" s="690"/>
      <c r="E2248" s="690"/>
      <c r="F2248" s="690"/>
      <c r="G2248" s="690"/>
    </row>
    <row r="2249" spans="1:7">
      <c r="A2249" s="690"/>
      <c r="B2249" s="690"/>
      <c r="C2249" s="690"/>
      <c r="D2249" s="690"/>
      <c r="E2249" s="690"/>
      <c r="F2249" s="690"/>
      <c r="G2249" s="690"/>
    </row>
    <row r="2250" spans="1:7">
      <c r="A2250" s="690"/>
      <c r="B2250" s="690"/>
      <c r="C2250" s="690"/>
      <c r="D2250" s="690"/>
      <c r="E2250" s="690"/>
      <c r="F2250" s="690"/>
      <c r="G2250" s="690"/>
    </row>
    <row r="2251" spans="1:7">
      <c r="A2251" s="690"/>
      <c r="B2251" s="690"/>
      <c r="C2251" s="690"/>
      <c r="D2251" s="690"/>
      <c r="E2251" s="690"/>
      <c r="F2251" s="690"/>
      <c r="G2251" s="690"/>
    </row>
    <row r="2252" spans="1:7">
      <c r="A2252" s="690"/>
      <c r="B2252" s="690"/>
      <c r="C2252" s="690"/>
      <c r="D2252" s="690"/>
      <c r="E2252" s="690"/>
      <c r="F2252" s="690"/>
      <c r="G2252" s="690"/>
    </row>
    <row r="2253" spans="1:7">
      <c r="A2253" s="690"/>
      <c r="B2253" s="690"/>
      <c r="C2253" s="690"/>
      <c r="D2253" s="690"/>
      <c r="E2253" s="690"/>
      <c r="F2253" s="690"/>
      <c r="G2253" s="690"/>
    </row>
    <row r="2254" spans="1:7">
      <c r="A2254" s="690"/>
      <c r="B2254" s="690"/>
      <c r="C2254" s="690"/>
      <c r="D2254" s="690"/>
      <c r="E2254" s="690"/>
      <c r="F2254" s="690"/>
      <c r="G2254" s="690"/>
    </row>
    <row r="2255" spans="1:7">
      <c r="A2255" s="690"/>
      <c r="B2255" s="690"/>
      <c r="C2255" s="690"/>
      <c r="D2255" s="690"/>
      <c r="E2255" s="690"/>
      <c r="F2255" s="690"/>
      <c r="G2255" s="690"/>
    </row>
    <row r="2256" spans="1:7">
      <c r="A2256" s="690"/>
      <c r="B2256" s="690"/>
      <c r="C2256" s="690"/>
      <c r="D2256" s="690"/>
      <c r="E2256" s="690"/>
      <c r="F2256" s="690"/>
      <c r="G2256" s="690"/>
    </row>
    <row r="2257" spans="1:7">
      <c r="A2257" s="690"/>
      <c r="B2257" s="690"/>
      <c r="C2257" s="690"/>
      <c r="D2257" s="690"/>
      <c r="E2257" s="690"/>
      <c r="F2257" s="690"/>
      <c r="G2257" s="690"/>
    </row>
    <row r="2258" spans="1:7">
      <c r="A2258" s="690"/>
      <c r="B2258" s="690"/>
      <c r="C2258" s="690"/>
      <c r="D2258" s="690"/>
      <c r="E2258" s="690"/>
      <c r="F2258" s="690"/>
      <c r="G2258" s="690"/>
    </row>
    <row r="2259" spans="1:7">
      <c r="A2259" s="690"/>
      <c r="B2259" s="690"/>
      <c r="C2259" s="690"/>
      <c r="D2259" s="690"/>
      <c r="E2259" s="690"/>
      <c r="F2259" s="690"/>
      <c r="G2259" s="690"/>
    </row>
    <row r="2260" spans="1:7">
      <c r="A2260" s="690"/>
      <c r="B2260" s="690"/>
      <c r="C2260" s="690"/>
      <c r="D2260" s="690"/>
      <c r="E2260" s="690"/>
      <c r="F2260" s="690"/>
      <c r="G2260" s="690"/>
    </row>
    <row r="2261" spans="1:7">
      <c r="A2261" s="690"/>
      <c r="B2261" s="690"/>
      <c r="C2261" s="690"/>
      <c r="D2261" s="690"/>
      <c r="E2261" s="690"/>
      <c r="F2261" s="690"/>
      <c r="G2261" s="690"/>
    </row>
    <row r="2262" spans="1:7">
      <c r="A2262" s="690"/>
      <c r="B2262" s="690"/>
      <c r="C2262" s="690"/>
      <c r="D2262" s="690"/>
      <c r="E2262" s="690"/>
      <c r="F2262" s="690"/>
      <c r="G2262" s="690"/>
    </row>
    <row r="2263" spans="1:7">
      <c r="A2263" s="690"/>
      <c r="B2263" s="690"/>
      <c r="C2263" s="690"/>
      <c r="D2263" s="690"/>
      <c r="E2263" s="690"/>
      <c r="F2263" s="690"/>
      <c r="G2263" s="690"/>
    </row>
    <row r="2264" spans="1:7">
      <c r="A2264" s="690"/>
      <c r="B2264" s="690"/>
      <c r="C2264" s="690"/>
      <c r="D2264" s="690"/>
      <c r="E2264" s="690"/>
      <c r="F2264" s="690"/>
      <c r="G2264" s="690"/>
    </row>
    <row r="2265" spans="1:7">
      <c r="A2265" s="690"/>
      <c r="B2265" s="690"/>
      <c r="C2265" s="690"/>
      <c r="D2265" s="690"/>
      <c r="E2265" s="690"/>
      <c r="F2265" s="690"/>
      <c r="G2265" s="690"/>
    </row>
    <row r="2266" spans="1:7">
      <c r="A2266" s="690"/>
      <c r="B2266" s="690"/>
      <c r="C2266" s="690"/>
      <c r="D2266" s="690"/>
      <c r="E2266" s="690"/>
      <c r="F2266" s="690"/>
      <c r="G2266" s="690"/>
    </row>
    <row r="2267" spans="1:7">
      <c r="A2267" s="690"/>
      <c r="B2267" s="690"/>
      <c r="C2267" s="690"/>
      <c r="D2267" s="690"/>
      <c r="E2267" s="690"/>
      <c r="F2267" s="690"/>
      <c r="G2267" s="690"/>
    </row>
    <row r="2268" spans="1:7">
      <c r="A2268" s="690"/>
      <c r="B2268" s="690"/>
      <c r="C2268" s="690"/>
      <c r="D2268" s="690"/>
      <c r="E2268" s="690"/>
      <c r="F2268" s="690"/>
      <c r="G2268" s="690"/>
    </row>
    <row r="2269" spans="1:7">
      <c r="A2269" s="690"/>
      <c r="B2269" s="690"/>
      <c r="C2269" s="690"/>
      <c r="D2269" s="690"/>
      <c r="E2269" s="690"/>
      <c r="F2269" s="690"/>
      <c r="G2269" s="690"/>
    </row>
    <row r="2270" spans="1:7">
      <c r="A2270" s="690"/>
      <c r="B2270" s="690"/>
      <c r="C2270" s="690"/>
      <c r="D2270" s="690"/>
      <c r="E2270" s="690"/>
      <c r="F2270" s="690"/>
      <c r="G2270" s="690"/>
    </row>
    <row r="2271" spans="1:7">
      <c r="A2271" s="690"/>
      <c r="B2271" s="690"/>
      <c r="C2271" s="690"/>
      <c r="D2271" s="690"/>
      <c r="E2271" s="690"/>
      <c r="F2271" s="690"/>
      <c r="G2271" s="690"/>
    </row>
    <row r="2272" spans="1:7">
      <c r="A2272" s="690"/>
      <c r="B2272" s="690"/>
      <c r="C2272" s="690"/>
      <c r="D2272" s="690"/>
      <c r="E2272" s="690"/>
      <c r="F2272" s="690"/>
      <c r="G2272" s="690"/>
    </row>
    <row r="2273" spans="1:7">
      <c r="A2273" s="690"/>
      <c r="B2273" s="690"/>
      <c r="C2273" s="690"/>
      <c r="D2273" s="690"/>
      <c r="E2273" s="690"/>
      <c r="F2273" s="690"/>
      <c r="G2273" s="690"/>
    </row>
    <row r="2274" spans="1:7">
      <c r="A2274" s="690"/>
      <c r="B2274" s="690"/>
      <c r="C2274" s="690"/>
      <c r="D2274" s="690"/>
      <c r="E2274" s="690"/>
      <c r="F2274" s="690"/>
      <c r="G2274" s="690"/>
    </row>
    <row r="2275" spans="1:7">
      <c r="A2275" s="690"/>
      <c r="B2275" s="690"/>
      <c r="C2275" s="690"/>
      <c r="D2275" s="690"/>
      <c r="E2275" s="690"/>
      <c r="F2275" s="690"/>
      <c r="G2275" s="690"/>
    </row>
    <row r="2276" spans="1:7">
      <c r="A2276" s="690"/>
      <c r="B2276" s="690"/>
      <c r="C2276" s="690"/>
      <c r="D2276" s="690"/>
      <c r="E2276" s="690"/>
      <c r="F2276" s="690"/>
      <c r="G2276" s="690"/>
    </row>
    <row r="2277" spans="1:7">
      <c r="A2277" s="690"/>
      <c r="B2277" s="690"/>
      <c r="C2277" s="690"/>
      <c r="D2277" s="690"/>
      <c r="E2277" s="690"/>
      <c r="F2277" s="690"/>
      <c r="G2277" s="690"/>
    </row>
    <row r="2278" spans="1:7">
      <c r="A2278" s="690"/>
      <c r="B2278" s="690"/>
      <c r="C2278" s="690"/>
      <c r="D2278" s="690"/>
      <c r="E2278" s="690"/>
      <c r="F2278" s="690"/>
      <c r="G2278" s="690"/>
    </row>
    <row r="2279" spans="1:7">
      <c r="A2279" s="690"/>
      <c r="B2279" s="690"/>
      <c r="C2279" s="690"/>
      <c r="D2279" s="690"/>
      <c r="E2279" s="690"/>
      <c r="F2279" s="690"/>
      <c r="G2279" s="690"/>
    </row>
    <row r="2280" spans="1:7">
      <c r="A2280" s="690"/>
      <c r="B2280" s="690"/>
      <c r="C2280" s="690"/>
      <c r="D2280" s="690"/>
      <c r="E2280" s="690"/>
      <c r="F2280" s="690"/>
      <c r="G2280" s="690"/>
    </row>
    <row r="2281" spans="1:7">
      <c r="A2281" s="690"/>
      <c r="B2281" s="690"/>
      <c r="C2281" s="690"/>
      <c r="D2281" s="690"/>
      <c r="E2281" s="690"/>
      <c r="F2281" s="690"/>
      <c r="G2281" s="690"/>
    </row>
    <row r="2282" spans="1:7">
      <c r="A2282" s="690"/>
      <c r="B2282" s="690"/>
      <c r="C2282" s="690"/>
      <c r="D2282" s="690"/>
      <c r="E2282" s="690"/>
      <c r="F2282" s="690"/>
      <c r="G2282" s="690"/>
    </row>
    <row r="2283" spans="1:7">
      <c r="A2283" s="690"/>
      <c r="B2283" s="690"/>
      <c r="C2283" s="690"/>
      <c r="D2283" s="690"/>
      <c r="E2283" s="690"/>
      <c r="F2283" s="690"/>
      <c r="G2283" s="690"/>
    </row>
    <row r="2284" spans="1:7">
      <c r="A2284" s="690"/>
      <c r="B2284" s="690"/>
      <c r="C2284" s="690"/>
      <c r="D2284" s="690"/>
      <c r="E2284" s="690"/>
      <c r="F2284" s="690"/>
      <c r="G2284" s="690"/>
    </row>
    <row r="2285" spans="1:7">
      <c r="A2285" s="690"/>
      <c r="B2285" s="690"/>
      <c r="C2285" s="690"/>
      <c r="D2285" s="690"/>
      <c r="E2285" s="690"/>
      <c r="F2285" s="690"/>
      <c r="G2285" s="690"/>
    </row>
    <row r="2286" spans="1:7">
      <c r="A2286" s="690"/>
      <c r="B2286" s="690"/>
      <c r="C2286" s="690"/>
      <c r="D2286" s="690"/>
      <c r="E2286" s="690"/>
      <c r="F2286" s="690"/>
      <c r="G2286" s="690"/>
    </row>
    <row r="2287" spans="1:7">
      <c r="A2287" s="690"/>
      <c r="B2287" s="690"/>
      <c r="C2287" s="690"/>
      <c r="D2287" s="690"/>
      <c r="E2287" s="690"/>
      <c r="F2287" s="690"/>
      <c r="G2287" s="690"/>
    </row>
    <row r="2288" spans="1:7">
      <c r="A2288" s="690"/>
      <c r="B2288" s="690"/>
      <c r="C2288" s="690"/>
      <c r="D2288" s="690"/>
      <c r="E2288" s="690"/>
      <c r="F2288" s="690"/>
      <c r="G2288" s="690"/>
    </row>
    <row r="2289" spans="1:7">
      <c r="A2289" s="690"/>
      <c r="B2289" s="690"/>
      <c r="C2289" s="690"/>
      <c r="D2289" s="690"/>
      <c r="E2289" s="690"/>
      <c r="F2289" s="690"/>
      <c r="G2289" s="690"/>
    </row>
    <row r="2290" spans="1:7">
      <c r="A2290" s="690"/>
      <c r="B2290" s="690"/>
      <c r="C2290" s="690"/>
      <c r="D2290" s="690"/>
      <c r="E2290" s="690"/>
      <c r="F2290" s="690"/>
      <c r="G2290" s="690"/>
    </row>
    <row r="2291" spans="1:7">
      <c r="A2291" s="690"/>
      <c r="B2291" s="690"/>
      <c r="C2291" s="690"/>
      <c r="D2291" s="690"/>
      <c r="E2291" s="690"/>
      <c r="F2291" s="690"/>
      <c r="G2291" s="690"/>
    </row>
    <row r="2292" spans="1:7">
      <c r="A2292" s="690"/>
      <c r="B2292" s="690"/>
      <c r="C2292" s="690"/>
      <c r="D2292" s="690"/>
      <c r="E2292" s="690"/>
      <c r="F2292" s="690"/>
      <c r="G2292" s="690"/>
    </row>
    <row r="2293" spans="1:7">
      <c r="A2293" s="690"/>
      <c r="B2293" s="690"/>
      <c r="C2293" s="690"/>
      <c r="D2293" s="690"/>
      <c r="E2293" s="690"/>
      <c r="F2293" s="690"/>
      <c r="G2293" s="690"/>
    </row>
    <row r="2294" spans="1:7">
      <c r="A2294" s="690"/>
      <c r="B2294" s="690"/>
      <c r="C2294" s="690"/>
      <c r="D2294" s="690"/>
      <c r="E2294" s="690"/>
      <c r="F2294" s="690"/>
      <c r="G2294" s="690"/>
    </row>
    <row r="2295" spans="1:7">
      <c r="A2295" s="690"/>
      <c r="B2295" s="690"/>
      <c r="C2295" s="690"/>
      <c r="D2295" s="690"/>
      <c r="E2295" s="690"/>
      <c r="F2295" s="690"/>
      <c r="G2295" s="690"/>
    </row>
    <row r="2296" spans="1:7">
      <c r="A2296" s="690"/>
      <c r="B2296" s="690"/>
      <c r="C2296" s="690"/>
      <c r="D2296" s="690"/>
      <c r="E2296" s="690"/>
      <c r="F2296" s="690"/>
      <c r="G2296" s="690"/>
    </row>
    <row r="2297" spans="1:7">
      <c r="A2297" s="690"/>
      <c r="B2297" s="690"/>
      <c r="C2297" s="690"/>
      <c r="D2297" s="690"/>
      <c r="E2297" s="690"/>
      <c r="F2297" s="690"/>
      <c r="G2297" s="690"/>
    </row>
    <row r="2298" spans="1:7">
      <c r="A2298" s="690"/>
      <c r="B2298" s="690"/>
      <c r="C2298" s="690"/>
      <c r="D2298" s="690"/>
      <c r="E2298" s="690"/>
      <c r="F2298" s="690"/>
      <c r="G2298" s="690"/>
    </row>
    <row r="2299" spans="1:7">
      <c r="A2299" s="690"/>
      <c r="B2299" s="690"/>
      <c r="C2299" s="690"/>
      <c r="D2299" s="690"/>
      <c r="E2299" s="690"/>
      <c r="F2299" s="690"/>
      <c r="G2299" s="690"/>
    </row>
    <row r="2300" spans="1:7">
      <c r="A2300" s="690"/>
      <c r="B2300" s="690"/>
      <c r="C2300" s="690"/>
      <c r="D2300" s="690"/>
      <c r="E2300" s="690"/>
      <c r="F2300" s="690"/>
      <c r="G2300" s="690"/>
    </row>
    <row r="2301" spans="1:7">
      <c r="A2301" s="690"/>
      <c r="B2301" s="690"/>
      <c r="C2301" s="690"/>
      <c r="D2301" s="690"/>
      <c r="E2301" s="690"/>
      <c r="F2301" s="690"/>
      <c r="G2301" s="690"/>
    </row>
    <row r="2302" spans="1:7">
      <c r="A2302" s="690"/>
      <c r="B2302" s="690"/>
      <c r="C2302" s="690"/>
      <c r="D2302" s="690"/>
      <c r="E2302" s="690"/>
      <c r="F2302" s="690"/>
      <c r="G2302" s="690"/>
    </row>
    <row r="2303" spans="1:7">
      <c r="A2303" s="690"/>
      <c r="B2303" s="690"/>
      <c r="C2303" s="690"/>
      <c r="D2303" s="690"/>
      <c r="E2303" s="690"/>
      <c r="F2303" s="690"/>
      <c r="G2303" s="690"/>
    </row>
    <row r="2304" spans="1:7">
      <c r="A2304" s="690"/>
      <c r="B2304" s="690"/>
      <c r="C2304" s="690"/>
      <c r="D2304" s="690"/>
      <c r="E2304" s="690"/>
      <c r="F2304" s="690"/>
      <c r="G2304" s="690"/>
    </row>
    <row r="2305" spans="1:7">
      <c r="A2305" s="690"/>
      <c r="B2305" s="690"/>
      <c r="C2305" s="690"/>
      <c r="D2305" s="690"/>
      <c r="E2305" s="690"/>
      <c r="F2305" s="690"/>
      <c r="G2305" s="690"/>
    </row>
    <row r="2306" spans="1:7">
      <c r="A2306" s="690"/>
      <c r="B2306" s="690"/>
      <c r="C2306" s="690"/>
      <c r="D2306" s="690"/>
      <c r="E2306" s="690"/>
      <c r="F2306" s="690"/>
      <c r="G2306" s="690"/>
    </row>
    <row r="2307" spans="1:7">
      <c r="A2307" s="690"/>
      <c r="B2307" s="690"/>
      <c r="C2307" s="690"/>
      <c r="D2307" s="690"/>
      <c r="E2307" s="690"/>
      <c r="F2307" s="690"/>
      <c r="G2307" s="690"/>
    </row>
    <row r="2308" spans="1:7">
      <c r="A2308" s="690"/>
      <c r="B2308" s="690"/>
      <c r="C2308" s="690"/>
      <c r="D2308" s="690"/>
      <c r="E2308" s="690"/>
      <c r="F2308" s="690"/>
      <c r="G2308" s="690"/>
    </row>
    <row r="2309" spans="1:7">
      <c r="A2309" s="690"/>
      <c r="B2309" s="690"/>
      <c r="C2309" s="690"/>
      <c r="D2309" s="690"/>
      <c r="E2309" s="690"/>
      <c r="F2309" s="690"/>
      <c r="G2309" s="690"/>
    </row>
    <row r="2310" spans="1:7">
      <c r="A2310" s="690"/>
      <c r="B2310" s="690"/>
      <c r="C2310" s="690"/>
      <c r="D2310" s="690"/>
      <c r="E2310" s="690"/>
      <c r="F2310" s="690"/>
      <c r="G2310" s="690"/>
    </row>
    <row r="2311" spans="1:7">
      <c r="A2311" s="690"/>
      <c r="B2311" s="690"/>
      <c r="C2311" s="690"/>
      <c r="D2311" s="690"/>
      <c r="E2311" s="690"/>
      <c r="F2311" s="690"/>
      <c r="G2311" s="690"/>
    </row>
    <row r="2312" spans="1:7">
      <c r="A2312" s="690"/>
      <c r="B2312" s="690"/>
      <c r="C2312" s="690"/>
      <c r="D2312" s="690"/>
      <c r="E2312" s="690"/>
      <c r="F2312" s="690"/>
      <c r="G2312" s="690"/>
    </row>
    <row r="2313" spans="1:7">
      <c r="A2313" s="690"/>
      <c r="B2313" s="690"/>
      <c r="C2313" s="690"/>
      <c r="D2313" s="690"/>
      <c r="E2313" s="690"/>
      <c r="F2313" s="690"/>
      <c r="G2313" s="690"/>
    </row>
    <row r="2314" spans="1:7">
      <c r="A2314" s="690"/>
      <c r="B2314" s="690"/>
      <c r="C2314" s="690"/>
      <c r="D2314" s="690"/>
      <c r="E2314" s="690"/>
      <c r="F2314" s="690"/>
      <c r="G2314" s="690"/>
    </row>
    <row r="2315" spans="1:7">
      <c r="A2315" s="690"/>
      <c r="B2315" s="690"/>
      <c r="C2315" s="690"/>
      <c r="D2315" s="690"/>
      <c r="E2315" s="690"/>
      <c r="F2315" s="690"/>
      <c r="G2315" s="690"/>
    </row>
    <row r="2316" spans="1:7">
      <c r="A2316" s="690"/>
      <c r="B2316" s="690"/>
      <c r="C2316" s="690"/>
      <c r="D2316" s="690"/>
      <c r="E2316" s="690"/>
      <c r="F2316" s="690"/>
      <c r="G2316" s="690"/>
    </row>
    <row r="2317" spans="1:7">
      <c r="A2317" s="690"/>
      <c r="B2317" s="690"/>
      <c r="C2317" s="690"/>
      <c r="D2317" s="690"/>
      <c r="E2317" s="690"/>
      <c r="F2317" s="690"/>
      <c r="G2317" s="690"/>
    </row>
    <row r="2318" spans="1:7">
      <c r="A2318" s="690"/>
      <c r="B2318" s="690"/>
      <c r="C2318" s="690"/>
      <c r="D2318" s="690"/>
      <c r="E2318" s="690"/>
      <c r="F2318" s="690"/>
      <c r="G2318" s="690"/>
    </row>
    <row r="2319" spans="1:7">
      <c r="A2319" s="690"/>
      <c r="B2319" s="690"/>
      <c r="C2319" s="690"/>
      <c r="D2319" s="690"/>
      <c r="E2319" s="690"/>
      <c r="F2319" s="690"/>
      <c r="G2319" s="690"/>
    </row>
    <row r="2320" spans="1:7">
      <c r="A2320" s="690"/>
      <c r="B2320" s="690"/>
      <c r="C2320" s="690"/>
      <c r="D2320" s="690"/>
      <c r="E2320" s="690"/>
      <c r="F2320" s="690"/>
      <c r="G2320" s="690"/>
    </row>
    <row r="2321" spans="1:7">
      <c r="A2321" s="690"/>
      <c r="B2321" s="690"/>
      <c r="C2321" s="690"/>
      <c r="D2321" s="690"/>
      <c r="E2321" s="690"/>
      <c r="F2321" s="690"/>
      <c r="G2321" s="690"/>
    </row>
    <row r="2322" spans="1:7">
      <c r="A2322" s="690"/>
      <c r="B2322" s="690"/>
      <c r="C2322" s="690"/>
      <c r="D2322" s="690"/>
      <c r="E2322" s="690"/>
      <c r="F2322" s="690"/>
      <c r="G2322" s="690"/>
    </row>
    <row r="2323" spans="1:7">
      <c r="A2323" s="690"/>
      <c r="B2323" s="690"/>
      <c r="C2323" s="690"/>
      <c r="D2323" s="690"/>
      <c r="E2323" s="690"/>
      <c r="F2323" s="690"/>
      <c r="G2323" s="690"/>
    </row>
    <row r="2324" spans="1:7">
      <c r="A2324" s="690"/>
      <c r="B2324" s="690"/>
      <c r="C2324" s="690"/>
      <c r="D2324" s="690"/>
      <c r="E2324" s="690"/>
      <c r="F2324" s="690"/>
      <c r="G2324" s="690"/>
    </row>
    <row r="2325" spans="1:7">
      <c r="A2325" s="690"/>
      <c r="B2325" s="690"/>
      <c r="C2325" s="690"/>
      <c r="D2325" s="690"/>
      <c r="E2325" s="690"/>
      <c r="F2325" s="690"/>
      <c r="G2325" s="690"/>
    </row>
    <row r="2326" spans="1:7">
      <c r="A2326" s="690"/>
      <c r="B2326" s="690"/>
      <c r="C2326" s="690"/>
      <c r="D2326" s="690"/>
      <c r="E2326" s="690"/>
      <c r="F2326" s="690"/>
      <c r="G2326" s="690"/>
    </row>
    <row r="2327" spans="1:7">
      <c r="A2327" s="690"/>
      <c r="B2327" s="690"/>
      <c r="C2327" s="690"/>
      <c r="D2327" s="690"/>
      <c r="E2327" s="690"/>
      <c r="F2327" s="690"/>
      <c r="G2327" s="690"/>
    </row>
    <row r="2328" spans="1:7">
      <c r="A2328" s="690"/>
      <c r="B2328" s="690"/>
      <c r="C2328" s="690"/>
      <c r="D2328" s="690"/>
      <c r="E2328" s="690"/>
      <c r="F2328" s="690"/>
      <c r="G2328" s="690"/>
    </row>
    <row r="2329" spans="1:7">
      <c r="A2329" s="690"/>
      <c r="B2329" s="690"/>
      <c r="C2329" s="690"/>
      <c r="D2329" s="690"/>
      <c r="E2329" s="690"/>
      <c r="F2329" s="690"/>
      <c r="G2329" s="690"/>
    </row>
    <row r="2330" spans="1:7">
      <c r="A2330" s="690"/>
      <c r="B2330" s="690"/>
      <c r="C2330" s="690"/>
      <c r="D2330" s="690"/>
      <c r="E2330" s="690"/>
      <c r="F2330" s="690"/>
      <c r="G2330" s="690"/>
    </row>
    <row r="2331" spans="1:7">
      <c r="A2331" s="690"/>
      <c r="B2331" s="690"/>
      <c r="C2331" s="690"/>
      <c r="D2331" s="690"/>
      <c r="E2331" s="690"/>
      <c r="F2331" s="690"/>
      <c r="G2331" s="690"/>
    </row>
    <row r="2332" spans="1:7">
      <c r="A2332" s="690"/>
      <c r="B2332" s="690"/>
      <c r="C2332" s="690"/>
      <c r="D2332" s="690"/>
      <c r="E2332" s="690"/>
      <c r="F2332" s="690"/>
      <c r="G2332" s="690"/>
    </row>
    <row r="2333" spans="1:7">
      <c r="A2333" s="690"/>
      <c r="B2333" s="690"/>
      <c r="C2333" s="690"/>
      <c r="D2333" s="690"/>
      <c r="E2333" s="690"/>
      <c r="F2333" s="690"/>
      <c r="G2333" s="690"/>
    </row>
    <row r="2334" spans="1:7">
      <c r="A2334" s="690"/>
      <c r="B2334" s="690"/>
      <c r="C2334" s="690"/>
      <c r="D2334" s="690"/>
      <c r="E2334" s="690"/>
      <c r="F2334" s="690"/>
      <c r="G2334" s="690"/>
    </row>
    <row r="2335" spans="1:7">
      <c r="A2335" s="690"/>
      <c r="B2335" s="690"/>
      <c r="C2335" s="690"/>
      <c r="D2335" s="690"/>
      <c r="E2335" s="690"/>
      <c r="F2335" s="690"/>
      <c r="G2335" s="690"/>
    </row>
    <row r="2336" spans="1:7">
      <c r="A2336" s="690"/>
      <c r="B2336" s="690"/>
      <c r="C2336" s="690"/>
      <c r="D2336" s="690"/>
      <c r="E2336" s="690"/>
      <c r="F2336" s="690"/>
      <c r="G2336" s="690"/>
    </row>
    <row r="2337" spans="1:7">
      <c r="A2337" s="690"/>
      <c r="B2337" s="690"/>
      <c r="C2337" s="690"/>
      <c r="D2337" s="690"/>
      <c r="E2337" s="690"/>
      <c r="F2337" s="690"/>
      <c r="G2337" s="690"/>
    </row>
    <row r="2338" spans="1:7">
      <c r="A2338" s="690"/>
      <c r="B2338" s="690"/>
      <c r="C2338" s="690"/>
      <c r="D2338" s="690"/>
      <c r="E2338" s="690"/>
      <c r="F2338" s="690"/>
      <c r="G2338" s="690"/>
    </row>
    <row r="2339" spans="1:7">
      <c r="A2339" s="690"/>
      <c r="B2339" s="690"/>
      <c r="C2339" s="690"/>
      <c r="D2339" s="690"/>
      <c r="E2339" s="690"/>
      <c r="F2339" s="690"/>
      <c r="G2339" s="690"/>
    </row>
    <row r="2340" spans="1:7">
      <c r="A2340" s="690"/>
      <c r="B2340" s="690"/>
      <c r="C2340" s="690"/>
      <c r="D2340" s="690"/>
      <c r="E2340" s="690"/>
      <c r="F2340" s="690"/>
      <c r="G2340" s="690"/>
    </row>
    <row r="2341" spans="1:7">
      <c r="A2341" s="690"/>
      <c r="B2341" s="690"/>
      <c r="C2341" s="690"/>
      <c r="D2341" s="690"/>
      <c r="E2341" s="690"/>
      <c r="F2341" s="690"/>
      <c r="G2341" s="690"/>
    </row>
    <row r="2342" spans="1:7">
      <c r="A2342" s="690"/>
      <c r="B2342" s="690"/>
      <c r="C2342" s="690"/>
      <c r="D2342" s="690"/>
      <c r="E2342" s="690"/>
      <c r="F2342" s="690"/>
      <c r="G2342" s="690"/>
    </row>
    <row r="2343" spans="1:7">
      <c r="A2343" s="690"/>
      <c r="B2343" s="690"/>
      <c r="C2343" s="690"/>
      <c r="D2343" s="690"/>
      <c r="E2343" s="690"/>
      <c r="F2343" s="690"/>
      <c r="G2343" s="690"/>
    </row>
    <row r="2344" spans="1:7">
      <c r="A2344" s="690"/>
      <c r="B2344" s="690"/>
      <c r="C2344" s="690"/>
      <c r="D2344" s="690"/>
      <c r="E2344" s="690"/>
      <c r="F2344" s="690"/>
      <c r="G2344" s="690"/>
    </row>
    <row r="2345" spans="1:7">
      <c r="A2345" s="690"/>
      <c r="B2345" s="690"/>
      <c r="C2345" s="690"/>
      <c r="D2345" s="690"/>
      <c r="E2345" s="690"/>
      <c r="F2345" s="690"/>
      <c r="G2345" s="690"/>
    </row>
    <row r="2346" spans="1:7">
      <c r="A2346" s="690"/>
      <c r="B2346" s="690"/>
      <c r="C2346" s="690"/>
      <c r="D2346" s="690"/>
      <c r="E2346" s="690"/>
      <c r="F2346" s="690"/>
      <c r="G2346" s="690"/>
    </row>
    <row r="2347" spans="1:7">
      <c r="A2347" s="690"/>
      <c r="B2347" s="690"/>
      <c r="C2347" s="690"/>
      <c r="D2347" s="690"/>
      <c r="E2347" s="690"/>
      <c r="F2347" s="690"/>
      <c r="G2347" s="690"/>
    </row>
    <row r="2348" spans="1:7">
      <c r="A2348" s="690"/>
      <c r="B2348" s="690"/>
      <c r="C2348" s="690"/>
      <c r="D2348" s="690"/>
      <c r="E2348" s="690"/>
      <c r="F2348" s="690"/>
      <c r="G2348" s="690"/>
    </row>
    <row r="2349" spans="1:7">
      <c r="A2349" s="690"/>
      <c r="B2349" s="690"/>
      <c r="C2349" s="690"/>
      <c r="D2349" s="690"/>
      <c r="E2349" s="690"/>
      <c r="F2349" s="690"/>
      <c r="G2349" s="690"/>
    </row>
    <row r="2350" spans="1:7">
      <c r="A2350" s="690"/>
      <c r="B2350" s="690"/>
      <c r="C2350" s="690"/>
      <c r="D2350" s="690"/>
      <c r="E2350" s="690"/>
      <c r="F2350" s="690"/>
      <c r="G2350" s="690"/>
    </row>
    <row r="2351" spans="1:7">
      <c r="A2351" s="690"/>
      <c r="B2351" s="690"/>
      <c r="C2351" s="690"/>
      <c r="D2351" s="690"/>
      <c r="E2351" s="690"/>
      <c r="F2351" s="690"/>
      <c r="G2351" s="690"/>
    </row>
    <row r="2352" spans="1:7">
      <c r="A2352" s="690"/>
      <c r="B2352" s="690"/>
      <c r="C2352" s="690"/>
      <c r="D2352" s="690"/>
      <c r="E2352" s="690"/>
      <c r="F2352" s="690"/>
      <c r="G2352" s="690"/>
    </row>
    <row r="2353" spans="1:7">
      <c r="A2353" s="690"/>
      <c r="B2353" s="690"/>
      <c r="C2353" s="690"/>
      <c r="D2353" s="690"/>
      <c r="E2353" s="690"/>
      <c r="F2353" s="690"/>
      <c r="G2353" s="690"/>
    </row>
    <row r="2354" spans="1:7">
      <c r="A2354" s="690"/>
      <c r="B2354" s="690"/>
      <c r="C2354" s="690"/>
      <c r="D2354" s="690"/>
      <c r="E2354" s="690"/>
      <c r="F2354" s="690"/>
      <c r="G2354" s="690"/>
    </row>
    <row r="2355" spans="1:7">
      <c r="A2355" s="690"/>
      <c r="B2355" s="690"/>
      <c r="C2355" s="690"/>
      <c r="D2355" s="690"/>
      <c r="E2355" s="690"/>
      <c r="F2355" s="690"/>
      <c r="G2355" s="690"/>
    </row>
    <row r="2356" spans="1:7">
      <c r="A2356" s="690"/>
      <c r="B2356" s="690"/>
      <c r="C2356" s="690"/>
      <c r="D2356" s="690"/>
      <c r="E2356" s="690"/>
      <c r="F2356" s="690"/>
      <c r="G2356" s="690"/>
    </row>
    <row r="2357" spans="1:7">
      <c r="A2357" s="690"/>
      <c r="B2357" s="690"/>
      <c r="C2357" s="690"/>
      <c r="D2357" s="690"/>
      <c r="E2357" s="690"/>
      <c r="F2357" s="690"/>
      <c r="G2357" s="690"/>
    </row>
    <row r="2358" spans="1:7">
      <c r="A2358" s="690"/>
      <c r="B2358" s="690"/>
      <c r="C2358" s="690"/>
      <c r="D2358" s="690"/>
      <c r="E2358" s="690"/>
      <c r="F2358" s="690"/>
      <c r="G2358" s="690"/>
    </row>
    <row r="2359" spans="1:7">
      <c r="A2359" s="690"/>
      <c r="B2359" s="690"/>
      <c r="C2359" s="690"/>
      <c r="D2359" s="690"/>
      <c r="E2359" s="690"/>
      <c r="F2359" s="690"/>
      <c r="G2359" s="690"/>
    </row>
    <row r="2360" spans="1:7">
      <c r="A2360" s="690"/>
      <c r="B2360" s="690"/>
      <c r="C2360" s="690"/>
      <c r="D2360" s="690"/>
      <c r="E2360" s="690"/>
      <c r="F2360" s="690"/>
      <c r="G2360" s="690"/>
    </row>
    <row r="2361" spans="1:7">
      <c r="A2361" s="690"/>
      <c r="B2361" s="690"/>
      <c r="C2361" s="690"/>
      <c r="D2361" s="690"/>
      <c r="E2361" s="690"/>
      <c r="F2361" s="690"/>
      <c r="G2361" s="690"/>
    </row>
    <row r="2362" spans="1:7">
      <c r="A2362" s="690"/>
      <c r="B2362" s="690"/>
      <c r="C2362" s="690"/>
      <c r="D2362" s="690"/>
      <c r="E2362" s="690"/>
      <c r="F2362" s="690"/>
      <c r="G2362" s="690"/>
    </row>
    <row r="2363" spans="1:7">
      <c r="A2363" s="690"/>
      <c r="B2363" s="690"/>
      <c r="C2363" s="690"/>
      <c r="D2363" s="690"/>
      <c r="E2363" s="690"/>
      <c r="F2363" s="690"/>
      <c r="G2363" s="690"/>
    </row>
    <row r="2364" spans="1:7">
      <c r="A2364" s="690"/>
      <c r="B2364" s="690"/>
      <c r="C2364" s="690"/>
      <c r="D2364" s="690"/>
      <c r="E2364" s="690"/>
      <c r="F2364" s="690"/>
      <c r="G2364" s="690"/>
    </row>
    <row r="2365" spans="1:7">
      <c r="A2365" s="690"/>
      <c r="B2365" s="690"/>
      <c r="C2365" s="690"/>
      <c r="D2365" s="690"/>
      <c r="E2365" s="690"/>
      <c r="F2365" s="690"/>
      <c r="G2365" s="690"/>
    </row>
    <row r="2366" spans="1:7">
      <c r="A2366" s="690"/>
      <c r="B2366" s="690"/>
      <c r="C2366" s="690"/>
      <c r="D2366" s="690"/>
      <c r="E2366" s="690"/>
      <c r="F2366" s="690"/>
      <c r="G2366" s="690"/>
    </row>
    <row r="2367" spans="1:7">
      <c r="A2367" s="690"/>
      <c r="B2367" s="690"/>
      <c r="C2367" s="690"/>
      <c r="D2367" s="690"/>
      <c r="E2367" s="690"/>
      <c r="F2367" s="690"/>
      <c r="G2367" s="690"/>
    </row>
    <row r="2368" spans="1:7">
      <c r="A2368" s="690"/>
      <c r="B2368" s="690"/>
      <c r="C2368" s="690"/>
      <c r="D2368" s="690"/>
      <c r="E2368" s="690"/>
      <c r="F2368" s="690"/>
      <c r="G2368" s="690"/>
    </row>
    <row r="2369" spans="1:7">
      <c r="A2369" s="690"/>
      <c r="B2369" s="690"/>
      <c r="C2369" s="690"/>
      <c r="D2369" s="690"/>
      <c r="E2369" s="690"/>
      <c r="F2369" s="690"/>
      <c r="G2369" s="690"/>
    </row>
    <row r="2370" spans="1:7">
      <c r="A2370" s="690"/>
      <c r="B2370" s="690"/>
      <c r="C2370" s="690"/>
      <c r="D2370" s="690"/>
      <c r="E2370" s="690"/>
      <c r="F2370" s="690"/>
      <c r="G2370" s="690"/>
    </row>
    <row r="2371" spans="1:7">
      <c r="A2371" s="690"/>
      <c r="B2371" s="690"/>
      <c r="C2371" s="690"/>
      <c r="D2371" s="690"/>
      <c r="E2371" s="690"/>
      <c r="F2371" s="690"/>
      <c r="G2371" s="690"/>
    </row>
    <row r="2372" spans="1:7">
      <c r="A2372" s="690"/>
      <c r="B2372" s="690"/>
      <c r="C2372" s="690"/>
      <c r="D2372" s="690"/>
      <c r="E2372" s="690"/>
      <c r="F2372" s="690"/>
      <c r="G2372" s="690"/>
    </row>
    <row r="2373" spans="1:7">
      <c r="A2373" s="690"/>
      <c r="B2373" s="690"/>
      <c r="C2373" s="690"/>
      <c r="D2373" s="690"/>
      <c r="E2373" s="690"/>
      <c r="F2373" s="690"/>
      <c r="G2373" s="690"/>
    </row>
    <row r="2374" spans="1:7">
      <c r="A2374" s="690"/>
      <c r="B2374" s="690"/>
      <c r="C2374" s="690"/>
      <c r="D2374" s="690"/>
      <c r="E2374" s="690"/>
      <c r="F2374" s="690"/>
      <c r="G2374" s="690"/>
    </row>
    <row r="2375" spans="1:7">
      <c r="A2375" s="690"/>
      <c r="B2375" s="690"/>
      <c r="C2375" s="690"/>
      <c r="D2375" s="690"/>
      <c r="E2375" s="690"/>
      <c r="F2375" s="690"/>
      <c r="G2375" s="690"/>
    </row>
    <row r="2376" spans="1:7">
      <c r="A2376" s="690"/>
      <c r="B2376" s="690"/>
      <c r="C2376" s="690"/>
      <c r="D2376" s="690"/>
      <c r="E2376" s="690"/>
      <c r="F2376" s="690"/>
      <c r="G2376" s="690"/>
    </row>
    <row r="2377" spans="1:7">
      <c r="A2377" s="690"/>
      <c r="B2377" s="690"/>
      <c r="C2377" s="690"/>
      <c r="D2377" s="690"/>
      <c r="E2377" s="690"/>
      <c r="F2377" s="690"/>
      <c r="G2377" s="690"/>
    </row>
    <row r="2378" spans="1:7">
      <c r="A2378" s="690"/>
      <c r="B2378" s="690"/>
      <c r="C2378" s="690"/>
      <c r="D2378" s="690"/>
      <c r="E2378" s="690"/>
      <c r="F2378" s="690"/>
      <c r="G2378" s="690"/>
    </row>
    <row r="2379" spans="1:7">
      <c r="A2379" s="690"/>
      <c r="B2379" s="690"/>
      <c r="C2379" s="690"/>
      <c r="D2379" s="690"/>
      <c r="E2379" s="690"/>
      <c r="F2379" s="690"/>
      <c r="G2379" s="690"/>
    </row>
    <row r="2380" spans="1:7">
      <c r="A2380" s="690"/>
      <c r="B2380" s="690"/>
      <c r="C2380" s="690"/>
      <c r="D2380" s="690"/>
      <c r="E2380" s="690"/>
      <c r="F2380" s="690"/>
      <c r="G2380" s="690"/>
    </row>
    <row r="2381" spans="1:7">
      <c r="A2381" s="690"/>
      <c r="B2381" s="690"/>
      <c r="C2381" s="690"/>
      <c r="D2381" s="690"/>
      <c r="E2381" s="690"/>
      <c r="F2381" s="690"/>
      <c r="G2381" s="690"/>
    </row>
    <row r="2382" spans="1:7">
      <c r="A2382" s="690"/>
      <c r="B2382" s="690"/>
      <c r="C2382" s="690"/>
      <c r="D2382" s="690"/>
      <c r="E2382" s="690"/>
      <c r="F2382" s="690"/>
      <c r="G2382" s="690"/>
    </row>
    <row r="2383" spans="1:7">
      <c r="A2383" s="690"/>
      <c r="B2383" s="690"/>
      <c r="C2383" s="690"/>
      <c r="D2383" s="690"/>
      <c r="E2383" s="690"/>
      <c r="F2383" s="690"/>
      <c r="G2383" s="690"/>
    </row>
    <row r="2384" spans="1:7">
      <c r="A2384" s="690"/>
      <c r="B2384" s="690"/>
      <c r="C2384" s="690"/>
      <c r="D2384" s="690"/>
      <c r="E2384" s="690"/>
      <c r="F2384" s="690"/>
      <c r="G2384" s="690"/>
    </row>
    <row r="2385" spans="1:7">
      <c r="A2385" s="690"/>
      <c r="B2385" s="690"/>
      <c r="C2385" s="690"/>
      <c r="D2385" s="690"/>
      <c r="E2385" s="690"/>
      <c r="F2385" s="690"/>
      <c r="G2385" s="690"/>
    </row>
    <row r="2386" spans="1:7">
      <c r="A2386" s="690"/>
      <c r="B2386" s="690"/>
      <c r="C2386" s="690"/>
      <c r="D2386" s="690"/>
      <c r="E2386" s="690"/>
      <c r="F2386" s="690"/>
      <c r="G2386" s="690"/>
    </row>
    <row r="2387" spans="1:7">
      <c r="A2387" s="690"/>
      <c r="B2387" s="690"/>
      <c r="C2387" s="690"/>
      <c r="D2387" s="690"/>
      <c r="E2387" s="690"/>
      <c r="F2387" s="690"/>
      <c r="G2387" s="690"/>
    </row>
    <row r="2388" spans="1:7">
      <c r="A2388" s="690"/>
      <c r="B2388" s="690"/>
      <c r="C2388" s="690"/>
      <c r="D2388" s="690"/>
      <c r="E2388" s="690"/>
      <c r="F2388" s="690"/>
      <c r="G2388" s="690"/>
    </row>
    <row r="2389" spans="1:7">
      <c r="A2389" s="690"/>
      <c r="B2389" s="690"/>
      <c r="C2389" s="690"/>
      <c r="D2389" s="690"/>
      <c r="E2389" s="690"/>
      <c r="F2389" s="690"/>
      <c r="G2389" s="690"/>
    </row>
    <row r="2390" spans="1:7">
      <c r="A2390" s="690"/>
      <c r="B2390" s="690"/>
      <c r="C2390" s="690"/>
      <c r="D2390" s="690"/>
      <c r="E2390" s="690"/>
      <c r="F2390" s="690"/>
      <c r="G2390" s="690"/>
    </row>
    <row r="2391" spans="1:7">
      <c r="A2391" s="690"/>
      <c r="B2391" s="690"/>
      <c r="C2391" s="690"/>
      <c r="D2391" s="690"/>
      <c r="E2391" s="690"/>
      <c r="F2391" s="690"/>
      <c r="G2391" s="690"/>
    </row>
    <row r="2392" spans="1:7">
      <c r="A2392" s="690"/>
      <c r="B2392" s="690"/>
      <c r="C2392" s="690"/>
      <c r="D2392" s="690"/>
      <c r="E2392" s="690"/>
      <c r="F2392" s="690"/>
      <c r="G2392" s="690"/>
    </row>
    <row r="2393" spans="1:7">
      <c r="A2393" s="690"/>
      <c r="B2393" s="690"/>
      <c r="C2393" s="690"/>
      <c r="D2393" s="690"/>
      <c r="E2393" s="690"/>
      <c r="F2393" s="690"/>
      <c r="G2393" s="690"/>
    </row>
    <row r="2394" spans="1:7">
      <c r="A2394" s="690"/>
      <c r="B2394" s="690"/>
      <c r="C2394" s="690"/>
      <c r="D2394" s="690"/>
      <c r="E2394" s="690"/>
      <c r="F2394" s="690"/>
      <c r="G2394" s="690"/>
    </row>
    <row r="2395" spans="1:7">
      <c r="A2395" s="690"/>
      <c r="B2395" s="690"/>
      <c r="C2395" s="690"/>
      <c r="D2395" s="690"/>
      <c r="E2395" s="690"/>
      <c r="F2395" s="690"/>
      <c r="G2395" s="690"/>
    </row>
    <row r="2396" spans="1:7">
      <c r="A2396" s="690"/>
      <c r="B2396" s="690"/>
      <c r="C2396" s="690"/>
      <c r="D2396" s="690"/>
      <c r="E2396" s="690"/>
      <c r="F2396" s="690"/>
      <c r="G2396" s="690"/>
    </row>
    <row r="2397" spans="1:7">
      <c r="A2397" s="690"/>
      <c r="B2397" s="690"/>
      <c r="C2397" s="690"/>
      <c r="D2397" s="690"/>
      <c r="E2397" s="690"/>
      <c r="F2397" s="690"/>
      <c r="G2397" s="690"/>
    </row>
    <row r="2398" spans="1:7">
      <c r="A2398" s="690"/>
      <c r="B2398" s="690"/>
      <c r="C2398" s="690"/>
      <c r="D2398" s="690"/>
      <c r="E2398" s="690"/>
      <c r="F2398" s="690"/>
      <c r="G2398" s="690"/>
    </row>
    <row r="2399" spans="1:7">
      <c r="A2399" s="690"/>
      <c r="B2399" s="690"/>
      <c r="C2399" s="690"/>
      <c r="D2399" s="690"/>
      <c r="E2399" s="690"/>
      <c r="F2399" s="690"/>
      <c r="G2399" s="690"/>
    </row>
    <row r="2400" spans="1:7">
      <c r="A2400" s="690"/>
      <c r="B2400" s="690"/>
      <c r="C2400" s="690"/>
      <c r="D2400" s="690"/>
      <c r="E2400" s="690"/>
      <c r="F2400" s="690"/>
      <c r="G2400" s="690"/>
    </row>
    <row r="2401" spans="1:7">
      <c r="A2401" s="690"/>
      <c r="B2401" s="690"/>
      <c r="C2401" s="690"/>
      <c r="D2401" s="690"/>
      <c r="E2401" s="690"/>
      <c r="F2401" s="690"/>
      <c r="G2401" s="690"/>
    </row>
    <row r="2402" spans="1:7">
      <c r="A2402" s="690"/>
      <c r="B2402" s="690"/>
      <c r="C2402" s="690"/>
      <c r="D2402" s="690"/>
      <c r="E2402" s="690"/>
      <c r="F2402" s="690"/>
      <c r="G2402" s="690"/>
    </row>
    <row r="2403" spans="1:7">
      <c r="A2403" s="690"/>
      <c r="B2403" s="690"/>
      <c r="C2403" s="690"/>
      <c r="D2403" s="690"/>
      <c r="E2403" s="690"/>
      <c r="F2403" s="690"/>
      <c r="G2403" s="690"/>
    </row>
    <row r="2404" spans="1:7">
      <c r="A2404" s="690"/>
      <c r="B2404" s="690"/>
      <c r="C2404" s="690"/>
      <c r="D2404" s="690"/>
      <c r="E2404" s="690"/>
      <c r="F2404" s="690"/>
      <c r="G2404" s="690"/>
    </row>
    <row r="2405" spans="1:7">
      <c r="A2405" s="690"/>
      <c r="B2405" s="690"/>
      <c r="C2405" s="690"/>
      <c r="D2405" s="690"/>
      <c r="E2405" s="690"/>
      <c r="F2405" s="690"/>
      <c r="G2405" s="690"/>
    </row>
    <row r="2406" spans="1:7">
      <c r="A2406" s="690"/>
      <c r="B2406" s="690"/>
      <c r="C2406" s="690"/>
      <c r="D2406" s="690"/>
      <c r="E2406" s="690"/>
      <c r="F2406" s="690"/>
      <c r="G2406" s="690"/>
    </row>
    <row r="2407" spans="1:7">
      <c r="A2407" s="690"/>
      <c r="B2407" s="690"/>
      <c r="C2407" s="690"/>
      <c r="D2407" s="690"/>
      <c r="E2407" s="690"/>
      <c r="F2407" s="690"/>
      <c r="G2407" s="690"/>
    </row>
    <row r="2408" spans="1:7">
      <c r="A2408" s="690"/>
      <c r="B2408" s="690"/>
      <c r="C2408" s="690"/>
      <c r="D2408" s="690"/>
      <c r="E2408" s="690"/>
      <c r="F2408" s="690"/>
      <c r="G2408" s="690"/>
    </row>
  </sheetData>
  <mergeCells count="1">
    <mergeCell ref="A8:H8"/>
  </mergeCells>
  <printOptions horizontalCentered="1"/>
  <pageMargins left="0.7" right="0.7" top="0.75" bottom="0.75" header="0.3" footer="0.3"/>
  <pageSetup paperSize="9" scale="54" firstPageNumber="8" fitToHeight="0" orientation="portrait" useFirstPageNumber="1" r:id="rId1"/>
  <headerFooter scaleWithDoc="0" alignWithMargins="0">
    <oddFooter>&amp;RBKB-SM-5749</oddFooter>
  </headerFooter>
  <colBreaks count="1" manualBreakCount="1">
    <brk id="8" max="108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14" sqref="AN14"/>
    </sheetView>
  </sheetViews>
  <sheetFormatPr defaultRowHeight="11.25"/>
  <cols>
    <col min="1" max="1" width="7.140625" style="99" customWidth="1"/>
    <col min="2" max="2" width="1.42578125" style="99" customWidth="1"/>
    <col min="3" max="3" width="3.5703125" style="99" customWidth="1"/>
    <col min="4" max="33" width="2.28515625" style="99" customWidth="1"/>
    <col min="34" max="34" width="2.85546875" style="99" customWidth="1"/>
    <col min="35" max="35" width="27.140625" style="99" customWidth="1"/>
    <col min="36" max="37" width="2.140625" style="99" customWidth="1"/>
    <col min="38" max="38" width="7.140625" style="99" customWidth="1"/>
    <col min="39" max="39" width="2.85546875" style="99" customWidth="1"/>
    <col min="40" max="40" width="11.42578125" style="99" customWidth="1"/>
    <col min="41" max="41" width="6.42578125" style="99" customWidth="1"/>
    <col min="42" max="42" width="3.5703125" style="99" customWidth="1"/>
    <col min="43" max="43" width="13.42578125" style="99" hidden="1" customWidth="1"/>
    <col min="44" max="44" width="11.7109375" style="99" customWidth="1"/>
    <col min="45" max="47" width="22.140625" style="99" hidden="1" customWidth="1"/>
    <col min="48" max="49" width="18.5703125" style="99" hidden="1" customWidth="1"/>
    <col min="50" max="51" width="21.42578125" style="99" hidden="1" customWidth="1"/>
    <col min="52" max="52" width="18.5703125" style="99" hidden="1" customWidth="1"/>
    <col min="53" max="53" width="16.42578125" style="99" hidden="1" customWidth="1"/>
    <col min="54" max="54" width="21.42578125" style="99" hidden="1" customWidth="1"/>
    <col min="55" max="55" width="18.5703125" style="99" hidden="1" customWidth="1"/>
    <col min="56" max="56" width="16.42578125" style="99" hidden="1" customWidth="1"/>
    <col min="57" max="57" width="57" style="99" customWidth="1"/>
    <col min="58" max="16384" width="9.140625" style="99"/>
  </cols>
  <sheetData>
    <row r="1" spans="1:74">
      <c r="A1" s="100" t="s">
        <v>79</v>
      </c>
      <c r="AZ1" s="100" t="s">
        <v>60</v>
      </c>
      <c r="BA1" s="100" t="s">
        <v>80</v>
      </c>
      <c r="BB1" s="100" t="s">
        <v>60</v>
      </c>
      <c r="BT1" s="100" t="s">
        <v>81</v>
      </c>
      <c r="BU1" s="100" t="s">
        <v>81</v>
      </c>
      <c r="BV1" s="100" t="s">
        <v>782</v>
      </c>
    </row>
    <row r="2" spans="1:74" ht="36.950000000000003" customHeight="1">
      <c r="AR2" s="996" t="s">
        <v>83</v>
      </c>
      <c r="AS2" s="997"/>
      <c r="AT2" s="997"/>
      <c r="AU2" s="997"/>
      <c r="AV2" s="997"/>
      <c r="AW2" s="997"/>
      <c r="AX2" s="997"/>
      <c r="AY2" s="997"/>
      <c r="AZ2" s="997"/>
      <c r="BA2" s="997"/>
      <c r="BB2" s="997"/>
      <c r="BC2" s="997"/>
      <c r="BD2" s="997"/>
      <c r="BE2" s="997"/>
      <c r="BS2" s="101" t="s">
        <v>84</v>
      </c>
      <c r="BT2" s="101" t="s">
        <v>85</v>
      </c>
    </row>
    <row r="3" spans="1:74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4"/>
      <c r="BS3" s="101" t="s">
        <v>84</v>
      </c>
      <c r="BT3" s="101" t="s">
        <v>86</v>
      </c>
    </row>
    <row r="4" spans="1:74" ht="24.95" customHeight="1">
      <c r="B4" s="104"/>
      <c r="D4" s="47" t="s">
        <v>87</v>
      </c>
      <c r="AR4" s="104"/>
      <c r="AS4" s="105" t="s">
        <v>88</v>
      </c>
      <c r="BE4" s="106" t="s">
        <v>89</v>
      </c>
      <c r="BS4" s="101" t="s">
        <v>90</v>
      </c>
    </row>
    <row r="5" spans="1:74" ht="12" customHeight="1">
      <c r="B5" s="104"/>
      <c r="D5" s="107" t="s">
        <v>32</v>
      </c>
      <c r="K5" s="998" t="s">
        <v>783</v>
      </c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7"/>
      <c r="AB5" s="997"/>
      <c r="AC5" s="997"/>
      <c r="AD5" s="997"/>
      <c r="AE5" s="997"/>
      <c r="AF5" s="997"/>
      <c r="AG5" s="997"/>
      <c r="AH5" s="997"/>
      <c r="AI5" s="997"/>
      <c r="AJ5" s="997"/>
      <c r="AR5" s="104"/>
      <c r="BE5" s="999" t="s">
        <v>92</v>
      </c>
      <c r="BS5" s="101" t="s">
        <v>84</v>
      </c>
    </row>
    <row r="6" spans="1:74" ht="36.950000000000003" customHeight="1">
      <c r="B6" s="104"/>
      <c r="D6" s="108" t="s">
        <v>34</v>
      </c>
      <c r="K6" s="1002" t="s">
        <v>24</v>
      </c>
      <c r="L6" s="997"/>
      <c r="M6" s="997"/>
      <c r="N6" s="997"/>
      <c r="O6" s="997"/>
      <c r="P6" s="997"/>
      <c r="Q6" s="997"/>
      <c r="R6" s="997"/>
      <c r="S6" s="997"/>
      <c r="T6" s="997"/>
      <c r="U6" s="997"/>
      <c r="V6" s="997"/>
      <c r="W6" s="997"/>
      <c r="X6" s="997"/>
      <c r="Y6" s="997"/>
      <c r="Z6" s="997"/>
      <c r="AA6" s="997"/>
      <c r="AB6" s="997"/>
      <c r="AC6" s="997"/>
      <c r="AD6" s="997"/>
      <c r="AE6" s="997"/>
      <c r="AF6" s="997"/>
      <c r="AG6" s="997"/>
      <c r="AH6" s="997"/>
      <c r="AI6" s="997"/>
      <c r="AJ6" s="997"/>
      <c r="AR6" s="104"/>
      <c r="BE6" s="1000"/>
      <c r="BS6" s="101" t="s">
        <v>84</v>
      </c>
    </row>
    <row r="7" spans="1:74" ht="12" customHeight="1">
      <c r="B7" s="104"/>
      <c r="D7" s="50" t="s">
        <v>94</v>
      </c>
      <c r="K7" s="109" t="s">
        <v>60</v>
      </c>
      <c r="AK7" s="50" t="s">
        <v>95</v>
      </c>
      <c r="AN7" s="109" t="s">
        <v>60</v>
      </c>
      <c r="AR7" s="104"/>
      <c r="BE7" s="1000"/>
      <c r="BS7" s="101" t="s">
        <v>84</v>
      </c>
    </row>
    <row r="8" spans="1:74" ht="12" customHeight="1">
      <c r="B8" s="104"/>
      <c r="D8" s="50" t="s">
        <v>35</v>
      </c>
      <c r="K8" s="109" t="s">
        <v>784</v>
      </c>
      <c r="AK8" s="50" t="s">
        <v>36</v>
      </c>
      <c r="AN8" s="110" t="s">
        <v>785</v>
      </c>
      <c r="AR8" s="104"/>
      <c r="BE8" s="1000"/>
      <c r="BS8" s="101" t="s">
        <v>84</v>
      </c>
    </row>
    <row r="9" spans="1:74" ht="14.45" customHeight="1">
      <c r="B9" s="104"/>
      <c r="AR9" s="104"/>
      <c r="BE9" s="1000"/>
      <c r="BS9" s="101" t="s">
        <v>84</v>
      </c>
    </row>
    <row r="10" spans="1:74" ht="12" customHeight="1">
      <c r="B10" s="104"/>
      <c r="D10" s="50" t="s">
        <v>37</v>
      </c>
      <c r="AK10" s="50" t="s">
        <v>98</v>
      </c>
      <c r="AN10" s="109" t="s">
        <v>60</v>
      </c>
      <c r="AR10" s="104"/>
      <c r="BE10" s="1000"/>
      <c r="BS10" s="101" t="s">
        <v>84</v>
      </c>
    </row>
    <row r="11" spans="1:74" ht="18.399999999999999" customHeight="1">
      <c r="B11" s="104"/>
      <c r="E11" s="109" t="s">
        <v>784</v>
      </c>
      <c r="AK11" s="50" t="s">
        <v>100</v>
      </c>
      <c r="AN11" s="109" t="s">
        <v>60</v>
      </c>
      <c r="AR11" s="104"/>
      <c r="BE11" s="1000"/>
      <c r="BS11" s="101" t="s">
        <v>84</v>
      </c>
    </row>
    <row r="12" spans="1:74" ht="6.95" customHeight="1">
      <c r="B12" s="104"/>
      <c r="AR12" s="104"/>
      <c r="BE12" s="1000"/>
      <c r="BS12" s="101" t="s">
        <v>84</v>
      </c>
    </row>
    <row r="13" spans="1:74" ht="12" customHeight="1">
      <c r="B13" s="104"/>
      <c r="D13" s="50" t="s">
        <v>101</v>
      </c>
      <c r="AK13" s="50" t="s">
        <v>98</v>
      </c>
      <c r="AN13" s="111"/>
      <c r="AR13" s="104"/>
      <c r="BE13" s="1000"/>
      <c r="BS13" s="101" t="s">
        <v>84</v>
      </c>
    </row>
    <row r="14" spans="1:74" ht="12.75">
      <c r="B14" s="104"/>
      <c r="E14" s="1003"/>
      <c r="F14" s="1004"/>
      <c r="G14" s="1004"/>
      <c r="H14" s="1004"/>
      <c r="I14" s="1004"/>
      <c r="J14" s="1004"/>
      <c r="K14" s="1004"/>
      <c r="L14" s="1004"/>
      <c r="M14" s="1004"/>
      <c r="N14" s="1004"/>
      <c r="O14" s="1004"/>
      <c r="P14" s="1004"/>
      <c r="Q14" s="1004"/>
      <c r="R14" s="1004"/>
      <c r="S14" s="1004"/>
      <c r="T14" s="1004"/>
      <c r="U14" s="1004"/>
      <c r="V14" s="1004"/>
      <c r="W14" s="1004"/>
      <c r="X14" s="1004"/>
      <c r="Y14" s="1004"/>
      <c r="Z14" s="1004"/>
      <c r="AA14" s="1004"/>
      <c r="AB14" s="1004"/>
      <c r="AC14" s="1004"/>
      <c r="AD14" s="1004"/>
      <c r="AE14" s="1004"/>
      <c r="AF14" s="1004"/>
      <c r="AG14" s="1004"/>
      <c r="AH14" s="1004"/>
      <c r="AI14" s="1004"/>
      <c r="AJ14" s="1004"/>
      <c r="AK14" s="50" t="s">
        <v>100</v>
      </c>
      <c r="AN14" s="111"/>
      <c r="AR14" s="104"/>
      <c r="BE14" s="1000"/>
      <c r="BS14" s="101" t="s">
        <v>84</v>
      </c>
    </row>
    <row r="15" spans="1:74" ht="6.95" customHeight="1">
      <c r="B15" s="104"/>
      <c r="AR15" s="104"/>
      <c r="BE15" s="1000"/>
      <c r="BS15" s="101" t="s">
        <v>81</v>
      </c>
    </row>
    <row r="16" spans="1:74" ht="12" customHeight="1">
      <c r="B16" s="104"/>
      <c r="D16" s="50" t="s">
        <v>38</v>
      </c>
      <c r="AK16" s="50" t="s">
        <v>98</v>
      </c>
      <c r="AN16" s="109" t="s">
        <v>60</v>
      </c>
      <c r="AR16" s="104"/>
      <c r="BE16" s="1000"/>
      <c r="BS16" s="101" t="s">
        <v>81</v>
      </c>
    </row>
    <row r="17" spans="1:71" ht="18.399999999999999" customHeight="1">
      <c r="B17" s="104"/>
      <c r="E17" s="109" t="s">
        <v>784</v>
      </c>
      <c r="AK17" s="50" t="s">
        <v>100</v>
      </c>
      <c r="AN17" s="109" t="s">
        <v>60</v>
      </c>
      <c r="AR17" s="104"/>
      <c r="BE17" s="1000"/>
      <c r="BS17" s="101" t="s">
        <v>103</v>
      </c>
    </row>
    <row r="18" spans="1:71" ht="6.95" customHeight="1">
      <c r="B18" s="104"/>
      <c r="AR18" s="104"/>
      <c r="BE18" s="1000"/>
      <c r="BS18" s="101" t="s">
        <v>84</v>
      </c>
    </row>
    <row r="19" spans="1:71" ht="12" customHeight="1">
      <c r="B19" s="104"/>
      <c r="D19" s="50" t="s">
        <v>41</v>
      </c>
      <c r="AK19" s="50" t="s">
        <v>98</v>
      </c>
      <c r="AN19" s="109" t="s">
        <v>60</v>
      </c>
      <c r="AR19" s="104"/>
      <c r="BE19" s="1000"/>
      <c r="BS19" s="101" t="s">
        <v>84</v>
      </c>
    </row>
    <row r="20" spans="1:71" ht="18.399999999999999" customHeight="1">
      <c r="B20" s="104"/>
      <c r="E20" s="109" t="s">
        <v>786</v>
      </c>
      <c r="AK20" s="50" t="s">
        <v>100</v>
      </c>
      <c r="AN20" s="109" t="s">
        <v>60</v>
      </c>
      <c r="AR20" s="104"/>
      <c r="BE20" s="1000"/>
      <c r="BS20" s="101" t="s">
        <v>103</v>
      </c>
    </row>
    <row r="21" spans="1:71" ht="6.95" customHeight="1">
      <c r="B21" s="104"/>
      <c r="AR21" s="104"/>
      <c r="BE21" s="1000"/>
    </row>
    <row r="22" spans="1:71" ht="12" customHeight="1">
      <c r="B22" s="104"/>
      <c r="D22" s="50" t="s">
        <v>105</v>
      </c>
      <c r="AR22" s="104"/>
      <c r="BE22" s="1000"/>
    </row>
    <row r="23" spans="1:71" ht="16.5" customHeight="1">
      <c r="B23" s="104"/>
      <c r="E23" s="1005" t="s">
        <v>60</v>
      </c>
      <c r="F23" s="1005"/>
      <c r="G23" s="1005"/>
      <c r="H23" s="1005"/>
      <c r="I23" s="1005"/>
      <c r="J23" s="1005"/>
      <c r="K23" s="1005"/>
      <c r="L23" s="1005"/>
      <c r="M23" s="1005"/>
      <c r="N23" s="1005"/>
      <c r="O23" s="1005"/>
      <c r="P23" s="1005"/>
      <c r="Q23" s="1005"/>
      <c r="R23" s="1005"/>
      <c r="S23" s="1005"/>
      <c r="T23" s="1005"/>
      <c r="U23" s="1005"/>
      <c r="V23" s="1005"/>
      <c r="W23" s="1005"/>
      <c r="X23" s="1005"/>
      <c r="Y23" s="1005"/>
      <c r="Z23" s="1005"/>
      <c r="AA23" s="1005"/>
      <c r="AB23" s="1005"/>
      <c r="AC23" s="1005"/>
      <c r="AD23" s="1005"/>
      <c r="AE23" s="1005"/>
      <c r="AF23" s="1005"/>
      <c r="AG23" s="1005"/>
      <c r="AH23" s="1005"/>
      <c r="AI23" s="1005"/>
      <c r="AJ23" s="1005"/>
      <c r="AK23" s="1005"/>
      <c r="AL23" s="1005"/>
      <c r="AM23" s="1005"/>
      <c r="AN23" s="1005"/>
      <c r="AR23" s="104"/>
      <c r="BE23" s="1000"/>
    </row>
    <row r="24" spans="1:71" ht="6.95" customHeight="1">
      <c r="B24" s="104"/>
      <c r="AR24" s="104"/>
      <c r="BE24" s="1000"/>
    </row>
    <row r="25" spans="1:71" ht="6.95" customHeight="1">
      <c r="B25" s="104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R25" s="104"/>
      <c r="BE25" s="1000"/>
    </row>
    <row r="26" spans="1:71" s="46" customFormat="1" ht="25.9" customHeight="1">
      <c r="A26" s="42"/>
      <c r="B26" s="45"/>
      <c r="C26" s="42"/>
      <c r="D26" s="113" t="s">
        <v>106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006">
        <f>ROUND(AG94,2)</f>
        <v>0</v>
      </c>
      <c r="AL26" s="1007"/>
      <c r="AM26" s="1007"/>
      <c r="AN26" s="1007"/>
      <c r="AO26" s="1007"/>
      <c r="AP26" s="42"/>
      <c r="AQ26" s="42"/>
      <c r="AR26" s="45"/>
      <c r="BE26" s="1000"/>
    </row>
    <row r="27" spans="1:71" s="46" customFormat="1" ht="6.95" customHeight="1">
      <c r="A27" s="42"/>
      <c r="B27" s="45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5"/>
      <c r="BE27" s="1000"/>
    </row>
    <row r="28" spans="1:71" s="46" customFormat="1" ht="12.75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1008" t="s">
        <v>107</v>
      </c>
      <c r="M28" s="1008"/>
      <c r="N28" s="1008"/>
      <c r="O28" s="1008"/>
      <c r="P28" s="1008"/>
      <c r="Q28" s="42"/>
      <c r="R28" s="42"/>
      <c r="S28" s="42"/>
      <c r="T28" s="42"/>
      <c r="U28" s="42"/>
      <c r="V28" s="42"/>
      <c r="W28" s="1008" t="s">
        <v>108</v>
      </c>
      <c r="X28" s="1008"/>
      <c r="Y28" s="1008"/>
      <c r="Z28" s="1008"/>
      <c r="AA28" s="1008"/>
      <c r="AB28" s="1008"/>
      <c r="AC28" s="1008"/>
      <c r="AD28" s="1008"/>
      <c r="AE28" s="1008"/>
      <c r="AF28" s="42"/>
      <c r="AG28" s="42"/>
      <c r="AH28" s="42"/>
      <c r="AI28" s="42"/>
      <c r="AJ28" s="42"/>
      <c r="AK28" s="1008" t="s">
        <v>109</v>
      </c>
      <c r="AL28" s="1008"/>
      <c r="AM28" s="1008"/>
      <c r="AN28" s="1008"/>
      <c r="AO28" s="1008"/>
      <c r="AP28" s="42"/>
      <c r="AQ28" s="42"/>
      <c r="AR28" s="45"/>
      <c r="BE28" s="1000"/>
    </row>
    <row r="29" spans="1:71" s="115" customFormat="1" ht="14.45" customHeight="1">
      <c r="B29" s="116"/>
      <c r="D29" s="50" t="s">
        <v>77</v>
      </c>
      <c r="F29" s="50" t="s">
        <v>110</v>
      </c>
      <c r="L29" s="989">
        <v>0.21</v>
      </c>
      <c r="M29" s="990"/>
      <c r="N29" s="990"/>
      <c r="O29" s="990"/>
      <c r="P29" s="990"/>
      <c r="W29" s="991">
        <f>ROUND(AZ94, 2)</f>
        <v>0</v>
      </c>
      <c r="X29" s="990"/>
      <c r="Y29" s="990"/>
      <c r="Z29" s="990"/>
      <c r="AA29" s="990"/>
      <c r="AB29" s="990"/>
      <c r="AC29" s="990"/>
      <c r="AD29" s="990"/>
      <c r="AE29" s="990"/>
      <c r="AK29" s="991">
        <f>ROUND(AV94, 2)</f>
        <v>0</v>
      </c>
      <c r="AL29" s="990"/>
      <c r="AM29" s="990"/>
      <c r="AN29" s="990"/>
      <c r="AO29" s="990"/>
      <c r="AR29" s="116"/>
      <c r="BE29" s="1001"/>
    </row>
    <row r="30" spans="1:71" s="115" customFormat="1" ht="14.45" customHeight="1">
      <c r="B30" s="116"/>
      <c r="F30" s="50" t="s">
        <v>111</v>
      </c>
      <c r="L30" s="989">
        <v>0.15</v>
      </c>
      <c r="M30" s="990"/>
      <c r="N30" s="990"/>
      <c r="O30" s="990"/>
      <c r="P30" s="990"/>
      <c r="W30" s="991">
        <f>ROUND(BA94, 2)</f>
        <v>0</v>
      </c>
      <c r="X30" s="990"/>
      <c r="Y30" s="990"/>
      <c r="Z30" s="990"/>
      <c r="AA30" s="990"/>
      <c r="AB30" s="990"/>
      <c r="AC30" s="990"/>
      <c r="AD30" s="990"/>
      <c r="AE30" s="990"/>
      <c r="AK30" s="991">
        <f>ROUND(AW94, 2)</f>
        <v>0</v>
      </c>
      <c r="AL30" s="990"/>
      <c r="AM30" s="990"/>
      <c r="AN30" s="990"/>
      <c r="AO30" s="990"/>
      <c r="AR30" s="116"/>
      <c r="BE30" s="1001"/>
    </row>
    <row r="31" spans="1:71" s="115" customFormat="1" ht="14.45" hidden="1" customHeight="1">
      <c r="B31" s="116"/>
      <c r="F31" s="50" t="s">
        <v>112</v>
      </c>
      <c r="L31" s="989">
        <v>0.21</v>
      </c>
      <c r="M31" s="990"/>
      <c r="N31" s="990"/>
      <c r="O31" s="990"/>
      <c r="P31" s="990"/>
      <c r="W31" s="991">
        <f>ROUND(BB94, 2)</f>
        <v>0</v>
      </c>
      <c r="X31" s="990"/>
      <c r="Y31" s="990"/>
      <c r="Z31" s="990"/>
      <c r="AA31" s="990"/>
      <c r="AB31" s="990"/>
      <c r="AC31" s="990"/>
      <c r="AD31" s="990"/>
      <c r="AE31" s="990"/>
      <c r="AK31" s="991">
        <v>0</v>
      </c>
      <c r="AL31" s="990"/>
      <c r="AM31" s="990"/>
      <c r="AN31" s="990"/>
      <c r="AO31" s="990"/>
      <c r="AR31" s="116"/>
      <c r="BE31" s="1001"/>
    </row>
    <row r="32" spans="1:71" s="115" customFormat="1" ht="14.45" hidden="1" customHeight="1">
      <c r="B32" s="116"/>
      <c r="F32" s="50" t="s">
        <v>113</v>
      </c>
      <c r="L32" s="989">
        <v>0.15</v>
      </c>
      <c r="M32" s="990"/>
      <c r="N32" s="990"/>
      <c r="O32" s="990"/>
      <c r="P32" s="990"/>
      <c r="W32" s="991">
        <f>ROUND(BC94, 2)</f>
        <v>0</v>
      </c>
      <c r="X32" s="990"/>
      <c r="Y32" s="990"/>
      <c r="Z32" s="990"/>
      <c r="AA32" s="990"/>
      <c r="AB32" s="990"/>
      <c r="AC32" s="990"/>
      <c r="AD32" s="990"/>
      <c r="AE32" s="990"/>
      <c r="AK32" s="991">
        <v>0</v>
      </c>
      <c r="AL32" s="990"/>
      <c r="AM32" s="990"/>
      <c r="AN32" s="990"/>
      <c r="AO32" s="990"/>
      <c r="AR32" s="116"/>
      <c r="BE32" s="1001"/>
    </row>
    <row r="33" spans="1:57" s="115" customFormat="1" ht="14.45" hidden="1" customHeight="1">
      <c r="B33" s="116"/>
      <c r="F33" s="50" t="s">
        <v>114</v>
      </c>
      <c r="L33" s="989">
        <v>0</v>
      </c>
      <c r="M33" s="990"/>
      <c r="N33" s="990"/>
      <c r="O33" s="990"/>
      <c r="P33" s="990"/>
      <c r="W33" s="991">
        <f>ROUND(BD94, 2)</f>
        <v>0</v>
      </c>
      <c r="X33" s="990"/>
      <c r="Y33" s="990"/>
      <c r="Z33" s="990"/>
      <c r="AA33" s="990"/>
      <c r="AB33" s="990"/>
      <c r="AC33" s="990"/>
      <c r="AD33" s="990"/>
      <c r="AE33" s="990"/>
      <c r="AK33" s="991">
        <v>0</v>
      </c>
      <c r="AL33" s="990"/>
      <c r="AM33" s="990"/>
      <c r="AN33" s="990"/>
      <c r="AO33" s="990"/>
      <c r="AR33" s="116"/>
      <c r="BE33" s="1001"/>
    </row>
    <row r="34" spans="1:57" s="46" customFormat="1" ht="6.95" customHeight="1">
      <c r="A34" s="42"/>
      <c r="B34" s="4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5"/>
      <c r="BE34" s="1000"/>
    </row>
    <row r="35" spans="1:57" s="46" customFormat="1" ht="25.9" customHeight="1">
      <c r="A35" s="42"/>
      <c r="B35" s="45"/>
      <c r="C35" s="117"/>
      <c r="D35" s="118" t="s">
        <v>115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20" t="s">
        <v>116</v>
      </c>
      <c r="U35" s="119"/>
      <c r="V35" s="119"/>
      <c r="W35" s="119"/>
      <c r="X35" s="992" t="s">
        <v>117</v>
      </c>
      <c r="Y35" s="993"/>
      <c r="Z35" s="993"/>
      <c r="AA35" s="993"/>
      <c r="AB35" s="993"/>
      <c r="AC35" s="119"/>
      <c r="AD35" s="119"/>
      <c r="AE35" s="119"/>
      <c r="AF35" s="119"/>
      <c r="AG35" s="119"/>
      <c r="AH35" s="119"/>
      <c r="AI35" s="119"/>
      <c r="AJ35" s="119"/>
      <c r="AK35" s="994">
        <f>SUM(AK26:AK33)</f>
        <v>0</v>
      </c>
      <c r="AL35" s="993"/>
      <c r="AM35" s="993"/>
      <c r="AN35" s="993"/>
      <c r="AO35" s="995"/>
      <c r="AP35" s="117"/>
      <c r="AQ35" s="117"/>
      <c r="AR35" s="45"/>
      <c r="BE35" s="42"/>
    </row>
    <row r="36" spans="1:57" s="46" customFormat="1" ht="6.95" customHeight="1">
      <c r="A36" s="42"/>
      <c r="B36" s="45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5"/>
      <c r="BE36" s="42"/>
    </row>
    <row r="37" spans="1:57" s="46" customFormat="1" ht="14.45" customHeight="1">
      <c r="A37" s="42"/>
      <c r="B37" s="45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5"/>
      <c r="BE37" s="42"/>
    </row>
    <row r="38" spans="1:57" ht="14.45" customHeight="1">
      <c r="B38" s="104"/>
      <c r="AR38" s="104"/>
    </row>
    <row r="39" spans="1:57" ht="14.45" customHeight="1">
      <c r="B39" s="104"/>
      <c r="AR39" s="104"/>
    </row>
    <row r="40" spans="1:57" ht="14.45" customHeight="1">
      <c r="B40" s="104"/>
      <c r="AR40" s="104"/>
    </row>
    <row r="41" spans="1:57" ht="14.45" customHeight="1">
      <c r="B41" s="104"/>
      <c r="AR41" s="104"/>
    </row>
    <row r="42" spans="1:57" ht="14.45" customHeight="1">
      <c r="B42" s="104"/>
      <c r="AR42" s="104"/>
    </row>
    <row r="43" spans="1:57" ht="14.45" customHeight="1">
      <c r="B43" s="104"/>
      <c r="AR43" s="104"/>
    </row>
    <row r="44" spans="1:57" ht="14.45" customHeight="1">
      <c r="B44" s="104"/>
      <c r="AR44" s="104"/>
    </row>
    <row r="45" spans="1:57" ht="14.45" customHeight="1">
      <c r="B45" s="104"/>
      <c r="AR45" s="104"/>
    </row>
    <row r="46" spans="1:57" ht="14.45" customHeight="1">
      <c r="B46" s="104"/>
      <c r="AR46" s="104"/>
    </row>
    <row r="47" spans="1:57" ht="14.45" customHeight="1">
      <c r="B47" s="104"/>
      <c r="AR47" s="104"/>
    </row>
    <row r="48" spans="1:57" ht="14.45" customHeight="1">
      <c r="B48" s="104"/>
      <c r="AR48" s="104"/>
    </row>
    <row r="49" spans="1:57" s="46" customFormat="1" ht="14.45" customHeight="1">
      <c r="B49" s="121"/>
      <c r="D49" s="122" t="s">
        <v>118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2" t="s">
        <v>119</v>
      </c>
      <c r="AI49" s="123"/>
      <c r="AJ49" s="123"/>
      <c r="AK49" s="123"/>
      <c r="AL49" s="123"/>
      <c r="AM49" s="123"/>
      <c r="AN49" s="123"/>
      <c r="AO49" s="123"/>
      <c r="AR49" s="121"/>
    </row>
    <row r="50" spans="1:57">
      <c r="B50" s="104"/>
      <c r="AR50" s="104"/>
    </row>
    <row r="51" spans="1:57">
      <c r="B51" s="104"/>
      <c r="AR51" s="104"/>
    </row>
    <row r="52" spans="1:57">
      <c r="B52" s="104"/>
      <c r="AR52" s="104"/>
    </row>
    <row r="53" spans="1:57">
      <c r="B53" s="104"/>
      <c r="AR53" s="104"/>
    </row>
    <row r="54" spans="1:57">
      <c r="B54" s="104"/>
      <c r="AR54" s="104"/>
    </row>
    <row r="55" spans="1:57">
      <c r="B55" s="104"/>
      <c r="AR55" s="104"/>
    </row>
    <row r="56" spans="1:57">
      <c r="B56" s="104"/>
      <c r="AR56" s="104"/>
    </row>
    <row r="57" spans="1:57">
      <c r="B57" s="104"/>
      <c r="AR57" s="104"/>
    </row>
    <row r="58" spans="1:57">
      <c r="B58" s="104"/>
      <c r="AR58" s="104"/>
    </row>
    <row r="59" spans="1:57">
      <c r="B59" s="104"/>
      <c r="AR59" s="104"/>
    </row>
    <row r="60" spans="1:57" s="46" customFormat="1" ht="12.75">
      <c r="A60" s="42"/>
      <c r="B60" s="45"/>
      <c r="C60" s="42"/>
      <c r="D60" s="124" t="s">
        <v>120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24" t="s">
        <v>121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24" t="s">
        <v>120</v>
      </c>
      <c r="AI60" s="114"/>
      <c r="AJ60" s="114"/>
      <c r="AK60" s="114"/>
      <c r="AL60" s="114"/>
      <c r="AM60" s="124" t="s">
        <v>121</v>
      </c>
      <c r="AN60" s="114"/>
      <c r="AO60" s="114"/>
      <c r="AP60" s="42"/>
      <c r="AQ60" s="42"/>
      <c r="AR60" s="45"/>
      <c r="BE60" s="42"/>
    </row>
    <row r="61" spans="1:57">
      <c r="B61" s="104"/>
      <c r="AR61" s="104"/>
    </row>
    <row r="62" spans="1:57">
      <c r="B62" s="104"/>
      <c r="AR62" s="104"/>
    </row>
    <row r="63" spans="1:57">
      <c r="B63" s="104"/>
      <c r="AR63" s="104"/>
    </row>
    <row r="64" spans="1:57" s="46" customFormat="1" ht="12.75">
      <c r="A64" s="42"/>
      <c r="B64" s="45"/>
      <c r="C64" s="42"/>
      <c r="D64" s="122" t="s">
        <v>122</v>
      </c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2" t="s">
        <v>123</v>
      </c>
      <c r="AI64" s="125"/>
      <c r="AJ64" s="125"/>
      <c r="AK64" s="125"/>
      <c r="AL64" s="125"/>
      <c r="AM64" s="125"/>
      <c r="AN64" s="125"/>
      <c r="AO64" s="125"/>
      <c r="AP64" s="42"/>
      <c r="AQ64" s="42"/>
      <c r="AR64" s="45"/>
      <c r="BE64" s="42"/>
    </row>
    <row r="65" spans="1:57">
      <c r="B65" s="104"/>
      <c r="AR65" s="104"/>
    </row>
    <row r="66" spans="1:57">
      <c r="B66" s="104"/>
      <c r="AR66" s="104"/>
    </row>
    <row r="67" spans="1:57">
      <c r="B67" s="104"/>
      <c r="AR67" s="104"/>
    </row>
    <row r="68" spans="1:57">
      <c r="B68" s="104"/>
      <c r="AR68" s="104"/>
    </row>
    <row r="69" spans="1:57">
      <c r="B69" s="104"/>
      <c r="AR69" s="104"/>
    </row>
    <row r="70" spans="1:57">
      <c r="B70" s="104"/>
      <c r="AR70" s="104"/>
    </row>
    <row r="71" spans="1:57">
      <c r="B71" s="104"/>
      <c r="AR71" s="104"/>
    </row>
    <row r="72" spans="1:57">
      <c r="B72" s="104"/>
      <c r="AR72" s="104"/>
    </row>
    <row r="73" spans="1:57">
      <c r="B73" s="104"/>
      <c r="AR73" s="104"/>
    </row>
    <row r="74" spans="1:57">
      <c r="B74" s="104"/>
      <c r="AR74" s="104"/>
    </row>
    <row r="75" spans="1:57" s="46" customFormat="1" ht="12.75">
      <c r="A75" s="42"/>
      <c r="B75" s="45"/>
      <c r="C75" s="42"/>
      <c r="D75" s="124" t="s">
        <v>120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24" t="s">
        <v>121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24" t="s">
        <v>120</v>
      </c>
      <c r="AI75" s="114"/>
      <c r="AJ75" s="114"/>
      <c r="AK75" s="114"/>
      <c r="AL75" s="114"/>
      <c r="AM75" s="124" t="s">
        <v>121</v>
      </c>
      <c r="AN75" s="114"/>
      <c r="AO75" s="114"/>
      <c r="AP75" s="42"/>
      <c r="AQ75" s="42"/>
      <c r="AR75" s="45"/>
      <c r="BE75" s="42"/>
    </row>
    <row r="76" spans="1:57" s="46" customFormat="1">
      <c r="A76" s="42"/>
      <c r="B76" s="45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5"/>
      <c r="BE76" s="42"/>
    </row>
    <row r="77" spans="1:57" s="46" customFormat="1" ht="6.95" customHeight="1">
      <c r="A77" s="42"/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45"/>
      <c r="BE77" s="42"/>
    </row>
    <row r="81" spans="1:91" s="46" customFormat="1" ht="6.95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5"/>
      <c r="BE81" s="42"/>
    </row>
    <row r="82" spans="1:91" s="46" customFormat="1" ht="24.95" customHeight="1">
      <c r="A82" s="42"/>
      <c r="B82" s="45"/>
      <c r="C82" s="47" t="s">
        <v>31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5"/>
      <c r="BE82" s="42"/>
    </row>
    <row r="83" spans="1:91" s="46" customFormat="1" ht="6.95" customHeight="1">
      <c r="A83" s="42"/>
      <c r="B83" s="45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5"/>
      <c r="BE83" s="42"/>
    </row>
    <row r="84" spans="1:91" s="48" customFormat="1" ht="12" customHeight="1">
      <c r="B84" s="49"/>
      <c r="C84" s="50" t="s">
        <v>32</v>
      </c>
      <c r="L84" s="48" t="str">
        <f>K5</f>
        <v>52056</v>
      </c>
      <c r="AR84" s="49"/>
    </row>
    <row r="85" spans="1:91" s="51" customFormat="1" ht="36.950000000000003" customHeight="1">
      <c r="B85" s="52"/>
      <c r="C85" s="53" t="s">
        <v>34</v>
      </c>
      <c r="L85" s="914" t="str">
        <f>K6</f>
        <v>FN Brno - Rekonstrukce stravovacího provozu</v>
      </c>
      <c r="M85" s="915"/>
      <c r="N85" s="915"/>
      <c r="O85" s="915"/>
      <c r="P85" s="915"/>
      <c r="Q85" s="915"/>
      <c r="R85" s="915"/>
      <c r="S85" s="915"/>
      <c r="T85" s="915"/>
      <c r="U85" s="915"/>
      <c r="V85" s="915"/>
      <c r="W85" s="915"/>
      <c r="X85" s="915"/>
      <c r="Y85" s="915"/>
      <c r="Z85" s="915"/>
      <c r="AA85" s="915"/>
      <c r="AB85" s="915"/>
      <c r="AC85" s="915"/>
      <c r="AD85" s="915"/>
      <c r="AE85" s="915"/>
      <c r="AF85" s="915"/>
      <c r="AG85" s="915"/>
      <c r="AH85" s="915"/>
      <c r="AI85" s="915"/>
      <c r="AJ85" s="915"/>
      <c r="AR85" s="52"/>
    </row>
    <row r="86" spans="1:91" s="46" customFormat="1" ht="6.95" customHeight="1">
      <c r="A86" s="42"/>
      <c r="B86" s="45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5"/>
      <c r="BE86" s="42"/>
    </row>
    <row r="87" spans="1:91" s="46" customFormat="1" ht="12" customHeight="1">
      <c r="A87" s="42"/>
      <c r="B87" s="45"/>
      <c r="C87" s="50" t="s">
        <v>35</v>
      </c>
      <c r="D87" s="42"/>
      <c r="E87" s="42"/>
      <c r="F87" s="42"/>
      <c r="G87" s="42"/>
      <c r="H87" s="42"/>
      <c r="I87" s="42"/>
      <c r="J87" s="42"/>
      <c r="K87" s="42"/>
      <c r="L87" s="54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50" t="s">
        <v>36</v>
      </c>
      <c r="AJ87" s="42"/>
      <c r="AK87" s="42"/>
      <c r="AL87" s="42"/>
      <c r="AM87" s="916" t="str">
        <f>IF(AN8= "","",AN8)</f>
        <v>2. 9. 2022</v>
      </c>
      <c r="AN87" s="916"/>
      <c r="AO87" s="42"/>
      <c r="AP87" s="42"/>
      <c r="AQ87" s="42"/>
      <c r="AR87" s="45"/>
      <c r="BE87" s="42"/>
    </row>
    <row r="88" spans="1:91" s="46" customFormat="1" ht="6.95" customHeight="1">
      <c r="A88" s="42"/>
      <c r="B88" s="45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5"/>
      <c r="BE88" s="42"/>
    </row>
    <row r="89" spans="1:91" s="46" customFormat="1" ht="15.2" customHeight="1">
      <c r="A89" s="42"/>
      <c r="B89" s="45"/>
      <c r="C89" s="50" t="s">
        <v>37</v>
      </c>
      <c r="D89" s="42"/>
      <c r="E89" s="42"/>
      <c r="F89" s="42"/>
      <c r="G89" s="42"/>
      <c r="H89" s="42"/>
      <c r="I89" s="42"/>
      <c r="J89" s="42"/>
      <c r="K89" s="42"/>
      <c r="L89" s="48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50" t="s">
        <v>38</v>
      </c>
      <c r="AJ89" s="42"/>
      <c r="AK89" s="42"/>
      <c r="AL89" s="42"/>
      <c r="AM89" s="917" t="str">
        <f>IF(E17="","",E17)</f>
        <v xml:space="preserve"> </v>
      </c>
      <c r="AN89" s="918"/>
      <c r="AO89" s="918"/>
      <c r="AP89" s="918"/>
      <c r="AQ89" s="42"/>
      <c r="AR89" s="45"/>
      <c r="AS89" s="919" t="s">
        <v>39</v>
      </c>
      <c r="AT89" s="92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42"/>
    </row>
    <row r="90" spans="1:91" s="46" customFormat="1" ht="15.2" customHeight="1">
      <c r="A90" s="42"/>
      <c r="B90" s="45"/>
      <c r="C90" s="50" t="s">
        <v>101</v>
      </c>
      <c r="D90" s="42"/>
      <c r="E90" s="42"/>
      <c r="F90" s="42"/>
      <c r="G90" s="42"/>
      <c r="H90" s="42"/>
      <c r="I90" s="42"/>
      <c r="J90" s="42"/>
      <c r="K90" s="42"/>
      <c r="L90" s="48">
        <f>IF(E14= "Vyplň údaj","",E14)</f>
        <v>0</v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50" t="s">
        <v>41</v>
      </c>
      <c r="AJ90" s="42"/>
      <c r="AK90" s="42"/>
      <c r="AL90" s="42"/>
      <c r="AM90" s="917" t="str">
        <f>IF(E20="","",E20)</f>
        <v>M. Morská</v>
      </c>
      <c r="AN90" s="918"/>
      <c r="AO90" s="918"/>
      <c r="AP90" s="918"/>
      <c r="AQ90" s="42"/>
      <c r="AR90" s="45"/>
      <c r="AS90" s="921"/>
      <c r="AT90" s="92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42"/>
    </row>
    <row r="91" spans="1:91" s="46" customFormat="1" ht="10.9" customHeight="1">
      <c r="A91" s="42"/>
      <c r="B91" s="45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5"/>
      <c r="AS91" s="921"/>
      <c r="AT91" s="92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42"/>
    </row>
    <row r="92" spans="1:91" s="46" customFormat="1" ht="29.25" customHeight="1">
      <c r="A92" s="42"/>
      <c r="B92" s="45"/>
      <c r="C92" s="908" t="s">
        <v>42</v>
      </c>
      <c r="D92" s="909"/>
      <c r="E92" s="909"/>
      <c r="F92" s="909"/>
      <c r="G92" s="909"/>
      <c r="H92" s="59"/>
      <c r="I92" s="910" t="s">
        <v>43</v>
      </c>
      <c r="J92" s="909"/>
      <c r="K92" s="909"/>
      <c r="L92" s="909"/>
      <c r="M92" s="909"/>
      <c r="N92" s="909"/>
      <c r="O92" s="909"/>
      <c r="P92" s="909"/>
      <c r="Q92" s="909"/>
      <c r="R92" s="909"/>
      <c r="S92" s="909"/>
      <c r="T92" s="909"/>
      <c r="U92" s="909"/>
      <c r="V92" s="909"/>
      <c r="W92" s="909"/>
      <c r="X92" s="909"/>
      <c r="Y92" s="909"/>
      <c r="Z92" s="909"/>
      <c r="AA92" s="909"/>
      <c r="AB92" s="909"/>
      <c r="AC92" s="909"/>
      <c r="AD92" s="909"/>
      <c r="AE92" s="909"/>
      <c r="AF92" s="909"/>
      <c r="AG92" s="911" t="s">
        <v>44</v>
      </c>
      <c r="AH92" s="909"/>
      <c r="AI92" s="909"/>
      <c r="AJ92" s="909"/>
      <c r="AK92" s="909"/>
      <c r="AL92" s="909"/>
      <c r="AM92" s="909"/>
      <c r="AN92" s="910" t="s">
        <v>45</v>
      </c>
      <c r="AO92" s="909"/>
      <c r="AP92" s="912"/>
      <c r="AQ92" s="60" t="s">
        <v>46</v>
      </c>
      <c r="AR92" s="45"/>
      <c r="AS92" s="61" t="s">
        <v>47</v>
      </c>
      <c r="AT92" s="62" t="s">
        <v>48</v>
      </c>
      <c r="AU92" s="62" t="s">
        <v>49</v>
      </c>
      <c r="AV92" s="62" t="s">
        <v>50</v>
      </c>
      <c r="AW92" s="62" t="s">
        <v>51</v>
      </c>
      <c r="AX92" s="62" t="s">
        <v>52</v>
      </c>
      <c r="AY92" s="62" t="s">
        <v>53</v>
      </c>
      <c r="AZ92" s="62" t="s">
        <v>54</v>
      </c>
      <c r="BA92" s="62" t="s">
        <v>55</v>
      </c>
      <c r="BB92" s="62" t="s">
        <v>56</v>
      </c>
      <c r="BC92" s="62" t="s">
        <v>57</v>
      </c>
      <c r="BD92" s="63" t="s">
        <v>58</v>
      </c>
      <c r="BE92" s="42"/>
    </row>
    <row r="93" spans="1:91" s="46" customFormat="1" ht="10.9" customHeight="1">
      <c r="A93" s="42"/>
      <c r="B93" s="45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5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42"/>
    </row>
    <row r="94" spans="1:91" s="67" customFormat="1" ht="32.450000000000003" customHeight="1">
      <c r="B94" s="68"/>
      <c r="C94" s="69" t="s">
        <v>124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913">
        <f>ROUND(AG95,2)</f>
        <v>0</v>
      </c>
      <c r="AH94" s="913"/>
      <c r="AI94" s="913"/>
      <c r="AJ94" s="913"/>
      <c r="AK94" s="913"/>
      <c r="AL94" s="913"/>
      <c r="AM94" s="913"/>
      <c r="AN94" s="900">
        <f>SUM(AG94,AT94)</f>
        <v>0</v>
      </c>
      <c r="AO94" s="900"/>
      <c r="AP94" s="900"/>
      <c r="AQ94" s="71" t="s">
        <v>60</v>
      </c>
      <c r="AR94" s="68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61</v>
      </c>
      <c r="BT94" s="76" t="s">
        <v>62</v>
      </c>
      <c r="BU94" s="77" t="s">
        <v>63</v>
      </c>
      <c r="BV94" s="76" t="s">
        <v>64</v>
      </c>
      <c r="BW94" s="76" t="s">
        <v>782</v>
      </c>
      <c r="BX94" s="76" t="s">
        <v>65</v>
      </c>
      <c r="CL94" s="76" t="s">
        <v>60</v>
      </c>
    </row>
    <row r="95" spans="1:91" s="87" customFormat="1" ht="16.5" customHeight="1">
      <c r="A95" s="126" t="s">
        <v>125</v>
      </c>
      <c r="B95" s="79"/>
      <c r="C95" s="80"/>
      <c r="D95" s="903" t="s">
        <v>787</v>
      </c>
      <c r="E95" s="903"/>
      <c r="F95" s="903"/>
      <c r="G95" s="903"/>
      <c r="H95" s="903"/>
      <c r="I95" s="81"/>
      <c r="J95" s="903" t="s">
        <v>788</v>
      </c>
      <c r="K95" s="903"/>
      <c r="L95" s="903"/>
      <c r="M95" s="903"/>
      <c r="N95" s="903"/>
      <c r="O95" s="903"/>
      <c r="P95" s="903"/>
      <c r="Q95" s="903"/>
      <c r="R95" s="903"/>
      <c r="S95" s="903"/>
      <c r="T95" s="903"/>
      <c r="U95" s="903"/>
      <c r="V95" s="903"/>
      <c r="W95" s="903"/>
      <c r="X95" s="903"/>
      <c r="Y95" s="903"/>
      <c r="Z95" s="903"/>
      <c r="AA95" s="903"/>
      <c r="AB95" s="903"/>
      <c r="AC95" s="903"/>
      <c r="AD95" s="903"/>
      <c r="AE95" s="903"/>
      <c r="AF95" s="903"/>
      <c r="AG95" s="904">
        <f>'[7]IO 02 - Venkovní kanaliza...'!J30</f>
        <v>0</v>
      </c>
      <c r="AH95" s="905"/>
      <c r="AI95" s="905"/>
      <c r="AJ95" s="905"/>
      <c r="AK95" s="905"/>
      <c r="AL95" s="905"/>
      <c r="AM95" s="905"/>
      <c r="AN95" s="904">
        <f>SUM(AG95,AT95)</f>
        <v>0</v>
      </c>
      <c r="AO95" s="905"/>
      <c r="AP95" s="905"/>
      <c r="AQ95" s="82" t="s">
        <v>789</v>
      </c>
      <c r="AR95" s="79"/>
      <c r="AS95" s="83">
        <v>0</v>
      </c>
      <c r="AT95" s="84">
        <f>ROUND(SUM(AV95:AW95),2)</f>
        <v>0</v>
      </c>
      <c r="AU95" s="85">
        <f>'[7]IO 02 - Venkovní kanaliza...'!P128</f>
        <v>0</v>
      </c>
      <c r="AV95" s="84">
        <f>'[7]IO 02 - Venkovní kanaliza...'!J33</f>
        <v>0</v>
      </c>
      <c r="AW95" s="84">
        <f>'[7]IO 02 - Venkovní kanaliza...'!J34</f>
        <v>0</v>
      </c>
      <c r="AX95" s="84">
        <f>'[7]IO 02 - Venkovní kanaliza...'!J35</f>
        <v>0</v>
      </c>
      <c r="AY95" s="84">
        <f>'[7]IO 02 - Venkovní kanaliza...'!J36</f>
        <v>0</v>
      </c>
      <c r="AZ95" s="84">
        <f>'[7]IO 02 - Venkovní kanaliza...'!F33</f>
        <v>0</v>
      </c>
      <c r="BA95" s="84">
        <f>'[7]IO 02 - Venkovní kanaliza...'!F34</f>
        <v>0</v>
      </c>
      <c r="BB95" s="84">
        <f>'[7]IO 02 - Venkovní kanaliza...'!F35</f>
        <v>0</v>
      </c>
      <c r="BC95" s="84">
        <f>'[7]IO 02 - Venkovní kanaliza...'!F36</f>
        <v>0</v>
      </c>
      <c r="BD95" s="86">
        <f>'[7]IO 02 - Venkovní kanaliza...'!F37</f>
        <v>0</v>
      </c>
      <c r="BT95" s="88" t="s">
        <v>66</v>
      </c>
      <c r="BV95" s="88" t="s">
        <v>64</v>
      </c>
      <c r="BW95" s="88" t="s">
        <v>790</v>
      </c>
      <c r="BX95" s="88" t="s">
        <v>782</v>
      </c>
      <c r="CL95" s="88" t="s">
        <v>60</v>
      </c>
      <c r="CM95" s="88" t="s">
        <v>69</v>
      </c>
    </row>
    <row r="96" spans="1:91" s="46" customFormat="1" ht="30" customHeight="1">
      <c r="A96" s="42"/>
      <c r="B96" s="45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5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s="46" customFormat="1" ht="6.95" customHeight="1">
      <c r="A97" s="42"/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45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</row>
  </sheetData>
  <mergeCells count="42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IO 02 - Venkovní kanaliza...'!C2" display="/"/>
  </hyperlink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7"/>
  <sheetViews>
    <sheetView showGridLines="0" workbookViewId="0"/>
  </sheetViews>
  <sheetFormatPr defaultRowHeight="11.25"/>
  <cols>
    <col min="1" max="1" width="7.140625" style="99" customWidth="1"/>
    <col min="2" max="2" width="1" style="99" customWidth="1"/>
    <col min="3" max="3" width="3.5703125" style="99" customWidth="1"/>
    <col min="4" max="4" width="3.7109375" style="99" customWidth="1"/>
    <col min="5" max="5" width="14.7109375" style="99" customWidth="1"/>
    <col min="6" max="6" width="43.5703125" style="99" customWidth="1"/>
    <col min="7" max="7" width="6.42578125" style="99" customWidth="1"/>
    <col min="8" max="8" width="12" style="99" customWidth="1"/>
    <col min="9" max="9" width="13.5703125" style="99" customWidth="1"/>
    <col min="10" max="10" width="19.140625" style="99" customWidth="1"/>
    <col min="11" max="11" width="19.140625" style="99" hidden="1" customWidth="1"/>
    <col min="12" max="12" width="8" style="99" customWidth="1"/>
    <col min="13" max="13" width="9.28515625" style="99" hidden="1" customWidth="1"/>
    <col min="14" max="14" width="9.140625" style="99"/>
    <col min="15" max="20" width="12.140625" style="99" hidden="1" customWidth="1"/>
    <col min="21" max="21" width="14" style="99" hidden="1" customWidth="1"/>
    <col min="22" max="22" width="10.5703125" style="99" customWidth="1"/>
    <col min="23" max="23" width="14" style="99" customWidth="1"/>
    <col min="24" max="24" width="10.5703125" style="99" customWidth="1"/>
    <col min="25" max="25" width="12.85546875" style="99" customWidth="1"/>
    <col min="26" max="26" width="9.42578125" style="99" customWidth="1"/>
    <col min="27" max="27" width="12.85546875" style="99" customWidth="1"/>
    <col min="28" max="28" width="14" style="99" customWidth="1"/>
    <col min="29" max="29" width="9.42578125" style="99" customWidth="1"/>
    <col min="30" max="30" width="12.85546875" style="99" customWidth="1"/>
    <col min="31" max="31" width="14" style="99" customWidth="1"/>
    <col min="32" max="16384" width="9.140625" style="99"/>
  </cols>
  <sheetData>
    <row r="2" spans="1:46" ht="36.950000000000003" customHeight="1">
      <c r="L2" s="996" t="s">
        <v>83</v>
      </c>
      <c r="M2" s="997"/>
      <c r="N2" s="997"/>
      <c r="O2" s="997"/>
      <c r="P2" s="997"/>
      <c r="Q2" s="997"/>
      <c r="R2" s="997"/>
      <c r="S2" s="997"/>
      <c r="T2" s="997"/>
      <c r="U2" s="997"/>
      <c r="V2" s="997"/>
      <c r="AT2" s="101" t="s">
        <v>790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AT3" s="101" t="s">
        <v>69</v>
      </c>
    </row>
    <row r="4" spans="1:46" ht="24.95" customHeight="1">
      <c r="B4" s="104"/>
      <c r="D4" s="47" t="s">
        <v>127</v>
      </c>
      <c r="L4" s="104"/>
      <c r="M4" s="129" t="s">
        <v>88</v>
      </c>
      <c r="AT4" s="101" t="s">
        <v>81</v>
      </c>
    </row>
    <row r="5" spans="1:46" ht="6.95" customHeight="1">
      <c r="B5" s="104"/>
      <c r="L5" s="104"/>
    </row>
    <row r="6" spans="1:46" ht="12" customHeight="1">
      <c r="B6" s="104"/>
      <c r="D6" s="50" t="s">
        <v>34</v>
      </c>
      <c r="L6" s="104"/>
    </row>
    <row r="7" spans="1:46" ht="16.5" customHeight="1">
      <c r="B7" s="104"/>
      <c r="E7" s="1020" t="str">
        <f>'[7]IO 02 Rekapitulace'!K6</f>
        <v>FN Brno - Rekonstrukce stravovacího provozu</v>
      </c>
      <c r="F7" s="1021"/>
      <c r="G7" s="1021"/>
      <c r="H7" s="1021"/>
      <c r="L7" s="104"/>
    </row>
    <row r="8" spans="1:46" s="46" customFormat="1" ht="12" customHeight="1">
      <c r="A8" s="42"/>
      <c r="B8" s="45"/>
      <c r="C8" s="42"/>
      <c r="D8" s="50" t="s">
        <v>791</v>
      </c>
      <c r="E8" s="42"/>
      <c r="F8" s="42"/>
      <c r="G8" s="42"/>
      <c r="H8" s="42"/>
      <c r="I8" s="42"/>
      <c r="J8" s="42"/>
      <c r="K8" s="42"/>
      <c r="L8" s="121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pans="1:46" s="46" customFormat="1" ht="16.5" customHeight="1">
      <c r="A9" s="42"/>
      <c r="B9" s="45"/>
      <c r="C9" s="42"/>
      <c r="D9" s="42"/>
      <c r="E9" s="914" t="s">
        <v>792</v>
      </c>
      <c r="F9" s="1009"/>
      <c r="G9" s="1009"/>
      <c r="H9" s="1009"/>
      <c r="I9" s="42"/>
      <c r="J9" s="42"/>
      <c r="K9" s="42"/>
      <c r="L9" s="121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pans="1:46" s="46" customFormat="1">
      <c r="A10" s="42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12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46" s="46" customFormat="1" ht="12" customHeight="1">
      <c r="A11" s="42"/>
      <c r="B11" s="45"/>
      <c r="C11" s="42"/>
      <c r="D11" s="50" t="s">
        <v>94</v>
      </c>
      <c r="E11" s="42"/>
      <c r="F11" s="109" t="s">
        <v>60</v>
      </c>
      <c r="G11" s="42"/>
      <c r="H11" s="42"/>
      <c r="I11" s="50" t="s">
        <v>95</v>
      </c>
      <c r="J11" s="109" t="s">
        <v>60</v>
      </c>
      <c r="K11" s="42"/>
      <c r="L11" s="12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46" s="46" customFormat="1" ht="12" customHeight="1">
      <c r="A12" s="42"/>
      <c r="B12" s="45"/>
      <c r="C12" s="42"/>
      <c r="D12" s="50" t="s">
        <v>35</v>
      </c>
      <c r="E12" s="42"/>
      <c r="F12" s="109" t="s">
        <v>784</v>
      </c>
      <c r="G12" s="42"/>
      <c r="H12" s="42"/>
      <c r="I12" s="50" t="s">
        <v>36</v>
      </c>
      <c r="J12" s="132" t="str">
        <f>'[7]IO 02 Rekapitulace'!AN8</f>
        <v>2. 9. 2022</v>
      </c>
      <c r="K12" s="42"/>
      <c r="L12" s="12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46" s="46" customFormat="1" ht="10.9" customHeight="1">
      <c r="A13" s="42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12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46" s="46" customFormat="1" ht="12" customHeight="1">
      <c r="A14" s="42"/>
      <c r="B14" s="45"/>
      <c r="C14" s="42"/>
      <c r="D14" s="50" t="s">
        <v>37</v>
      </c>
      <c r="E14" s="42"/>
      <c r="F14" s="42"/>
      <c r="G14" s="42"/>
      <c r="H14" s="42"/>
      <c r="I14" s="50" t="s">
        <v>98</v>
      </c>
      <c r="J14" s="109" t="str">
        <f>IF('[7]IO 02 Rekapitulace'!AN10="","",'[7]IO 02 Rekapitulace'!AN10)</f>
        <v/>
      </c>
      <c r="K14" s="42"/>
      <c r="L14" s="12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46" s="46" customFormat="1" ht="18" customHeight="1">
      <c r="A15" s="42"/>
      <c r="B15" s="45"/>
      <c r="C15" s="42"/>
      <c r="D15" s="42"/>
      <c r="E15" s="109" t="str">
        <f>IF('[7]IO 02 Rekapitulace'!E11="","",'[7]IO 02 Rekapitulace'!E11)</f>
        <v xml:space="preserve"> </v>
      </c>
      <c r="F15" s="42"/>
      <c r="G15" s="42"/>
      <c r="H15" s="42"/>
      <c r="I15" s="50" t="s">
        <v>100</v>
      </c>
      <c r="J15" s="109" t="str">
        <f>IF('[7]IO 02 Rekapitulace'!AN11="","",'[7]IO 02 Rekapitulace'!AN11)</f>
        <v/>
      </c>
      <c r="K15" s="42"/>
      <c r="L15" s="12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46" s="46" customFormat="1" ht="6.95" customHeight="1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12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1:31" s="46" customFormat="1" ht="12" customHeight="1">
      <c r="A17" s="42"/>
      <c r="B17" s="45"/>
      <c r="C17" s="42"/>
      <c r="D17" s="50" t="s">
        <v>101</v>
      </c>
      <c r="E17" s="42"/>
      <c r="F17" s="42"/>
      <c r="G17" s="42"/>
      <c r="H17" s="42"/>
      <c r="I17" s="50" t="s">
        <v>98</v>
      </c>
      <c r="J17" s="110" t="str">
        <f>'[7]IO 02 Rekapitulace'!AN13</f>
        <v>Vyplň údaj</v>
      </c>
      <c r="K17" s="42"/>
      <c r="L17" s="12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s="46" customFormat="1" ht="18" customHeight="1">
      <c r="A18" s="42"/>
      <c r="B18" s="45"/>
      <c r="C18" s="42"/>
      <c r="D18" s="42"/>
      <c r="E18" s="1010" t="str">
        <f>'[7]IO 02 Rekapitulace'!E14</f>
        <v>Vyplň údaj</v>
      </c>
      <c r="F18" s="998"/>
      <c r="G18" s="998"/>
      <c r="H18" s="998"/>
      <c r="I18" s="50" t="s">
        <v>100</v>
      </c>
      <c r="J18" s="110" t="str">
        <f>'[7]IO 02 Rekapitulace'!AN14</f>
        <v>Vyplň údaj</v>
      </c>
      <c r="K18" s="42"/>
      <c r="L18" s="12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1" s="46" customFormat="1" ht="6.95" customHeight="1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12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s="46" customFormat="1" ht="12" customHeight="1">
      <c r="A20" s="42"/>
      <c r="B20" s="45"/>
      <c r="C20" s="42"/>
      <c r="D20" s="50" t="s">
        <v>38</v>
      </c>
      <c r="E20" s="42"/>
      <c r="F20" s="42"/>
      <c r="G20" s="42"/>
      <c r="H20" s="42"/>
      <c r="I20" s="50" t="s">
        <v>98</v>
      </c>
      <c r="J20" s="109" t="str">
        <f>IF('[7]IO 02 Rekapitulace'!AN16="","",'[7]IO 02 Rekapitulace'!AN16)</f>
        <v/>
      </c>
      <c r="K20" s="42"/>
      <c r="L20" s="12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s="46" customFormat="1" ht="18" customHeight="1">
      <c r="A21" s="42"/>
      <c r="B21" s="45"/>
      <c r="C21" s="42"/>
      <c r="D21" s="42"/>
      <c r="E21" s="109" t="str">
        <f>IF('[7]IO 02 Rekapitulace'!E17="","",'[7]IO 02 Rekapitulace'!E17)</f>
        <v xml:space="preserve"> </v>
      </c>
      <c r="F21" s="42"/>
      <c r="G21" s="42"/>
      <c r="H21" s="42"/>
      <c r="I21" s="50" t="s">
        <v>100</v>
      </c>
      <c r="J21" s="109" t="str">
        <f>IF('[7]IO 02 Rekapitulace'!AN17="","",'[7]IO 02 Rekapitulace'!AN17)</f>
        <v/>
      </c>
      <c r="K21" s="42"/>
      <c r="L21" s="12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s="46" customFormat="1" ht="6.95" customHeight="1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12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1" s="46" customFormat="1" ht="12" customHeight="1">
      <c r="A23" s="42"/>
      <c r="B23" s="45"/>
      <c r="C23" s="42"/>
      <c r="D23" s="50" t="s">
        <v>41</v>
      </c>
      <c r="E23" s="42"/>
      <c r="F23" s="42"/>
      <c r="G23" s="42"/>
      <c r="H23" s="42"/>
      <c r="I23" s="50" t="s">
        <v>98</v>
      </c>
      <c r="J23" s="109" t="s">
        <v>60</v>
      </c>
      <c r="K23" s="42"/>
      <c r="L23" s="12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s="46" customFormat="1" ht="18" customHeight="1">
      <c r="A24" s="42"/>
      <c r="B24" s="45"/>
      <c r="C24" s="42"/>
      <c r="D24" s="42"/>
      <c r="E24" s="109" t="s">
        <v>786</v>
      </c>
      <c r="F24" s="42"/>
      <c r="G24" s="42"/>
      <c r="H24" s="42"/>
      <c r="I24" s="50" t="s">
        <v>100</v>
      </c>
      <c r="J24" s="109" t="s">
        <v>60</v>
      </c>
      <c r="K24" s="42"/>
      <c r="L24" s="12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46" customFormat="1" ht="6.95" customHeight="1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12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s="46" customFormat="1" ht="12" customHeight="1">
      <c r="A26" s="42"/>
      <c r="B26" s="45"/>
      <c r="C26" s="42"/>
      <c r="D26" s="50" t="s">
        <v>105</v>
      </c>
      <c r="E26" s="42"/>
      <c r="F26" s="42"/>
      <c r="G26" s="42"/>
      <c r="H26" s="42"/>
      <c r="I26" s="42"/>
      <c r="J26" s="42"/>
      <c r="K26" s="42"/>
      <c r="L26" s="121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s="137" customFormat="1" ht="16.5" customHeight="1">
      <c r="A27" s="133"/>
      <c r="B27" s="134"/>
      <c r="C27" s="133"/>
      <c r="D27" s="133"/>
      <c r="E27" s="1005" t="s">
        <v>60</v>
      </c>
      <c r="F27" s="1005"/>
      <c r="G27" s="1005"/>
      <c r="H27" s="100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46" customFormat="1" ht="6.95" customHeight="1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121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s="46" customFormat="1" ht="6.95" customHeight="1">
      <c r="A29" s="42"/>
      <c r="B29" s="45"/>
      <c r="C29" s="42"/>
      <c r="D29" s="65"/>
      <c r="E29" s="65"/>
      <c r="F29" s="65"/>
      <c r="G29" s="65"/>
      <c r="H29" s="65"/>
      <c r="I29" s="65"/>
      <c r="J29" s="65"/>
      <c r="K29" s="65"/>
      <c r="L29" s="121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46" customFormat="1" ht="25.35" customHeight="1">
      <c r="A30" s="42"/>
      <c r="B30" s="45"/>
      <c r="C30" s="42"/>
      <c r="D30" s="139" t="s">
        <v>106</v>
      </c>
      <c r="E30" s="42"/>
      <c r="F30" s="42"/>
      <c r="G30" s="42"/>
      <c r="H30" s="42"/>
      <c r="I30" s="42"/>
      <c r="J30" s="140">
        <f>ROUND(J128, 2)</f>
        <v>0</v>
      </c>
      <c r="K30" s="42"/>
      <c r="L30" s="12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s="46" customFormat="1" ht="6.95" customHeight="1">
      <c r="A31" s="42"/>
      <c r="B31" s="45"/>
      <c r="C31" s="42"/>
      <c r="D31" s="65"/>
      <c r="E31" s="65"/>
      <c r="F31" s="65"/>
      <c r="G31" s="65"/>
      <c r="H31" s="65"/>
      <c r="I31" s="65"/>
      <c r="J31" s="65"/>
      <c r="K31" s="65"/>
      <c r="L31" s="121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s="46" customFormat="1" ht="14.45" customHeight="1">
      <c r="A32" s="42"/>
      <c r="B32" s="45"/>
      <c r="C32" s="42"/>
      <c r="D32" s="42"/>
      <c r="E32" s="42"/>
      <c r="F32" s="141" t="s">
        <v>108</v>
      </c>
      <c r="G32" s="42"/>
      <c r="H32" s="42"/>
      <c r="I32" s="141" t="s">
        <v>107</v>
      </c>
      <c r="J32" s="141" t="s">
        <v>109</v>
      </c>
      <c r="K32" s="42"/>
      <c r="L32" s="121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46" customFormat="1" ht="14.45" customHeight="1">
      <c r="A33" s="42"/>
      <c r="B33" s="45"/>
      <c r="C33" s="42"/>
      <c r="D33" s="143" t="s">
        <v>77</v>
      </c>
      <c r="E33" s="50" t="s">
        <v>110</v>
      </c>
      <c r="F33" s="144">
        <f>ROUND((SUM(BE128:BE476)),  2)</f>
        <v>0</v>
      </c>
      <c r="G33" s="42"/>
      <c r="H33" s="42"/>
      <c r="I33" s="445">
        <v>0.21</v>
      </c>
      <c r="J33" s="144">
        <f>ROUND(((SUM(BE128:BE476))*I33),  2)</f>
        <v>0</v>
      </c>
      <c r="K33" s="42"/>
      <c r="L33" s="121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46" customFormat="1" ht="14.45" customHeight="1">
      <c r="A34" s="42"/>
      <c r="B34" s="45"/>
      <c r="C34" s="42"/>
      <c r="D34" s="42"/>
      <c r="E34" s="50" t="s">
        <v>111</v>
      </c>
      <c r="F34" s="144">
        <f>ROUND((SUM(BF128:BF476)),  2)</f>
        <v>0</v>
      </c>
      <c r="G34" s="42"/>
      <c r="H34" s="42"/>
      <c r="I34" s="445">
        <v>0.15</v>
      </c>
      <c r="J34" s="144">
        <f>ROUND(((SUM(BF128:BF476))*I34),  2)</f>
        <v>0</v>
      </c>
      <c r="K34" s="42"/>
      <c r="L34" s="121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46" customFormat="1" ht="14.45" hidden="1" customHeight="1">
      <c r="A35" s="42"/>
      <c r="B35" s="45"/>
      <c r="C35" s="42"/>
      <c r="D35" s="42"/>
      <c r="E35" s="50" t="s">
        <v>112</v>
      </c>
      <c r="F35" s="144">
        <f>ROUND((SUM(BG128:BG476)),  2)</f>
        <v>0</v>
      </c>
      <c r="G35" s="42"/>
      <c r="H35" s="42"/>
      <c r="I35" s="445">
        <v>0.21</v>
      </c>
      <c r="J35" s="144">
        <f>0</f>
        <v>0</v>
      </c>
      <c r="K35" s="42"/>
      <c r="L35" s="121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46" customFormat="1" ht="14.45" hidden="1" customHeight="1">
      <c r="A36" s="42"/>
      <c r="B36" s="45"/>
      <c r="C36" s="42"/>
      <c r="D36" s="42"/>
      <c r="E36" s="50" t="s">
        <v>113</v>
      </c>
      <c r="F36" s="144">
        <f>ROUND((SUM(BH128:BH476)),  2)</f>
        <v>0</v>
      </c>
      <c r="G36" s="42"/>
      <c r="H36" s="42"/>
      <c r="I36" s="445">
        <v>0.15</v>
      </c>
      <c r="J36" s="144">
        <f>0</f>
        <v>0</v>
      </c>
      <c r="K36" s="42"/>
      <c r="L36" s="12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46" customFormat="1" ht="14.45" hidden="1" customHeight="1">
      <c r="A37" s="42"/>
      <c r="B37" s="45"/>
      <c r="C37" s="42"/>
      <c r="D37" s="42"/>
      <c r="E37" s="50" t="s">
        <v>114</v>
      </c>
      <c r="F37" s="144">
        <f>ROUND((SUM(BI128:BI476)),  2)</f>
        <v>0</v>
      </c>
      <c r="G37" s="42"/>
      <c r="H37" s="42"/>
      <c r="I37" s="445">
        <v>0</v>
      </c>
      <c r="J37" s="144">
        <f>0</f>
        <v>0</v>
      </c>
      <c r="K37" s="42"/>
      <c r="L37" s="121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46" customFormat="1" ht="6.95" customHeight="1">
      <c r="A38" s="42"/>
      <c r="B38" s="45"/>
      <c r="C38" s="42"/>
      <c r="D38" s="42"/>
      <c r="E38" s="42"/>
      <c r="F38" s="42"/>
      <c r="G38" s="42"/>
      <c r="H38" s="42"/>
      <c r="I38" s="42"/>
      <c r="J38" s="42"/>
      <c r="K38" s="42"/>
      <c r="L38" s="12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46" customFormat="1" ht="25.35" customHeight="1">
      <c r="A39" s="42"/>
      <c r="B39" s="45"/>
      <c r="C39" s="96"/>
      <c r="D39" s="146" t="s">
        <v>115</v>
      </c>
      <c r="E39" s="59"/>
      <c r="F39" s="59"/>
      <c r="G39" s="147" t="s">
        <v>116</v>
      </c>
      <c r="H39" s="148" t="s">
        <v>117</v>
      </c>
      <c r="I39" s="59"/>
      <c r="J39" s="150">
        <f>SUM(J30:J37)</f>
        <v>0</v>
      </c>
      <c r="K39" s="151"/>
      <c r="L39" s="121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46" customFormat="1" ht="14.45" customHeight="1">
      <c r="A40" s="42"/>
      <c r="B40" s="45"/>
      <c r="C40" s="42"/>
      <c r="D40" s="42"/>
      <c r="E40" s="42"/>
      <c r="F40" s="42"/>
      <c r="G40" s="42"/>
      <c r="H40" s="42"/>
      <c r="I40" s="42"/>
      <c r="J40" s="42"/>
      <c r="K40" s="42"/>
      <c r="L40" s="12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ht="14.45" customHeight="1">
      <c r="B41" s="104"/>
      <c r="L41" s="104"/>
    </row>
    <row r="42" spans="1:31" ht="14.45" customHeight="1">
      <c r="B42" s="104"/>
      <c r="L42" s="104"/>
    </row>
    <row r="43" spans="1:31" ht="14.45" customHeight="1">
      <c r="B43" s="104"/>
      <c r="L43" s="104"/>
    </row>
    <row r="44" spans="1:31" ht="14.45" customHeight="1">
      <c r="B44" s="104"/>
      <c r="L44" s="104"/>
    </row>
    <row r="45" spans="1:31" ht="14.45" customHeight="1">
      <c r="B45" s="104"/>
      <c r="L45" s="104"/>
    </row>
    <row r="46" spans="1:31" ht="14.45" customHeight="1">
      <c r="B46" s="104"/>
      <c r="L46" s="104"/>
    </row>
    <row r="47" spans="1:31" ht="14.45" customHeight="1">
      <c r="B47" s="104"/>
      <c r="L47" s="104"/>
    </row>
    <row r="48" spans="1:31" ht="14.45" customHeight="1">
      <c r="B48" s="104"/>
      <c r="L48" s="104"/>
    </row>
    <row r="49" spans="1:31" ht="14.45" customHeight="1">
      <c r="B49" s="104"/>
      <c r="L49" s="104"/>
    </row>
    <row r="50" spans="1:31" s="46" customFormat="1" ht="14.45" customHeight="1">
      <c r="B50" s="121"/>
      <c r="D50" s="122" t="s">
        <v>118</v>
      </c>
      <c r="E50" s="123"/>
      <c r="F50" s="123"/>
      <c r="G50" s="122" t="s">
        <v>119</v>
      </c>
      <c r="H50" s="123"/>
      <c r="I50" s="123"/>
      <c r="J50" s="123"/>
      <c r="K50" s="123"/>
      <c r="L50" s="121"/>
    </row>
    <row r="51" spans="1:31">
      <c r="B51" s="104"/>
      <c r="L51" s="104"/>
    </row>
    <row r="52" spans="1:31">
      <c r="B52" s="104"/>
      <c r="L52" s="104"/>
    </row>
    <row r="53" spans="1:31">
      <c r="B53" s="104"/>
      <c r="L53" s="104"/>
    </row>
    <row r="54" spans="1:31">
      <c r="B54" s="104"/>
      <c r="L54" s="104"/>
    </row>
    <row r="55" spans="1:31">
      <c r="B55" s="104"/>
      <c r="L55" s="104"/>
    </row>
    <row r="56" spans="1:31">
      <c r="B56" s="104"/>
      <c r="L56" s="104"/>
    </row>
    <row r="57" spans="1:31">
      <c r="B57" s="104"/>
      <c r="L57" s="104"/>
    </row>
    <row r="58" spans="1:31">
      <c r="B58" s="104"/>
      <c r="L58" s="104"/>
    </row>
    <row r="59" spans="1:31">
      <c r="B59" s="104"/>
      <c r="L59" s="104"/>
    </row>
    <row r="60" spans="1:31">
      <c r="B60" s="104"/>
      <c r="L60" s="104"/>
    </row>
    <row r="61" spans="1:31" s="46" customFormat="1" ht="12.75">
      <c r="A61" s="42"/>
      <c r="B61" s="45"/>
      <c r="C61" s="42"/>
      <c r="D61" s="124" t="s">
        <v>120</v>
      </c>
      <c r="E61" s="114"/>
      <c r="F61" s="153" t="s">
        <v>121</v>
      </c>
      <c r="G61" s="124" t="s">
        <v>120</v>
      </c>
      <c r="H61" s="114"/>
      <c r="I61" s="114"/>
      <c r="J61" s="155" t="s">
        <v>121</v>
      </c>
      <c r="K61" s="114"/>
      <c r="L61" s="121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pans="1:31">
      <c r="B62" s="104"/>
      <c r="L62" s="104"/>
    </row>
    <row r="63" spans="1:31">
      <c r="B63" s="104"/>
      <c r="L63" s="104"/>
    </row>
    <row r="64" spans="1:31">
      <c r="B64" s="104"/>
      <c r="L64" s="104"/>
    </row>
    <row r="65" spans="1:31" s="46" customFormat="1" ht="12.75">
      <c r="A65" s="42"/>
      <c r="B65" s="45"/>
      <c r="C65" s="42"/>
      <c r="D65" s="122" t="s">
        <v>122</v>
      </c>
      <c r="E65" s="125"/>
      <c r="F65" s="125"/>
      <c r="G65" s="122" t="s">
        <v>123</v>
      </c>
      <c r="H65" s="125"/>
      <c r="I65" s="125"/>
      <c r="J65" s="125"/>
      <c r="K65" s="125"/>
      <c r="L65" s="121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pans="1:31">
      <c r="B66" s="104"/>
      <c r="L66" s="104"/>
    </row>
    <row r="67" spans="1:31">
      <c r="B67" s="104"/>
      <c r="L67" s="104"/>
    </row>
    <row r="68" spans="1:31">
      <c r="B68" s="104"/>
      <c r="L68" s="104"/>
    </row>
    <row r="69" spans="1:31">
      <c r="B69" s="104"/>
      <c r="L69" s="104"/>
    </row>
    <row r="70" spans="1:31">
      <c r="B70" s="104"/>
      <c r="L70" s="104"/>
    </row>
    <row r="71" spans="1:31">
      <c r="B71" s="104"/>
      <c r="L71" s="104"/>
    </row>
    <row r="72" spans="1:31">
      <c r="B72" s="104"/>
      <c r="L72" s="104"/>
    </row>
    <row r="73" spans="1:31">
      <c r="B73" s="104"/>
      <c r="L73" s="104"/>
    </row>
    <row r="74" spans="1:31">
      <c r="B74" s="104"/>
      <c r="L74" s="104"/>
    </row>
    <row r="75" spans="1:31">
      <c r="B75" s="104"/>
      <c r="L75" s="104"/>
    </row>
    <row r="76" spans="1:31" s="46" customFormat="1" ht="12.75">
      <c r="A76" s="42"/>
      <c r="B76" s="45"/>
      <c r="C76" s="42"/>
      <c r="D76" s="124" t="s">
        <v>120</v>
      </c>
      <c r="E76" s="114"/>
      <c r="F76" s="153" t="s">
        <v>121</v>
      </c>
      <c r="G76" s="124" t="s">
        <v>120</v>
      </c>
      <c r="H76" s="114"/>
      <c r="I76" s="114"/>
      <c r="J76" s="155" t="s">
        <v>121</v>
      </c>
      <c r="K76" s="114"/>
      <c r="L76" s="121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pans="1:31" s="46" customFormat="1" ht="14.45" customHeight="1">
      <c r="A77" s="42"/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121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pans="1:47" s="46" customFormat="1" ht="6.95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21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pans="1:47" s="46" customFormat="1" ht="24.95" customHeight="1">
      <c r="A82" s="42"/>
      <c r="B82" s="45"/>
      <c r="C82" s="47" t="s">
        <v>128</v>
      </c>
      <c r="D82" s="42"/>
      <c r="E82" s="42"/>
      <c r="F82" s="42"/>
      <c r="G82" s="42"/>
      <c r="H82" s="42"/>
      <c r="I82" s="42"/>
      <c r="J82" s="42"/>
      <c r="K82" s="42"/>
      <c r="L82" s="121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pans="1:47" s="46" customFormat="1" ht="6.95" customHeight="1">
      <c r="A83" s="42"/>
      <c r="B83" s="45"/>
      <c r="C83" s="42"/>
      <c r="D83" s="42"/>
      <c r="E83" s="42"/>
      <c r="F83" s="42"/>
      <c r="G83" s="42"/>
      <c r="H83" s="42"/>
      <c r="I83" s="42"/>
      <c r="J83" s="42"/>
      <c r="K83" s="42"/>
      <c r="L83" s="121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1:47" s="46" customFormat="1" ht="12" customHeight="1">
      <c r="A84" s="42"/>
      <c r="B84" s="45"/>
      <c r="C84" s="50" t="s">
        <v>34</v>
      </c>
      <c r="D84" s="42"/>
      <c r="E84" s="42"/>
      <c r="F84" s="42"/>
      <c r="G84" s="42"/>
      <c r="H84" s="42"/>
      <c r="I84" s="42"/>
      <c r="J84" s="42"/>
      <c r="K84" s="42"/>
      <c r="L84" s="121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pans="1:47" s="46" customFormat="1" ht="16.5" customHeight="1">
      <c r="A85" s="42"/>
      <c r="B85" s="45"/>
      <c r="C85" s="42"/>
      <c r="D85" s="42"/>
      <c r="E85" s="1020" t="str">
        <f>E7</f>
        <v>FN Brno - Rekonstrukce stravovacího provozu</v>
      </c>
      <c r="F85" s="1021"/>
      <c r="G85" s="1021"/>
      <c r="H85" s="1021"/>
      <c r="I85" s="42"/>
      <c r="J85" s="42"/>
      <c r="K85" s="42"/>
      <c r="L85" s="121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pans="1:47" s="46" customFormat="1" ht="12" customHeight="1">
      <c r="A86" s="42"/>
      <c r="B86" s="45"/>
      <c r="C86" s="50" t="s">
        <v>791</v>
      </c>
      <c r="D86" s="42"/>
      <c r="E86" s="42"/>
      <c r="F86" s="42"/>
      <c r="G86" s="42"/>
      <c r="H86" s="42"/>
      <c r="I86" s="42"/>
      <c r="J86" s="42"/>
      <c r="K86" s="42"/>
      <c r="L86" s="121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pans="1:47" s="46" customFormat="1" ht="16.5" customHeight="1">
      <c r="A87" s="42"/>
      <c r="B87" s="45"/>
      <c r="C87" s="42"/>
      <c r="D87" s="42"/>
      <c r="E87" s="914" t="str">
        <f>E9</f>
        <v>IO 02 - Venkovní kanalizace a odlučovač tuků</v>
      </c>
      <c r="F87" s="1009"/>
      <c r="G87" s="1009"/>
      <c r="H87" s="1009"/>
      <c r="I87" s="42"/>
      <c r="J87" s="42"/>
      <c r="K87" s="42"/>
      <c r="L87" s="121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pans="1:47" s="46" customFormat="1" ht="6.95" customHeight="1">
      <c r="A88" s="42"/>
      <c r="B88" s="45"/>
      <c r="C88" s="42"/>
      <c r="D88" s="42"/>
      <c r="E88" s="42"/>
      <c r="F88" s="42"/>
      <c r="G88" s="42"/>
      <c r="H88" s="42"/>
      <c r="I88" s="42"/>
      <c r="J88" s="42"/>
      <c r="K88" s="42"/>
      <c r="L88" s="121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pans="1:47" s="46" customFormat="1" ht="12" customHeight="1">
      <c r="A89" s="42"/>
      <c r="B89" s="45"/>
      <c r="C89" s="50" t="s">
        <v>35</v>
      </c>
      <c r="D89" s="42"/>
      <c r="E89" s="42"/>
      <c r="F89" s="109" t="str">
        <f>F12</f>
        <v xml:space="preserve"> </v>
      </c>
      <c r="G89" s="42"/>
      <c r="H89" s="42"/>
      <c r="I89" s="50" t="s">
        <v>36</v>
      </c>
      <c r="J89" s="132" t="str">
        <f>IF(J12="","",J12)</f>
        <v>2. 9. 2022</v>
      </c>
      <c r="K89" s="42"/>
      <c r="L89" s="121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pans="1:47" s="46" customFormat="1" ht="6.95" customHeight="1">
      <c r="A90" s="42"/>
      <c r="B90" s="45"/>
      <c r="C90" s="42"/>
      <c r="D90" s="42"/>
      <c r="E90" s="42"/>
      <c r="F90" s="42"/>
      <c r="G90" s="42"/>
      <c r="H90" s="42"/>
      <c r="I90" s="42"/>
      <c r="J90" s="42"/>
      <c r="K90" s="42"/>
      <c r="L90" s="121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pans="1:47" s="46" customFormat="1" ht="15.2" customHeight="1">
      <c r="A91" s="42"/>
      <c r="B91" s="45"/>
      <c r="C91" s="50" t="s">
        <v>37</v>
      </c>
      <c r="D91" s="42"/>
      <c r="E91" s="42"/>
      <c r="F91" s="109" t="str">
        <f>E15</f>
        <v xml:space="preserve"> </v>
      </c>
      <c r="G91" s="42"/>
      <c r="H91" s="42"/>
      <c r="I91" s="50" t="s">
        <v>38</v>
      </c>
      <c r="J91" s="159" t="str">
        <f>E21</f>
        <v xml:space="preserve"> </v>
      </c>
      <c r="K91" s="42"/>
      <c r="L91" s="121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pans="1:47" s="46" customFormat="1" ht="15.2" customHeight="1">
      <c r="A92" s="42"/>
      <c r="B92" s="45"/>
      <c r="C92" s="50" t="s">
        <v>101</v>
      </c>
      <c r="D92" s="42"/>
      <c r="E92" s="42"/>
      <c r="F92" s="109" t="str">
        <f>IF(E18="","",E18)</f>
        <v>Vyplň údaj</v>
      </c>
      <c r="G92" s="42"/>
      <c r="H92" s="42"/>
      <c r="I92" s="50" t="s">
        <v>41</v>
      </c>
      <c r="J92" s="159" t="str">
        <f>E24</f>
        <v>M. Morská</v>
      </c>
      <c r="K92" s="42"/>
      <c r="L92" s="121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pans="1:47" s="46" customFormat="1" ht="10.35" customHeight="1">
      <c r="A93" s="42"/>
      <c r="B93" s="45"/>
      <c r="C93" s="42"/>
      <c r="D93" s="42"/>
      <c r="E93" s="42"/>
      <c r="F93" s="42"/>
      <c r="G93" s="42"/>
      <c r="H93" s="42"/>
      <c r="I93" s="42"/>
      <c r="J93" s="42"/>
      <c r="K93" s="42"/>
      <c r="L93" s="121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47" s="46" customFormat="1" ht="29.25" customHeight="1">
      <c r="A94" s="42"/>
      <c r="B94" s="45"/>
      <c r="C94" s="160" t="s">
        <v>129</v>
      </c>
      <c r="D94" s="96"/>
      <c r="E94" s="96"/>
      <c r="F94" s="96"/>
      <c r="G94" s="96"/>
      <c r="H94" s="96"/>
      <c r="I94" s="96"/>
      <c r="J94" s="162" t="s">
        <v>130</v>
      </c>
      <c r="K94" s="96"/>
      <c r="L94" s="121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pans="1:47" s="46" customFormat="1" ht="10.35" customHeight="1">
      <c r="A95" s="42"/>
      <c r="B95" s="45"/>
      <c r="C95" s="42"/>
      <c r="D95" s="42"/>
      <c r="E95" s="42"/>
      <c r="F95" s="42"/>
      <c r="G95" s="42"/>
      <c r="H95" s="42"/>
      <c r="I95" s="42"/>
      <c r="J95" s="42"/>
      <c r="K95" s="42"/>
      <c r="L95" s="121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47" s="46" customFormat="1" ht="22.9" customHeight="1">
      <c r="A96" s="42"/>
      <c r="B96" s="45"/>
      <c r="C96" s="163" t="s">
        <v>131</v>
      </c>
      <c r="D96" s="42"/>
      <c r="E96" s="42"/>
      <c r="F96" s="42"/>
      <c r="G96" s="42"/>
      <c r="H96" s="42"/>
      <c r="I96" s="42"/>
      <c r="J96" s="140">
        <f>J128</f>
        <v>0</v>
      </c>
      <c r="K96" s="42"/>
      <c r="L96" s="121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U96" s="101" t="s">
        <v>132</v>
      </c>
    </row>
    <row r="97" spans="1:31" s="164" customFormat="1" ht="24.95" customHeight="1">
      <c r="B97" s="165"/>
      <c r="D97" s="166" t="s">
        <v>133</v>
      </c>
      <c r="E97" s="167"/>
      <c r="F97" s="167"/>
      <c r="G97" s="167"/>
      <c r="H97" s="167"/>
      <c r="I97" s="167"/>
      <c r="J97" s="169">
        <f>J129</f>
        <v>0</v>
      </c>
      <c r="L97" s="165"/>
    </row>
    <row r="98" spans="1:31" s="170" customFormat="1" ht="19.899999999999999" customHeight="1">
      <c r="B98" s="171"/>
      <c r="D98" s="172" t="s">
        <v>793</v>
      </c>
      <c r="E98" s="173"/>
      <c r="F98" s="173"/>
      <c r="G98" s="173"/>
      <c r="H98" s="173"/>
      <c r="I98" s="173"/>
      <c r="J98" s="175">
        <f>J130</f>
        <v>0</v>
      </c>
      <c r="L98" s="171"/>
    </row>
    <row r="99" spans="1:31" s="170" customFormat="1" ht="19.899999999999999" customHeight="1">
      <c r="B99" s="171"/>
      <c r="D99" s="172" t="s">
        <v>794</v>
      </c>
      <c r="E99" s="173"/>
      <c r="F99" s="173"/>
      <c r="G99" s="173"/>
      <c r="H99" s="173"/>
      <c r="I99" s="173"/>
      <c r="J99" s="175">
        <f>J236</f>
        <v>0</v>
      </c>
      <c r="L99" s="171"/>
    </row>
    <row r="100" spans="1:31" s="170" customFormat="1" ht="19.899999999999999" customHeight="1">
      <c r="B100" s="171"/>
      <c r="D100" s="172" t="s">
        <v>795</v>
      </c>
      <c r="E100" s="173"/>
      <c r="F100" s="173"/>
      <c r="G100" s="173"/>
      <c r="H100" s="173"/>
      <c r="I100" s="173"/>
      <c r="J100" s="175">
        <f>J267</f>
        <v>0</v>
      </c>
      <c r="L100" s="171"/>
    </row>
    <row r="101" spans="1:31" s="170" customFormat="1" ht="19.899999999999999" customHeight="1">
      <c r="B101" s="171"/>
      <c r="D101" s="172" t="s">
        <v>796</v>
      </c>
      <c r="E101" s="173"/>
      <c r="F101" s="173"/>
      <c r="G101" s="173"/>
      <c r="H101" s="173"/>
      <c r="I101" s="173"/>
      <c r="J101" s="175">
        <f>J283</f>
        <v>0</v>
      </c>
      <c r="L101" s="171"/>
    </row>
    <row r="102" spans="1:31" s="170" customFormat="1" ht="19.899999999999999" customHeight="1">
      <c r="B102" s="171"/>
      <c r="D102" s="172" t="s">
        <v>797</v>
      </c>
      <c r="E102" s="173"/>
      <c r="F102" s="173"/>
      <c r="G102" s="173"/>
      <c r="H102" s="173"/>
      <c r="I102" s="173"/>
      <c r="J102" s="175">
        <f>J313</f>
        <v>0</v>
      </c>
      <c r="L102" s="171"/>
    </row>
    <row r="103" spans="1:31" s="170" customFormat="1" ht="19.899999999999999" customHeight="1">
      <c r="B103" s="171"/>
      <c r="D103" s="172" t="s">
        <v>798</v>
      </c>
      <c r="E103" s="173"/>
      <c r="F103" s="173"/>
      <c r="G103" s="173"/>
      <c r="H103" s="173"/>
      <c r="I103" s="173"/>
      <c r="J103" s="175">
        <f>J328</f>
        <v>0</v>
      </c>
      <c r="L103" s="171"/>
    </row>
    <row r="104" spans="1:31" s="170" customFormat="1" ht="19.899999999999999" customHeight="1">
      <c r="B104" s="171"/>
      <c r="D104" s="172" t="s">
        <v>799</v>
      </c>
      <c r="E104" s="173"/>
      <c r="F104" s="173"/>
      <c r="G104" s="173"/>
      <c r="H104" s="173"/>
      <c r="I104" s="173"/>
      <c r="J104" s="175">
        <f>J428</f>
        <v>0</v>
      </c>
      <c r="L104" s="171"/>
    </row>
    <row r="105" spans="1:31" s="170" customFormat="1" ht="19.899999999999999" customHeight="1">
      <c r="B105" s="171"/>
      <c r="D105" s="172" t="s">
        <v>800</v>
      </c>
      <c r="E105" s="173"/>
      <c r="F105" s="173"/>
      <c r="G105" s="173"/>
      <c r="H105" s="173"/>
      <c r="I105" s="173"/>
      <c r="J105" s="175">
        <f>J435</f>
        <v>0</v>
      </c>
      <c r="L105" s="171"/>
    </row>
    <row r="106" spans="1:31" s="170" customFormat="1" ht="19.899999999999999" customHeight="1">
      <c r="B106" s="171"/>
      <c r="D106" s="172" t="s">
        <v>801</v>
      </c>
      <c r="E106" s="173"/>
      <c r="F106" s="173"/>
      <c r="G106" s="173"/>
      <c r="H106" s="173"/>
      <c r="I106" s="173"/>
      <c r="J106" s="175">
        <f>J441</f>
        <v>0</v>
      </c>
      <c r="L106" s="171"/>
    </row>
    <row r="107" spans="1:31" s="164" customFormat="1" ht="24.95" customHeight="1">
      <c r="B107" s="165"/>
      <c r="D107" s="166" t="s">
        <v>135</v>
      </c>
      <c r="E107" s="167"/>
      <c r="F107" s="167"/>
      <c r="G107" s="167"/>
      <c r="H107" s="167"/>
      <c r="I107" s="167"/>
      <c r="J107" s="169">
        <f>J443</f>
        <v>0</v>
      </c>
      <c r="L107" s="165"/>
    </row>
    <row r="108" spans="1:31" s="170" customFormat="1" ht="19.899999999999999" customHeight="1">
      <c r="B108" s="171"/>
      <c r="D108" s="172" t="s">
        <v>802</v>
      </c>
      <c r="E108" s="173"/>
      <c r="F108" s="173"/>
      <c r="G108" s="173"/>
      <c r="H108" s="173"/>
      <c r="I108" s="173"/>
      <c r="J108" s="175">
        <f>J444</f>
        <v>0</v>
      </c>
      <c r="L108" s="171"/>
    </row>
    <row r="109" spans="1:31" s="46" customFormat="1" ht="21.75" customHeight="1">
      <c r="A109" s="42"/>
      <c r="B109" s="45"/>
      <c r="C109" s="42"/>
      <c r="D109" s="42"/>
      <c r="E109" s="42"/>
      <c r="F109" s="42"/>
      <c r="G109" s="42"/>
      <c r="H109" s="42"/>
      <c r="I109" s="42"/>
      <c r="J109" s="42"/>
      <c r="K109" s="42"/>
      <c r="L109" s="121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46" customFormat="1" ht="6.95" customHeight="1">
      <c r="A110" s="42"/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121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4" spans="1:63" s="46" customFormat="1" ht="6.95" customHeight="1">
      <c r="A114" s="42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121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63" s="46" customFormat="1" ht="24.95" customHeight="1">
      <c r="A115" s="42"/>
      <c r="B115" s="45"/>
      <c r="C115" s="47" t="s">
        <v>140</v>
      </c>
      <c r="D115" s="42"/>
      <c r="E115" s="42"/>
      <c r="F115" s="42"/>
      <c r="G115" s="42"/>
      <c r="H115" s="42"/>
      <c r="I115" s="42"/>
      <c r="J115" s="42"/>
      <c r="K115" s="42"/>
      <c r="L115" s="121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63" s="46" customFormat="1" ht="6.95" customHeight="1">
      <c r="A116" s="42"/>
      <c r="B116" s="45"/>
      <c r="C116" s="42"/>
      <c r="D116" s="42"/>
      <c r="E116" s="42"/>
      <c r="F116" s="42"/>
      <c r="G116" s="42"/>
      <c r="H116" s="42"/>
      <c r="I116" s="42"/>
      <c r="J116" s="42"/>
      <c r="K116" s="42"/>
      <c r="L116" s="121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63" s="46" customFormat="1" ht="12" customHeight="1">
      <c r="A117" s="42"/>
      <c r="B117" s="45"/>
      <c r="C117" s="50" t="s">
        <v>34</v>
      </c>
      <c r="D117" s="42"/>
      <c r="E117" s="42"/>
      <c r="F117" s="42"/>
      <c r="G117" s="42"/>
      <c r="H117" s="42"/>
      <c r="I117" s="42"/>
      <c r="J117" s="42"/>
      <c r="K117" s="42"/>
      <c r="L117" s="121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63" s="46" customFormat="1" ht="16.5" customHeight="1">
      <c r="A118" s="42"/>
      <c r="B118" s="45"/>
      <c r="C118" s="42"/>
      <c r="D118" s="42"/>
      <c r="E118" s="1020" t="str">
        <f>E7</f>
        <v>FN Brno - Rekonstrukce stravovacího provozu</v>
      </c>
      <c r="F118" s="1021"/>
      <c r="G118" s="1021"/>
      <c r="H118" s="1021"/>
      <c r="I118" s="42"/>
      <c r="J118" s="42"/>
      <c r="K118" s="42"/>
      <c r="L118" s="121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pans="1:63" s="46" customFormat="1" ht="12" customHeight="1">
      <c r="A119" s="42"/>
      <c r="B119" s="45"/>
      <c r="C119" s="50" t="s">
        <v>791</v>
      </c>
      <c r="D119" s="42"/>
      <c r="E119" s="42"/>
      <c r="F119" s="42"/>
      <c r="G119" s="42"/>
      <c r="H119" s="42"/>
      <c r="I119" s="42"/>
      <c r="J119" s="42"/>
      <c r="K119" s="42"/>
      <c r="L119" s="121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pans="1:63" s="46" customFormat="1" ht="16.5" customHeight="1">
      <c r="A120" s="42"/>
      <c r="B120" s="45"/>
      <c r="C120" s="42"/>
      <c r="D120" s="42"/>
      <c r="E120" s="914" t="str">
        <f>E9</f>
        <v>IO 02 - Venkovní kanalizace a odlučovač tuků</v>
      </c>
      <c r="F120" s="1009"/>
      <c r="G120" s="1009"/>
      <c r="H120" s="1009"/>
      <c r="I120" s="42"/>
      <c r="J120" s="42"/>
      <c r="K120" s="42"/>
      <c r="L120" s="121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pans="1:63" s="46" customFormat="1" ht="6.95" customHeight="1">
      <c r="A121" s="42"/>
      <c r="B121" s="45"/>
      <c r="C121" s="42"/>
      <c r="D121" s="42"/>
      <c r="E121" s="42"/>
      <c r="F121" s="42"/>
      <c r="G121" s="42"/>
      <c r="H121" s="42"/>
      <c r="I121" s="42"/>
      <c r="J121" s="42"/>
      <c r="K121" s="42"/>
      <c r="L121" s="121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pans="1:63" s="46" customFormat="1" ht="12" customHeight="1">
      <c r="A122" s="42"/>
      <c r="B122" s="45"/>
      <c r="C122" s="50" t="s">
        <v>35</v>
      </c>
      <c r="D122" s="42"/>
      <c r="E122" s="42"/>
      <c r="F122" s="109" t="str">
        <f>F12</f>
        <v xml:space="preserve"> </v>
      </c>
      <c r="G122" s="42"/>
      <c r="H122" s="42"/>
      <c r="I122" s="50" t="s">
        <v>36</v>
      </c>
      <c r="J122" s="132" t="str">
        <f>IF(J12="","",J12)</f>
        <v>2. 9. 2022</v>
      </c>
      <c r="K122" s="42"/>
      <c r="L122" s="121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pans="1:63" s="46" customFormat="1" ht="6.95" customHeight="1">
      <c r="A123" s="42"/>
      <c r="B123" s="45"/>
      <c r="C123" s="42"/>
      <c r="D123" s="42"/>
      <c r="E123" s="42"/>
      <c r="F123" s="42"/>
      <c r="G123" s="42"/>
      <c r="H123" s="42"/>
      <c r="I123" s="42"/>
      <c r="J123" s="42"/>
      <c r="K123" s="42"/>
      <c r="L123" s="121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pans="1:63" s="46" customFormat="1" ht="15.2" customHeight="1">
      <c r="A124" s="42"/>
      <c r="B124" s="45"/>
      <c r="C124" s="50" t="s">
        <v>37</v>
      </c>
      <c r="D124" s="42"/>
      <c r="E124" s="42"/>
      <c r="F124" s="109" t="str">
        <f>E15</f>
        <v xml:space="preserve"> </v>
      </c>
      <c r="G124" s="42"/>
      <c r="H124" s="42"/>
      <c r="I124" s="50" t="s">
        <v>38</v>
      </c>
      <c r="J124" s="159" t="str">
        <f>E21</f>
        <v xml:space="preserve"> </v>
      </c>
      <c r="K124" s="42"/>
      <c r="L124" s="121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pans="1:63" s="46" customFormat="1" ht="15.2" customHeight="1">
      <c r="A125" s="42"/>
      <c r="B125" s="45"/>
      <c r="C125" s="50" t="s">
        <v>101</v>
      </c>
      <c r="D125" s="42"/>
      <c r="E125" s="42"/>
      <c r="F125" s="109" t="str">
        <f>IF(E18="","",E18)</f>
        <v>Vyplň údaj</v>
      </c>
      <c r="G125" s="42"/>
      <c r="H125" s="42"/>
      <c r="I125" s="50" t="s">
        <v>41</v>
      </c>
      <c r="J125" s="159" t="str">
        <f>E24</f>
        <v>M. Morská</v>
      </c>
      <c r="K125" s="42"/>
      <c r="L125" s="121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pans="1:63" s="46" customFormat="1" ht="10.35" customHeight="1">
      <c r="A126" s="42"/>
      <c r="B126" s="45"/>
      <c r="C126" s="42"/>
      <c r="D126" s="42"/>
      <c r="E126" s="42"/>
      <c r="F126" s="42"/>
      <c r="G126" s="42"/>
      <c r="H126" s="42"/>
      <c r="I126" s="42"/>
      <c r="J126" s="42"/>
      <c r="K126" s="42"/>
      <c r="L126" s="121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pans="1:63" s="184" customFormat="1" ht="29.25" customHeight="1">
      <c r="A127" s="176"/>
      <c r="B127" s="177"/>
      <c r="C127" s="178" t="s">
        <v>141</v>
      </c>
      <c r="D127" s="179" t="s">
        <v>46</v>
      </c>
      <c r="E127" s="179" t="s">
        <v>42</v>
      </c>
      <c r="F127" s="179" t="s">
        <v>43</v>
      </c>
      <c r="G127" s="179" t="s">
        <v>142</v>
      </c>
      <c r="H127" s="179" t="s">
        <v>143</v>
      </c>
      <c r="I127" s="179" t="s">
        <v>144</v>
      </c>
      <c r="J127" s="181" t="s">
        <v>130</v>
      </c>
      <c r="K127" s="182" t="s">
        <v>145</v>
      </c>
      <c r="L127" s="183"/>
      <c r="M127" s="61" t="s">
        <v>60</v>
      </c>
      <c r="N127" s="62" t="s">
        <v>77</v>
      </c>
      <c r="O127" s="62" t="s">
        <v>146</v>
      </c>
      <c r="P127" s="62" t="s">
        <v>147</v>
      </c>
      <c r="Q127" s="62" t="s">
        <v>148</v>
      </c>
      <c r="R127" s="62" t="s">
        <v>149</v>
      </c>
      <c r="S127" s="62" t="s">
        <v>150</v>
      </c>
      <c r="T127" s="63" t="s">
        <v>151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46" customFormat="1" ht="22.9" customHeight="1">
      <c r="A128" s="42"/>
      <c r="B128" s="45"/>
      <c r="C128" s="69" t="s">
        <v>152</v>
      </c>
      <c r="D128" s="42"/>
      <c r="E128" s="42"/>
      <c r="F128" s="42"/>
      <c r="G128" s="42"/>
      <c r="H128" s="42"/>
      <c r="I128" s="42"/>
      <c r="J128" s="185">
        <f>BK128</f>
        <v>0</v>
      </c>
      <c r="K128" s="42"/>
      <c r="L128" s="45"/>
      <c r="M128" s="64"/>
      <c r="N128" s="55"/>
      <c r="O128" s="65"/>
      <c r="P128" s="186">
        <f>P129+P443</f>
        <v>0</v>
      </c>
      <c r="Q128" s="65"/>
      <c r="R128" s="186">
        <f>R129+R443</f>
        <v>379.31187879999999</v>
      </c>
      <c r="S128" s="65"/>
      <c r="T128" s="187">
        <f>T129+T443</f>
        <v>23.779800000000002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101" t="s">
        <v>61</v>
      </c>
      <c r="AU128" s="101" t="s">
        <v>132</v>
      </c>
      <c r="BK128" s="188">
        <f>BK129+BK443</f>
        <v>0</v>
      </c>
    </row>
    <row r="129" spans="1:65" s="189" customFormat="1" ht="25.9" customHeight="1">
      <c r="B129" s="190"/>
      <c r="D129" s="191" t="s">
        <v>61</v>
      </c>
      <c r="E129" s="192" t="s">
        <v>153</v>
      </c>
      <c r="F129" s="192" t="s">
        <v>154</v>
      </c>
      <c r="I129" s="193"/>
      <c r="J129" s="194">
        <f>BK129</f>
        <v>0</v>
      </c>
      <c r="L129" s="190"/>
      <c r="M129" s="195"/>
      <c r="N129" s="196"/>
      <c r="O129" s="196"/>
      <c r="P129" s="197">
        <f>P130+P236+P267+P283+P313+P328+P428+P435+P441</f>
        <v>0</v>
      </c>
      <c r="Q129" s="196"/>
      <c r="R129" s="197">
        <f>R130+R236+R267+R283+R313+R328+R428+R435+R441</f>
        <v>378.75958739999999</v>
      </c>
      <c r="S129" s="196"/>
      <c r="T129" s="198">
        <f>T130+T236+T267+T283+T313+T328+T428+T435+T441</f>
        <v>23.779800000000002</v>
      </c>
      <c r="AR129" s="191" t="s">
        <v>66</v>
      </c>
      <c r="AT129" s="199" t="s">
        <v>61</v>
      </c>
      <c r="AU129" s="199" t="s">
        <v>62</v>
      </c>
      <c r="AY129" s="191" t="s">
        <v>155</v>
      </c>
      <c r="BK129" s="200">
        <f>BK130+BK236+BK267+BK283+BK313+BK328+BK428+BK435+BK441</f>
        <v>0</v>
      </c>
    </row>
    <row r="130" spans="1:65" s="189" customFormat="1" ht="22.9" customHeight="1">
      <c r="B130" s="190"/>
      <c r="D130" s="191" t="s">
        <v>61</v>
      </c>
      <c r="E130" s="201" t="s">
        <v>66</v>
      </c>
      <c r="F130" s="201" t="s">
        <v>803</v>
      </c>
      <c r="I130" s="193"/>
      <c r="J130" s="202">
        <f>BK130</f>
        <v>0</v>
      </c>
      <c r="L130" s="190"/>
      <c r="M130" s="195"/>
      <c r="N130" s="196"/>
      <c r="O130" s="196"/>
      <c r="P130" s="197">
        <f>SUM(P131:P235)</f>
        <v>0</v>
      </c>
      <c r="Q130" s="196"/>
      <c r="R130" s="197">
        <f>SUM(R131:R235)</f>
        <v>254.46108899999999</v>
      </c>
      <c r="S130" s="196"/>
      <c r="T130" s="198">
        <f>SUM(T131:T235)</f>
        <v>0</v>
      </c>
      <c r="AR130" s="191" t="s">
        <v>66</v>
      </c>
      <c r="AT130" s="199" t="s">
        <v>61</v>
      </c>
      <c r="AU130" s="199" t="s">
        <v>66</v>
      </c>
      <c r="AY130" s="191" t="s">
        <v>155</v>
      </c>
      <c r="BK130" s="200">
        <f>SUM(BK131:BK235)</f>
        <v>0</v>
      </c>
    </row>
    <row r="131" spans="1:65" s="46" customFormat="1" ht="24.2" customHeight="1">
      <c r="A131" s="42"/>
      <c r="B131" s="203"/>
      <c r="C131" s="204" t="s">
        <v>66</v>
      </c>
      <c r="D131" s="204" t="s">
        <v>159</v>
      </c>
      <c r="E131" s="205" t="s">
        <v>804</v>
      </c>
      <c r="F131" s="206" t="s">
        <v>805</v>
      </c>
      <c r="G131" s="207" t="s">
        <v>690</v>
      </c>
      <c r="H131" s="208">
        <v>480</v>
      </c>
      <c r="I131" s="209"/>
      <c r="J131" s="210">
        <f>ROUND(I131*H131,2)</f>
        <v>0</v>
      </c>
      <c r="K131" s="211"/>
      <c r="L131" s="45"/>
      <c r="M131" s="212" t="s">
        <v>60</v>
      </c>
      <c r="N131" s="213" t="s">
        <v>110</v>
      </c>
      <c r="O131" s="57"/>
      <c r="P131" s="214">
        <f>O131*H131</f>
        <v>0</v>
      </c>
      <c r="Q131" s="214">
        <v>3.0000000000000001E-5</v>
      </c>
      <c r="R131" s="214">
        <f>Q131*H131</f>
        <v>1.44E-2</v>
      </c>
      <c r="S131" s="214">
        <v>0</v>
      </c>
      <c r="T131" s="215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6" t="s">
        <v>163</v>
      </c>
      <c r="AT131" s="216" t="s">
        <v>159</v>
      </c>
      <c r="AU131" s="216" t="s">
        <v>69</v>
      </c>
      <c r="AY131" s="101" t="s">
        <v>155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01" t="s">
        <v>66</v>
      </c>
      <c r="BK131" s="217">
        <f>ROUND(I131*H131,2)</f>
        <v>0</v>
      </c>
      <c r="BL131" s="101" t="s">
        <v>163</v>
      </c>
      <c r="BM131" s="216" t="s">
        <v>806</v>
      </c>
    </row>
    <row r="132" spans="1:65" s="46" customFormat="1" ht="24.2" customHeight="1">
      <c r="A132" s="42"/>
      <c r="B132" s="203"/>
      <c r="C132" s="204" t="s">
        <v>69</v>
      </c>
      <c r="D132" s="204" t="s">
        <v>159</v>
      </c>
      <c r="E132" s="205" t="s">
        <v>807</v>
      </c>
      <c r="F132" s="206" t="s">
        <v>808</v>
      </c>
      <c r="G132" s="207" t="s">
        <v>809</v>
      </c>
      <c r="H132" s="208">
        <v>60</v>
      </c>
      <c r="I132" s="209"/>
      <c r="J132" s="210">
        <f>ROUND(I132*H132,2)</f>
        <v>0</v>
      </c>
      <c r="K132" s="211"/>
      <c r="L132" s="45"/>
      <c r="M132" s="212" t="s">
        <v>60</v>
      </c>
      <c r="N132" s="213" t="s">
        <v>110</v>
      </c>
      <c r="O132" s="57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6" t="s">
        <v>163</v>
      </c>
      <c r="AT132" s="216" t="s">
        <v>159</v>
      </c>
      <c r="AU132" s="216" t="s">
        <v>69</v>
      </c>
      <c r="AY132" s="101" t="s">
        <v>155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01" t="s">
        <v>66</v>
      </c>
      <c r="BK132" s="217">
        <f>ROUND(I132*H132,2)</f>
        <v>0</v>
      </c>
      <c r="BL132" s="101" t="s">
        <v>163</v>
      </c>
      <c r="BM132" s="216" t="s">
        <v>810</v>
      </c>
    </row>
    <row r="133" spans="1:65" s="46" customFormat="1" ht="24.2" customHeight="1">
      <c r="A133" s="42"/>
      <c r="B133" s="203"/>
      <c r="C133" s="204" t="s">
        <v>186</v>
      </c>
      <c r="D133" s="204" t="s">
        <v>159</v>
      </c>
      <c r="E133" s="205" t="s">
        <v>811</v>
      </c>
      <c r="F133" s="206" t="s">
        <v>812</v>
      </c>
      <c r="G133" s="207" t="s">
        <v>180</v>
      </c>
      <c r="H133" s="208">
        <v>2.6</v>
      </c>
      <c r="I133" s="209"/>
      <c r="J133" s="210">
        <f>ROUND(I133*H133,2)</f>
        <v>0</v>
      </c>
      <c r="K133" s="211"/>
      <c r="L133" s="45"/>
      <c r="M133" s="212" t="s">
        <v>60</v>
      </c>
      <c r="N133" s="213" t="s">
        <v>110</v>
      </c>
      <c r="O133" s="57"/>
      <c r="P133" s="214">
        <f>O133*H133</f>
        <v>0</v>
      </c>
      <c r="Q133" s="214">
        <v>8.6800000000000002E-3</v>
      </c>
      <c r="R133" s="214">
        <f>Q133*H133</f>
        <v>2.2568000000000001E-2</v>
      </c>
      <c r="S133" s="214">
        <v>0</v>
      </c>
      <c r="T133" s="215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6" t="s">
        <v>163</v>
      </c>
      <c r="AT133" s="216" t="s">
        <v>159</v>
      </c>
      <c r="AU133" s="216" t="s">
        <v>69</v>
      </c>
      <c r="AY133" s="101" t="s">
        <v>155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01" t="s">
        <v>66</v>
      </c>
      <c r="BK133" s="217">
        <f>ROUND(I133*H133,2)</f>
        <v>0</v>
      </c>
      <c r="BL133" s="101" t="s">
        <v>163</v>
      </c>
      <c r="BM133" s="216" t="s">
        <v>813</v>
      </c>
    </row>
    <row r="134" spans="1:65" s="446" customFormat="1">
      <c r="B134" s="447"/>
      <c r="D134" s="448" t="s">
        <v>814</v>
      </c>
      <c r="E134" s="449" t="s">
        <v>60</v>
      </c>
      <c r="F134" s="450" t="s">
        <v>815</v>
      </c>
      <c r="H134" s="451">
        <v>2.6</v>
      </c>
      <c r="I134" s="452"/>
      <c r="L134" s="447"/>
      <c r="M134" s="453"/>
      <c r="N134" s="454"/>
      <c r="O134" s="454"/>
      <c r="P134" s="454"/>
      <c r="Q134" s="454"/>
      <c r="R134" s="454"/>
      <c r="S134" s="454"/>
      <c r="T134" s="455"/>
      <c r="AT134" s="449" t="s">
        <v>814</v>
      </c>
      <c r="AU134" s="449" t="s">
        <v>69</v>
      </c>
      <c r="AV134" s="446" t="s">
        <v>69</v>
      </c>
      <c r="AW134" s="446" t="s">
        <v>103</v>
      </c>
      <c r="AX134" s="446" t="s">
        <v>66</v>
      </c>
      <c r="AY134" s="449" t="s">
        <v>155</v>
      </c>
    </row>
    <row r="135" spans="1:65" s="46" customFormat="1" ht="24.2" customHeight="1">
      <c r="A135" s="42"/>
      <c r="B135" s="203"/>
      <c r="C135" s="204" t="s">
        <v>163</v>
      </c>
      <c r="D135" s="204" t="s">
        <v>159</v>
      </c>
      <c r="E135" s="205" t="s">
        <v>816</v>
      </c>
      <c r="F135" s="206" t="s">
        <v>817</v>
      </c>
      <c r="G135" s="207" t="s">
        <v>180</v>
      </c>
      <c r="H135" s="208">
        <v>11.7</v>
      </c>
      <c r="I135" s="209"/>
      <c r="J135" s="210">
        <f>ROUND(I135*H135,2)</f>
        <v>0</v>
      </c>
      <c r="K135" s="211"/>
      <c r="L135" s="45"/>
      <c r="M135" s="212" t="s">
        <v>60</v>
      </c>
      <c r="N135" s="213" t="s">
        <v>110</v>
      </c>
      <c r="O135" s="57"/>
      <c r="P135" s="214">
        <f>O135*H135</f>
        <v>0</v>
      </c>
      <c r="Q135" s="214">
        <v>6.053E-2</v>
      </c>
      <c r="R135" s="214">
        <f>Q135*H135</f>
        <v>0.70820099999999997</v>
      </c>
      <c r="S135" s="214">
        <v>0</v>
      </c>
      <c r="T135" s="215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6" t="s">
        <v>163</v>
      </c>
      <c r="AT135" s="216" t="s">
        <v>159</v>
      </c>
      <c r="AU135" s="216" t="s">
        <v>69</v>
      </c>
      <c r="AY135" s="101" t="s">
        <v>155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01" t="s">
        <v>66</v>
      </c>
      <c r="BK135" s="217">
        <f>ROUND(I135*H135,2)</f>
        <v>0</v>
      </c>
      <c r="BL135" s="101" t="s">
        <v>163</v>
      </c>
      <c r="BM135" s="216" t="s">
        <v>818</v>
      </c>
    </row>
    <row r="136" spans="1:65" s="446" customFormat="1">
      <c r="B136" s="447"/>
      <c r="D136" s="448" t="s">
        <v>814</v>
      </c>
      <c r="E136" s="449" t="s">
        <v>60</v>
      </c>
      <c r="F136" s="450" t="s">
        <v>819</v>
      </c>
      <c r="H136" s="451">
        <v>11.7</v>
      </c>
      <c r="I136" s="452"/>
      <c r="L136" s="447"/>
      <c r="M136" s="453"/>
      <c r="N136" s="454"/>
      <c r="O136" s="454"/>
      <c r="P136" s="454"/>
      <c r="Q136" s="454"/>
      <c r="R136" s="454"/>
      <c r="S136" s="454"/>
      <c r="T136" s="455"/>
      <c r="AT136" s="449" t="s">
        <v>814</v>
      </c>
      <c r="AU136" s="449" t="s">
        <v>69</v>
      </c>
      <c r="AV136" s="446" t="s">
        <v>69</v>
      </c>
      <c r="AW136" s="446" t="s">
        <v>103</v>
      </c>
      <c r="AX136" s="446" t="s">
        <v>66</v>
      </c>
      <c r="AY136" s="449" t="s">
        <v>155</v>
      </c>
    </row>
    <row r="137" spans="1:65" s="46" customFormat="1" ht="24.2" customHeight="1">
      <c r="A137" s="42"/>
      <c r="B137" s="203"/>
      <c r="C137" s="204" t="s">
        <v>820</v>
      </c>
      <c r="D137" s="204" t="s">
        <v>159</v>
      </c>
      <c r="E137" s="205" t="s">
        <v>821</v>
      </c>
      <c r="F137" s="206" t="s">
        <v>822</v>
      </c>
      <c r="G137" s="207" t="s">
        <v>162</v>
      </c>
      <c r="H137" s="208">
        <v>810</v>
      </c>
      <c r="I137" s="209"/>
      <c r="J137" s="210">
        <f>ROUND(I137*H137,2)</f>
        <v>0</v>
      </c>
      <c r="K137" s="211"/>
      <c r="L137" s="45"/>
      <c r="M137" s="212" t="s">
        <v>60</v>
      </c>
      <c r="N137" s="213" t="s">
        <v>110</v>
      </c>
      <c r="O137" s="57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6" t="s">
        <v>163</v>
      </c>
      <c r="AT137" s="216" t="s">
        <v>159</v>
      </c>
      <c r="AU137" s="216" t="s">
        <v>69</v>
      </c>
      <c r="AY137" s="101" t="s">
        <v>155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01" t="s">
        <v>66</v>
      </c>
      <c r="BK137" s="217">
        <f>ROUND(I137*H137,2)</f>
        <v>0</v>
      </c>
      <c r="BL137" s="101" t="s">
        <v>163</v>
      </c>
      <c r="BM137" s="216" t="s">
        <v>823</v>
      </c>
    </row>
    <row r="138" spans="1:65" s="446" customFormat="1">
      <c r="B138" s="447"/>
      <c r="D138" s="448" t="s">
        <v>814</v>
      </c>
      <c r="E138" s="449" t="s">
        <v>60</v>
      </c>
      <c r="F138" s="450" t="s">
        <v>824</v>
      </c>
      <c r="H138" s="451">
        <v>440</v>
      </c>
      <c r="I138" s="452"/>
      <c r="L138" s="447"/>
      <c r="M138" s="453"/>
      <c r="N138" s="454"/>
      <c r="O138" s="454"/>
      <c r="P138" s="454"/>
      <c r="Q138" s="454"/>
      <c r="R138" s="454"/>
      <c r="S138" s="454"/>
      <c r="T138" s="455"/>
      <c r="AT138" s="449" t="s">
        <v>814</v>
      </c>
      <c r="AU138" s="449" t="s">
        <v>69</v>
      </c>
      <c r="AV138" s="446" t="s">
        <v>69</v>
      </c>
      <c r="AW138" s="446" t="s">
        <v>103</v>
      </c>
      <c r="AX138" s="446" t="s">
        <v>62</v>
      </c>
      <c r="AY138" s="449" t="s">
        <v>155</v>
      </c>
    </row>
    <row r="139" spans="1:65" s="446" customFormat="1">
      <c r="B139" s="447"/>
      <c r="D139" s="448" t="s">
        <v>814</v>
      </c>
      <c r="E139" s="449" t="s">
        <v>60</v>
      </c>
      <c r="F139" s="450" t="s">
        <v>825</v>
      </c>
      <c r="H139" s="451">
        <v>60</v>
      </c>
      <c r="I139" s="452"/>
      <c r="L139" s="447"/>
      <c r="M139" s="453"/>
      <c r="N139" s="454"/>
      <c r="O139" s="454"/>
      <c r="P139" s="454"/>
      <c r="Q139" s="454"/>
      <c r="R139" s="454"/>
      <c r="S139" s="454"/>
      <c r="T139" s="455"/>
      <c r="AT139" s="449" t="s">
        <v>814</v>
      </c>
      <c r="AU139" s="449" t="s">
        <v>69</v>
      </c>
      <c r="AV139" s="446" t="s">
        <v>69</v>
      </c>
      <c r="AW139" s="446" t="s">
        <v>103</v>
      </c>
      <c r="AX139" s="446" t="s">
        <v>62</v>
      </c>
      <c r="AY139" s="449" t="s">
        <v>155</v>
      </c>
    </row>
    <row r="140" spans="1:65" s="446" customFormat="1">
      <c r="B140" s="447"/>
      <c r="D140" s="448" t="s">
        <v>814</v>
      </c>
      <c r="E140" s="449" t="s">
        <v>60</v>
      </c>
      <c r="F140" s="450" t="s">
        <v>826</v>
      </c>
      <c r="H140" s="451">
        <v>150</v>
      </c>
      <c r="I140" s="452"/>
      <c r="L140" s="447"/>
      <c r="M140" s="453"/>
      <c r="N140" s="454"/>
      <c r="O140" s="454"/>
      <c r="P140" s="454"/>
      <c r="Q140" s="454"/>
      <c r="R140" s="454"/>
      <c r="S140" s="454"/>
      <c r="T140" s="455"/>
      <c r="AT140" s="449" t="s">
        <v>814</v>
      </c>
      <c r="AU140" s="449" t="s">
        <v>69</v>
      </c>
      <c r="AV140" s="446" t="s">
        <v>69</v>
      </c>
      <c r="AW140" s="446" t="s">
        <v>103</v>
      </c>
      <c r="AX140" s="446" t="s">
        <v>62</v>
      </c>
      <c r="AY140" s="449" t="s">
        <v>155</v>
      </c>
    </row>
    <row r="141" spans="1:65" s="446" customFormat="1">
      <c r="B141" s="447"/>
      <c r="D141" s="448" t="s">
        <v>814</v>
      </c>
      <c r="E141" s="449" t="s">
        <v>60</v>
      </c>
      <c r="F141" s="450" t="s">
        <v>827</v>
      </c>
      <c r="H141" s="451">
        <v>160</v>
      </c>
      <c r="I141" s="452"/>
      <c r="L141" s="447"/>
      <c r="M141" s="453"/>
      <c r="N141" s="454"/>
      <c r="O141" s="454"/>
      <c r="P141" s="454"/>
      <c r="Q141" s="454"/>
      <c r="R141" s="454"/>
      <c r="S141" s="454"/>
      <c r="T141" s="455"/>
      <c r="AT141" s="449" t="s">
        <v>814</v>
      </c>
      <c r="AU141" s="449" t="s">
        <v>69</v>
      </c>
      <c r="AV141" s="446" t="s">
        <v>69</v>
      </c>
      <c r="AW141" s="446" t="s">
        <v>103</v>
      </c>
      <c r="AX141" s="446" t="s">
        <v>62</v>
      </c>
      <c r="AY141" s="449" t="s">
        <v>155</v>
      </c>
    </row>
    <row r="142" spans="1:65" s="456" customFormat="1">
      <c r="B142" s="457"/>
      <c r="D142" s="448" t="s">
        <v>814</v>
      </c>
      <c r="E142" s="458" t="s">
        <v>60</v>
      </c>
      <c r="F142" s="459" t="s">
        <v>828</v>
      </c>
      <c r="H142" s="460">
        <v>810</v>
      </c>
      <c r="I142" s="461"/>
      <c r="L142" s="457"/>
      <c r="M142" s="462"/>
      <c r="N142" s="463"/>
      <c r="O142" s="463"/>
      <c r="P142" s="463"/>
      <c r="Q142" s="463"/>
      <c r="R142" s="463"/>
      <c r="S142" s="463"/>
      <c r="T142" s="464"/>
      <c r="AT142" s="458" t="s">
        <v>814</v>
      </c>
      <c r="AU142" s="458" t="s">
        <v>69</v>
      </c>
      <c r="AV142" s="456" t="s">
        <v>163</v>
      </c>
      <c r="AW142" s="456" t="s">
        <v>103</v>
      </c>
      <c r="AX142" s="456" t="s">
        <v>66</v>
      </c>
      <c r="AY142" s="458" t="s">
        <v>155</v>
      </c>
    </row>
    <row r="143" spans="1:65" s="46" customFormat="1" ht="33" customHeight="1">
      <c r="A143" s="42"/>
      <c r="B143" s="203"/>
      <c r="C143" s="204" t="s">
        <v>829</v>
      </c>
      <c r="D143" s="204" t="s">
        <v>159</v>
      </c>
      <c r="E143" s="205" t="s">
        <v>830</v>
      </c>
      <c r="F143" s="206" t="s">
        <v>831</v>
      </c>
      <c r="G143" s="207" t="s">
        <v>832</v>
      </c>
      <c r="H143" s="208">
        <v>283.137</v>
      </c>
      <c r="I143" s="209"/>
      <c r="J143" s="210">
        <f>ROUND(I143*H143,2)</f>
        <v>0</v>
      </c>
      <c r="K143" s="211"/>
      <c r="L143" s="45"/>
      <c r="M143" s="212" t="s">
        <v>60</v>
      </c>
      <c r="N143" s="213" t="s">
        <v>110</v>
      </c>
      <c r="O143" s="57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6" t="s">
        <v>163</v>
      </c>
      <c r="AT143" s="216" t="s">
        <v>159</v>
      </c>
      <c r="AU143" s="216" t="s">
        <v>69</v>
      </c>
      <c r="AY143" s="101" t="s">
        <v>155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01" t="s">
        <v>66</v>
      </c>
      <c r="BK143" s="217">
        <f>ROUND(I143*H143,2)</f>
        <v>0</v>
      </c>
      <c r="BL143" s="101" t="s">
        <v>163</v>
      </c>
      <c r="BM143" s="216" t="s">
        <v>833</v>
      </c>
    </row>
    <row r="144" spans="1:65" s="465" customFormat="1">
      <c r="B144" s="466"/>
      <c r="D144" s="448" t="s">
        <v>814</v>
      </c>
      <c r="E144" s="467" t="s">
        <v>60</v>
      </c>
      <c r="F144" s="468" t="s">
        <v>834</v>
      </c>
      <c r="H144" s="467" t="s">
        <v>60</v>
      </c>
      <c r="I144" s="469"/>
      <c r="L144" s="466"/>
      <c r="M144" s="470"/>
      <c r="N144" s="471"/>
      <c r="O144" s="471"/>
      <c r="P144" s="471"/>
      <c r="Q144" s="471"/>
      <c r="R144" s="471"/>
      <c r="S144" s="471"/>
      <c r="T144" s="472"/>
      <c r="AT144" s="467" t="s">
        <v>814</v>
      </c>
      <c r="AU144" s="467" t="s">
        <v>69</v>
      </c>
      <c r="AV144" s="465" t="s">
        <v>66</v>
      </c>
      <c r="AW144" s="465" t="s">
        <v>103</v>
      </c>
      <c r="AX144" s="465" t="s">
        <v>62</v>
      </c>
      <c r="AY144" s="467" t="s">
        <v>155</v>
      </c>
    </row>
    <row r="145" spans="1:65" s="446" customFormat="1">
      <c r="B145" s="447"/>
      <c r="D145" s="448" t="s">
        <v>814</v>
      </c>
      <c r="E145" s="449" t="s">
        <v>60</v>
      </c>
      <c r="F145" s="450" t="s">
        <v>835</v>
      </c>
      <c r="H145" s="451">
        <v>294</v>
      </c>
      <c r="I145" s="452"/>
      <c r="L145" s="447"/>
      <c r="M145" s="453"/>
      <c r="N145" s="454"/>
      <c r="O145" s="454"/>
      <c r="P145" s="454"/>
      <c r="Q145" s="454"/>
      <c r="R145" s="454"/>
      <c r="S145" s="454"/>
      <c r="T145" s="455"/>
      <c r="AT145" s="449" t="s">
        <v>814</v>
      </c>
      <c r="AU145" s="449" t="s">
        <v>69</v>
      </c>
      <c r="AV145" s="446" t="s">
        <v>69</v>
      </c>
      <c r="AW145" s="446" t="s">
        <v>103</v>
      </c>
      <c r="AX145" s="446" t="s">
        <v>62</v>
      </c>
      <c r="AY145" s="449" t="s">
        <v>155</v>
      </c>
    </row>
    <row r="146" spans="1:65" s="446" customFormat="1">
      <c r="B146" s="447"/>
      <c r="D146" s="448" t="s">
        <v>814</v>
      </c>
      <c r="E146" s="449" t="s">
        <v>60</v>
      </c>
      <c r="F146" s="450" t="s">
        <v>836</v>
      </c>
      <c r="H146" s="451">
        <v>-10.863</v>
      </c>
      <c r="I146" s="452"/>
      <c r="L146" s="447"/>
      <c r="M146" s="453"/>
      <c r="N146" s="454"/>
      <c r="O146" s="454"/>
      <c r="P146" s="454"/>
      <c r="Q146" s="454"/>
      <c r="R146" s="454"/>
      <c r="S146" s="454"/>
      <c r="T146" s="455"/>
      <c r="AT146" s="449" t="s">
        <v>814</v>
      </c>
      <c r="AU146" s="449" t="s">
        <v>69</v>
      </c>
      <c r="AV146" s="446" t="s">
        <v>69</v>
      </c>
      <c r="AW146" s="446" t="s">
        <v>103</v>
      </c>
      <c r="AX146" s="446" t="s">
        <v>62</v>
      </c>
      <c r="AY146" s="449" t="s">
        <v>155</v>
      </c>
    </row>
    <row r="147" spans="1:65" s="456" customFormat="1">
      <c r="B147" s="457"/>
      <c r="D147" s="448" t="s">
        <v>814</v>
      </c>
      <c r="E147" s="458" t="s">
        <v>60</v>
      </c>
      <c r="F147" s="459" t="s">
        <v>828</v>
      </c>
      <c r="H147" s="460">
        <v>283.137</v>
      </c>
      <c r="I147" s="461"/>
      <c r="L147" s="457"/>
      <c r="M147" s="462"/>
      <c r="N147" s="463"/>
      <c r="O147" s="463"/>
      <c r="P147" s="463"/>
      <c r="Q147" s="463"/>
      <c r="R147" s="463"/>
      <c r="S147" s="463"/>
      <c r="T147" s="464"/>
      <c r="AT147" s="458" t="s">
        <v>814</v>
      </c>
      <c r="AU147" s="458" t="s">
        <v>69</v>
      </c>
      <c r="AV147" s="456" t="s">
        <v>163</v>
      </c>
      <c r="AW147" s="456" t="s">
        <v>103</v>
      </c>
      <c r="AX147" s="456" t="s">
        <v>66</v>
      </c>
      <c r="AY147" s="458" t="s">
        <v>155</v>
      </c>
    </row>
    <row r="148" spans="1:65" s="46" customFormat="1" ht="33" customHeight="1">
      <c r="A148" s="42"/>
      <c r="B148" s="203"/>
      <c r="C148" s="204" t="s">
        <v>210</v>
      </c>
      <c r="D148" s="204" t="s">
        <v>159</v>
      </c>
      <c r="E148" s="205" t="s">
        <v>837</v>
      </c>
      <c r="F148" s="206" t="s">
        <v>838</v>
      </c>
      <c r="G148" s="207" t="s">
        <v>832</v>
      </c>
      <c r="H148" s="208">
        <v>1040.069</v>
      </c>
      <c r="I148" s="209"/>
      <c r="J148" s="210">
        <f>ROUND(I148*H148,2)</f>
        <v>0</v>
      </c>
      <c r="K148" s="211"/>
      <c r="L148" s="45"/>
      <c r="M148" s="212" t="s">
        <v>60</v>
      </c>
      <c r="N148" s="213" t="s">
        <v>110</v>
      </c>
      <c r="O148" s="57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6" t="s">
        <v>163</v>
      </c>
      <c r="AT148" s="216" t="s">
        <v>159</v>
      </c>
      <c r="AU148" s="216" t="s">
        <v>69</v>
      </c>
      <c r="AY148" s="101" t="s">
        <v>155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01" t="s">
        <v>66</v>
      </c>
      <c r="BK148" s="217">
        <f>ROUND(I148*H148,2)</f>
        <v>0</v>
      </c>
      <c r="BL148" s="101" t="s">
        <v>163</v>
      </c>
      <c r="BM148" s="216" t="s">
        <v>839</v>
      </c>
    </row>
    <row r="149" spans="1:65" s="465" customFormat="1">
      <c r="B149" s="466"/>
      <c r="D149" s="448" t="s">
        <v>814</v>
      </c>
      <c r="E149" s="467" t="s">
        <v>60</v>
      </c>
      <c r="F149" s="468" t="s">
        <v>840</v>
      </c>
      <c r="H149" s="467" t="s">
        <v>60</v>
      </c>
      <c r="I149" s="469"/>
      <c r="L149" s="466"/>
      <c r="M149" s="470"/>
      <c r="N149" s="471"/>
      <c r="O149" s="471"/>
      <c r="P149" s="471"/>
      <c r="Q149" s="471"/>
      <c r="R149" s="471"/>
      <c r="S149" s="471"/>
      <c r="T149" s="472"/>
      <c r="AT149" s="467" t="s">
        <v>814</v>
      </c>
      <c r="AU149" s="467" t="s">
        <v>69</v>
      </c>
      <c r="AV149" s="465" t="s">
        <v>66</v>
      </c>
      <c r="AW149" s="465" t="s">
        <v>103</v>
      </c>
      <c r="AX149" s="465" t="s">
        <v>62</v>
      </c>
      <c r="AY149" s="467" t="s">
        <v>155</v>
      </c>
    </row>
    <row r="150" spans="1:65" s="446" customFormat="1">
      <c r="B150" s="447"/>
      <c r="D150" s="448" t="s">
        <v>814</v>
      </c>
      <c r="E150" s="449" t="s">
        <v>60</v>
      </c>
      <c r="F150" s="450" t="s">
        <v>841</v>
      </c>
      <c r="H150" s="451">
        <v>1040.069</v>
      </c>
      <c r="I150" s="452"/>
      <c r="L150" s="447"/>
      <c r="M150" s="453"/>
      <c r="N150" s="454"/>
      <c r="O150" s="454"/>
      <c r="P150" s="454"/>
      <c r="Q150" s="454"/>
      <c r="R150" s="454"/>
      <c r="S150" s="454"/>
      <c r="T150" s="455"/>
      <c r="AT150" s="449" t="s">
        <v>814</v>
      </c>
      <c r="AU150" s="449" t="s">
        <v>69</v>
      </c>
      <c r="AV150" s="446" t="s">
        <v>69</v>
      </c>
      <c r="AW150" s="446" t="s">
        <v>103</v>
      </c>
      <c r="AX150" s="446" t="s">
        <v>66</v>
      </c>
      <c r="AY150" s="449" t="s">
        <v>155</v>
      </c>
    </row>
    <row r="151" spans="1:65" s="46" customFormat="1" ht="24.2" customHeight="1">
      <c r="A151" s="42"/>
      <c r="B151" s="203"/>
      <c r="C151" s="204" t="s">
        <v>214</v>
      </c>
      <c r="D151" s="204" t="s">
        <v>159</v>
      </c>
      <c r="E151" s="205" t="s">
        <v>842</v>
      </c>
      <c r="F151" s="206" t="s">
        <v>843</v>
      </c>
      <c r="G151" s="207" t="s">
        <v>832</v>
      </c>
      <c r="H151" s="208">
        <v>192.5</v>
      </c>
      <c r="I151" s="209"/>
      <c r="J151" s="210">
        <f>ROUND(I151*H151,2)</f>
        <v>0</v>
      </c>
      <c r="K151" s="211"/>
      <c r="L151" s="45"/>
      <c r="M151" s="212" t="s">
        <v>60</v>
      </c>
      <c r="N151" s="213" t="s">
        <v>110</v>
      </c>
      <c r="O151" s="57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6" t="s">
        <v>163</v>
      </c>
      <c r="AT151" s="216" t="s">
        <v>159</v>
      </c>
      <c r="AU151" s="216" t="s">
        <v>69</v>
      </c>
      <c r="AY151" s="101" t="s">
        <v>155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01" t="s">
        <v>66</v>
      </c>
      <c r="BK151" s="217">
        <f>ROUND(I151*H151,2)</f>
        <v>0</v>
      </c>
      <c r="BL151" s="101" t="s">
        <v>163</v>
      </c>
      <c r="BM151" s="216" t="s">
        <v>844</v>
      </c>
    </row>
    <row r="152" spans="1:65" s="465" customFormat="1">
      <c r="B152" s="466"/>
      <c r="D152" s="448" t="s">
        <v>814</v>
      </c>
      <c r="E152" s="467" t="s">
        <v>60</v>
      </c>
      <c r="F152" s="468" t="s">
        <v>845</v>
      </c>
      <c r="H152" s="467" t="s">
        <v>60</v>
      </c>
      <c r="I152" s="469"/>
      <c r="L152" s="466"/>
      <c r="M152" s="470"/>
      <c r="N152" s="471"/>
      <c r="O152" s="471"/>
      <c r="P152" s="471"/>
      <c r="Q152" s="471"/>
      <c r="R152" s="471"/>
      <c r="S152" s="471"/>
      <c r="T152" s="472"/>
      <c r="AT152" s="467" t="s">
        <v>814</v>
      </c>
      <c r="AU152" s="467" t="s">
        <v>69</v>
      </c>
      <c r="AV152" s="465" t="s">
        <v>66</v>
      </c>
      <c r="AW152" s="465" t="s">
        <v>103</v>
      </c>
      <c r="AX152" s="465" t="s">
        <v>62</v>
      </c>
      <c r="AY152" s="467" t="s">
        <v>155</v>
      </c>
    </row>
    <row r="153" spans="1:65" s="446" customFormat="1">
      <c r="B153" s="447"/>
      <c r="D153" s="448" t="s">
        <v>814</v>
      </c>
      <c r="E153" s="449" t="s">
        <v>60</v>
      </c>
      <c r="F153" s="450" t="s">
        <v>846</v>
      </c>
      <c r="H153" s="451">
        <v>125</v>
      </c>
      <c r="I153" s="452"/>
      <c r="L153" s="447"/>
      <c r="M153" s="453"/>
      <c r="N153" s="454"/>
      <c r="O153" s="454"/>
      <c r="P153" s="454"/>
      <c r="Q153" s="454"/>
      <c r="R153" s="454"/>
      <c r="S153" s="454"/>
      <c r="T153" s="455"/>
      <c r="AT153" s="449" t="s">
        <v>814</v>
      </c>
      <c r="AU153" s="449" t="s">
        <v>69</v>
      </c>
      <c r="AV153" s="446" t="s">
        <v>69</v>
      </c>
      <c r="AW153" s="446" t="s">
        <v>103</v>
      </c>
      <c r="AX153" s="446" t="s">
        <v>62</v>
      </c>
      <c r="AY153" s="449" t="s">
        <v>155</v>
      </c>
    </row>
    <row r="154" spans="1:65" s="446" customFormat="1">
      <c r="B154" s="447"/>
      <c r="D154" s="448" t="s">
        <v>814</v>
      </c>
      <c r="E154" s="449" t="s">
        <v>60</v>
      </c>
      <c r="F154" s="450" t="s">
        <v>847</v>
      </c>
      <c r="H154" s="451">
        <v>67.5</v>
      </c>
      <c r="I154" s="452"/>
      <c r="L154" s="447"/>
      <c r="M154" s="453"/>
      <c r="N154" s="454"/>
      <c r="O154" s="454"/>
      <c r="P154" s="454"/>
      <c r="Q154" s="454"/>
      <c r="R154" s="454"/>
      <c r="S154" s="454"/>
      <c r="T154" s="455"/>
      <c r="AT154" s="449" t="s">
        <v>814</v>
      </c>
      <c r="AU154" s="449" t="s">
        <v>69</v>
      </c>
      <c r="AV154" s="446" t="s">
        <v>69</v>
      </c>
      <c r="AW154" s="446" t="s">
        <v>103</v>
      </c>
      <c r="AX154" s="446" t="s">
        <v>62</v>
      </c>
      <c r="AY154" s="449" t="s">
        <v>155</v>
      </c>
    </row>
    <row r="155" spans="1:65" s="456" customFormat="1">
      <c r="B155" s="457"/>
      <c r="D155" s="448" t="s">
        <v>814</v>
      </c>
      <c r="E155" s="458" t="s">
        <v>60</v>
      </c>
      <c r="F155" s="459" t="s">
        <v>828</v>
      </c>
      <c r="H155" s="460">
        <v>192.5</v>
      </c>
      <c r="I155" s="461"/>
      <c r="L155" s="457"/>
      <c r="M155" s="462"/>
      <c r="N155" s="463"/>
      <c r="O155" s="463"/>
      <c r="P155" s="463"/>
      <c r="Q155" s="463"/>
      <c r="R155" s="463"/>
      <c r="S155" s="463"/>
      <c r="T155" s="464"/>
      <c r="AT155" s="458" t="s">
        <v>814</v>
      </c>
      <c r="AU155" s="458" t="s">
        <v>69</v>
      </c>
      <c r="AV155" s="456" t="s">
        <v>163</v>
      </c>
      <c r="AW155" s="456" t="s">
        <v>103</v>
      </c>
      <c r="AX155" s="456" t="s">
        <v>66</v>
      </c>
      <c r="AY155" s="458" t="s">
        <v>155</v>
      </c>
    </row>
    <row r="156" spans="1:65" s="46" customFormat="1" ht="33" customHeight="1">
      <c r="A156" s="42"/>
      <c r="B156" s="203"/>
      <c r="C156" s="204" t="s">
        <v>156</v>
      </c>
      <c r="D156" s="204" t="s">
        <v>159</v>
      </c>
      <c r="E156" s="205" t="s">
        <v>848</v>
      </c>
      <c r="F156" s="206" t="s">
        <v>849</v>
      </c>
      <c r="G156" s="207" t="s">
        <v>832</v>
      </c>
      <c r="H156" s="208">
        <v>393.25</v>
      </c>
      <c r="I156" s="209"/>
      <c r="J156" s="210">
        <f>ROUND(I156*H156,2)</f>
        <v>0</v>
      </c>
      <c r="K156" s="211"/>
      <c r="L156" s="45"/>
      <c r="M156" s="212" t="s">
        <v>60</v>
      </c>
      <c r="N156" s="213" t="s">
        <v>110</v>
      </c>
      <c r="O156" s="57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6" t="s">
        <v>163</v>
      </c>
      <c r="AT156" s="216" t="s">
        <v>159</v>
      </c>
      <c r="AU156" s="216" t="s">
        <v>69</v>
      </c>
      <c r="AY156" s="101" t="s">
        <v>155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01" t="s">
        <v>66</v>
      </c>
      <c r="BK156" s="217">
        <f>ROUND(I156*H156,2)</f>
        <v>0</v>
      </c>
      <c r="BL156" s="101" t="s">
        <v>163</v>
      </c>
      <c r="BM156" s="216" t="s">
        <v>850</v>
      </c>
    </row>
    <row r="157" spans="1:65" s="465" customFormat="1">
      <c r="B157" s="466"/>
      <c r="D157" s="448" t="s">
        <v>814</v>
      </c>
      <c r="E157" s="467" t="s">
        <v>60</v>
      </c>
      <c r="F157" s="468" t="s">
        <v>845</v>
      </c>
      <c r="H157" s="467" t="s">
        <v>60</v>
      </c>
      <c r="I157" s="469"/>
      <c r="L157" s="466"/>
      <c r="M157" s="470"/>
      <c r="N157" s="471"/>
      <c r="O157" s="471"/>
      <c r="P157" s="471"/>
      <c r="Q157" s="471"/>
      <c r="R157" s="471"/>
      <c r="S157" s="471"/>
      <c r="T157" s="472"/>
      <c r="AT157" s="467" t="s">
        <v>814</v>
      </c>
      <c r="AU157" s="467" t="s">
        <v>69</v>
      </c>
      <c r="AV157" s="465" t="s">
        <v>66</v>
      </c>
      <c r="AW157" s="465" t="s">
        <v>103</v>
      </c>
      <c r="AX157" s="465" t="s">
        <v>62</v>
      </c>
      <c r="AY157" s="467" t="s">
        <v>155</v>
      </c>
    </row>
    <row r="158" spans="1:65" s="446" customFormat="1">
      <c r="B158" s="447"/>
      <c r="D158" s="448" t="s">
        <v>814</v>
      </c>
      <c r="E158" s="449" t="s">
        <v>60</v>
      </c>
      <c r="F158" s="450" t="s">
        <v>851</v>
      </c>
      <c r="H158" s="451">
        <v>213.2</v>
      </c>
      <c r="I158" s="452"/>
      <c r="L158" s="447"/>
      <c r="M158" s="453"/>
      <c r="N158" s="454"/>
      <c r="O158" s="454"/>
      <c r="P158" s="454"/>
      <c r="Q158" s="454"/>
      <c r="R158" s="454"/>
      <c r="S158" s="454"/>
      <c r="T158" s="455"/>
      <c r="AT158" s="449" t="s">
        <v>814</v>
      </c>
      <c r="AU158" s="449" t="s">
        <v>69</v>
      </c>
      <c r="AV158" s="446" t="s">
        <v>69</v>
      </c>
      <c r="AW158" s="446" t="s">
        <v>103</v>
      </c>
      <c r="AX158" s="446" t="s">
        <v>62</v>
      </c>
      <c r="AY158" s="449" t="s">
        <v>155</v>
      </c>
    </row>
    <row r="159" spans="1:65" s="446" customFormat="1">
      <c r="B159" s="447"/>
      <c r="D159" s="448" t="s">
        <v>814</v>
      </c>
      <c r="E159" s="449" t="s">
        <v>60</v>
      </c>
      <c r="F159" s="450" t="s">
        <v>852</v>
      </c>
      <c r="H159" s="451">
        <v>81.77</v>
      </c>
      <c r="I159" s="452"/>
      <c r="L159" s="447"/>
      <c r="M159" s="453"/>
      <c r="N159" s="454"/>
      <c r="O159" s="454"/>
      <c r="P159" s="454"/>
      <c r="Q159" s="454"/>
      <c r="R159" s="454"/>
      <c r="S159" s="454"/>
      <c r="T159" s="455"/>
      <c r="AT159" s="449" t="s">
        <v>814</v>
      </c>
      <c r="AU159" s="449" t="s">
        <v>69</v>
      </c>
      <c r="AV159" s="446" t="s">
        <v>69</v>
      </c>
      <c r="AW159" s="446" t="s">
        <v>103</v>
      </c>
      <c r="AX159" s="446" t="s">
        <v>62</v>
      </c>
      <c r="AY159" s="449" t="s">
        <v>155</v>
      </c>
    </row>
    <row r="160" spans="1:65" s="446" customFormat="1">
      <c r="B160" s="447"/>
      <c r="D160" s="448" t="s">
        <v>814</v>
      </c>
      <c r="E160" s="449" t="s">
        <v>60</v>
      </c>
      <c r="F160" s="450" t="s">
        <v>853</v>
      </c>
      <c r="H160" s="451">
        <v>98.28</v>
      </c>
      <c r="I160" s="452"/>
      <c r="L160" s="447"/>
      <c r="M160" s="453"/>
      <c r="N160" s="454"/>
      <c r="O160" s="454"/>
      <c r="P160" s="454"/>
      <c r="Q160" s="454"/>
      <c r="R160" s="454"/>
      <c r="S160" s="454"/>
      <c r="T160" s="455"/>
      <c r="AT160" s="449" t="s">
        <v>814</v>
      </c>
      <c r="AU160" s="449" t="s">
        <v>69</v>
      </c>
      <c r="AV160" s="446" t="s">
        <v>69</v>
      </c>
      <c r="AW160" s="446" t="s">
        <v>103</v>
      </c>
      <c r="AX160" s="446" t="s">
        <v>62</v>
      </c>
      <c r="AY160" s="449" t="s">
        <v>155</v>
      </c>
    </row>
    <row r="161" spans="1:65" s="456" customFormat="1">
      <c r="B161" s="457"/>
      <c r="D161" s="448" t="s">
        <v>814</v>
      </c>
      <c r="E161" s="458" t="s">
        <v>60</v>
      </c>
      <c r="F161" s="459" t="s">
        <v>828</v>
      </c>
      <c r="H161" s="460">
        <v>393.25</v>
      </c>
      <c r="I161" s="461"/>
      <c r="L161" s="457"/>
      <c r="M161" s="462"/>
      <c r="N161" s="463"/>
      <c r="O161" s="463"/>
      <c r="P161" s="463"/>
      <c r="Q161" s="463"/>
      <c r="R161" s="463"/>
      <c r="S161" s="463"/>
      <c r="T161" s="464"/>
      <c r="AT161" s="458" t="s">
        <v>814</v>
      </c>
      <c r="AU161" s="458" t="s">
        <v>69</v>
      </c>
      <c r="AV161" s="456" t="s">
        <v>163</v>
      </c>
      <c r="AW161" s="456" t="s">
        <v>103</v>
      </c>
      <c r="AX161" s="456" t="s">
        <v>66</v>
      </c>
      <c r="AY161" s="458" t="s">
        <v>155</v>
      </c>
    </row>
    <row r="162" spans="1:65" s="46" customFormat="1" ht="24.2" customHeight="1">
      <c r="A162" s="42"/>
      <c r="B162" s="203"/>
      <c r="C162" s="204" t="s">
        <v>854</v>
      </c>
      <c r="D162" s="204" t="s">
        <v>159</v>
      </c>
      <c r="E162" s="205" t="s">
        <v>855</v>
      </c>
      <c r="F162" s="206" t="s">
        <v>856</v>
      </c>
      <c r="G162" s="207" t="s">
        <v>832</v>
      </c>
      <c r="H162" s="208">
        <v>185.452</v>
      </c>
      <c r="I162" s="209"/>
      <c r="J162" s="210">
        <f>ROUND(I162*H162,2)</f>
        <v>0</v>
      </c>
      <c r="K162" s="211"/>
      <c r="L162" s="45"/>
      <c r="M162" s="212" t="s">
        <v>60</v>
      </c>
      <c r="N162" s="213" t="s">
        <v>110</v>
      </c>
      <c r="O162" s="57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6" t="s">
        <v>163</v>
      </c>
      <c r="AT162" s="216" t="s">
        <v>159</v>
      </c>
      <c r="AU162" s="216" t="s">
        <v>69</v>
      </c>
      <c r="AY162" s="101" t="s">
        <v>155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01" t="s">
        <v>66</v>
      </c>
      <c r="BK162" s="217">
        <f>ROUND(I162*H162,2)</f>
        <v>0</v>
      </c>
      <c r="BL162" s="101" t="s">
        <v>163</v>
      </c>
      <c r="BM162" s="216" t="s">
        <v>857</v>
      </c>
    </row>
    <row r="163" spans="1:65" s="465" customFormat="1">
      <c r="B163" s="466"/>
      <c r="D163" s="448" t="s">
        <v>814</v>
      </c>
      <c r="E163" s="467" t="s">
        <v>60</v>
      </c>
      <c r="F163" s="468" t="s">
        <v>858</v>
      </c>
      <c r="H163" s="467" t="s">
        <v>60</v>
      </c>
      <c r="I163" s="469"/>
      <c r="L163" s="466"/>
      <c r="M163" s="470"/>
      <c r="N163" s="471"/>
      <c r="O163" s="471"/>
      <c r="P163" s="471"/>
      <c r="Q163" s="471"/>
      <c r="R163" s="471"/>
      <c r="S163" s="471"/>
      <c r="T163" s="472"/>
      <c r="AT163" s="467" t="s">
        <v>814</v>
      </c>
      <c r="AU163" s="467" t="s">
        <v>69</v>
      </c>
      <c r="AV163" s="465" t="s">
        <v>66</v>
      </c>
      <c r="AW163" s="465" t="s">
        <v>103</v>
      </c>
      <c r="AX163" s="465" t="s">
        <v>62</v>
      </c>
      <c r="AY163" s="467" t="s">
        <v>155</v>
      </c>
    </row>
    <row r="164" spans="1:65" s="446" customFormat="1">
      <c r="B164" s="447"/>
      <c r="D164" s="448" t="s">
        <v>814</v>
      </c>
      <c r="E164" s="449" t="s">
        <v>60</v>
      </c>
      <c r="F164" s="450" t="s">
        <v>859</v>
      </c>
      <c r="H164" s="451">
        <v>185.452</v>
      </c>
      <c r="I164" s="452"/>
      <c r="L164" s="447"/>
      <c r="M164" s="453"/>
      <c r="N164" s="454"/>
      <c r="O164" s="454"/>
      <c r="P164" s="454"/>
      <c r="Q164" s="454"/>
      <c r="R164" s="454"/>
      <c r="S164" s="454"/>
      <c r="T164" s="455"/>
      <c r="AT164" s="449" t="s">
        <v>814</v>
      </c>
      <c r="AU164" s="449" t="s">
        <v>69</v>
      </c>
      <c r="AV164" s="446" t="s">
        <v>69</v>
      </c>
      <c r="AW164" s="446" t="s">
        <v>103</v>
      </c>
      <c r="AX164" s="446" t="s">
        <v>66</v>
      </c>
      <c r="AY164" s="449" t="s">
        <v>155</v>
      </c>
    </row>
    <row r="165" spans="1:65" s="46" customFormat="1" ht="21.75" customHeight="1">
      <c r="A165" s="42"/>
      <c r="B165" s="203"/>
      <c r="C165" s="204" t="s">
        <v>860</v>
      </c>
      <c r="D165" s="204" t="s">
        <v>159</v>
      </c>
      <c r="E165" s="205" t="s">
        <v>861</v>
      </c>
      <c r="F165" s="206" t="s">
        <v>862</v>
      </c>
      <c r="G165" s="207" t="s">
        <v>162</v>
      </c>
      <c r="H165" s="208">
        <v>308</v>
      </c>
      <c r="I165" s="209"/>
      <c r="J165" s="210">
        <f>ROUND(I165*H165,2)</f>
        <v>0</v>
      </c>
      <c r="K165" s="211"/>
      <c r="L165" s="45"/>
      <c r="M165" s="212" t="s">
        <v>60</v>
      </c>
      <c r="N165" s="213" t="s">
        <v>110</v>
      </c>
      <c r="O165" s="57"/>
      <c r="P165" s="214">
        <f>O165*H165</f>
        <v>0</v>
      </c>
      <c r="Q165" s="214">
        <v>1.49E-3</v>
      </c>
      <c r="R165" s="214">
        <f>Q165*H165</f>
        <v>0.45891999999999999</v>
      </c>
      <c r="S165" s="214">
        <v>0</v>
      </c>
      <c r="T165" s="215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6" t="s">
        <v>163</v>
      </c>
      <c r="AT165" s="216" t="s">
        <v>159</v>
      </c>
      <c r="AU165" s="216" t="s">
        <v>69</v>
      </c>
      <c r="AY165" s="101" t="s">
        <v>155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01" t="s">
        <v>66</v>
      </c>
      <c r="BK165" s="217">
        <f>ROUND(I165*H165,2)</f>
        <v>0</v>
      </c>
      <c r="BL165" s="101" t="s">
        <v>163</v>
      </c>
      <c r="BM165" s="216" t="s">
        <v>863</v>
      </c>
    </row>
    <row r="166" spans="1:65" s="465" customFormat="1">
      <c r="B166" s="466"/>
      <c r="D166" s="448" t="s">
        <v>814</v>
      </c>
      <c r="E166" s="467" t="s">
        <v>60</v>
      </c>
      <c r="F166" s="468" t="s">
        <v>845</v>
      </c>
      <c r="H166" s="467" t="s">
        <v>60</v>
      </c>
      <c r="I166" s="469"/>
      <c r="L166" s="466"/>
      <c r="M166" s="470"/>
      <c r="N166" s="471"/>
      <c r="O166" s="471"/>
      <c r="P166" s="471"/>
      <c r="Q166" s="471"/>
      <c r="R166" s="471"/>
      <c r="S166" s="471"/>
      <c r="T166" s="472"/>
      <c r="AT166" s="467" t="s">
        <v>814</v>
      </c>
      <c r="AU166" s="467" t="s">
        <v>69</v>
      </c>
      <c r="AV166" s="465" t="s">
        <v>66</v>
      </c>
      <c r="AW166" s="465" t="s">
        <v>103</v>
      </c>
      <c r="AX166" s="465" t="s">
        <v>62</v>
      </c>
      <c r="AY166" s="467" t="s">
        <v>155</v>
      </c>
    </row>
    <row r="167" spans="1:65" s="446" customFormat="1">
      <c r="B167" s="447"/>
      <c r="D167" s="448" t="s">
        <v>814</v>
      </c>
      <c r="E167" s="449" t="s">
        <v>60</v>
      </c>
      <c r="F167" s="450" t="s">
        <v>864</v>
      </c>
      <c r="H167" s="451">
        <v>200</v>
      </c>
      <c r="I167" s="452"/>
      <c r="L167" s="447"/>
      <c r="M167" s="453"/>
      <c r="N167" s="454"/>
      <c r="O167" s="454"/>
      <c r="P167" s="454"/>
      <c r="Q167" s="454"/>
      <c r="R167" s="454"/>
      <c r="S167" s="454"/>
      <c r="T167" s="455"/>
      <c r="AT167" s="449" t="s">
        <v>814</v>
      </c>
      <c r="AU167" s="449" t="s">
        <v>69</v>
      </c>
      <c r="AV167" s="446" t="s">
        <v>69</v>
      </c>
      <c r="AW167" s="446" t="s">
        <v>103</v>
      </c>
      <c r="AX167" s="446" t="s">
        <v>62</v>
      </c>
      <c r="AY167" s="449" t="s">
        <v>155</v>
      </c>
    </row>
    <row r="168" spans="1:65" s="446" customFormat="1">
      <c r="B168" s="447"/>
      <c r="D168" s="448" t="s">
        <v>814</v>
      </c>
      <c r="E168" s="449" t="s">
        <v>60</v>
      </c>
      <c r="F168" s="450" t="s">
        <v>865</v>
      </c>
      <c r="H168" s="451">
        <v>108</v>
      </c>
      <c r="I168" s="452"/>
      <c r="L168" s="447"/>
      <c r="M168" s="453"/>
      <c r="N168" s="454"/>
      <c r="O168" s="454"/>
      <c r="P168" s="454"/>
      <c r="Q168" s="454"/>
      <c r="R168" s="454"/>
      <c r="S168" s="454"/>
      <c r="T168" s="455"/>
      <c r="AT168" s="449" t="s">
        <v>814</v>
      </c>
      <c r="AU168" s="449" t="s">
        <v>69</v>
      </c>
      <c r="AV168" s="446" t="s">
        <v>69</v>
      </c>
      <c r="AW168" s="446" t="s">
        <v>103</v>
      </c>
      <c r="AX168" s="446" t="s">
        <v>62</v>
      </c>
      <c r="AY168" s="449" t="s">
        <v>155</v>
      </c>
    </row>
    <row r="169" spans="1:65" s="456" customFormat="1">
      <c r="B169" s="457"/>
      <c r="D169" s="448" t="s">
        <v>814</v>
      </c>
      <c r="E169" s="458" t="s">
        <v>60</v>
      </c>
      <c r="F169" s="459" t="s">
        <v>828</v>
      </c>
      <c r="H169" s="460">
        <v>308</v>
      </c>
      <c r="I169" s="461"/>
      <c r="L169" s="457"/>
      <c r="M169" s="462"/>
      <c r="N169" s="463"/>
      <c r="O169" s="463"/>
      <c r="P169" s="463"/>
      <c r="Q169" s="463"/>
      <c r="R169" s="463"/>
      <c r="S169" s="463"/>
      <c r="T169" s="464"/>
      <c r="AT169" s="458" t="s">
        <v>814</v>
      </c>
      <c r="AU169" s="458" t="s">
        <v>69</v>
      </c>
      <c r="AV169" s="456" t="s">
        <v>163</v>
      </c>
      <c r="AW169" s="456" t="s">
        <v>103</v>
      </c>
      <c r="AX169" s="456" t="s">
        <v>66</v>
      </c>
      <c r="AY169" s="458" t="s">
        <v>155</v>
      </c>
    </row>
    <row r="170" spans="1:65" s="46" customFormat="1" ht="16.5" customHeight="1">
      <c r="A170" s="42"/>
      <c r="B170" s="203"/>
      <c r="C170" s="204" t="s">
        <v>866</v>
      </c>
      <c r="D170" s="204" t="s">
        <v>159</v>
      </c>
      <c r="E170" s="205" t="s">
        <v>867</v>
      </c>
      <c r="F170" s="206" t="s">
        <v>868</v>
      </c>
      <c r="G170" s="207" t="s">
        <v>162</v>
      </c>
      <c r="H170" s="208">
        <v>246.4</v>
      </c>
      <c r="I170" s="209"/>
      <c r="J170" s="210">
        <f>ROUND(I170*H170,2)</f>
        <v>0</v>
      </c>
      <c r="K170" s="211"/>
      <c r="L170" s="45"/>
      <c r="M170" s="212" t="s">
        <v>60</v>
      </c>
      <c r="N170" s="213" t="s">
        <v>110</v>
      </c>
      <c r="O170" s="57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6" t="s">
        <v>163</v>
      </c>
      <c r="AT170" s="216" t="s">
        <v>159</v>
      </c>
      <c r="AU170" s="216" t="s">
        <v>69</v>
      </c>
      <c r="AY170" s="101" t="s">
        <v>155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01" t="s">
        <v>66</v>
      </c>
      <c r="BK170" s="217">
        <f>ROUND(I170*H170,2)</f>
        <v>0</v>
      </c>
      <c r="BL170" s="101" t="s">
        <v>163</v>
      </c>
      <c r="BM170" s="216" t="s">
        <v>869</v>
      </c>
    </row>
    <row r="171" spans="1:65" s="46" customFormat="1" ht="21.75" customHeight="1">
      <c r="A171" s="42"/>
      <c r="B171" s="203"/>
      <c r="C171" s="204" t="s">
        <v>229</v>
      </c>
      <c r="D171" s="204" t="s">
        <v>159</v>
      </c>
      <c r="E171" s="205" t="s">
        <v>870</v>
      </c>
      <c r="F171" s="206" t="s">
        <v>871</v>
      </c>
      <c r="G171" s="207" t="s">
        <v>832</v>
      </c>
      <c r="H171" s="208">
        <v>192.5</v>
      </c>
      <c r="I171" s="209"/>
      <c r="J171" s="210">
        <f>ROUND(I171*H171,2)</f>
        <v>0</v>
      </c>
      <c r="K171" s="211"/>
      <c r="L171" s="45"/>
      <c r="M171" s="212" t="s">
        <v>60</v>
      </c>
      <c r="N171" s="213" t="s">
        <v>110</v>
      </c>
      <c r="O171" s="57"/>
      <c r="P171" s="214">
        <f>O171*H171</f>
        <v>0</v>
      </c>
      <c r="Q171" s="214">
        <v>1.3600000000000001E-3</v>
      </c>
      <c r="R171" s="214">
        <f>Q171*H171</f>
        <v>0.26180000000000003</v>
      </c>
      <c r="S171" s="214">
        <v>0</v>
      </c>
      <c r="T171" s="215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6" t="s">
        <v>163</v>
      </c>
      <c r="AT171" s="216" t="s">
        <v>159</v>
      </c>
      <c r="AU171" s="216" t="s">
        <v>69</v>
      </c>
      <c r="AY171" s="101" t="s">
        <v>155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01" t="s">
        <v>66</v>
      </c>
      <c r="BK171" s="217">
        <f>ROUND(I171*H171,2)</f>
        <v>0</v>
      </c>
      <c r="BL171" s="101" t="s">
        <v>163</v>
      </c>
      <c r="BM171" s="216" t="s">
        <v>872</v>
      </c>
    </row>
    <row r="172" spans="1:65" s="46" customFormat="1" ht="24.2" customHeight="1">
      <c r="A172" s="42"/>
      <c r="B172" s="203"/>
      <c r="C172" s="204" t="s">
        <v>873</v>
      </c>
      <c r="D172" s="204" t="s">
        <v>159</v>
      </c>
      <c r="E172" s="205" t="s">
        <v>874</v>
      </c>
      <c r="F172" s="206" t="s">
        <v>875</v>
      </c>
      <c r="G172" s="207" t="s">
        <v>832</v>
      </c>
      <c r="H172" s="208">
        <v>192.5</v>
      </c>
      <c r="I172" s="209"/>
      <c r="J172" s="210">
        <f>ROUND(I172*H172,2)</f>
        <v>0</v>
      </c>
      <c r="K172" s="211"/>
      <c r="L172" s="45"/>
      <c r="M172" s="212" t="s">
        <v>60</v>
      </c>
      <c r="N172" s="213" t="s">
        <v>110</v>
      </c>
      <c r="O172" s="57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6" t="s">
        <v>163</v>
      </c>
      <c r="AT172" s="216" t="s">
        <v>159</v>
      </c>
      <c r="AU172" s="216" t="s">
        <v>69</v>
      </c>
      <c r="AY172" s="101" t="s">
        <v>155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01" t="s">
        <v>66</v>
      </c>
      <c r="BK172" s="217">
        <f>ROUND(I172*H172,2)</f>
        <v>0</v>
      </c>
      <c r="BL172" s="101" t="s">
        <v>163</v>
      </c>
      <c r="BM172" s="216" t="s">
        <v>876</v>
      </c>
    </row>
    <row r="173" spans="1:65" s="46" customFormat="1" ht="24.2" customHeight="1">
      <c r="A173" s="42"/>
      <c r="B173" s="203"/>
      <c r="C173" s="204" t="s">
        <v>86</v>
      </c>
      <c r="D173" s="204" t="s">
        <v>159</v>
      </c>
      <c r="E173" s="205" t="s">
        <v>877</v>
      </c>
      <c r="F173" s="206" t="s">
        <v>878</v>
      </c>
      <c r="G173" s="207" t="s">
        <v>162</v>
      </c>
      <c r="H173" s="208">
        <v>605</v>
      </c>
      <c r="I173" s="209"/>
      <c r="J173" s="210">
        <f>ROUND(I173*H173,2)</f>
        <v>0</v>
      </c>
      <c r="K173" s="211"/>
      <c r="L173" s="45"/>
      <c r="M173" s="212" t="s">
        <v>60</v>
      </c>
      <c r="N173" s="213" t="s">
        <v>110</v>
      </c>
      <c r="O173" s="57"/>
      <c r="P173" s="214">
        <f>O173*H173</f>
        <v>0</v>
      </c>
      <c r="Q173" s="214">
        <v>5.9000000000000003E-4</v>
      </c>
      <c r="R173" s="214">
        <f>Q173*H173</f>
        <v>0.35695000000000005</v>
      </c>
      <c r="S173" s="214">
        <v>0</v>
      </c>
      <c r="T173" s="215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6" t="s">
        <v>163</v>
      </c>
      <c r="AT173" s="216" t="s">
        <v>159</v>
      </c>
      <c r="AU173" s="216" t="s">
        <v>69</v>
      </c>
      <c r="AY173" s="101" t="s">
        <v>155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01" t="s">
        <v>66</v>
      </c>
      <c r="BK173" s="217">
        <f>ROUND(I173*H173,2)</f>
        <v>0</v>
      </c>
      <c r="BL173" s="101" t="s">
        <v>163</v>
      </c>
      <c r="BM173" s="216" t="s">
        <v>879</v>
      </c>
    </row>
    <row r="174" spans="1:65" s="465" customFormat="1">
      <c r="B174" s="466"/>
      <c r="D174" s="448" t="s">
        <v>814</v>
      </c>
      <c r="E174" s="467" t="s">
        <v>60</v>
      </c>
      <c r="F174" s="468" t="s">
        <v>845</v>
      </c>
      <c r="H174" s="467" t="s">
        <v>60</v>
      </c>
      <c r="I174" s="469"/>
      <c r="L174" s="466"/>
      <c r="M174" s="470"/>
      <c r="N174" s="471"/>
      <c r="O174" s="471"/>
      <c r="P174" s="471"/>
      <c r="Q174" s="471"/>
      <c r="R174" s="471"/>
      <c r="S174" s="471"/>
      <c r="T174" s="472"/>
      <c r="AT174" s="467" t="s">
        <v>814</v>
      </c>
      <c r="AU174" s="467" t="s">
        <v>69</v>
      </c>
      <c r="AV174" s="465" t="s">
        <v>66</v>
      </c>
      <c r="AW174" s="465" t="s">
        <v>103</v>
      </c>
      <c r="AX174" s="465" t="s">
        <v>62</v>
      </c>
      <c r="AY174" s="467" t="s">
        <v>155</v>
      </c>
    </row>
    <row r="175" spans="1:65" s="446" customFormat="1">
      <c r="B175" s="447"/>
      <c r="D175" s="448" t="s">
        <v>814</v>
      </c>
      <c r="E175" s="449" t="s">
        <v>60</v>
      </c>
      <c r="F175" s="450" t="s">
        <v>880</v>
      </c>
      <c r="H175" s="451">
        <v>328</v>
      </c>
      <c r="I175" s="452"/>
      <c r="L175" s="447"/>
      <c r="M175" s="453"/>
      <c r="N175" s="454"/>
      <c r="O175" s="454"/>
      <c r="P175" s="454"/>
      <c r="Q175" s="454"/>
      <c r="R175" s="454"/>
      <c r="S175" s="454"/>
      <c r="T175" s="455"/>
      <c r="AT175" s="449" t="s">
        <v>814</v>
      </c>
      <c r="AU175" s="449" t="s">
        <v>69</v>
      </c>
      <c r="AV175" s="446" t="s">
        <v>69</v>
      </c>
      <c r="AW175" s="446" t="s">
        <v>103</v>
      </c>
      <c r="AX175" s="446" t="s">
        <v>62</v>
      </c>
      <c r="AY175" s="449" t="s">
        <v>155</v>
      </c>
    </row>
    <row r="176" spans="1:65" s="446" customFormat="1">
      <c r="B176" s="447"/>
      <c r="D176" s="448" t="s">
        <v>814</v>
      </c>
      <c r="E176" s="449" t="s">
        <v>60</v>
      </c>
      <c r="F176" s="450" t="s">
        <v>881</v>
      </c>
      <c r="H176" s="451">
        <v>125.8</v>
      </c>
      <c r="I176" s="452"/>
      <c r="L176" s="447"/>
      <c r="M176" s="453"/>
      <c r="N176" s="454"/>
      <c r="O176" s="454"/>
      <c r="P176" s="454"/>
      <c r="Q176" s="454"/>
      <c r="R176" s="454"/>
      <c r="S176" s="454"/>
      <c r="T176" s="455"/>
      <c r="AT176" s="449" t="s">
        <v>814</v>
      </c>
      <c r="AU176" s="449" t="s">
        <v>69</v>
      </c>
      <c r="AV176" s="446" t="s">
        <v>69</v>
      </c>
      <c r="AW176" s="446" t="s">
        <v>103</v>
      </c>
      <c r="AX176" s="446" t="s">
        <v>62</v>
      </c>
      <c r="AY176" s="449" t="s">
        <v>155</v>
      </c>
    </row>
    <row r="177" spans="1:65" s="446" customFormat="1">
      <c r="B177" s="447"/>
      <c r="D177" s="448" t="s">
        <v>814</v>
      </c>
      <c r="E177" s="449" t="s">
        <v>60</v>
      </c>
      <c r="F177" s="450" t="s">
        <v>882</v>
      </c>
      <c r="H177" s="451">
        <v>151.19999999999999</v>
      </c>
      <c r="I177" s="452"/>
      <c r="L177" s="447"/>
      <c r="M177" s="453"/>
      <c r="N177" s="454"/>
      <c r="O177" s="454"/>
      <c r="P177" s="454"/>
      <c r="Q177" s="454"/>
      <c r="R177" s="454"/>
      <c r="S177" s="454"/>
      <c r="T177" s="455"/>
      <c r="AT177" s="449" t="s">
        <v>814</v>
      </c>
      <c r="AU177" s="449" t="s">
        <v>69</v>
      </c>
      <c r="AV177" s="446" t="s">
        <v>69</v>
      </c>
      <c r="AW177" s="446" t="s">
        <v>103</v>
      </c>
      <c r="AX177" s="446" t="s">
        <v>62</v>
      </c>
      <c r="AY177" s="449" t="s">
        <v>155</v>
      </c>
    </row>
    <row r="178" spans="1:65" s="456" customFormat="1">
      <c r="B178" s="457"/>
      <c r="D178" s="448" t="s">
        <v>814</v>
      </c>
      <c r="E178" s="458" t="s">
        <v>60</v>
      </c>
      <c r="F178" s="459" t="s">
        <v>828</v>
      </c>
      <c r="H178" s="460">
        <v>605</v>
      </c>
      <c r="I178" s="461"/>
      <c r="L178" s="457"/>
      <c r="M178" s="462"/>
      <c r="N178" s="463"/>
      <c r="O178" s="463"/>
      <c r="P178" s="463"/>
      <c r="Q178" s="463"/>
      <c r="R178" s="463"/>
      <c r="S178" s="463"/>
      <c r="T178" s="464"/>
      <c r="AT178" s="458" t="s">
        <v>814</v>
      </c>
      <c r="AU178" s="458" t="s">
        <v>69</v>
      </c>
      <c r="AV178" s="456" t="s">
        <v>163</v>
      </c>
      <c r="AW178" s="456" t="s">
        <v>103</v>
      </c>
      <c r="AX178" s="456" t="s">
        <v>66</v>
      </c>
      <c r="AY178" s="458" t="s">
        <v>155</v>
      </c>
    </row>
    <row r="179" spans="1:65" s="46" customFormat="1" ht="24.2" customHeight="1">
      <c r="A179" s="42"/>
      <c r="B179" s="203"/>
      <c r="C179" s="204" t="s">
        <v>181</v>
      </c>
      <c r="D179" s="204" t="s">
        <v>159</v>
      </c>
      <c r="E179" s="205" t="s">
        <v>883</v>
      </c>
      <c r="F179" s="206" t="s">
        <v>884</v>
      </c>
      <c r="G179" s="207" t="s">
        <v>162</v>
      </c>
      <c r="H179" s="208">
        <v>605</v>
      </c>
      <c r="I179" s="209"/>
      <c r="J179" s="210">
        <f>ROUND(I179*H179,2)</f>
        <v>0</v>
      </c>
      <c r="K179" s="211"/>
      <c r="L179" s="45"/>
      <c r="M179" s="212" t="s">
        <v>60</v>
      </c>
      <c r="N179" s="213" t="s">
        <v>110</v>
      </c>
      <c r="O179" s="57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6" t="s">
        <v>163</v>
      </c>
      <c r="AT179" s="216" t="s">
        <v>159</v>
      </c>
      <c r="AU179" s="216" t="s">
        <v>69</v>
      </c>
      <c r="AY179" s="101" t="s">
        <v>155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01" t="s">
        <v>66</v>
      </c>
      <c r="BK179" s="217">
        <f>ROUND(I179*H179,2)</f>
        <v>0</v>
      </c>
      <c r="BL179" s="101" t="s">
        <v>163</v>
      </c>
      <c r="BM179" s="216" t="s">
        <v>885</v>
      </c>
    </row>
    <row r="180" spans="1:65" s="46" customFormat="1" ht="37.9" customHeight="1">
      <c r="A180" s="42"/>
      <c r="B180" s="203"/>
      <c r="C180" s="204" t="s">
        <v>886</v>
      </c>
      <c r="D180" s="204" t="s">
        <v>159</v>
      </c>
      <c r="E180" s="205" t="s">
        <v>887</v>
      </c>
      <c r="F180" s="206" t="s">
        <v>888</v>
      </c>
      <c r="G180" s="207" t="s">
        <v>832</v>
      </c>
      <c r="H180" s="208">
        <v>201.86799999999999</v>
      </c>
      <c r="I180" s="209"/>
      <c r="J180" s="210">
        <f>ROUND(I180*H180,2)</f>
        <v>0</v>
      </c>
      <c r="K180" s="211"/>
      <c r="L180" s="45"/>
      <c r="M180" s="212" t="s">
        <v>60</v>
      </c>
      <c r="N180" s="213" t="s">
        <v>110</v>
      </c>
      <c r="O180" s="57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6" t="s">
        <v>163</v>
      </c>
      <c r="AT180" s="216" t="s">
        <v>159</v>
      </c>
      <c r="AU180" s="216" t="s">
        <v>69</v>
      </c>
      <c r="AY180" s="101" t="s">
        <v>155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01" t="s">
        <v>66</v>
      </c>
      <c r="BK180" s="217">
        <f>ROUND(I180*H180,2)</f>
        <v>0</v>
      </c>
      <c r="BL180" s="101" t="s">
        <v>163</v>
      </c>
      <c r="BM180" s="216" t="s">
        <v>889</v>
      </c>
    </row>
    <row r="181" spans="1:65" s="46" customFormat="1" ht="37.9" customHeight="1">
      <c r="A181" s="42"/>
      <c r="B181" s="203"/>
      <c r="C181" s="204" t="s">
        <v>890</v>
      </c>
      <c r="D181" s="204" t="s">
        <v>159</v>
      </c>
      <c r="E181" s="205" t="s">
        <v>891</v>
      </c>
      <c r="F181" s="206" t="s">
        <v>892</v>
      </c>
      <c r="G181" s="207" t="s">
        <v>832</v>
      </c>
      <c r="H181" s="208">
        <v>2018.68</v>
      </c>
      <c r="I181" s="209"/>
      <c r="J181" s="210">
        <f>ROUND(I181*H181,2)</f>
        <v>0</v>
      </c>
      <c r="K181" s="211"/>
      <c r="L181" s="45"/>
      <c r="M181" s="212" t="s">
        <v>60</v>
      </c>
      <c r="N181" s="213" t="s">
        <v>110</v>
      </c>
      <c r="O181" s="57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6" t="s">
        <v>163</v>
      </c>
      <c r="AT181" s="216" t="s">
        <v>159</v>
      </c>
      <c r="AU181" s="216" t="s">
        <v>69</v>
      </c>
      <c r="AY181" s="101" t="s">
        <v>155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01" t="s">
        <v>66</v>
      </c>
      <c r="BK181" s="217">
        <f>ROUND(I181*H181,2)</f>
        <v>0</v>
      </c>
      <c r="BL181" s="101" t="s">
        <v>163</v>
      </c>
      <c r="BM181" s="216" t="s">
        <v>893</v>
      </c>
    </row>
    <row r="182" spans="1:65" s="446" customFormat="1">
      <c r="B182" s="447"/>
      <c r="D182" s="448" t="s">
        <v>814</v>
      </c>
      <c r="F182" s="450" t="s">
        <v>894</v>
      </c>
      <c r="H182" s="451">
        <v>2018.68</v>
      </c>
      <c r="I182" s="452"/>
      <c r="L182" s="447"/>
      <c r="M182" s="453"/>
      <c r="N182" s="454"/>
      <c r="O182" s="454"/>
      <c r="P182" s="454"/>
      <c r="Q182" s="454"/>
      <c r="R182" s="454"/>
      <c r="S182" s="454"/>
      <c r="T182" s="455"/>
      <c r="AT182" s="449" t="s">
        <v>814</v>
      </c>
      <c r="AU182" s="449" t="s">
        <v>69</v>
      </c>
      <c r="AV182" s="446" t="s">
        <v>69</v>
      </c>
      <c r="AW182" s="446" t="s">
        <v>81</v>
      </c>
      <c r="AX182" s="446" t="s">
        <v>66</v>
      </c>
      <c r="AY182" s="449" t="s">
        <v>155</v>
      </c>
    </row>
    <row r="183" spans="1:65" s="46" customFormat="1" ht="33" customHeight="1">
      <c r="A183" s="42"/>
      <c r="B183" s="203"/>
      <c r="C183" s="204" t="s">
        <v>895</v>
      </c>
      <c r="D183" s="204" t="s">
        <v>159</v>
      </c>
      <c r="E183" s="205" t="s">
        <v>896</v>
      </c>
      <c r="F183" s="206" t="s">
        <v>897</v>
      </c>
      <c r="G183" s="207" t="s">
        <v>898</v>
      </c>
      <c r="H183" s="208">
        <v>382.916</v>
      </c>
      <c r="I183" s="209"/>
      <c r="J183" s="210">
        <f>ROUND(I183*H183,2)</f>
        <v>0</v>
      </c>
      <c r="K183" s="211"/>
      <c r="L183" s="45"/>
      <c r="M183" s="212" t="s">
        <v>60</v>
      </c>
      <c r="N183" s="213" t="s">
        <v>110</v>
      </c>
      <c r="O183" s="57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6" t="s">
        <v>163</v>
      </c>
      <c r="AT183" s="216" t="s">
        <v>159</v>
      </c>
      <c r="AU183" s="216" t="s">
        <v>69</v>
      </c>
      <c r="AY183" s="101" t="s">
        <v>155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01" t="s">
        <v>66</v>
      </c>
      <c r="BK183" s="217">
        <f>ROUND(I183*H183,2)</f>
        <v>0</v>
      </c>
      <c r="BL183" s="101" t="s">
        <v>163</v>
      </c>
      <c r="BM183" s="216" t="s">
        <v>899</v>
      </c>
    </row>
    <row r="184" spans="1:65" s="446" customFormat="1">
      <c r="B184" s="447"/>
      <c r="D184" s="448" t="s">
        <v>814</v>
      </c>
      <c r="F184" s="450" t="s">
        <v>900</v>
      </c>
      <c r="H184" s="451">
        <v>382.916</v>
      </c>
      <c r="I184" s="452"/>
      <c r="L184" s="447"/>
      <c r="M184" s="453"/>
      <c r="N184" s="454"/>
      <c r="O184" s="454"/>
      <c r="P184" s="454"/>
      <c r="Q184" s="454"/>
      <c r="R184" s="454"/>
      <c r="S184" s="454"/>
      <c r="T184" s="455"/>
      <c r="AT184" s="449" t="s">
        <v>814</v>
      </c>
      <c r="AU184" s="449" t="s">
        <v>69</v>
      </c>
      <c r="AV184" s="446" t="s">
        <v>69</v>
      </c>
      <c r="AW184" s="446" t="s">
        <v>81</v>
      </c>
      <c r="AX184" s="446" t="s">
        <v>66</v>
      </c>
      <c r="AY184" s="449" t="s">
        <v>155</v>
      </c>
    </row>
    <row r="185" spans="1:65" s="46" customFormat="1" ht="16.5" customHeight="1">
      <c r="A185" s="42"/>
      <c r="B185" s="203"/>
      <c r="C185" s="204" t="s">
        <v>901</v>
      </c>
      <c r="D185" s="204" t="s">
        <v>159</v>
      </c>
      <c r="E185" s="205" t="s">
        <v>902</v>
      </c>
      <c r="F185" s="206" t="s">
        <v>903</v>
      </c>
      <c r="G185" s="207" t="s">
        <v>832</v>
      </c>
      <c r="H185" s="208">
        <v>201.86799999999999</v>
      </c>
      <c r="I185" s="209"/>
      <c r="J185" s="210">
        <f>ROUND(I185*H185,2)</f>
        <v>0</v>
      </c>
      <c r="K185" s="211"/>
      <c r="L185" s="45"/>
      <c r="M185" s="212" t="s">
        <v>60</v>
      </c>
      <c r="N185" s="213" t="s">
        <v>110</v>
      </c>
      <c r="O185" s="57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6" t="s">
        <v>163</v>
      </c>
      <c r="AT185" s="216" t="s">
        <v>159</v>
      </c>
      <c r="AU185" s="216" t="s">
        <v>69</v>
      </c>
      <c r="AY185" s="101" t="s">
        <v>155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01" t="s">
        <v>66</v>
      </c>
      <c r="BK185" s="217">
        <f>ROUND(I185*H185,2)</f>
        <v>0</v>
      </c>
      <c r="BL185" s="101" t="s">
        <v>163</v>
      </c>
      <c r="BM185" s="216" t="s">
        <v>904</v>
      </c>
    </row>
    <row r="186" spans="1:65" s="446" customFormat="1">
      <c r="B186" s="447"/>
      <c r="D186" s="448" t="s">
        <v>814</v>
      </c>
      <c r="E186" s="449" t="s">
        <v>60</v>
      </c>
      <c r="F186" s="450" t="s">
        <v>905</v>
      </c>
      <c r="H186" s="451">
        <v>1912.9559999999999</v>
      </c>
      <c r="I186" s="452"/>
      <c r="L186" s="447"/>
      <c r="M186" s="453"/>
      <c r="N186" s="454"/>
      <c r="O186" s="454"/>
      <c r="P186" s="454"/>
      <c r="Q186" s="454"/>
      <c r="R186" s="454"/>
      <c r="S186" s="454"/>
      <c r="T186" s="455"/>
      <c r="AT186" s="449" t="s">
        <v>814</v>
      </c>
      <c r="AU186" s="449" t="s">
        <v>69</v>
      </c>
      <c r="AV186" s="446" t="s">
        <v>69</v>
      </c>
      <c r="AW186" s="446" t="s">
        <v>103</v>
      </c>
      <c r="AX186" s="446" t="s">
        <v>62</v>
      </c>
      <c r="AY186" s="449" t="s">
        <v>155</v>
      </c>
    </row>
    <row r="187" spans="1:65" s="446" customFormat="1">
      <c r="B187" s="447"/>
      <c r="D187" s="448" t="s">
        <v>814</v>
      </c>
      <c r="E187" s="449" t="s">
        <v>60</v>
      </c>
      <c r="F187" s="450" t="s">
        <v>906</v>
      </c>
      <c r="H187" s="451">
        <v>-1711.088</v>
      </c>
      <c r="I187" s="452"/>
      <c r="L187" s="447"/>
      <c r="M187" s="453"/>
      <c r="N187" s="454"/>
      <c r="O187" s="454"/>
      <c r="P187" s="454"/>
      <c r="Q187" s="454"/>
      <c r="R187" s="454"/>
      <c r="S187" s="454"/>
      <c r="T187" s="455"/>
      <c r="AT187" s="449" t="s">
        <v>814</v>
      </c>
      <c r="AU187" s="449" t="s">
        <v>69</v>
      </c>
      <c r="AV187" s="446" t="s">
        <v>69</v>
      </c>
      <c r="AW187" s="446" t="s">
        <v>103</v>
      </c>
      <c r="AX187" s="446" t="s">
        <v>62</v>
      </c>
      <c r="AY187" s="449" t="s">
        <v>155</v>
      </c>
    </row>
    <row r="188" spans="1:65" s="456" customFormat="1">
      <c r="B188" s="457"/>
      <c r="D188" s="448" t="s">
        <v>814</v>
      </c>
      <c r="E188" s="458" t="s">
        <v>60</v>
      </c>
      <c r="F188" s="459" t="s">
        <v>828</v>
      </c>
      <c r="H188" s="460">
        <v>201.86799999999994</v>
      </c>
      <c r="I188" s="461"/>
      <c r="L188" s="457"/>
      <c r="M188" s="462"/>
      <c r="N188" s="463"/>
      <c r="O188" s="463"/>
      <c r="P188" s="463"/>
      <c r="Q188" s="463"/>
      <c r="R188" s="463"/>
      <c r="S188" s="463"/>
      <c r="T188" s="464"/>
      <c r="AT188" s="458" t="s">
        <v>814</v>
      </c>
      <c r="AU188" s="458" t="s">
        <v>69</v>
      </c>
      <c r="AV188" s="456" t="s">
        <v>163</v>
      </c>
      <c r="AW188" s="456" t="s">
        <v>103</v>
      </c>
      <c r="AX188" s="456" t="s">
        <v>66</v>
      </c>
      <c r="AY188" s="458" t="s">
        <v>155</v>
      </c>
    </row>
    <row r="189" spans="1:65" s="46" customFormat="1" ht="24.2" customHeight="1">
      <c r="A189" s="42"/>
      <c r="B189" s="203"/>
      <c r="C189" s="204" t="s">
        <v>85</v>
      </c>
      <c r="D189" s="204" t="s">
        <v>159</v>
      </c>
      <c r="E189" s="205" t="s">
        <v>907</v>
      </c>
      <c r="F189" s="206" t="s">
        <v>908</v>
      </c>
      <c r="G189" s="207" t="s">
        <v>832</v>
      </c>
      <c r="H189" s="208">
        <v>1771.088</v>
      </c>
      <c r="I189" s="209"/>
      <c r="J189" s="210">
        <f>ROUND(I189*H189,2)</f>
        <v>0</v>
      </c>
      <c r="K189" s="211"/>
      <c r="L189" s="45"/>
      <c r="M189" s="212" t="s">
        <v>60</v>
      </c>
      <c r="N189" s="213" t="s">
        <v>110</v>
      </c>
      <c r="O189" s="57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6" t="s">
        <v>163</v>
      </c>
      <c r="AT189" s="216" t="s">
        <v>159</v>
      </c>
      <c r="AU189" s="216" t="s">
        <v>69</v>
      </c>
      <c r="AY189" s="101" t="s">
        <v>155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01" t="s">
        <v>66</v>
      </c>
      <c r="BK189" s="217">
        <f>ROUND(I189*H189,2)</f>
        <v>0</v>
      </c>
      <c r="BL189" s="101" t="s">
        <v>163</v>
      </c>
      <c r="BM189" s="216" t="s">
        <v>909</v>
      </c>
    </row>
    <row r="190" spans="1:65" s="465" customFormat="1">
      <c r="B190" s="466"/>
      <c r="D190" s="448" t="s">
        <v>814</v>
      </c>
      <c r="E190" s="467" t="s">
        <v>60</v>
      </c>
      <c r="F190" s="468" t="s">
        <v>910</v>
      </c>
      <c r="H190" s="467" t="s">
        <v>60</v>
      </c>
      <c r="I190" s="469"/>
      <c r="L190" s="466"/>
      <c r="M190" s="470"/>
      <c r="N190" s="471"/>
      <c r="O190" s="471"/>
      <c r="P190" s="471"/>
      <c r="Q190" s="471"/>
      <c r="R190" s="471"/>
      <c r="S190" s="471"/>
      <c r="T190" s="472"/>
      <c r="AT190" s="467" t="s">
        <v>814</v>
      </c>
      <c r="AU190" s="467" t="s">
        <v>69</v>
      </c>
      <c r="AV190" s="465" t="s">
        <v>66</v>
      </c>
      <c r="AW190" s="465" t="s">
        <v>103</v>
      </c>
      <c r="AX190" s="465" t="s">
        <v>62</v>
      </c>
      <c r="AY190" s="467" t="s">
        <v>155</v>
      </c>
    </row>
    <row r="191" spans="1:65" s="465" customFormat="1">
      <c r="B191" s="466"/>
      <c r="D191" s="448" t="s">
        <v>814</v>
      </c>
      <c r="E191" s="467" t="s">
        <v>60</v>
      </c>
      <c r="F191" s="468" t="s">
        <v>845</v>
      </c>
      <c r="H191" s="467" t="s">
        <v>60</v>
      </c>
      <c r="I191" s="469"/>
      <c r="L191" s="466"/>
      <c r="M191" s="470"/>
      <c r="N191" s="471"/>
      <c r="O191" s="471"/>
      <c r="P191" s="471"/>
      <c r="Q191" s="471"/>
      <c r="R191" s="471"/>
      <c r="S191" s="471"/>
      <c r="T191" s="472"/>
      <c r="AT191" s="467" t="s">
        <v>814</v>
      </c>
      <c r="AU191" s="467" t="s">
        <v>69</v>
      </c>
      <c r="AV191" s="465" t="s">
        <v>66</v>
      </c>
      <c r="AW191" s="465" t="s">
        <v>103</v>
      </c>
      <c r="AX191" s="465" t="s">
        <v>62</v>
      </c>
      <c r="AY191" s="467" t="s">
        <v>155</v>
      </c>
    </row>
    <row r="192" spans="1:65" s="465" customFormat="1">
      <c r="B192" s="466"/>
      <c r="D192" s="448" t="s">
        <v>814</v>
      </c>
      <c r="E192" s="467" t="s">
        <v>60</v>
      </c>
      <c r="F192" s="468" t="s">
        <v>911</v>
      </c>
      <c r="H192" s="467" t="s">
        <v>60</v>
      </c>
      <c r="I192" s="469"/>
      <c r="L192" s="466"/>
      <c r="M192" s="470"/>
      <c r="N192" s="471"/>
      <c r="O192" s="471"/>
      <c r="P192" s="471"/>
      <c r="Q192" s="471"/>
      <c r="R192" s="471"/>
      <c r="S192" s="471"/>
      <c r="T192" s="472"/>
      <c r="AT192" s="467" t="s">
        <v>814</v>
      </c>
      <c r="AU192" s="467" t="s">
        <v>69</v>
      </c>
      <c r="AV192" s="465" t="s">
        <v>66</v>
      </c>
      <c r="AW192" s="465" t="s">
        <v>103</v>
      </c>
      <c r="AX192" s="465" t="s">
        <v>62</v>
      </c>
      <c r="AY192" s="467" t="s">
        <v>155</v>
      </c>
    </row>
    <row r="193" spans="2:51" s="465" customFormat="1">
      <c r="B193" s="466"/>
      <c r="D193" s="448" t="s">
        <v>814</v>
      </c>
      <c r="E193" s="467" t="s">
        <v>60</v>
      </c>
      <c r="F193" s="468" t="s">
        <v>912</v>
      </c>
      <c r="H193" s="467" t="s">
        <v>60</v>
      </c>
      <c r="I193" s="469"/>
      <c r="L193" s="466"/>
      <c r="M193" s="470"/>
      <c r="N193" s="471"/>
      <c r="O193" s="471"/>
      <c r="P193" s="471"/>
      <c r="Q193" s="471"/>
      <c r="R193" s="471"/>
      <c r="S193" s="471"/>
      <c r="T193" s="472"/>
      <c r="AT193" s="467" t="s">
        <v>814</v>
      </c>
      <c r="AU193" s="467" t="s">
        <v>69</v>
      </c>
      <c r="AV193" s="465" t="s">
        <v>66</v>
      </c>
      <c r="AW193" s="465" t="s">
        <v>103</v>
      </c>
      <c r="AX193" s="465" t="s">
        <v>62</v>
      </c>
      <c r="AY193" s="467" t="s">
        <v>155</v>
      </c>
    </row>
    <row r="194" spans="2:51" s="446" customFormat="1">
      <c r="B194" s="447"/>
      <c r="D194" s="448" t="s">
        <v>814</v>
      </c>
      <c r="E194" s="449" t="s">
        <v>60</v>
      </c>
      <c r="F194" s="450" t="s">
        <v>913</v>
      </c>
      <c r="H194" s="451">
        <v>1044.07</v>
      </c>
      <c r="I194" s="452"/>
      <c r="L194" s="447"/>
      <c r="M194" s="453"/>
      <c r="N194" s="454"/>
      <c r="O194" s="454"/>
      <c r="P194" s="454"/>
      <c r="Q194" s="454"/>
      <c r="R194" s="454"/>
      <c r="S194" s="454"/>
      <c r="T194" s="455"/>
      <c r="AT194" s="449" t="s">
        <v>814</v>
      </c>
      <c r="AU194" s="449" t="s">
        <v>69</v>
      </c>
      <c r="AV194" s="446" t="s">
        <v>69</v>
      </c>
      <c r="AW194" s="446" t="s">
        <v>103</v>
      </c>
      <c r="AX194" s="446" t="s">
        <v>62</v>
      </c>
      <c r="AY194" s="449" t="s">
        <v>155</v>
      </c>
    </row>
    <row r="195" spans="2:51" s="465" customFormat="1">
      <c r="B195" s="466"/>
      <c r="D195" s="448" t="s">
        <v>814</v>
      </c>
      <c r="E195" s="467" t="s">
        <v>60</v>
      </c>
      <c r="F195" s="468" t="s">
        <v>914</v>
      </c>
      <c r="H195" s="467" t="s">
        <v>60</v>
      </c>
      <c r="I195" s="469"/>
      <c r="L195" s="466"/>
      <c r="M195" s="470"/>
      <c r="N195" s="471"/>
      <c r="O195" s="471"/>
      <c r="P195" s="471"/>
      <c r="Q195" s="471"/>
      <c r="R195" s="471"/>
      <c r="S195" s="471"/>
      <c r="T195" s="472"/>
      <c r="AT195" s="467" t="s">
        <v>814</v>
      </c>
      <c r="AU195" s="467" t="s">
        <v>69</v>
      </c>
      <c r="AV195" s="465" t="s">
        <v>66</v>
      </c>
      <c r="AW195" s="465" t="s">
        <v>103</v>
      </c>
      <c r="AX195" s="465" t="s">
        <v>62</v>
      </c>
      <c r="AY195" s="467" t="s">
        <v>155</v>
      </c>
    </row>
    <row r="196" spans="2:51" s="446" customFormat="1">
      <c r="B196" s="447"/>
      <c r="D196" s="448" t="s">
        <v>814</v>
      </c>
      <c r="E196" s="449" t="s">
        <v>60</v>
      </c>
      <c r="F196" s="450" t="s">
        <v>915</v>
      </c>
      <c r="H196" s="451">
        <v>-56.966000000000001</v>
      </c>
      <c r="I196" s="452"/>
      <c r="L196" s="447"/>
      <c r="M196" s="453"/>
      <c r="N196" s="454"/>
      <c r="O196" s="454"/>
      <c r="P196" s="454"/>
      <c r="Q196" s="454"/>
      <c r="R196" s="454"/>
      <c r="S196" s="454"/>
      <c r="T196" s="455"/>
      <c r="AT196" s="449" t="s">
        <v>814</v>
      </c>
      <c r="AU196" s="449" t="s">
        <v>69</v>
      </c>
      <c r="AV196" s="446" t="s">
        <v>69</v>
      </c>
      <c r="AW196" s="446" t="s">
        <v>103</v>
      </c>
      <c r="AX196" s="446" t="s">
        <v>62</v>
      </c>
      <c r="AY196" s="449" t="s">
        <v>155</v>
      </c>
    </row>
    <row r="197" spans="2:51" s="446" customFormat="1">
      <c r="B197" s="447"/>
      <c r="D197" s="448" t="s">
        <v>814</v>
      </c>
      <c r="E197" s="449" t="s">
        <v>60</v>
      </c>
      <c r="F197" s="450" t="s">
        <v>916</v>
      </c>
      <c r="H197" s="451">
        <v>-11.022</v>
      </c>
      <c r="I197" s="452"/>
      <c r="L197" s="447"/>
      <c r="M197" s="453"/>
      <c r="N197" s="454"/>
      <c r="O197" s="454"/>
      <c r="P197" s="454"/>
      <c r="Q197" s="454"/>
      <c r="R197" s="454"/>
      <c r="S197" s="454"/>
      <c r="T197" s="455"/>
      <c r="AT197" s="449" t="s">
        <v>814</v>
      </c>
      <c r="AU197" s="449" t="s">
        <v>69</v>
      </c>
      <c r="AV197" s="446" t="s">
        <v>69</v>
      </c>
      <c r="AW197" s="446" t="s">
        <v>103</v>
      </c>
      <c r="AX197" s="446" t="s">
        <v>62</v>
      </c>
      <c r="AY197" s="449" t="s">
        <v>155</v>
      </c>
    </row>
    <row r="198" spans="2:51" s="446" customFormat="1">
      <c r="B198" s="447"/>
      <c r="D198" s="448" t="s">
        <v>814</v>
      </c>
      <c r="E198" s="449" t="s">
        <v>60</v>
      </c>
      <c r="F198" s="450" t="s">
        <v>917</v>
      </c>
      <c r="H198" s="451">
        <v>-25.408000000000001</v>
      </c>
      <c r="I198" s="452"/>
      <c r="L198" s="447"/>
      <c r="M198" s="453"/>
      <c r="N198" s="454"/>
      <c r="O198" s="454"/>
      <c r="P198" s="454"/>
      <c r="Q198" s="454"/>
      <c r="R198" s="454"/>
      <c r="S198" s="454"/>
      <c r="T198" s="455"/>
      <c r="AT198" s="449" t="s">
        <v>814</v>
      </c>
      <c r="AU198" s="449" t="s">
        <v>69</v>
      </c>
      <c r="AV198" s="446" t="s">
        <v>69</v>
      </c>
      <c r="AW198" s="446" t="s">
        <v>103</v>
      </c>
      <c r="AX198" s="446" t="s">
        <v>62</v>
      </c>
      <c r="AY198" s="449" t="s">
        <v>155</v>
      </c>
    </row>
    <row r="199" spans="2:51" s="465" customFormat="1">
      <c r="B199" s="466"/>
      <c r="D199" s="448" t="s">
        <v>814</v>
      </c>
      <c r="E199" s="467" t="s">
        <v>60</v>
      </c>
      <c r="F199" s="468" t="s">
        <v>834</v>
      </c>
      <c r="H199" s="467" t="s">
        <v>60</v>
      </c>
      <c r="I199" s="469"/>
      <c r="L199" s="466"/>
      <c r="M199" s="470"/>
      <c r="N199" s="471"/>
      <c r="O199" s="471"/>
      <c r="P199" s="471"/>
      <c r="Q199" s="471"/>
      <c r="R199" s="471"/>
      <c r="S199" s="471"/>
      <c r="T199" s="472"/>
      <c r="AT199" s="467" t="s">
        <v>814</v>
      </c>
      <c r="AU199" s="467" t="s">
        <v>69</v>
      </c>
      <c r="AV199" s="465" t="s">
        <v>66</v>
      </c>
      <c r="AW199" s="465" t="s">
        <v>103</v>
      </c>
      <c r="AX199" s="465" t="s">
        <v>62</v>
      </c>
      <c r="AY199" s="467" t="s">
        <v>155</v>
      </c>
    </row>
    <row r="200" spans="2:51" s="446" customFormat="1">
      <c r="B200" s="447"/>
      <c r="D200" s="448" t="s">
        <v>814</v>
      </c>
      <c r="E200" s="449" t="s">
        <v>60</v>
      </c>
      <c r="F200" s="450" t="s">
        <v>835</v>
      </c>
      <c r="H200" s="451">
        <v>294</v>
      </c>
      <c r="I200" s="452"/>
      <c r="L200" s="447"/>
      <c r="M200" s="453"/>
      <c r="N200" s="454"/>
      <c r="O200" s="454"/>
      <c r="P200" s="454"/>
      <c r="Q200" s="454"/>
      <c r="R200" s="454"/>
      <c r="S200" s="454"/>
      <c r="T200" s="455"/>
      <c r="AT200" s="449" t="s">
        <v>814</v>
      </c>
      <c r="AU200" s="449" t="s">
        <v>69</v>
      </c>
      <c r="AV200" s="446" t="s">
        <v>69</v>
      </c>
      <c r="AW200" s="446" t="s">
        <v>103</v>
      </c>
      <c r="AX200" s="446" t="s">
        <v>62</v>
      </c>
      <c r="AY200" s="449" t="s">
        <v>155</v>
      </c>
    </row>
    <row r="201" spans="2:51" s="474" customFormat="1">
      <c r="B201" s="473"/>
      <c r="D201" s="448" t="s">
        <v>814</v>
      </c>
      <c r="E201" s="475" t="s">
        <v>60</v>
      </c>
      <c r="F201" s="476" t="s">
        <v>918</v>
      </c>
      <c r="H201" s="477">
        <v>1244.674</v>
      </c>
      <c r="I201" s="478"/>
      <c r="L201" s="473"/>
      <c r="M201" s="479"/>
      <c r="N201" s="480"/>
      <c r="O201" s="480"/>
      <c r="P201" s="480"/>
      <c r="Q201" s="480"/>
      <c r="R201" s="480"/>
      <c r="S201" s="480"/>
      <c r="T201" s="481"/>
      <c r="AT201" s="475" t="s">
        <v>814</v>
      </c>
      <c r="AU201" s="475" t="s">
        <v>69</v>
      </c>
      <c r="AV201" s="474" t="s">
        <v>186</v>
      </c>
      <c r="AW201" s="474" t="s">
        <v>103</v>
      </c>
      <c r="AX201" s="474" t="s">
        <v>62</v>
      </c>
      <c r="AY201" s="475" t="s">
        <v>155</v>
      </c>
    </row>
    <row r="202" spans="2:51" s="465" customFormat="1">
      <c r="B202" s="466"/>
      <c r="D202" s="448" t="s">
        <v>814</v>
      </c>
      <c r="E202" s="467" t="s">
        <v>60</v>
      </c>
      <c r="F202" s="468" t="s">
        <v>919</v>
      </c>
      <c r="H202" s="467" t="s">
        <v>60</v>
      </c>
      <c r="I202" s="469"/>
      <c r="L202" s="466"/>
      <c r="M202" s="470"/>
      <c r="N202" s="471"/>
      <c r="O202" s="471"/>
      <c r="P202" s="471"/>
      <c r="Q202" s="471"/>
      <c r="R202" s="471"/>
      <c r="S202" s="471"/>
      <c r="T202" s="472"/>
      <c r="AT202" s="467" t="s">
        <v>814</v>
      </c>
      <c r="AU202" s="467" t="s">
        <v>69</v>
      </c>
      <c r="AV202" s="465" t="s">
        <v>66</v>
      </c>
      <c r="AW202" s="465" t="s">
        <v>103</v>
      </c>
      <c r="AX202" s="465" t="s">
        <v>62</v>
      </c>
      <c r="AY202" s="467" t="s">
        <v>155</v>
      </c>
    </row>
    <row r="203" spans="2:51" s="446" customFormat="1">
      <c r="B203" s="447"/>
      <c r="D203" s="448" t="s">
        <v>814</v>
      </c>
      <c r="E203" s="449" t="s">
        <v>60</v>
      </c>
      <c r="F203" s="450" t="s">
        <v>920</v>
      </c>
      <c r="H203" s="451">
        <v>125</v>
      </c>
      <c r="I203" s="452"/>
      <c r="L203" s="447"/>
      <c r="M203" s="453"/>
      <c r="N203" s="454"/>
      <c r="O203" s="454"/>
      <c r="P203" s="454"/>
      <c r="Q203" s="454"/>
      <c r="R203" s="454"/>
      <c r="S203" s="454"/>
      <c r="T203" s="455"/>
      <c r="AT203" s="449" t="s">
        <v>814</v>
      </c>
      <c r="AU203" s="449" t="s">
        <v>69</v>
      </c>
      <c r="AV203" s="446" t="s">
        <v>69</v>
      </c>
      <c r="AW203" s="446" t="s">
        <v>103</v>
      </c>
      <c r="AX203" s="446" t="s">
        <v>62</v>
      </c>
      <c r="AY203" s="449" t="s">
        <v>155</v>
      </c>
    </row>
    <row r="204" spans="2:51" s="446" customFormat="1">
      <c r="B204" s="447"/>
      <c r="D204" s="448" t="s">
        <v>814</v>
      </c>
      <c r="E204" s="449" t="s">
        <v>60</v>
      </c>
      <c r="F204" s="450" t="s">
        <v>921</v>
      </c>
      <c r="H204" s="451">
        <v>-24.14</v>
      </c>
      <c r="I204" s="452"/>
      <c r="L204" s="447"/>
      <c r="M204" s="453"/>
      <c r="N204" s="454"/>
      <c r="O204" s="454"/>
      <c r="P204" s="454"/>
      <c r="Q204" s="454"/>
      <c r="R204" s="454"/>
      <c r="S204" s="454"/>
      <c r="T204" s="455"/>
      <c r="AT204" s="449" t="s">
        <v>814</v>
      </c>
      <c r="AU204" s="449" t="s">
        <v>69</v>
      </c>
      <c r="AV204" s="446" t="s">
        <v>69</v>
      </c>
      <c r="AW204" s="446" t="s">
        <v>103</v>
      </c>
      <c r="AX204" s="446" t="s">
        <v>62</v>
      </c>
      <c r="AY204" s="449" t="s">
        <v>155</v>
      </c>
    </row>
    <row r="205" spans="2:51" s="446" customFormat="1">
      <c r="B205" s="447"/>
      <c r="D205" s="448" t="s">
        <v>814</v>
      </c>
      <c r="E205" s="449" t="s">
        <v>60</v>
      </c>
      <c r="F205" s="450" t="s">
        <v>847</v>
      </c>
      <c r="H205" s="451">
        <v>67.5</v>
      </c>
      <c r="I205" s="452"/>
      <c r="L205" s="447"/>
      <c r="M205" s="453"/>
      <c r="N205" s="454"/>
      <c r="O205" s="454"/>
      <c r="P205" s="454"/>
      <c r="Q205" s="454"/>
      <c r="R205" s="454"/>
      <c r="S205" s="454"/>
      <c r="T205" s="455"/>
      <c r="AT205" s="449" t="s">
        <v>814</v>
      </c>
      <c r="AU205" s="449" t="s">
        <v>69</v>
      </c>
      <c r="AV205" s="446" t="s">
        <v>69</v>
      </c>
      <c r="AW205" s="446" t="s">
        <v>103</v>
      </c>
      <c r="AX205" s="446" t="s">
        <v>62</v>
      </c>
      <c r="AY205" s="449" t="s">
        <v>155</v>
      </c>
    </row>
    <row r="206" spans="2:51" s="446" customFormat="1">
      <c r="B206" s="447"/>
      <c r="D206" s="448" t="s">
        <v>814</v>
      </c>
      <c r="E206" s="449" t="s">
        <v>60</v>
      </c>
      <c r="F206" s="450" t="s">
        <v>922</v>
      </c>
      <c r="H206" s="451">
        <v>-13.036</v>
      </c>
      <c r="I206" s="452"/>
      <c r="L206" s="447"/>
      <c r="M206" s="453"/>
      <c r="N206" s="454"/>
      <c r="O206" s="454"/>
      <c r="P206" s="454"/>
      <c r="Q206" s="454"/>
      <c r="R206" s="454"/>
      <c r="S206" s="454"/>
      <c r="T206" s="455"/>
      <c r="AT206" s="449" t="s">
        <v>814</v>
      </c>
      <c r="AU206" s="449" t="s">
        <v>69</v>
      </c>
      <c r="AV206" s="446" t="s">
        <v>69</v>
      </c>
      <c r="AW206" s="446" t="s">
        <v>103</v>
      </c>
      <c r="AX206" s="446" t="s">
        <v>62</v>
      </c>
      <c r="AY206" s="449" t="s">
        <v>155</v>
      </c>
    </row>
    <row r="207" spans="2:51" s="465" customFormat="1">
      <c r="B207" s="466"/>
      <c r="D207" s="448" t="s">
        <v>814</v>
      </c>
      <c r="E207" s="467" t="s">
        <v>60</v>
      </c>
      <c r="F207" s="468" t="s">
        <v>923</v>
      </c>
      <c r="H207" s="467" t="s">
        <v>60</v>
      </c>
      <c r="I207" s="469"/>
      <c r="L207" s="466"/>
      <c r="M207" s="470"/>
      <c r="N207" s="471"/>
      <c r="O207" s="471"/>
      <c r="P207" s="471"/>
      <c r="Q207" s="471"/>
      <c r="R207" s="471"/>
      <c r="S207" s="471"/>
      <c r="T207" s="472"/>
      <c r="AT207" s="467" t="s">
        <v>814</v>
      </c>
      <c r="AU207" s="467" t="s">
        <v>69</v>
      </c>
      <c r="AV207" s="465" t="s">
        <v>66</v>
      </c>
      <c r="AW207" s="465" t="s">
        <v>103</v>
      </c>
      <c r="AX207" s="465" t="s">
        <v>62</v>
      </c>
      <c r="AY207" s="467" t="s">
        <v>155</v>
      </c>
    </row>
    <row r="208" spans="2:51" s="446" customFormat="1">
      <c r="B208" s="447"/>
      <c r="D208" s="448" t="s">
        <v>814</v>
      </c>
      <c r="E208" s="449" t="s">
        <v>60</v>
      </c>
      <c r="F208" s="450" t="s">
        <v>924</v>
      </c>
      <c r="H208" s="451">
        <v>170.56</v>
      </c>
      <c r="I208" s="452"/>
      <c r="L208" s="447"/>
      <c r="M208" s="453"/>
      <c r="N208" s="454"/>
      <c r="O208" s="454"/>
      <c r="P208" s="454"/>
      <c r="Q208" s="454"/>
      <c r="R208" s="454"/>
      <c r="S208" s="454"/>
      <c r="T208" s="455"/>
      <c r="AT208" s="449" t="s">
        <v>814</v>
      </c>
      <c r="AU208" s="449" t="s">
        <v>69</v>
      </c>
      <c r="AV208" s="446" t="s">
        <v>69</v>
      </c>
      <c r="AW208" s="446" t="s">
        <v>103</v>
      </c>
      <c r="AX208" s="446" t="s">
        <v>62</v>
      </c>
      <c r="AY208" s="449" t="s">
        <v>155</v>
      </c>
    </row>
    <row r="209" spans="1:65" s="446" customFormat="1">
      <c r="B209" s="447"/>
      <c r="D209" s="448" t="s">
        <v>814</v>
      </c>
      <c r="E209" s="449" t="s">
        <v>60</v>
      </c>
      <c r="F209" s="450" t="s">
        <v>925</v>
      </c>
      <c r="H209" s="451">
        <v>64.09</v>
      </c>
      <c r="I209" s="452"/>
      <c r="L209" s="447"/>
      <c r="M209" s="453"/>
      <c r="N209" s="454"/>
      <c r="O209" s="454"/>
      <c r="P209" s="454"/>
      <c r="Q209" s="454"/>
      <c r="R209" s="454"/>
      <c r="S209" s="454"/>
      <c r="T209" s="455"/>
      <c r="AT209" s="449" t="s">
        <v>814</v>
      </c>
      <c r="AU209" s="449" t="s">
        <v>69</v>
      </c>
      <c r="AV209" s="446" t="s">
        <v>69</v>
      </c>
      <c r="AW209" s="446" t="s">
        <v>103</v>
      </c>
      <c r="AX209" s="446" t="s">
        <v>62</v>
      </c>
      <c r="AY209" s="449" t="s">
        <v>155</v>
      </c>
    </row>
    <row r="210" spans="1:65" s="446" customFormat="1">
      <c r="B210" s="447"/>
      <c r="D210" s="448" t="s">
        <v>814</v>
      </c>
      <c r="E210" s="449" t="s">
        <v>60</v>
      </c>
      <c r="F210" s="450" t="s">
        <v>926</v>
      </c>
      <c r="H210" s="451">
        <v>76.44</v>
      </c>
      <c r="I210" s="452"/>
      <c r="L210" s="447"/>
      <c r="M210" s="453"/>
      <c r="N210" s="454"/>
      <c r="O210" s="454"/>
      <c r="P210" s="454"/>
      <c r="Q210" s="454"/>
      <c r="R210" s="454"/>
      <c r="S210" s="454"/>
      <c r="T210" s="455"/>
      <c r="AT210" s="449" t="s">
        <v>814</v>
      </c>
      <c r="AU210" s="449" t="s">
        <v>69</v>
      </c>
      <c r="AV210" s="446" t="s">
        <v>69</v>
      </c>
      <c r="AW210" s="446" t="s">
        <v>103</v>
      </c>
      <c r="AX210" s="446" t="s">
        <v>62</v>
      </c>
      <c r="AY210" s="449" t="s">
        <v>155</v>
      </c>
    </row>
    <row r="211" spans="1:65" s="474" customFormat="1">
      <c r="B211" s="473"/>
      <c r="D211" s="448" t="s">
        <v>814</v>
      </c>
      <c r="E211" s="475" t="s">
        <v>60</v>
      </c>
      <c r="F211" s="476" t="s">
        <v>918</v>
      </c>
      <c r="H211" s="477">
        <v>466.41400000000004</v>
      </c>
      <c r="I211" s="478"/>
      <c r="L211" s="473"/>
      <c r="M211" s="479"/>
      <c r="N211" s="480"/>
      <c r="O211" s="480"/>
      <c r="P211" s="480"/>
      <c r="Q211" s="480"/>
      <c r="R211" s="480"/>
      <c r="S211" s="480"/>
      <c r="T211" s="481"/>
      <c r="AT211" s="475" t="s">
        <v>814</v>
      </c>
      <c r="AU211" s="475" t="s">
        <v>69</v>
      </c>
      <c r="AV211" s="474" t="s">
        <v>186</v>
      </c>
      <c r="AW211" s="474" t="s">
        <v>103</v>
      </c>
      <c r="AX211" s="474" t="s">
        <v>62</v>
      </c>
      <c r="AY211" s="475" t="s">
        <v>155</v>
      </c>
    </row>
    <row r="212" spans="1:65" s="465" customFormat="1">
      <c r="B212" s="466"/>
      <c r="D212" s="448" t="s">
        <v>814</v>
      </c>
      <c r="E212" s="467" t="s">
        <v>60</v>
      </c>
      <c r="F212" s="468" t="s">
        <v>927</v>
      </c>
      <c r="H212" s="467" t="s">
        <v>60</v>
      </c>
      <c r="I212" s="469"/>
      <c r="L212" s="466"/>
      <c r="M212" s="470"/>
      <c r="N212" s="471"/>
      <c r="O212" s="471"/>
      <c r="P212" s="471"/>
      <c r="Q212" s="471"/>
      <c r="R212" s="471"/>
      <c r="S212" s="471"/>
      <c r="T212" s="472"/>
      <c r="AT212" s="467" t="s">
        <v>814</v>
      </c>
      <c r="AU212" s="467" t="s">
        <v>69</v>
      </c>
      <c r="AV212" s="465" t="s">
        <v>66</v>
      </c>
      <c r="AW212" s="465" t="s">
        <v>103</v>
      </c>
      <c r="AX212" s="465" t="s">
        <v>62</v>
      </c>
      <c r="AY212" s="467" t="s">
        <v>155</v>
      </c>
    </row>
    <row r="213" spans="1:65" s="465" customFormat="1">
      <c r="B213" s="466"/>
      <c r="D213" s="448" t="s">
        <v>814</v>
      </c>
      <c r="E213" s="467" t="s">
        <v>60</v>
      </c>
      <c r="F213" s="468" t="s">
        <v>928</v>
      </c>
      <c r="H213" s="467" t="s">
        <v>60</v>
      </c>
      <c r="I213" s="469"/>
      <c r="L213" s="466"/>
      <c r="M213" s="470"/>
      <c r="N213" s="471"/>
      <c r="O213" s="471"/>
      <c r="P213" s="471"/>
      <c r="Q213" s="471"/>
      <c r="R213" s="471"/>
      <c r="S213" s="471"/>
      <c r="T213" s="472"/>
      <c r="AT213" s="467" t="s">
        <v>814</v>
      </c>
      <c r="AU213" s="467" t="s">
        <v>69</v>
      </c>
      <c r="AV213" s="465" t="s">
        <v>66</v>
      </c>
      <c r="AW213" s="465" t="s">
        <v>103</v>
      </c>
      <c r="AX213" s="465" t="s">
        <v>62</v>
      </c>
      <c r="AY213" s="467" t="s">
        <v>155</v>
      </c>
    </row>
    <row r="214" spans="1:65" s="446" customFormat="1">
      <c r="B214" s="447"/>
      <c r="D214" s="448" t="s">
        <v>814</v>
      </c>
      <c r="E214" s="449" t="s">
        <v>60</v>
      </c>
      <c r="F214" s="450" t="s">
        <v>929</v>
      </c>
      <c r="H214" s="451">
        <v>60</v>
      </c>
      <c r="I214" s="452"/>
      <c r="L214" s="447"/>
      <c r="M214" s="453"/>
      <c r="N214" s="454"/>
      <c r="O214" s="454"/>
      <c r="P214" s="454"/>
      <c r="Q214" s="454"/>
      <c r="R214" s="454"/>
      <c r="S214" s="454"/>
      <c r="T214" s="455"/>
      <c r="AT214" s="449" t="s">
        <v>814</v>
      </c>
      <c r="AU214" s="449" t="s">
        <v>69</v>
      </c>
      <c r="AV214" s="446" t="s">
        <v>69</v>
      </c>
      <c r="AW214" s="446" t="s">
        <v>103</v>
      </c>
      <c r="AX214" s="446" t="s">
        <v>62</v>
      </c>
      <c r="AY214" s="449" t="s">
        <v>155</v>
      </c>
    </row>
    <row r="215" spans="1:65" s="456" customFormat="1">
      <c r="B215" s="457"/>
      <c r="D215" s="448" t="s">
        <v>814</v>
      </c>
      <c r="E215" s="458" t="s">
        <v>60</v>
      </c>
      <c r="F215" s="459" t="s">
        <v>828</v>
      </c>
      <c r="H215" s="460">
        <v>1771.0879999999997</v>
      </c>
      <c r="I215" s="461"/>
      <c r="L215" s="457"/>
      <c r="M215" s="462"/>
      <c r="N215" s="463"/>
      <c r="O215" s="463"/>
      <c r="P215" s="463"/>
      <c r="Q215" s="463"/>
      <c r="R215" s="463"/>
      <c r="S215" s="463"/>
      <c r="T215" s="464"/>
      <c r="AT215" s="458" t="s">
        <v>814</v>
      </c>
      <c r="AU215" s="458" t="s">
        <v>69</v>
      </c>
      <c r="AV215" s="456" t="s">
        <v>163</v>
      </c>
      <c r="AW215" s="456" t="s">
        <v>103</v>
      </c>
      <c r="AX215" s="456" t="s">
        <v>66</v>
      </c>
      <c r="AY215" s="458" t="s">
        <v>155</v>
      </c>
    </row>
    <row r="216" spans="1:65" s="46" customFormat="1" ht="16.5" customHeight="1">
      <c r="A216" s="42"/>
      <c r="B216" s="203"/>
      <c r="C216" s="482" t="s">
        <v>930</v>
      </c>
      <c r="D216" s="482" t="s">
        <v>931</v>
      </c>
      <c r="E216" s="483" t="s">
        <v>932</v>
      </c>
      <c r="F216" s="484" t="s">
        <v>933</v>
      </c>
      <c r="G216" s="485" t="s">
        <v>898</v>
      </c>
      <c r="H216" s="486">
        <v>120</v>
      </c>
      <c r="I216" s="487"/>
      <c r="J216" s="488">
        <f>ROUND(I216*H216,2)</f>
        <v>0</v>
      </c>
      <c r="K216" s="489"/>
      <c r="L216" s="490"/>
      <c r="M216" s="491" t="s">
        <v>60</v>
      </c>
      <c r="N216" s="492" t="s">
        <v>110</v>
      </c>
      <c r="O216" s="57"/>
      <c r="P216" s="214">
        <f>O216*H216</f>
        <v>0</v>
      </c>
      <c r="Q216" s="214">
        <v>1</v>
      </c>
      <c r="R216" s="214">
        <f>Q216*H216</f>
        <v>120</v>
      </c>
      <c r="S216" s="214">
        <v>0</v>
      </c>
      <c r="T216" s="215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6" t="s">
        <v>214</v>
      </c>
      <c r="AT216" s="216" t="s">
        <v>931</v>
      </c>
      <c r="AU216" s="216" t="s">
        <v>69</v>
      </c>
      <c r="AY216" s="101" t="s">
        <v>155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01" t="s">
        <v>66</v>
      </c>
      <c r="BK216" s="217">
        <f>ROUND(I216*H216,2)</f>
        <v>0</v>
      </c>
      <c r="BL216" s="101" t="s">
        <v>163</v>
      </c>
      <c r="BM216" s="216" t="s">
        <v>934</v>
      </c>
    </row>
    <row r="217" spans="1:65" s="446" customFormat="1">
      <c r="B217" s="447"/>
      <c r="D217" s="448" t="s">
        <v>814</v>
      </c>
      <c r="F217" s="450" t="s">
        <v>935</v>
      </c>
      <c r="H217" s="451">
        <v>120</v>
      </c>
      <c r="I217" s="452"/>
      <c r="L217" s="447"/>
      <c r="M217" s="453"/>
      <c r="N217" s="454"/>
      <c r="O217" s="454"/>
      <c r="P217" s="454"/>
      <c r="Q217" s="454"/>
      <c r="R217" s="454"/>
      <c r="S217" s="454"/>
      <c r="T217" s="455"/>
      <c r="AT217" s="449" t="s">
        <v>814</v>
      </c>
      <c r="AU217" s="449" t="s">
        <v>69</v>
      </c>
      <c r="AV217" s="446" t="s">
        <v>69</v>
      </c>
      <c r="AW217" s="446" t="s">
        <v>81</v>
      </c>
      <c r="AX217" s="446" t="s">
        <v>66</v>
      </c>
      <c r="AY217" s="449" t="s">
        <v>155</v>
      </c>
    </row>
    <row r="218" spans="1:65" s="46" customFormat="1" ht="24.2" customHeight="1">
      <c r="A218" s="42"/>
      <c r="B218" s="203"/>
      <c r="C218" s="204" t="s">
        <v>936</v>
      </c>
      <c r="D218" s="204" t="s">
        <v>159</v>
      </c>
      <c r="E218" s="205" t="s">
        <v>937</v>
      </c>
      <c r="F218" s="206" t="s">
        <v>938</v>
      </c>
      <c r="G218" s="207" t="s">
        <v>832</v>
      </c>
      <c r="H218" s="208">
        <v>66.308999999999997</v>
      </c>
      <c r="I218" s="209"/>
      <c r="J218" s="210">
        <f>ROUND(I218*H218,2)</f>
        <v>0</v>
      </c>
      <c r="K218" s="211"/>
      <c r="L218" s="45"/>
      <c r="M218" s="212" t="s">
        <v>60</v>
      </c>
      <c r="N218" s="213" t="s">
        <v>110</v>
      </c>
      <c r="O218" s="57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6" t="s">
        <v>163</v>
      </c>
      <c r="AT218" s="216" t="s">
        <v>159</v>
      </c>
      <c r="AU218" s="216" t="s">
        <v>69</v>
      </c>
      <c r="AY218" s="101" t="s">
        <v>155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01" t="s">
        <v>66</v>
      </c>
      <c r="BK218" s="217">
        <f>ROUND(I218*H218,2)</f>
        <v>0</v>
      </c>
      <c r="BL218" s="101" t="s">
        <v>163</v>
      </c>
      <c r="BM218" s="216" t="s">
        <v>939</v>
      </c>
    </row>
    <row r="219" spans="1:65" s="465" customFormat="1">
      <c r="B219" s="466"/>
      <c r="D219" s="448" t="s">
        <v>814</v>
      </c>
      <c r="E219" s="467" t="s">
        <v>60</v>
      </c>
      <c r="F219" s="468" t="s">
        <v>845</v>
      </c>
      <c r="H219" s="467" t="s">
        <v>60</v>
      </c>
      <c r="I219" s="469"/>
      <c r="L219" s="466"/>
      <c r="M219" s="470"/>
      <c r="N219" s="471"/>
      <c r="O219" s="471"/>
      <c r="P219" s="471"/>
      <c r="Q219" s="471"/>
      <c r="R219" s="471"/>
      <c r="S219" s="471"/>
      <c r="T219" s="472"/>
      <c r="AT219" s="467" t="s">
        <v>814</v>
      </c>
      <c r="AU219" s="467" t="s">
        <v>69</v>
      </c>
      <c r="AV219" s="465" t="s">
        <v>66</v>
      </c>
      <c r="AW219" s="465" t="s">
        <v>103</v>
      </c>
      <c r="AX219" s="465" t="s">
        <v>62</v>
      </c>
      <c r="AY219" s="467" t="s">
        <v>155</v>
      </c>
    </row>
    <row r="220" spans="1:65" s="465" customFormat="1">
      <c r="B220" s="466"/>
      <c r="D220" s="448" t="s">
        <v>814</v>
      </c>
      <c r="E220" s="467" t="s">
        <v>60</v>
      </c>
      <c r="F220" s="468" t="s">
        <v>912</v>
      </c>
      <c r="H220" s="467" t="s">
        <v>60</v>
      </c>
      <c r="I220" s="469"/>
      <c r="L220" s="466"/>
      <c r="M220" s="470"/>
      <c r="N220" s="471"/>
      <c r="O220" s="471"/>
      <c r="P220" s="471"/>
      <c r="Q220" s="471"/>
      <c r="R220" s="471"/>
      <c r="S220" s="471"/>
      <c r="T220" s="472"/>
      <c r="AT220" s="467" t="s">
        <v>814</v>
      </c>
      <c r="AU220" s="467" t="s">
        <v>69</v>
      </c>
      <c r="AV220" s="465" t="s">
        <v>66</v>
      </c>
      <c r="AW220" s="465" t="s">
        <v>103</v>
      </c>
      <c r="AX220" s="465" t="s">
        <v>62</v>
      </c>
      <c r="AY220" s="467" t="s">
        <v>155</v>
      </c>
    </row>
    <row r="221" spans="1:65" s="465" customFormat="1">
      <c r="B221" s="466"/>
      <c r="D221" s="448" t="s">
        <v>814</v>
      </c>
      <c r="E221" s="467" t="s">
        <v>60</v>
      </c>
      <c r="F221" s="468" t="s">
        <v>940</v>
      </c>
      <c r="H221" s="467" t="s">
        <v>60</v>
      </c>
      <c r="I221" s="469"/>
      <c r="L221" s="466"/>
      <c r="M221" s="470"/>
      <c r="N221" s="471"/>
      <c r="O221" s="471"/>
      <c r="P221" s="471"/>
      <c r="Q221" s="471"/>
      <c r="R221" s="471"/>
      <c r="S221" s="471"/>
      <c r="T221" s="472"/>
      <c r="AT221" s="467" t="s">
        <v>814</v>
      </c>
      <c r="AU221" s="467" t="s">
        <v>69</v>
      </c>
      <c r="AV221" s="465" t="s">
        <v>66</v>
      </c>
      <c r="AW221" s="465" t="s">
        <v>103</v>
      </c>
      <c r="AX221" s="465" t="s">
        <v>62</v>
      </c>
      <c r="AY221" s="467" t="s">
        <v>155</v>
      </c>
    </row>
    <row r="222" spans="1:65" s="446" customFormat="1">
      <c r="B222" s="447"/>
      <c r="D222" s="448" t="s">
        <v>814</v>
      </c>
      <c r="E222" s="449" t="s">
        <v>60</v>
      </c>
      <c r="F222" s="450" t="s">
        <v>941</v>
      </c>
      <c r="H222" s="451">
        <v>37.31</v>
      </c>
      <c r="I222" s="452"/>
      <c r="L222" s="447"/>
      <c r="M222" s="453"/>
      <c r="N222" s="454"/>
      <c r="O222" s="454"/>
      <c r="P222" s="454"/>
      <c r="Q222" s="454"/>
      <c r="R222" s="454"/>
      <c r="S222" s="454"/>
      <c r="T222" s="455"/>
      <c r="AT222" s="449" t="s">
        <v>814</v>
      </c>
      <c r="AU222" s="449" t="s">
        <v>69</v>
      </c>
      <c r="AV222" s="446" t="s">
        <v>69</v>
      </c>
      <c r="AW222" s="446" t="s">
        <v>103</v>
      </c>
      <c r="AX222" s="446" t="s">
        <v>62</v>
      </c>
      <c r="AY222" s="449" t="s">
        <v>155</v>
      </c>
    </row>
    <row r="223" spans="1:65" s="446" customFormat="1">
      <c r="B223" s="447"/>
      <c r="D223" s="448" t="s">
        <v>814</v>
      </c>
      <c r="E223" s="449" t="s">
        <v>60</v>
      </c>
      <c r="F223" s="450" t="s">
        <v>942</v>
      </c>
      <c r="H223" s="451">
        <v>15.47</v>
      </c>
      <c r="I223" s="452"/>
      <c r="L223" s="447"/>
      <c r="M223" s="453"/>
      <c r="N223" s="454"/>
      <c r="O223" s="454"/>
      <c r="P223" s="454"/>
      <c r="Q223" s="454"/>
      <c r="R223" s="454"/>
      <c r="S223" s="454"/>
      <c r="T223" s="455"/>
      <c r="AT223" s="449" t="s">
        <v>814</v>
      </c>
      <c r="AU223" s="449" t="s">
        <v>69</v>
      </c>
      <c r="AV223" s="446" t="s">
        <v>69</v>
      </c>
      <c r="AW223" s="446" t="s">
        <v>103</v>
      </c>
      <c r="AX223" s="446" t="s">
        <v>62</v>
      </c>
      <c r="AY223" s="449" t="s">
        <v>155</v>
      </c>
    </row>
    <row r="224" spans="1:65" s="446" customFormat="1">
      <c r="B224" s="447"/>
      <c r="D224" s="448" t="s">
        <v>814</v>
      </c>
      <c r="E224" s="449" t="s">
        <v>60</v>
      </c>
      <c r="F224" s="450" t="s">
        <v>943</v>
      </c>
      <c r="H224" s="451">
        <v>19.11</v>
      </c>
      <c r="I224" s="452"/>
      <c r="L224" s="447"/>
      <c r="M224" s="453"/>
      <c r="N224" s="454"/>
      <c r="O224" s="454"/>
      <c r="P224" s="454"/>
      <c r="Q224" s="454"/>
      <c r="R224" s="454"/>
      <c r="S224" s="454"/>
      <c r="T224" s="455"/>
      <c r="AT224" s="449" t="s">
        <v>814</v>
      </c>
      <c r="AU224" s="449" t="s">
        <v>69</v>
      </c>
      <c r="AV224" s="446" t="s">
        <v>69</v>
      </c>
      <c r="AW224" s="446" t="s">
        <v>103</v>
      </c>
      <c r="AX224" s="446" t="s">
        <v>62</v>
      </c>
      <c r="AY224" s="449" t="s">
        <v>155</v>
      </c>
    </row>
    <row r="225" spans="1:65" s="446" customFormat="1">
      <c r="B225" s="447"/>
      <c r="D225" s="448" t="s">
        <v>814</v>
      </c>
      <c r="E225" s="449" t="s">
        <v>60</v>
      </c>
      <c r="F225" s="450" t="s">
        <v>944</v>
      </c>
      <c r="H225" s="451">
        <v>-5.5810000000000004</v>
      </c>
      <c r="I225" s="452"/>
      <c r="L225" s="447"/>
      <c r="M225" s="453"/>
      <c r="N225" s="454"/>
      <c r="O225" s="454"/>
      <c r="P225" s="454"/>
      <c r="Q225" s="454"/>
      <c r="R225" s="454"/>
      <c r="S225" s="454"/>
      <c r="T225" s="455"/>
      <c r="AT225" s="449" t="s">
        <v>814</v>
      </c>
      <c r="AU225" s="449" t="s">
        <v>69</v>
      </c>
      <c r="AV225" s="446" t="s">
        <v>69</v>
      </c>
      <c r="AW225" s="446" t="s">
        <v>103</v>
      </c>
      <c r="AX225" s="446" t="s">
        <v>62</v>
      </c>
      <c r="AY225" s="449" t="s">
        <v>155</v>
      </c>
    </row>
    <row r="226" spans="1:65" s="456" customFormat="1">
      <c r="B226" s="457"/>
      <c r="D226" s="448" t="s">
        <v>814</v>
      </c>
      <c r="E226" s="458" t="s">
        <v>60</v>
      </c>
      <c r="F226" s="459" t="s">
        <v>828</v>
      </c>
      <c r="H226" s="460">
        <v>66.308999999999997</v>
      </c>
      <c r="I226" s="461"/>
      <c r="L226" s="457"/>
      <c r="M226" s="462"/>
      <c r="N226" s="463"/>
      <c r="O226" s="463"/>
      <c r="P226" s="463"/>
      <c r="Q226" s="463"/>
      <c r="R226" s="463"/>
      <c r="S226" s="463"/>
      <c r="T226" s="464"/>
      <c r="AT226" s="458" t="s">
        <v>814</v>
      </c>
      <c r="AU226" s="458" t="s">
        <v>69</v>
      </c>
      <c r="AV226" s="456" t="s">
        <v>163</v>
      </c>
      <c r="AW226" s="456" t="s">
        <v>103</v>
      </c>
      <c r="AX226" s="456" t="s">
        <v>66</v>
      </c>
      <c r="AY226" s="458" t="s">
        <v>155</v>
      </c>
    </row>
    <row r="227" spans="1:65" s="46" customFormat="1" ht="16.5" customHeight="1">
      <c r="A227" s="42"/>
      <c r="B227" s="203"/>
      <c r="C227" s="482" t="s">
        <v>243</v>
      </c>
      <c r="D227" s="482" t="s">
        <v>931</v>
      </c>
      <c r="E227" s="483" t="s">
        <v>945</v>
      </c>
      <c r="F227" s="484" t="s">
        <v>946</v>
      </c>
      <c r="G227" s="485" t="s">
        <v>898</v>
      </c>
      <c r="H227" s="486">
        <v>132.61799999999999</v>
      </c>
      <c r="I227" s="487"/>
      <c r="J227" s="488">
        <f>ROUND(I227*H227,2)</f>
        <v>0</v>
      </c>
      <c r="K227" s="489"/>
      <c r="L227" s="490"/>
      <c r="M227" s="491" t="s">
        <v>60</v>
      </c>
      <c r="N227" s="492" t="s">
        <v>110</v>
      </c>
      <c r="O227" s="57"/>
      <c r="P227" s="214">
        <f>O227*H227</f>
        <v>0</v>
      </c>
      <c r="Q227" s="214">
        <v>1</v>
      </c>
      <c r="R227" s="214">
        <f>Q227*H227</f>
        <v>132.61799999999999</v>
      </c>
      <c r="S227" s="214">
        <v>0</v>
      </c>
      <c r="T227" s="215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6" t="s">
        <v>214</v>
      </c>
      <c r="AT227" s="216" t="s">
        <v>931</v>
      </c>
      <c r="AU227" s="216" t="s">
        <v>69</v>
      </c>
      <c r="AY227" s="101" t="s">
        <v>155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01" t="s">
        <v>66</v>
      </c>
      <c r="BK227" s="217">
        <f>ROUND(I227*H227,2)</f>
        <v>0</v>
      </c>
      <c r="BL227" s="101" t="s">
        <v>163</v>
      </c>
      <c r="BM227" s="216" t="s">
        <v>947</v>
      </c>
    </row>
    <row r="228" spans="1:65" s="446" customFormat="1">
      <c r="B228" s="447"/>
      <c r="D228" s="448" t="s">
        <v>814</v>
      </c>
      <c r="F228" s="450" t="s">
        <v>948</v>
      </c>
      <c r="H228" s="451">
        <v>132.61799999999999</v>
      </c>
      <c r="I228" s="452"/>
      <c r="L228" s="447"/>
      <c r="M228" s="453"/>
      <c r="N228" s="454"/>
      <c r="O228" s="454"/>
      <c r="P228" s="454"/>
      <c r="Q228" s="454"/>
      <c r="R228" s="454"/>
      <c r="S228" s="454"/>
      <c r="T228" s="455"/>
      <c r="AT228" s="449" t="s">
        <v>814</v>
      </c>
      <c r="AU228" s="449" t="s">
        <v>69</v>
      </c>
      <c r="AV228" s="446" t="s">
        <v>69</v>
      </c>
      <c r="AW228" s="446" t="s">
        <v>81</v>
      </c>
      <c r="AX228" s="446" t="s">
        <v>66</v>
      </c>
      <c r="AY228" s="449" t="s">
        <v>155</v>
      </c>
    </row>
    <row r="229" spans="1:65" s="46" customFormat="1" ht="33" customHeight="1">
      <c r="A229" s="42"/>
      <c r="B229" s="203"/>
      <c r="C229" s="204" t="s">
        <v>949</v>
      </c>
      <c r="D229" s="204" t="s">
        <v>159</v>
      </c>
      <c r="E229" s="205" t="s">
        <v>950</v>
      </c>
      <c r="F229" s="206" t="s">
        <v>951</v>
      </c>
      <c r="G229" s="207" t="s">
        <v>162</v>
      </c>
      <c r="H229" s="208">
        <v>810</v>
      </c>
      <c r="I229" s="209"/>
      <c r="J229" s="210">
        <f>ROUND(I229*H229,2)</f>
        <v>0</v>
      </c>
      <c r="K229" s="211"/>
      <c r="L229" s="45"/>
      <c r="M229" s="212" t="s">
        <v>60</v>
      </c>
      <c r="N229" s="213" t="s">
        <v>110</v>
      </c>
      <c r="O229" s="57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6" t="s">
        <v>163</v>
      </c>
      <c r="AT229" s="216" t="s">
        <v>159</v>
      </c>
      <c r="AU229" s="216" t="s">
        <v>69</v>
      </c>
      <c r="AY229" s="101" t="s">
        <v>155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01" t="s">
        <v>66</v>
      </c>
      <c r="BK229" s="217">
        <f>ROUND(I229*H229,2)</f>
        <v>0</v>
      </c>
      <c r="BL229" s="101" t="s">
        <v>163</v>
      </c>
      <c r="BM229" s="216" t="s">
        <v>952</v>
      </c>
    </row>
    <row r="230" spans="1:65" s="46" customFormat="1" ht="24.2" customHeight="1">
      <c r="A230" s="42"/>
      <c r="B230" s="203"/>
      <c r="C230" s="204" t="s">
        <v>953</v>
      </c>
      <c r="D230" s="204" t="s">
        <v>159</v>
      </c>
      <c r="E230" s="205" t="s">
        <v>954</v>
      </c>
      <c r="F230" s="206" t="s">
        <v>955</v>
      </c>
      <c r="G230" s="207" t="s">
        <v>162</v>
      </c>
      <c r="H230" s="208">
        <v>810</v>
      </c>
      <c r="I230" s="209"/>
      <c r="J230" s="210">
        <f>ROUND(I230*H230,2)</f>
        <v>0</v>
      </c>
      <c r="K230" s="211"/>
      <c r="L230" s="45"/>
      <c r="M230" s="212" t="s">
        <v>60</v>
      </c>
      <c r="N230" s="213" t="s">
        <v>110</v>
      </c>
      <c r="O230" s="57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6" t="s">
        <v>163</v>
      </c>
      <c r="AT230" s="216" t="s">
        <v>159</v>
      </c>
      <c r="AU230" s="216" t="s">
        <v>69</v>
      </c>
      <c r="AY230" s="101" t="s">
        <v>155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01" t="s">
        <v>66</v>
      </c>
      <c r="BK230" s="217">
        <f>ROUND(I230*H230,2)</f>
        <v>0</v>
      </c>
      <c r="BL230" s="101" t="s">
        <v>163</v>
      </c>
      <c r="BM230" s="216" t="s">
        <v>956</v>
      </c>
    </row>
    <row r="231" spans="1:65" s="46" customFormat="1" ht="16.5" customHeight="1">
      <c r="A231" s="42"/>
      <c r="B231" s="203"/>
      <c r="C231" s="482" t="s">
        <v>957</v>
      </c>
      <c r="D231" s="482" t="s">
        <v>931</v>
      </c>
      <c r="E231" s="483" t="s">
        <v>958</v>
      </c>
      <c r="F231" s="484" t="s">
        <v>959</v>
      </c>
      <c r="G231" s="485" t="s">
        <v>250</v>
      </c>
      <c r="H231" s="486">
        <v>20.25</v>
      </c>
      <c r="I231" s="487"/>
      <c r="J231" s="488">
        <f>ROUND(I231*H231,2)</f>
        <v>0</v>
      </c>
      <c r="K231" s="489"/>
      <c r="L231" s="490"/>
      <c r="M231" s="491" t="s">
        <v>60</v>
      </c>
      <c r="N231" s="492" t="s">
        <v>110</v>
      </c>
      <c r="O231" s="57"/>
      <c r="P231" s="214">
        <f>O231*H231</f>
        <v>0</v>
      </c>
      <c r="Q231" s="214">
        <v>1E-3</v>
      </c>
      <c r="R231" s="214">
        <f>Q231*H231</f>
        <v>2.0250000000000001E-2</v>
      </c>
      <c r="S231" s="214">
        <v>0</v>
      </c>
      <c r="T231" s="215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6" t="s">
        <v>214</v>
      </c>
      <c r="AT231" s="216" t="s">
        <v>931</v>
      </c>
      <c r="AU231" s="216" t="s">
        <v>69</v>
      </c>
      <c r="AY231" s="101" t="s">
        <v>155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01" t="s">
        <v>66</v>
      </c>
      <c r="BK231" s="217">
        <f>ROUND(I231*H231,2)</f>
        <v>0</v>
      </c>
      <c r="BL231" s="101" t="s">
        <v>163</v>
      </c>
      <c r="BM231" s="216" t="s">
        <v>960</v>
      </c>
    </row>
    <row r="232" spans="1:65" s="446" customFormat="1">
      <c r="B232" s="447"/>
      <c r="D232" s="448" t="s">
        <v>814</v>
      </c>
      <c r="F232" s="450" t="s">
        <v>961</v>
      </c>
      <c r="H232" s="451">
        <v>20.25</v>
      </c>
      <c r="I232" s="452"/>
      <c r="L232" s="447"/>
      <c r="M232" s="453"/>
      <c r="N232" s="454"/>
      <c r="O232" s="454"/>
      <c r="P232" s="454"/>
      <c r="Q232" s="454"/>
      <c r="R232" s="454"/>
      <c r="S232" s="454"/>
      <c r="T232" s="455"/>
      <c r="AT232" s="449" t="s">
        <v>814</v>
      </c>
      <c r="AU232" s="449" t="s">
        <v>69</v>
      </c>
      <c r="AV232" s="446" t="s">
        <v>69</v>
      </c>
      <c r="AW232" s="446" t="s">
        <v>81</v>
      </c>
      <c r="AX232" s="446" t="s">
        <v>66</v>
      </c>
      <c r="AY232" s="449" t="s">
        <v>155</v>
      </c>
    </row>
    <row r="233" spans="1:65" s="46" customFormat="1" ht="24.2" customHeight="1">
      <c r="A233" s="42"/>
      <c r="B233" s="203"/>
      <c r="C233" s="204" t="s">
        <v>962</v>
      </c>
      <c r="D233" s="204" t="s">
        <v>159</v>
      </c>
      <c r="E233" s="205" t="s">
        <v>963</v>
      </c>
      <c r="F233" s="206" t="s">
        <v>964</v>
      </c>
      <c r="G233" s="207" t="s">
        <v>162</v>
      </c>
      <c r="H233" s="208">
        <v>68.816000000000003</v>
      </c>
      <c r="I233" s="209"/>
      <c r="J233" s="210">
        <f>ROUND(I233*H233,2)</f>
        <v>0</v>
      </c>
      <c r="K233" s="211"/>
      <c r="L233" s="45"/>
      <c r="M233" s="212" t="s">
        <v>60</v>
      </c>
      <c r="N233" s="213" t="s">
        <v>110</v>
      </c>
      <c r="O233" s="57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6" t="s">
        <v>163</v>
      </c>
      <c r="AT233" s="216" t="s">
        <v>159</v>
      </c>
      <c r="AU233" s="216" t="s">
        <v>69</v>
      </c>
      <c r="AY233" s="101" t="s">
        <v>155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01" t="s">
        <v>66</v>
      </c>
      <c r="BK233" s="217">
        <f>ROUND(I233*H233,2)</f>
        <v>0</v>
      </c>
      <c r="BL233" s="101" t="s">
        <v>163</v>
      </c>
      <c r="BM233" s="216" t="s">
        <v>965</v>
      </c>
    </row>
    <row r="234" spans="1:65" s="465" customFormat="1">
      <c r="B234" s="466"/>
      <c r="D234" s="448" t="s">
        <v>814</v>
      </c>
      <c r="E234" s="467" t="s">
        <v>60</v>
      </c>
      <c r="F234" s="468" t="s">
        <v>911</v>
      </c>
      <c r="H234" s="467" t="s">
        <v>60</v>
      </c>
      <c r="I234" s="469"/>
      <c r="L234" s="466"/>
      <c r="M234" s="470"/>
      <c r="N234" s="471"/>
      <c r="O234" s="471"/>
      <c r="P234" s="471"/>
      <c r="Q234" s="471"/>
      <c r="R234" s="471"/>
      <c r="S234" s="471"/>
      <c r="T234" s="472"/>
      <c r="AT234" s="467" t="s">
        <v>814</v>
      </c>
      <c r="AU234" s="467" t="s">
        <v>69</v>
      </c>
      <c r="AV234" s="465" t="s">
        <v>66</v>
      </c>
      <c r="AW234" s="465" t="s">
        <v>103</v>
      </c>
      <c r="AX234" s="465" t="s">
        <v>62</v>
      </c>
      <c r="AY234" s="467" t="s">
        <v>155</v>
      </c>
    </row>
    <row r="235" spans="1:65" s="446" customFormat="1">
      <c r="B235" s="447"/>
      <c r="D235" s="448" t="s">
        <v>814</v>
      </c>
      <c r="E235" s="449" t="s">
        <v>60</v>
      </c>
      <c r="F235" s="450" t="s">
        <v>966</v>
      </c>
      <c r="H235" s="451">
        <v>68.816000000000003</v>
      </c>
      <c r="I235" s="452"/>
      <c r="L235" s="447"/>
      <c r="M235" s="453"/>
      <c r="N235" s="454"/>
      <c r="O235" s="454"/>
      <c r="P235" s="454"/>
      <c r="Q235" s="454"/>
      <c r="R235" s="454"/>
      <c r="S235" s="454"/>
      <c r="T235" s="455"/>
      <c r="AT235" s="449" t="s">
        <v>814</v>
      </c>
      <c r="AU235" s="449" t="s">
        <v>69</v>
      </c>
      <c r="AV235" s="446" t="s">
        <v>69</v>
      </c>
      <c r="AW235" s="446" t="s">
        <v>103</v>
      </c>
      <c r="AX235" s="446" t="s">
        <v>66</v>
      </c>
      <c r="AY235" s="449" t="s">
        <v>155</v>
      </c>
    </row>
    <row r="236" spans="1:65" s="189" customFormat="1" ht="22.9" customHeight="1">
      <c r="B236" s="190"/>
      <c r="D236" s="191" t="s">
        <v>61</v>
      </c>
      <c r="E236" s="201" t="s">
        <v>69</v>
      </c>
      <c r="F236" s="201" t="s">
        <v>967</v>
      </c>
      <c r="I236" s="193"/>
      <c r="J236" s="202">
        <f>BK236</f>
        <v>0</v>
      </c>
      <c r="L236" s="190"/>
      <c r="M236" s="195"/>
      <c r="N236" s="196"/>
      <c r="O236" s="196"/>
      <c r="P236" s="197">
        <f>SUM(P237:P266)</f>
        <v>0</v>
      </c>
      <c r="Q236" s="196"/>
      <c r="R236" s="197">
        <f>SUM(R237:R266)</f>
        <v>67.956419999999994</v>
      </c>
      <c r="S236" s="196"/>
      <c r="T236" s="198">
        <f>SUM(T237:T266)</f>
        <v>0</v>
      </c>
      <c r="AR236" s="191" t="s">
        <v>66</v>
      </c>
      <c r="AT236" s="199" t="s">
        <v>61</v>
      </c>
      <c r="AU236" s="199" t="s">
        <v>66</v>
      </c>
      <c r="AY236" s="191" t="s">
        <v>155</v>
      </c>
      <c r="BK236" s="200">
        <f>SUM(BK237:BK266)</f>
        <v>0</v>
      </c>
    </row>
    <row r="237" spans="1:65" s="46" customFormat="1" ht="24.2" customHeight="1">
      <c r="A237" s="42"/>
      <c r="B237" s="203"/>
      <c r="C237" s="204" t="s">
        <v>968</v>
      </c>
      <c r="D237" s="204" t="s">
        <v>159</v>
      </c>
      <c r="E237" s="205" t="s">
        <v>969</v>
      </c>
      <c r="F237" s="206" t="s">
        <v>970</v>
      </c>
      <c r="G237" s="207" t="s">
        <v>162</v>
      </c>
      <c r="H237" s="208">
        <v>73.400000000000006</v>
      </c>
      <c r="I237" s="209"/>
      <c r="J237" s="210">
        <f>ROUND(I237*H237,2)</f>
        <v>0</v>
      </c>
      <c r="K237" s="211"/>
      <c r="L237" s="45"/>
      <c r="M237" s="212" t="s">
        <v>60</v>
      </c>
      <c r="N237" s="213" t="s">
        <v>110</v>
      </c>
      <c r="O237" s="57"/>
      <c r="P237" s="214">
        <f>O237*H237</f>
        <v>0</v>
      </c>
      <c r="Q237" s="214">
        <v>1.7000000000000001E-4</v>
      </c>
      <c r="R237" s="214">
        <f>Q237*H237</f>
        <v>1.2478000000000001E-2</v>
      </c>
      <c r="S237" s="214">
        <v>0</v>
      </c>
      <c r="T237" s="215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6" t="s">
        <v>163</v>
      </c>
      <c r="AT237" s="216" t="s">
        <v>159</v>
      </c>
      <c r="AU237" s="216" t="s">
        <v>69</v>
      </c>
      <c r="AY237" s="101" t="s">
        <v>155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01" t="s">
        <v>66</v>
      </c>
      <c r="BK237" s="217">
        <f>ROUND(I237*H237,2)</f>
        <v>0</v>
      </c>
      <c r="BL237" s="101" t="s">
        <v>163</v>
      </c>
      <c r="BM237" s="216" t="s">
        <v>971</v>
      </c>
    </row>
    <row r="238" spans="1:65" s="446" customFormat="1">
      <c r="B238" s="447"/>
      <c r="D238" s="448" t="s">
        <v>814</v>
      </c>
      <c r="E238" s="449" t="s">
        <v>60</v>
      </c>
      <c r="F238" s="450" t="s">
        <v>972</v>
      </c>
      <c r="H238" s="451">
        <v>73.400000000000006</v>
      </c>
      <c r="I238" s="452"/>
      <c r="L238" s="447"/>
      <c r="M238" s="453"/>
      <c r="N238" s="454"/>
      <c r="O238" s="454"/>
      <c r="P238" s="454"/>
      <c r="Q238" s="454"/>
      <c r="R238" s="454"/>
      <c r="S238" s="454"/>
      <c r="T238" s="455"/>
      <c r="AT238" s="449" t="s">
        <v>814</v>
      </c>
      <c r="AU238" s="449" t="s">
        <v>69</v>
      </c>
      <c r="AV238" s="446" t="s">
        <v>69</v>
      </c>
      <c r="AW238" s="446" t="s">
        <v>103</v>
      </c>
      <c r="AX238" s="446" t="s">
        <v>66</v>
      </c>
      <c r="AY238" s="449" t="s">
        <v>155</v>
      </c>
    </row>
    <row r="239" spans="1:65" s="46" customFormat="1" ht="24.2" customHeight="1">
      <c r="A239" s="42"/>
      <c r="B239" s="203"/>
      <c r="C239" s="482" t="s">
        <v>973</v>
      </c>
      <c r="D239" s="482" t="s">
        <v>931</v>
      </c>
      <c r="E239" s="483" t="s">
        <v>974</v>
      </c>
      <c r="F239" s="484" t="s">
        <v>975</v>
      </c>
      <c r="G239" s="485" t="s">
        <v>162</v>
      </c>
      <c r="H239" s="486">
        <v>88.08</v>
      </c>
      <c r="I239" s="487"/>
      <c r="J239" s="488">
        <f>ROUND(I239*H239,2)</f>
        <v>0</v>
      </c>
      <c r="K239" s="489"/>
      <c r="L239" s="490"/>
      <c r="M239" s="491" t="s">
        <v>60</v>
      </c>
      <c r="N239" s="492" t="s">
        <v>110</v>
      </c>
      <c r="O239" s="57"/>
      <c r="P239" s="214">
        <f>O239*H239</f>
        <v>0</v>
      </c>
      <c r="Q239" s="214">
        <v>5.0000000000000001E-4</v>
      </c>
      <c r="R239" s="214">
        <f>Q239*H239</f>
        <v>4.4040000000000003E-2</v>
      </c>
      <c r="S239" s="214">
        <v>0</v>
      </c>
      <c r="T239" s="215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6" t="s">
        <v>214</v>
      </c>
      <c r="AT239" s="216" t="s">
        <v>931</v>
      </c>
      <c r="AU239" s="216" t="s">
        <v>69</v>
      </c>
      <c r="AY239" s="101" t="s">
        <v>155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01" t="s">
        <v>66</v>
      </c>
      <c r="BK239" s="217">
        <f>ROUND(I239*H239,2)</f>
        <v>0</v>
      </c>
      <c r="BL239" s="101" t="s">
        <v>163</v>
      </c>
      <c r="BM239" s="216" t="s">
        <v>976</v>
      </c>
    </row>
    <row r="240" spans="1:65" s="446" customFormat="1">
      <c r="B240" s="447"/>
      <c r="D240" s="448" t="s">
        <v>814</v>
      </c>
      <c r="F240" s="450" t="s">
        <v>977</v>
      </c>
      <c r="H240" s="451">
        <v>88.08</v>
      </c>
      <c r="I240" s="452"/>
      <c r="L240" s="447"/>
      <c r="M240" s="453"/>
      <c r="N240" s="454"/>
      <c r="O240" s="454"/>
      <c r="P240" s="454"/>
      <c r="Q240" s="454"/>
      <c r="R240" s="454"/>
      <c r="S240" s="454"/>
      <c r="T240" s="455"/>
      <c r="AT240" s="449" t="s">
        <v>814</v>
      </c>
      <c r="AU240" s="449" t="s">
        <v>69</v>
      </c>
      <c r="AV240" s="446" t="s">
        <v>69</v>
      </c>
      <c r="AW240" s="446" t="s">
        <v>81</v>
      </c>
      <c r="AX240" s="446" t="s">
        <v>66</v>
      </c>
      <c r="AY240" s="449" t="s">
        <v>155</v>
      </c>
    </row>
    <row r="241" spans="1:65" s="46" customFormat="1" ht="37.9" customHeight="1">
      <c r="A241" s="42"/>
      <c r="B241" s="203"/>
      <c r="C241" s="204" t="s">
        <v>978</v>
      </c>
      <c r="D241" s="204" t="s">
        <v>159</v>
      </c>
      <c r="E241" s="205" t="s">
        <v>979</v>
      </c>
      <c r="F241" s="206" t="s">
        <v>980</v>
      </c>
      <c r="G241" s="207" t="s">
        <v>180</v>
      </c>
      <c r="H241" s="208">
        <v>36</v>
      </c>
      <c r="I241" s="209"/>
      <c r="J241" s="210">
        <f>ROUND(I241*H241,2)</f>
        <v>0</v>
      </c>
      <c r="K241" s="211"/>
      <c r="L241" s="45"/>
      <c r="M241" s="212" t="s">
        <v>60</v>
      </c>
      <c r="N241" s="213" t="s">
        <v>110</v>
      </c>
      <c r="O241" s="57"/>
      <c r="P241" s="214">
        <f>O241*H241</f>
        <v>0</v>
      </c>
      <c r="Q241" s="214">
        <v>0.20477000000000001</v>
      </c>
      <c r="R241" s="214">
        <f>Q241*H241</f>
        <v>7.3717199999999998</v>
      </c>
      <c r="S241" s="214">
        <v>0</v>
      </c>
      <c r="T241" s="215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6" t="s">
        <v>163</v>
      </c>
      <c r="AT241" s="216" t="s">
        <v>159</v>
      </c>
      <c r="AU241" s="216" t="s">
        <v>69</v>
      </c>
      <c r="AY241" s="101" t="s">
        <v>155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01" t="s">
        <v>66</v>
      </c>
      <c r="BK241" s="217">
        <f>ROUND(I241*H241,2)</f>
        <v>0</v>
      </c>
      <c r="BL241" s="101" t="s">
        <v>163</v>
      </c>
      <c r="BM241" s="216" t="s">
        <v>981</v>
      </c>
    </row>
    <row r="242" spans="1:65" s="465" customFormat="1">
      <c r="B242" s="466"/>
      <c r="D242" s="448" t="s">
        <v>814</v>
      </c>
      <c r="E242" s="467" t="s">
        <v>60</v>
      </c>
      <c r="F242" s="468" t="s">
        <v>911</v>
      </c>
      <c r="H242" s="467" t="s">
        <v>60</v>
      </c>
      <c r="I242" s="469"/>
      <c r="L242" s="466"/>
      <c r="M242" s="470"/>
      <c r="N242" s="471"/>
      <c r="O242" s="471"/>
      <c r="P242" s="471"/>
      <c r="Q242" s="471"/>
      <c r="R242" s="471"/>
      <c r="S242" s="471"/>
      <c r="T242" s="472"/>
      <c r="AT242" s="467" t="s">
        <v>814</v>
      </c>
      <c r="AU242" s="467" t="s">
        <v>69</v>
      </c>
      <c r="AV242" s="465" t="s">
        <v>66</v>
      </c>
      <c r="AW242" s="465" t="s">
        <v>103</v>
      </c>
      <c r="AX242" s="465" t="s">
        <v>62</v>
      </c>
      <c r="AY242" s="467" t="s">
        <v>155</v>
      </c>
    </row>
    <row r="243" spans="1:65" s="446" customFormat="1">
      <c r="B243" s="447"/>
      <c r="D243" s="448" t="s">
        <v>814</v>
      </c>
      <c r="E243" s="449" t="s">
        <v>60</v>
      </c>
      <c r="F243" s="450" t="s">
        <v>982</v>
      </c>
      <c r="H243" s="451">
        <v>36</v>
      </c>
      <c r="I243" s="452"/>
      <c r="L243" s="447"/>
      <c r="M243" s="453"/>
      <c r="N243" s="454"/>
      <c r="O243" s="454"/>
      <c r="P243" s="454"/>
      <c r="Q243" s="454"/>
      <c r="R243" s="454"/>
      <c r="S243" s="454"/>
      <c r="T243" s="455"/>
      <c r="AT243" s="449" t="s">
        <v>814</v>
      </c>
      <c r="AU243" s="449" t="s">
        <v>69</v>
      </c>
      <c r="AV243" s="446" t="s">
        <v>69</v>
      </c>
      <c r="AW243" s="446" t="s">
        <v>103</v>
      </c>
      <c r="AX243" s="446" t="s">
        <v>66</v>
      </c>
      <c r="AY243" s="449" t="s">
        <v>155</v>
      </c>
    </row>
    <row r="244" spans="1:65" s="46" customFormat="1" ht="24.2" customHeight="1">
      <c r="A244" s="42"/>
      <c r="B244" s="203"/>
      <c r="C244" s="204" t="s">
        <v>247</v>
      </c>
      <c r="D244" s="204" t="s">
        <v>159</v>
      </c>
      <c r="E244" s="205" t="s">
        <v>983</v>
      </c>
      <c r="F244" s="206" t="s">
        <v>984</v>
      </c>
      <c r="G244" s="207" t="s">
        <v>832</v>
      </c>
      <c r="H244" s="208">
        <v>6.8819999999999997</v>
      </c>
      <c r="I244" s="209"/>
      <c r="J244" s="210">
        <f>ROUND(I244*H244,2)</f>
        <v>0</v>
      </c>
      <c r="K244" s="211"/>
      <c r="L244" s="45"/>
      <c r="M244" s="212" t="s">
        <v>60</v>
      </c>
      <c r="N244" s="213" t="s">
        <v>110</v>
      </c>
      <c r="O244" s="57"/>
      <c r="P244" s="214">
        <f>O244*H244</f>
        <v>0</v>
      </c>
      <c r="Q244" s="214">
        <v>1.98</v>
      </c>
      <c r="R244" s="214">
        <f>Q244*H244</f>
        <v>13.62636</v>
      </c>
      <c r="S244" s="214">
        <v>0</v>
      </c>
      <c r="T244" s="215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6" t="s">
        <v>163</v>
      </c>
      <c r="AT244" s="216" t="s">
        <v>159</v>
      </c>
      <c r="AU244" s="216" t="s">
        <v>69</v>
      </c>
      <c r="AY244" s="101" t="s">
        <v>155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01" t="s">
        <v>66</v>
      </c>
      <c r="BK244" s="217">
        <f>ROUND(I244*H244,2)</f>
        <v>0</v>
      </c>
      <c r="BL244" s="101" t="s">
        <v>163</v>
      </c>
      <c r="BM244" s="216" t="s">
        <v>985</v>
      </c>
    </row>
    <row r="245" spans="1:65" s="465" customFormat="1">
      <c r="B245" s="466"/>
      <c r="D245" s="448" t="s">
        <v>814</v>
      </c>
      <c r="E245" s="467" t="s">
        <v>60</v>
      </c>
      <c r="F245" s="468" t="s">
        <v>911</v>
      </c>
      <c r="H245" s="467" t="s">
        <v>60</v>
      </c>
      <c r="I245" s="469"/>
      <c r="L245" s="466"/>
      <c r="M245" s="470"/>
      <c r="N245" s="471"/>
      <c r="O245" s="471"/>
      <c r="P245" s="471"/>
      <c r="Q245" s="471"/>
      <c r="R245" s="471"/>
      <c r="S245" s="471"/>
      <c r="T245" s="472"/>
      <c r="AT245" s="467" t="s">
        <v>814</v>
      </c>
      <c r="AU245" s="467" t="s">
        <v>69</v>
      </c>
      <c r="AV245" s="465" t="s">
        <v>66</v>
      </c>
      <c r="AW245" s="465" t="s">
        <v>103</v>
      </c>
      <c r="AX245" s="465" t="s">
        <v>62</v>
      </c>
      <c r="AY245" s="467" t="s">
        <v>155</v>
      </c>
    </row>
    <row r="246" spans="1:65" s="446" customFormat="1">
      <c r="B246" s="447"/>
      <c r="D246" s="448" t="s">
        <v>814</v>
      </c>
      <c r="E246" s="449" t="s">
        <v>60</v>
      </c>
      <c r="F246" s="450" t="s">
        <v>986</v>
      </c>
      <c r="H246" s="451">
        <v>6.8819999999999997</v>
      </c>
      <c r="I246" s="452"/>
      <c r="L246" s="447"/>
      <c r="M246" s="453"/>
      <c r="N246" s="454"/>
      <c r="O246" s="454"/>
      <c r="P246" s="454"/>
      <c r="Q246" s="454"/>
      <c r="R246" s="454"/>
      <c r="S246" s="454"/>
      <c r="T246" s="455"/>
      <c r="AT246" s="449" t="s">
        <v>814</v>
      </c>
      <c r="AU246" s="449" t="s">
        <v>69</v>
      </c>
      <c r="AV246" s="446" t="s">
        <v>69</v>
      </c>
      <c r="AW246" s="446" t="s">
        <v>103</v>
      </c>
      <c r="AX246" s="446" t="s">
        <v>66</v>
      </c>
      <c r="AY246" s="449" t="s">
        <v>155</v>
      </c>
    </row>
    <row r="247" spans="1:65" s="46" customFormat="1" ht="21.75" customHeight="1">
      <c r="A247" s="42"/>
      <c r="B247" s="203"/>
      <c r="C247" s="204" t="s">
        <v>252</v>
      </c>
      <c r="D247" s="204" t="s">
        <v>159</v>
      </c>
      <c r="E247" s="205" t="s">
        <v>987</v>
      </c>
      <c r="F247" s="206" t="s">
        <v>988</v>
      </c>
      <c r="G247" s="207" t="s">
        <v>898</v>
      </c>
      <c r="H247" s="208">
        <v>0.49399999999999999</v>
      </c>
      <c r="I247" s="209"/>
      <c r="J247" s="210">
        <f>ROUND(I247*H247,2)</f>
        <v>0</v>
      </c>
      <c r="K247" s="211"/>
      <c r="L247" s="45"/>
      <c r="M247" s="212" t="s">
        <v>60</v>
      </c>
      <c r="N247" s="213" t="s">
        <v>110</v>
      </c>
      <c r="O247" s="57"/>
      <c r="P247" s="214">
        <f>O247*H247</f>
        <v>0</v>
      </c>
      <c r="Q247" s="214">
        <v>1.06277</v>
      </c>
      <c r="R247" s="214">
        <f>Q247*H247</f>
        <v>0.52500837999999994</v>
      </c>
      <c r="S247" s="214">
        <v>0</v>
      </c>
      <c r="T247" s="215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6" t="s">
        <v>163</v>
      </c>
      <c r="AT247" s="216" t="s">
        <v>159</v>
      </c>
      <c r="AU247" s="216" t="s">
        <v>69</v>
      </c>
      <c r="AY247" s="101" t="s">
        <v>155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01" t="s">
        <v>66</v>
      </c>
      <c r="BK247" s="217">
        <f>ROUND(I247*H247,2)</f>
        <v>0</v>
      </c>
      <c r="BL247" s="101" t="s">
        <v>163</v>
      </c>
      <c r="BM247" s="216" t="s">
        <v>989</v>
      </c>
    </row>
    <row r="248" spans="1:65" s="465" customFormat="1">
      <c r="B248" s="466"/>
      <c r="D248" s="448" t="s">
        <v>814</v>
      </c>
      <c r="E248" s="467" t="s">
        <v>60</v>
      </c>
      <c r="F248" s="468" t="s">
        <v>911</v>
      </c>
      <c r="H248" s="467" t="s">
        <v>60</v>
      </c>
      <c r="I248" s="469"/>
      <c r="L248" s="466"/>
      <c r="M248" s="470"/>
      <c r="N248" s="471"/>
      <c r="O248" s="471"/>
      <c r="P248" s="471"/>
      <c r="Q248" s="471"/>
      <c r="R248" s="471"/>
      <c r="S248" s="471"/>
      <c r="T248" s="472"/>
      <c r="AT248" s="467" t="s">
        <v>814</v>
      </c>
      <c r="AU248" s="467" t="s">
        <v>69</v>
      </c>
      <c r="AV248" s="465" t="s">
        <v>66</v>
      </c>
      <c r="AW248" s="465" t="s">
        <v>103</v>
      </c>
      <c r="AX248" s="465" t="s">
        <v>62</v>
      </c>
      <c r="AY248" s="467" t="s">
        <v>155</v>
      </c>
    </row>
    <row r="249" spans="1:65" s="465" customFormat="1">
      <c r="B249" s="466"/>
      <c r="D249" s="448" t="s">
        <v>814</v>
      </c>
      <c r="E249" s="467" t="s">
        <v>60</v>
      </c>
      <c r="F249" s="468" t="s">
        <v>990</v>
      </c>
      <c r="H249" s="467" t="s">
        <v>60</v>
      </c>
      <c r="I249" s="469"/>
      <c r="L249" s="466"/>
      <c r="M249" s="470"/>
      <c r="N249" s="471"/>
      <c r="O249" s="471"/>
      <c r="P249" s="471"/>
      <c r="Q249" s="471"/>
      <c r="R249" s="471"/>
      <c r="S249" s="471"/>
      <c r="T249" s="472"/>
      <c r="AT249" s="467" t="s">
        <v>814</v>
      </c>
      <c r="AU249" s="467" t="s">
        <v>69</v>
      </c>
      <c r="AV249" s="465" t="s">
        <v>66</v>
      </c>
      <c r="AW249" s="465" t="s">
        <v>103</v>
      </c>
      <c r="AX249" s="465" t="s">
        <v>62</v>
      </c>
      <c r="AY249" s="467" t="s">
        <v>155</v>
      </c>
    </row>
    <row r="250" spans="1:65" s="446" customFormat="1">
      <c r="B250" s="447"/>
      <c r="D250" s="448" t="s">
        <v>814</v>
      </c>
      <c r="E250" s="449" t="s">
        <v>60</v>
      </c>
      <c r="F250" s="450" t="s">
        <v>991</v>
      </c>
      <c r="H250" s="451">
        <v>0.49399999999999999</v>
      </c>
      <c r="I250" s="452"/>
      <c r="L250" s="447"/>
      <c r="M250" s="453"/>
      <c r="N250" s="454"/>
      <c r="O250" s="454"/>
      <c r="P250" s="454"/>
      <c r="Q250" s="454"/>
      <c r="R250" s="454"/>
      <c r="S250" s="454"/>
      <c r="T250" s="455"/>
      <c r="AT250" s="449" t="s">
        <v>814</v>
      </c>
      <c r="AU250" s="449" t="s">
        <v>69</v>
      </c>
      <c r="AV250" s="446" t="s">
        <v>69</v>
      </c>
      <c r="AW250" s="446" t="s">
        <v>103</v>
      </c>
      <c r="AX250" s="446" t="s">
        <v>66</v>
      </c>
      <c r="AY250" s="449" t="s">
        <v>155</v>
      </c>
    </row>
    <row r="251" spans="1:65" s="46" customFormat="1" ht="16.5" customHeight="1">
      <c r="A251" s="42"/>
      <c r="B251" s="203"/>
      <c r="C251" s="204" t="s">
        <v>267</v>
      </c>
      <c r="D251" s="204" t="s">
        <v>159</v>
      </c>
      <c r="E251" s="205" t="s">
        <v>992</v>
      </c>
      <c r="F251" s="206" t="s">
        <v>993</v>
      </c>
      <c r="G251" s="207" t="s">
        <v>832</v>
      </c>
      <c r="H251" s="208">
        <v>6.9470000000000001</v>
      </c>
      <c r="I251" s="209"/>
      <c r="J251" s="210">
        <f>ROUND(I251*H251,2)</f>
        <v>0</v>
      </c>
      <c r="K251" s="211"/>
      <c r="L251" s="45"/>
      <c r="M251" s="212" t="s">
        <v>60</v>
      </c>
      <c r="N251" s="213" t="s">
        <v>110</v>
      </c>
      <c r="O251" s="57"/>
      <c r="P251" s="214">
        <f>O251*H251</f>
        <v>0</v>
      </c>
      <c r="Q251" s="214">
        <v>2.5018699999999998</v>
      </c>
      <c r="R251" s="214">
        <f>Q251*H251</f>
        <v>17.380490889999997</v>
      </c>
      <c r="S251" s="214">
        <v>0</v>
      </c>
      <c r="T251" s="215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6" t="s">
        <v>163</v>
      </c>
      <c r="AT251" s="216" t="s">
        <v>159</v>
      </c>
      <c r="AU251" s="216" t="s">
        <v>69</v>
      </c>
      <c r="AY251" s="101" t="s">
        <v>155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01" t="s">
        <v>66</v>
      </c>
      <c r="BK251" s="217">
        <f>ROUND(I251*H251,2)</f>
        <v>0</v>
      </c>
      <c r="BL251" s="101" t="s">
        <v>163</v>
      </c>
      <c r="BM251" s="216" t="s">
        <v>994</v>
      </c>
    </row>
    <row r="252" spans="1:65" s="465" customFormat="1">
      <c r="B252" s="466"/>
      <c r="D252" s="448" t="s">
        <v>814</v>
      </c>
      <c r="E252" s="467" t="s">
        <v>60</v>
      </c>
      <c r="F252" s="468" t="s">
        <v>911</v>
      </c>
      <c r="H252" s="467" t="s">
        <v>60</v>
      </c>
      <c r="I252" s="469"/>
      <c r="L252" s="466"/>
      <c r="M252" s="470"/>
      <c r="N252" s="471"/>
      <c r="O252" s="471"/>
      <c r="P252" s="471"/>
      <c r="Q252" s="471"/>
      <c r="R252" s="471"/>
      <c r="S252" s="471"/>
      <c r="T252" s="472"/>
      <c r="AT252" s="467" t="s">
        <v>814</v>
      </c>
      <c r="AU252" s="467" t="s">
        <v>69</v>
      </c>
      <c r="AV252" s="465" t="s">
        <v>66</v>
      </c>
      <c r="AW252" s="465" t="s">
        <v>103</v>
      </c>
      <c r="AX252" s="465" t="s">
        <v>62</v>
      </c>
      <c r="AY252" s="467" t="s">
        <v>155</v>
      </c>
    </row>
    <row r="253" spans="1:65" s="465" customFormat="1">
      <c r="B253" s="466"/>
      <c r="D253" s="448" t="s">
        <v>814</v>
      </c>
      <c r="E253" s="467" t="s">
        <v>60</v>
      </c>
      <c r="F253" s="468" t="s">
        <v>995</v>
      </c>
      <c r="H253" s="467" t="s">
        <v>60</v>
      </c>
      <c r="I253" s="469"/>
      <c r="L253" s="466"/>
      <c r="M253" s="470"/>
      <c r="N253" s="471"/>
      <c r="O253" s="471"/>
      <c r="P253" s="471"/>
      <c r="Q253" s="471"/>
      <c r="R253" s="471"/>
      <c r="S253" s="471"/>
      <c r="T253" s="472"/>
      <c r="AT253" s="467" t="s">
        <v>814</v>
      </c>
      <c r="AU253" s="467" t="s">
        <v>69</v>
      </c>
      <c r="AV253" s="465" t="s">
        <v>66</v>
      </c>
      <c r="AW253" s="465" t="s">
        <v>103</v>
      </c>
      <c r="AX253" s="465" t="s">
        <v>62</v>
      </c>
      <c r="AY253" s="467" t="s">
        <v>155</v>
      </c>
    </row>
    <row r="254" spans="1:65" s="446" customFormat="1">
      <c r="B254" s="447"/>
      <c r="D254" s="448" t="s">
        <v>814</v>
      </c>
      <c r="E254" s="449" t="s">
        <v>60</v>
      </c>
      <c r="F254" s="450" t="s">
        <v>996</v>
      </c>
      <c r="H254" s="451">
        <v>6.9470000000000001</v>
      </c>
      <c r="I254" s="452"/>
      <c r="L254" s="447"/>
      <c r="M254" s="453"/>
      <c r="N254" s="454"/>
      <c r="O254" s="454"/>
      <c r="P254" s="454"/>
      <c r="Q254" s="454"/>
      <c r="R254" s="454"/>
      <c r="S254" s="454"/>
      <c r="T254" s="455"/>
      <c r="AT254" s="449" t="s">
        <v>814</v>
      </c>
      <c r="AU254" s="449" t="s">
        <v>69</v>
      </c>
      <c r="AV254" s="446" t="s">
        <v>69</v>
      </c>
      <c r="AW254" s="446" t="s">
        <v>103</v>
      </c>
      <c r="AX254" s="446" t="s">
        <v>66</v>
      </c>
      <c r="AY254" s="449" t="s">
        <v>155</v>
      </c>
    </row>
    <row r="255" spans="1:65" s="46" customFormat="1" ht="24.2" customHeight="1">
      <c r="A255" s="42"/>
      <c r="B255" s="203"/>
      <c r="C255" s="204" t="s">
        <v>271</v>
      </c>
      <c r="D255" s="204" t="s">
        <v>159</v>
      </c>
      <c r="E255" s="205" t="s">
        <v>997</v>
      </c>
      <c r="F255" s="206" t="s">
        <v>998</v>
      </c>
      <c r="G255" s="207" t="s">
        <v>832</v>
      </c>
      <c r="H255" s="208">
        <v>11.579000000000001</v>
      </c>
      <c r="I255" s="209"/>
      <c r="J255" s="210">
        <f>ROUND(I255*H255,2)</f>
        <v>0</v>
      </c>
      <c r="K255" s="211"/>
      <c r="L255" s="45"/>
      <c r="M255" s="212" t="s">
        <v>60</v>
      </c>
      <c r="N255" s="213" t="s">
        <v>110</v>
      </c>
      <c r="O255" s="57"/>
      <c r="P255" s="214">
        <f>O255*H255</f>
        <v>0</v>
      </c>
      <c r="Q255" s="214">
        <v>2.5018699999999998</v>
      </c>
      <c r="R255" s="214">
        <f>Q255*H255</f>
        <v>28.969152730000001</v>
      </c>
      <c r="S255" s="214">
        <v>0</v>
      </c>
      <c r="T255" s="215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6" t="s">
        <v>163</v>
      </c>
      <c r="AT255" s="216" t="s">
        <v>159</v>
      </c>
      <c r="AU255" s="216" t="s">
        <v>69</v>
      </c>
      <c r="AY255" s="101" t="s">
        <v>155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01" t="s">
        <v>66</v>
      </c>
      <c r="BK255" s="217">
        <f>ROUND(I255*H255,2)</f>
        <v>0</v>
      </c>
      <c r="BL255" s="101" t="s">
        <v>163</v>
      </c>
      <c r="BM255" s="216" t="s">
        <v>999</v>
      </c>
    </row>
    <row r="256" spans="1:65" s="465" customFormat="1">
      <c r="B256" s="466"/>
      <c r="D256" s="448" t="s">
        <v>814</v>
      </c>
      <c r="E256" s="467" t="s">
        <v>60</v>
      </c>
      <c r="F256" s="468" t="s">
        <v>911</v>
      </c>
      <c r="H256" s="467" t="s">
        <v>60</v>
      </c>
      <c r="I256" s="469"/>
      <c r="L256" s="466"/>
      <c r="M256" s="470"/>
      <c r="N256" s="471"/>
      <c r="O256" s="471"/>
      <c r="P256" s="471"/>
      <c r="Q256" s="471"/>
      <c r="R256" s="471"/>
      <c r="S256" s="471"/>
      <c r="T256" s="472"/>
      <c r="AT256" s="467" t="s">
        <v>814</v>
      </c>
      <c r="AU256" s="467" t="s">
        <v>69</v>
      </c>
      <c r="AV256" s="465" t="s">
        <v>66</v>
      </c>
      <c r="AW256" s="465" t="s">
        <v>103</v>
      </c>
      <c r="AX256" s="465" t="s">
        <v>62</v>
      </c>
      <c r="AY256" s="467" t="s">
        <v>155</v>
      </c>
    </row>
    <row r="257" spans="1:65" s="465" customFormat="1">
      <c r="B257" s="466"/>
      <c r="D257" s="448" t="s">
        <v>814</v>
      </c>
      <c r="E257" s="467" t="s">
        <v>60</v>
      </c>
      <c r="F257" s="468" t="s">
        <v>995</v>
      </c>
      <c r="H257" s="467" t="s">
        <v>60</v>
      </c>
      <c r="I257" s="469"/>
      <c r="L257" s="466"/>
      <c r="M257" s="470"/>
      <c r="N257" s="471"/>
      <c r="O257" s="471"/>
      <c r="P257" s="471"/>
      <c r="Q257" s="471"/>
      <c r="R257" s="471"/>
      <c r="S257" s="471"/>
      <c r="T257" s="472"/>
      <c r="AT257" s="467" t="s">
        <v>814</v>
      </c>
      <c r="AU257" s="467" t="s">
        <v>69</v>
      </c>
      <c r="AV257" s="465" t="s">
        <v>66</v>
      </c>
      <c r="AW257" s="465" t="s">
        <v>103</v>
      </c>
      <c r="AX257" s="465" t="s">
        <v>62</v>
      </c>
      <c r="AY257" s="467" t="s">
        <v>155</v>
      </c>
    </row>
    <row r="258" spans="1:65" s="446" customFormat="1">
      <c r="B258" s="447"/>
      <c r="D258" s="448" t="s">
        <v>814</v>
      </c>
      <c r="E258" s="449" t="s">
        <v>60</v>
      </c>
      <c r="F258" s="450" t="s">
        <v>1000</v>
      </c>
      <c r="H258" s="451">
        <v>11.579000000000001</v>
      </c>
      <c r="I258" s="452"/>
      <c r="L258" s="447"/>
      <c r="M258" s="453"/>
      <c r="N258" s="454"/>
      <c r="O258" s="454"/>
      <c r="P258" s="454"/>
      <c r="Q258" s="454"/>
      <c r="R258" s="454"/>
      <c r="S258" s="454"/>
      <c r="T258" s="455"/>
      <c r="AT258" s="449" t="s">
        <v>814</v>
      </c>
      <c r="AU258" s="449" t="s">
        <v>69</v>
      </c>
      <c r="AV258" s="446" t="s">
        <v>69</v>
      </c>
      <c r="AW258" s="446" t="s">
        <v>103</v>
      </c>
      <c r="AX258" s="446" t="s">
        <v>66</v>
      </c>
      <c r="AY258" s="449" t="s">
        <v>155</v>
      </c>
    </row>
    <row r="259" spans="1:65" s="46" customFormat="1" ht="16.5" customHeight="1">
      <c r="A259" s="42"/>
      <c r="B259" s="203"/>
      <c r="C259" s="204" t="s">
        <v>299</v>
      </c>
      <c r="D259" s="204" t="s">
        <v>159</v>
      </c>
      <c r="E259" s="205" t="s">
        <v>1001</v>
      </c>
      <c r="F259" s="206" t="s">
        <v>1002</v>
      </c>
      <c r="G259" s="207" t="s">
        <v>162</v>
      </c>
      <c r="H259" s="208">
        <v>11</v>
      </c>
      <c r="I259" s="209"/>
      <c r="J259" s="210">
        <f>ROUND(I259*H259,2)</f>
        <v>0</v>
      </c>
      <c r="K259" s="211"/>
      <c r="L259" s="45"/>
      <c r="M259" s="212" t="s">
        <v>60</v>
      </c>
      <c r="N259" s="213" t="s">
        <v>110</v>
      </c>
      <c r="O259" s="57"/>
      <c r="P259" s="214">
        <f>O259*H259</f>
        <v>0</v>
      </c>
      <c r="Q259" s="214">
        <v>2.47E-3</v>
      </c>
      <c r="R259" s="214">
        <f>Q259*H259</f>
        <v>2.717E-2</v>
      </c>
      <c r="S259" s="214">
        <v>0</v>
      </c>
      <c r="T259" s="215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6" t="s">
        <v>163</v>
      </c>
      <c r="AT259" s="216" t="s">
        <v>159</v>
      </c>
      <c r="AU259" s="216" t="s">
        <v>69</v>
      </c>
      <c r="AY259" s="101" t="s">
        <v>155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01" t="s">
        <v>66</v>
      </c>
      <c r="BK259" s="217">
        <f>ROUND(I259*H259,2)</f>
        <v>0</v>
      </c>
      <c r="BL259" s="101" t="s">
        <v>163</v>
      </c>
      <c r="BM259" s="216" t="s">
        <v>1003</v>
      </c>
    </row>
    <row r="260" spans="1:65" s="465" customFormat="1">
      <c r="B260" s="466"/>
      <c r="D260" s="448" t="s">
        <v>814</v>
      </c>
      <c r="E260" s="467" t="s">
        <v>60</v>
      </c>
      <c r="F260" s="468" t="s">
        <v>911</v>
      </c>
      <c r="H260" s="467" t="s">
        <v>60</v>
      </c>
      <c r="I260" s="469"/>
      <c r="L260" s="466"/>
      <c r="M260" s="470"/>
      <c r="N260" s="471"/>
      <c r="O260" s="471"/>
      <c r="P260" s="471"/>
      <c r="Q260" s="471"/>
      <c r="R260" s="471"/>
      <c r="S260" s="471"/>
      <c r="T260" s="472"/>
      <c r="AT260" s="467" t="s">
        <v>814</v>
      </c>
      <c r="AU260" s="467" t="s">
        <v>69</v>
      </c>
      <c r="AV260" s="465" t="s">
        <v>66</v>
      </c>
      <c r="AW260" s="465" t="s">
        <v>103</v>
      </c>
      <c r="AX260" s="465" t="s">
        <v>62</v>
      </c>
      <c r="AY260" s="467" t="s">
        <v>155</v>
      </c>
    </row>
    <row r="261" spans="1:65" s="446" customFormat="1">
      <c r="B261" s="447"/>
      <c r="D261" s="448" t="s">
        <v>814</v>
      </c>
      <c r="E261" s="449" t="s">
        <v>60</v>
      </c>
      <c r="F261" s="450" t="s">
        <v>1004</v>
      </c>
      <c r="H261" s="451">
        <v>11</v>
      </c>
      <c r="I261" s="452"/>
      <c r="L261" s="447"/>
      <c r="M261" s="453"/>
      <c r="N261" s="454"/>
      <c r="O261" s="454"/>
      <c r="P261" s="454"/>
      <c r="Q261" s="454"/>
      <c r="R261" s="454"/>
      <c r="S261" s="454"/>
      <c r="T261" s="455"/>
      <c r="AT261" s="449" t="s">
        <v>814</v>
      </c>
      <c r="AU261" s="449" t="s">
        <v>69</v>
      </c>
      <c r="AV261" s="446" t="s">
        <v>69</v>
      </c>
      <c r="AW261" s="446" t="s">
        <v>103</v>
      </c>
      <c r="AX261" s="446" t="s">
        <v>66</v>
      </c>
      <c r="AY261" s="449" t="s">
        <v>155</v>
      </c>
    </row>
    <row r="262" spans="1:65" s="46" customFormat="1" ht="16.5" customHeight="1">
      <c r="A262" s="42"/>
      <c r="B262" s="203"/>
      <c r="C262" s="204" t="s">
        <v>1005</v>
      </c>
      <c r="D262" s="204" t="s">
        <v>159</v>
      </c>
      <c r="E262" s="205" t="s">
        <v>1006</v>
      </c>
      <c r="F262" s="206" t="s">
        <v>1007</v>
      </c>
      <c r="G262" s="207" t="s">
        <v>162</v>
      </c>
      <c r="H262" s="208">
        <v>11</v>
      </c>
      <c r="I262" s="209"/>
      <c r="J262" s="210">
        <f>ROUND(I262*H262,2)</f>
        <v>0</v>
      </c>
      <c r="K262" s="211"/>
      <c r="L262" s="45"/>
      <c r="M262" s="212" t="s">
        <v>60</v>
      </c>
      <c r="N262" s="213" t="s">
        <v>110</v>
      </c>
      <c r="O262" s="57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6" t="s">
        <v>163</v>
      </c>
      <c r="AT262" s="216" t="s">
        <v>159</v>
      </c>
      <c r="AU262" s="216" t="s">
        <v>69</v>
      </c>
      <c r="AY262" s="101" t="s">
        <v>155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01" t="s">
        <v>66</v>
      </c>
      <c r="BK262" s="217">
        <f>ROUND(I262*H262,2)</f>
        <v>0</v>
      </c>
      <c r="BL262" s="101" t="s">
        <v>163</v>
      </c>
      <c r="BM262" s="216" t="s">
        <v>1008</v>
      </c>
    </row>
    <row r="263" spans="1:65" s="46" customFormat="1" ht="16.5" customHeight="1">
      <c r="A263" s="42"/>
      <c r="B263" s="203"/>
      <c r="C263" s="204" t="s">
        <v>316</v>
      </c>
      <c r="D263" s="204" t="s">
        <v>159</v>
      </c>
      <c r="E263" s="205" t="s">
        <v>1009</v>
      </c>
      <c r="F263" s="206" t="s">
        <v>1010</v>
      </c>
      <c r="G263" s="207" t="s">
        <v>189</v>
      </c>
      <c r="H263" s="208">
        <v>1</v>
      </c>
      <c r="I263" s="209"/>
      <c r="J263" s="210">
        <f>ROUND(I263*H263,2)</f>
        <v>0</v>
      </c>
      <c r="K263" s="211"/>
      <c r="L263" s="45"/>
      <c r="M263" s="212" t="s">
        <v>60</v>
      </c>
      <c r="N263" s="213" t="s">
        <v>110</v>
      </c>
      <c r="O263" s="57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6" t="s">
        <v>163</v>
      </c>
      <c r="AT263" s="216" t="s">
        <v>159</v>
      </c>
      <c r="AU263" s="216" t="s">
        <v>69</v>
      </c>
      <c r="AY263" s="101" t="s">
        <v>155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01" t="s">
        <v>66</v>
      </c>
      <c r="BK263" s="217">
        <f>ROUND(I263*H263,2)</f>
        <v>0</v>
      </c>
      <c r="BL263" s="101" t="s">
        <v>163</v>
      </c>
      <c r="BM263" s="216" t="s">
        <v>1011</v>
      </c>
    </row>
    <row r="264" spans="1:65" s="465" customFormat="1">
      <c r="B264" s="466"/>
      <c r="D264" s="448" t="s">
        <v>814</v>
      </c>
      <c r="E264" s="467" t="s">
        <v>60</v>
      </c>
      <c r="F264" s="468" t="s">
        <v>911</v>
      </c>
      <c r="H264" s="467" t="s">
        <v>60</v>
      </c>
      <c r="I264" s="469"/>
      <c r="L264" s="466"/>
      <c r="M264" s="470"/>
      <c r="N264" s="471"/>
      <c r="O264" s="471"/>
      <c r="P264" s="471"/>
      <c r="Q264" s="471"/>
      <c r="R264" s="471"/>
      <c r="S264" s="471"/>
      <c r="T264" s="472"/>
      <c r="AT264" s="467" t="s">
        <v>814</v>
      </c>
      <c r="AU264" s="467" t="s">
        <v>69</v>
      </c>
      <c r="AV264" s="465" t="s">
        <v>66</v>
      </c>
      <c r="AW264" s="465" t="s">
        <v>103</v>
      </c>
      <c r="AX264" s="465" t="s">
        <v>62</v>
      </c>
      <c r="AY264" s="467" t="s">
        <v>155</v>
      </c>
    </row>
    <row r="265" spans="1:65" s="465" customFormat="1">
      <c r="B265" s="466"/>
      <c r="D265" s="448" t="s">
        <v>814</v>
      </c>
      <c r="E265" s="467" t="s">
        <v>60</v>
      </c>
      <c r="F265" s="468" t="s">
        <v>1012</v>
      </c>
      <c r="H265" s="467" t="s">
        <v>60</v>
      </c>
      <c r="I265" s="469"/>
      <c r="L265" s="466"/>
      <c r="M265" s="470"/>
      <c r="N265" s="471"/>
      <c r="O265" s="471"/>
      <c r="P265" s="471"/>
      <c r="Q265" s="471"/>
      <c r="R265" s="471"/>
      <c r="S265" s="471"/>
      <c r="T265" s="472"/>
      <c r="AT265" s="467" t="s">
        <v>814</v>
      </c>
      <c r="AU265" s="467" t="s">
        <v>69</v>
      </c>
      <c r="AV265" s="465" t="s">
        <v>66</v>
      </c>
      <c r="AW265" s="465" t="s">
        <v>103</v>
      </c>
      <c r="AX265" s="465" t="s">
        <v>62</v>
      </c>
      <c r="AY265" s="467" t="s">
        <v>155</v>
      </c>
    </row>
    <row r="266" spans="1:65" s="446" customFormat="1">
      <c r="B266" s="447"/>
      <c r="D266" s="448" t="s">
        <v>814</v>
      </c>
      <c r="E266" s="449" t="s">
        <v>60</v>
      </c>
      <c r="F266" s="450" t="s">
        <v>66</v>
      </c>
      <c r="H266" s="451">
        <v>1</v>
      </c>
      <c r="I266" s="452"/>
      <c r="L266" s="447"/>
      <c r="M266" s="453"/>
      <c r="N266" s="454"/>
      <c r="O266" s="454"/>
      <c r="P266" s="454"/>
      <c r="Q266" s="454"/>
      <c r="R266" s="454"/>
      <c r="S266" s="454"/>
      <c r="T266" s="455"/>
      <c r="AT266" s="449" t="s">
        <v>814</v>
      </c>
      <c r="AU266" s="449" t="s">
        <v>69</v>
      </c>
      <c r="AV266" s="446" t="s">
        <v>69</v>
      </c>
      <c r="AW266" s="446" t="s">
        <v>103</v>
      </c>
      <c r="AX266" s="446" t="s">
        <v>66</v>
      </c>
      <c r="AY266" s="449" t="s">
        <v>155</v>
      </c>
    </row>
    <row r="267" spans="1:65" s="189" customFormat="1" ht="22.9" customHeight="1">
      <c r="B267" s="190"/>
      <c r="D267" s="191" t="s">
        <v>61</v>
      </c>
      <c r="E267" s="201" t="s">
        <v>186</v>
      </c>
      <c r="F267" s="201" t="s">
        <v>1013</v>
      </c>
      <c r="I267" s="193"/>
      <c r="J267" s="202">
        <f>BK267</f>
        <v>0</v>
      </c>
      <c r="L267" s="190"/>
      <c r="M267" s="195"/>
      <c r="N267" s="196"/>
      <c r="O267" s="196"/>
      <c r="P267" s="197">
        <f>SUM(P268:P282)</f>
        <v>0</v>
      </c>
      <c r="Q267" s="196"/>
      <c r="R267" s="197">
        <f>SUM(R268:R282)</f>
        <v>0</v>
      </c>
      <c r="S267" s="196"/>
      <c r="T267" s="198">
        <f>SUM(T268:T282)</f>
        <v>22.755600000000001</v>
      </c>
      <c r="AR267" s="191" t="s">
        <v>66</v>
      </c>
      <c r="AT267" s="199" t="s">
        <v>61</v>
      </c>
      <c r="AU267" s="199" t="s">
        <v>66</v>
      </c>
      <c r="AY267" s="191" t="s">
        <v>155</v>
      </c>
      <c r="BK267" s="200">
        <f>SUM(BK268:BK282)</f>
        <v>0</v>
      </c>
    </row>
    <row r="268" spans="1:65" s="46" customFormat="1" ht="24.2" customHeight="1">
      <c r="A268" s="42"/>
      <c r="B268" s="203"/>
      <c r="C268" s="204" t="s">
        <v>1014</v>
      </c>
      <c r="D268" s="204" t="s">
        <v>159</v>
      </c>
      <c r="E268" s="205" t="s">
        <v>1015</v>
      </c>
      <c r="F268" s="206" t="s">
        <v>1016</v>
      </c>
      <c r="G268" s="207" t="s">
        <v>832</v>
      </c>
      <c r="H268" s="208">
        <v>3.798</v>
      </c>
      <c r="I268" s="209"/>
      <c r="J268" s="210">
        <f>ROUND(I268*H268,2)</f>
        <v>0</v>
      </c>
      <c r="K268" s="211"/>
      <c r="L268" s="45"/>
      <c r="M268" s="212" t="s">
        <v>60</v>
      </c>
      <c r="N268" s="213" t="s">
        <v>110</v>
      </c>
      <c r="O268" s="57"/>
      <c r="P268" s="214">
        <f>O268*H268</f>
        <v>0</v>
      </c>
      <c r="Q268" s="214">
        <v>0</v>
      </c>
      <c r="R268" s="214">
        <f>Q268*H268</f>
        <v>0</v>
      </c>
      <c r="S268" s="214">
        <v>2.2000000000000002</v>
      </c>
      <c r="T268" s="215">
        <f>S268*H268</f>
        <v>8.3556000000000008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6" t="s">
        <v>163</v>
      </c>
      <c r="AT268" s="216" t="s">
        <v>159</v>
      </c>
      <c r="AU268" s="216" t="s">
        <v>69</v>
      </c>
      <c r="AY268" s="101" t="s">
        <v>155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01" t="s">
        <v>66</v>
      </c>
      <c r="BK268" s="217">
        <f>ROUND(I268*H268,2)</f>
        <v>0</v>
      </c>
      <c r="BL268" s="101" t="s">
        <v>163</v>
      </c>
      <c r="BM268" s="216" t="s">
        <v>1017</v>
      </c>
    </row>
    <row r="269" spans="1:65" s="465" customFormat="1">
      <c r="B269" s="466"/>
      <c r="D269" s="448" t="s">
        <v>814</v>
      </c>
      <c r="E269" s="467" t="s">
        <v>60</v>
      </c>
      <c r="F269" s="468" t="s">
        <v>910</v>
      </c>
      <c r="H269" s="467" t="s">
        <v>60</v>
      </c>
      <c r="I269" s="469"/>
      <c r="L269" s="466"/>
      <c r="M269" s="470"/>
      <c r="N269" s="471"/>
      <c r="O269" s="471"/>
      <c r="P269" s="471"/>
      <c r="Q269" s="471"/>
      <c r="R269" s="471"/>
      <c r="S269" s="471"/>
      <c r="T269" s="472"/>
      <c r="AT269" s="467" t="s">
        <v>814</v>
      </c>
      <c r="AU269" s="467" t="s">
        <v>69</v>
      </c>
      <c r="AV269" s="465" t="s">
        <v>66</v>
      </c>
      <c r="AW269" s="465" t="s">
        <v>103</v>
      </c>
      <c r="AX269" s="465" t="s">
        <v>62</v>
      </c>
      <c r="AY269" s="467" t="s">
        <v>155</v>
      </c>
    </row>
    <row r="270" spans="1:65" s="465" customFormat="1">
      <c r="B270" s="466"/>
      <c r="D270" s="448" t="s">
        <v>814</v>
      </c>
      <c r="E270" s="467" t="s">
        <v>60</v>
      </c>
      <c r="F270" s="468" t="s">
        <v>834</v>
      </c>
      <c r="H270" s="467" t="s">
        <v>60</v>
      </c>
      <c r="I270" s="469"/>
      <c r="L270" s="466"/>
      <c r="M270" s="470"/>
      <c r="N270" s="471"/>
      <c r="O270" s="471"/>
      <c r="P270" s="471"/>
      <c r="Q270" s="471"/>
      <c r="R270" s="471"/>
      <c r="S270" s="471"/>
      <c r="T270" s="472"/>
      <c r="AT270" s="467" t="s">
        <v>814</v>
      </c>
      <c r="AU270" s="467" t="s">
        <v>69</v>
      </c>
      <c r="AV270" s="465" t="s">
        <v>66</v>
      </c>
      <c r="AW270" s="465" t="s">
        <v>103</v>
      </c>
      <c r="AX270" s="465" t="s">
        <v>62</v>
      </c>
      <c r="AY270" s="467" t="s">
        <v>155</v>
      </c>
    </row>
    <row r="271" spans="1:65" s="446" customFormat="1">
      <c r="B271" s="447"/>
      <c r="D271" s="448" t="s">
        <v>814</v>
      </c>
      <c r="E271" s="449" t="s">
        <v>60</v>
      </c>
      <c r="F271" s="450" t="s">
        <v>1018</v>
      </c>
      <c r="H271" s="451">
        <v>10.863</v>
      </c>
      <c r="I271" s="452"/>
      <c r="L271" s="447"/>
      <c r="M271" s="453"/>
      <c r="N271" s="454"/>
      <c r="O271" s="454"/>
      <c r="P271" s="454"/>
      <c r="Q271" s="454"/>
      <c r="R271" s="454"/>
      <c r="S271" s="454"/>
      <c r="T271" s="455"/>
      <c r="AT271" s="449" t="s">
        <v>814</v>
      </c>
      <c r="AU271" s="449" t="s">
        <v>69</v>
      </c>
      <c r="AV271" s="446" t="s">
        <v>69</v>
      </c>
      <c r="AW271" s="446" t="s">
        <v>103</v>
      </c>
      <c r="AX271" s="446" t="s">
        <v>62</v>
      </c>
      <c r="AY271" s="449" t="s">
        <v>155</v>
      </c>
    </row>
    <row r="272" spans="1:65" s="446" customFormat="1">
      <c r="B272" s="447"/>
      <c r="D272" s="448" t="s">
        <v>814</v>
      </c>
      <c r="E272" s="449" t="s">
        <v>60</v>
      </c>
      <c r="F272" s="450" t="s">
        <v>1019</v>
      </c>
      <c r="H272" s="451">
        <v>-7.0650000000000004</v>
      </c>
      <c r="I272" s="452"/>
      <c r="L272" s="447"/>
      <c r="M272" s="453"/>
      <c r="N272" s="454"/>
      <c r="O272" s="454"/>
      <c r="P272" s="454"/>
      <c r="Q272" s="454"/>
      <c r="R272" s="454"/>
      <c r="S272" s="454"/>
      <c r="T272" s="455"/>
      <c r="AT272" s="449" t="s">
        <v>814</v>
      </c>
      <c r="AU272" s="449" t="s">
        <v>69</v>
      </c>
      <c r="AV272" s="446" t="s">
        <v>69</v>
      </c>
      <c r="AW272" s="446" t="s">
        <v>103</v>
      </c>
      <c r="AX272" s="446" t="s">
        <v>62</v>
      </c>
      <c r="AY272" s="449" t="s">
        <v>155</v>
      </c>
    </row>
    <row r="273" spans="1:65" s="456" customFormat="1">
      <c r="B273" s="457"/>
      <c r="D273" s="448" t="s">
        <v>814</v>
      </c>
      <c r="E273" s="458" t="s">
        <v>60</v>
      </c>
      <c r="F273" s="459" t="s">
        <v>828</v>
      </c>
      <c r="H273" s="460">
        <v>3.7979999999999992</v>
      </c>
      <c r="I273" s="461"/>
      <c r="L273" s="457"/>
      <c r="M273" s="462"/>
      <c r="N273" s="463"/>
      <c r="O273" s="463"/>
      <c r="P273" s="463"/>
      <c r="Q273" s="463"/>
      <c r="R273" s="463"/>
      <c r="S273" s="463"/>
      <c r="T273" s="464"/>
      <c r="AT273" s="458" t="s">
        <v>814</v>
      </c>
      <c r="AU273" s="458" t="s">
        <v>69</v>
      </c>
      <c r="AV273" s="456" t="s">
        <v>163</v>
      </c>
      <c r="AW273" s="456" t="s">
        <v>103</v>
      </c>
      <c r="AX273" s="456" t="s">
        <v>66</v>
      </c>
      <c r="AY273" s="458" t="s">
        <v>155</v>
      </c>
    </row>
    <row r="274" spans="1:65" s="46" customFormat="1" ht="24.2" customHeight="1">
      <c r="A274" s="42"/>
      <c r="B274" s="203"/>
      <c r="C274" s="204" t="s">
        <v>1020</v>
      </c>
      <c r="D274" s="204" t="s">
        <v>159</v>
      </c>
      <c r="E274" s="205" t="s">
        <v>1021</v>
      </c>
      <c r="F274" s="206" t="s">
        <v>1022</v>
      </c>
      <c r="G274" s="207" t="s">
        <v>832</v>
      </c>
      <c r="H274" s="208">
        <v>6</v>
      </c>
      <c r="I274" s="209"/>
      <c r="J274" s="210">
        <f>ROUND(I274*H274,2)</f>
        <v>0</v>
      </c>
      <c r="K274" s="211"/>
      <c r="L274" s="45"/>
      <c r="M274" s="212" t="s">
        <v>60</v>
      </c>
      <c r="N274" s="213" t="s">
        <v>110</v>
      </c>
      <c r="O274" s="57"/>
      <c r="P274" s="214">
        <f>O274*H274</f>
        <v>0</v>
      </c>
      <c r="Q274" s="214">
        <v>0</v>
      </c>
      <c r="R274" s="214">
        <f>Q274*H274</f>
        <v>0</v>
      </c>
      <c r="S274" s="214">
        <v>2.4</v>
      </c>
      <c r="T274" s="215">
        <f>S274*H274</f>
        <v>14.399999999999999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6" t="s">
        <v>163</v>
      </c>
      <c r="AT274" s="216" t="s">
        <v>159</v>
      </c>
      <c r="AU274" s="216" t="s">
        <v>69</v>
      </c>
      <c r="AY274" s="101" t="s">
        <v>155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01" t="s">
        <v>66</v>
      </c>
      <c r="BK274" s="217">
        <f>ROUND(I274*H274,2)</f>
        <v>0</v>
      </c>
      <c r="BL274" s="101" t="s">
        <v>163</v>
      </c>
      <c r="BM274" s="216" t="s">
        <v>1023</v>
      </c>
    </row>
    <row r="275" spans="1:65" s="465" customFormat="1">
      <c r="B275" s="466"/>
      <c r="D275" s="448" t="s">
        <v>814</v>
      </c>
      <c r="E275" s="467" t="s">
        <v>60</v>
      </c>
      <c r="F275" s="468" t="s">
        <v>910</v>
      </c>
      <c r="H275" s="467" t="s">
        <v>60</v>
      </c>
      <c r="I275" s="469"/>
      <c r="L275" s="466"/>
      <c r="M275" s="470"/>
      <c r="N275" s="471"/>
      <c r="O275" s="471"/>
      <c r="P275" s="471"/>
      <c r="Q275" s="471"/>
      <c r="R275" s="471"/>
      <c r="S275" s="471"/>
      <c r="T275" s="472"/>
      <c r="AT275" s="467" t="s">
        <v>814</v>
      </c>
      <c r="AU275" s="467" t="s">
        <v>69</v>
      </c>
      <c r="AV275" s="465" t="s">
        <v>66</v>
      </c>
      <c r="AW275" s="465" t="s">
        <v>103</v>
      </c>
      <c r="AX275" s="465" t="s">
        <v>62</v>
      </c>
      <c r="AY275" s="467" t="s">
        <v>155</v>
      </c>
    </row>
    <row r="276" spans="1:65" s="465" customFormat="1">
      <c r="B276" s="466"/>
      <c r="D276" s="448" t="s">
        <v>814</v>
      </c>
      <c r="E276" s="467" t="s">
        <v>60</v>
      </c>
      <c r="F276" s="468" t="s">
        <v>834</v>
      </c>
      <c r="H276" s="467" t="s">
        <v>60</v>
      </c>
      <c r="I276" s="469"/>
      <c r="L276" s="466"/>
      <c r="M276" s="470"/>
      <c r="N276" s="471"/>
      <c r="O276" s="471"/>
      <c r="P276" s="471"/>
      <c r="Q276" s="471"/>
      <c r="R276" s="471"/>
      <c r="S276" s="471"/>
      <c r="T276" s="472"/>
      <c r="AT276" s="467" t="s">
        <v>814</v>
      </c>
      <c r="AU276" s="467" t="s">
        <v>69</v>
      </c>
      <c r="AV276" s="465" t="s">
        <v>66</v>
      </c>
      <c r="AW276" s="465" t="s">
        <v>103</v>
      </c>
      <c r="AX276" s="465" t="s">
        <v>62</v>
      </c>
      <c r="AY276" s="467" t="s">
        <v>155</v>
      </c>
    </row>
    <row r="277" spans="1:65" s="446" customFormat="1">
      <c r="B277" s="447"/>
      <c r="D277" s="448" t="s">
        <v>814</v>
      </c>
      <c r="E277" s="449" t="s">
        <v>60</v>
      </c>
      <c r="F277" s="450" t="s">
        <v>1024</v>
      </c>
      <c r="H277" s="451">
        <v>6</v>
      </c>
      <c r="I277" s="452"/>
      <c r="L277" s="447"/>
      <c r="M277" s="453"/>
      <c r="N277" s="454"/>
      <c r="O277" s="454"/>
      <c r="P277" s="454"/>
      <c r="Q277" s="454"/>
      <c r="R277" s="454"/>
      <c r="S277" s="454"/>
      <c r="T277" s="455"/>
      <c r="AT277" s="449" t="s">
        <v>814</v>
      </c>
      <c r="AU277" s="449" t="s">
        <v>69</v>
      </c>
      <c r="AV277" s="446" t="s">
        <v>69</v>
      </c>
      <c r="AW277" s="446" t="s">
        <v>103</v>
      </c>
      <c r="AX277" s="446" t="s">
        <v>66</v>
      </c>
      <c r="AY277" s="449" t="s">
        <v>155</v>
      </c>
    </row>
    <row r="278" spans="1:65" s="46" customFormat="1" ht="16.5" customHeight="1">
      <c r="A278" s="42"/>
      <c r="B278" s="203"/>
      <c r="C278" s="204" t="s">
        <v>1025</v>
      </c>
      <c r="D278" s="204" t="s">
        <v>159</v>
      </c>
      <c r="E278" s="205" t="s">
        <v>1026</v>
      </c>
      <c r="F278" s="206" t="s">
        <v>1027</v>
      </c>
      <c r="G278" s="207" t="s">
        <v>544</v>
      </c>
      <c r="H278" s="208">
        <v>1</v>
      </c>
      <c r="I278" s="209"/>
      <c r="J278" s="210">
        <f>ROUND(I278*H278,2)</f>
        <v>0</v>
      </c>
      <c r="K278" s="211"/>
      <c r="L278" s="45"/>
      <c r="M278" s="212" t="s">
        <v>60</v>
      </c>
      <c r="N278" s="213" t="s">
        <v>110</v>
      </c>
      <c r="O278" s="57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6" t="s">
        <v>163</v>
      </c>
      <c r="AT278" s="216" t="s">
        <v>159</v>
      </c>
      <c r="AU278" s="216" t="s">
        <v>69</v>
      </c>
      <c r="AY278" s="101" t="s">
        <v>155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01" t="s">
        <v>66</v>
      </c>
      <c r="BK278" s="217">
        <f>ROUND(I278*H278,2)</f>
        <v>0</v>
      </c>
      <c r="BL278" s="101" t="s">
        <v>163</v>
      </c>
      <c r="BM278" s="216" t="s">
        <v>1028</v>
      </c>
    </row>
    <row r="279" spans="1:65" s="465" customFormat="1">
      <c r="B279" s="466"/>
      <c r="D279" s="448" t="s">
        <v>814</v>
      </c>
      <c r="E279" s="467" t="s">
        <v>60</v>
      </c>
      <c r="F279" s="468" t="s">
        <v>910</v>
      </c>
      <c r="H279" s="467" t="s">
        <v>60</v>
      </c>
      <c r="I279" s="469"/>
      <c r="L279" s="466"/>
      <c r="M279" s="470"/>
      <c r="N279" s="471"/>
      <c r="O279" s="471"/>
      <c r="P279" s="471"/>
      <c r="Q279" s="471"/>
      <c r="R279" s="471"/>
      <c r="S279" s="471"/>
      <c r="T279" s="472"/>
      <c r="AT279" s="467" t="s">
        <v>814</v>
      </c>
      <c r="AU279" s="467" t="s">
        <v>69</v>
      </c>
      <c r="AV279" s="465" t="s">
        <v>66</v>
      </c>
      <c r="AW279" s="465" t="s">
        <v>103</v>
      </c>
      <c r="AX279" s="465" t="s">
        <v>62</v>
      </c>
      <c r="AY279" s="467" t="s">
        <v>155</v>
      </c>
    </row>
    <row r="280" spans="1:65" s="465" customFormat="1">
      <c r="B280" s="466"/>
      <c r="D280" s="448" t="s">
        <v>814</v>
      </c>
      <c r="E280" s="467" t="s">
        <v>60</v>
      </c>
      <c r="F280" s="468" t="s">
        <v>911</v>
      </c>
      <c r="H280" s="467" t="s">
        <v>60</v>
      </c>
      <c r="I280" s="469"/>
      <c r="L280" s="466"/>
      <c r="M280" s="470"/>
      <c r="N280" s="471"/>
      <c r="O280" s="471"/>
      <c r="P280" s="471"/>
      <c r="Q280" s="471"/>
      <c r="R280" s="471"/>
      <c r="S280" s="471"/>
      <c r="T280" s="472"/>
      <c r="AT280" s="467" t="s">
        <v>814</v>
      </c>
      <c r="AU280" s="467" t="s">
        <v>69</v>
      </c>
      <c r="AV280" s="465" t="s">
        <v>66</v>
      </c>
      <c r="AW280" s="465" t="s">
        <v>103</v>
      </c>
      <c r="AX280" s="465" t="s">
        <v>62</v>
      </c>
      <c r="AY280" s="467" t="s">
        <v>155</v>
      </c>
    </row>
    <row r="281" spans="1:65" s="465" customFormat="1">
      <c r="B281" s="466"/>
      <c r="D281" s="448" t="s">
        <v>814</v>
      </c>
      <c r="E281" s="467" t="s">
        <v>60</v>
      </c>
      <c r="F281" s="468" t="s">
        <v>1029</v>
      </c>
      <c r="H281" s="467" t="s">
        <v>60</v>
      </c>
      <c r="I281" s="469"/>
      <c r="L281" s="466"/>
      <c r="M281" s="470"/>
      <c r="N281" s="471"/>
      <c r="O281" s="471"/>
      <c r="P281" s="471"/>
      <c r="Q281" s="471"/>
      <c r="R281" s="471"/>
      <c r="S281" s="471"/>
      <c r="T281" s="472"/>
      <c r="AT281" s="467" t="s">
        <v>814</v>
      </c>
      <c r="AU281" s="467" t="s">
        <v>69</v>
      </c>
      <c r="AV281" s="465" t="s">
        <v>66</v>
      </c>
      <c r="AW281" s="465" t="s">
        <v>103</v>
      </c>
      <c r="AX281" s="465" t="s">
        <v>62</v>
      </c>
      <c r="AY281" s="467" t="s">
        <v>155</v>
      </c>
    </row>
    <row r="282" spans="1:65" s="446" customFormat="1">
      <c r="B282" s="447"/>
      <c r="D282" s="448" t="s">
        <v>814</v>
      </c>
      <c r="E282" s="449" t="s">
        <v>60</v>
      </c>
      <c r="F282" s="450" t="s">
        <v>66</v>
      </c>
      <c r="H282" s="451">
        <v>1</v>
      </c>
      <c r="I282" s="452"/>
      <c r="L282" s="447"/>
      <c r="M282" s="453"/>
      <c r="N282" s="454"/>
      <c r="O282" s="454"/>
      <c r="P282" s="454"/>
      <c r="Q282" s="454"/>
      <c r="R282" s="454"/>
      <c r="S282" s="454"/>
      <c r="T282" s="455"/>
      <c r="AT282" s="449" t="s">
        <v>814</v>
      </c>
      <c r="AU282" s="449" t="s">
        <v>69</v>
      </c>
      <c r="AV282" s="446" t="s">
        <v>69</v>
      </c>
      <c r="AW282" s="446" t="s">
        <v>103</v>
      </c>
      <c r="AX282" s="446" t="s">
        <v>66</v>
      </c>
      <c r="AY282" s="449" t="s">
        <v>155</v>
      </c>
    </row>
    <row r="283" spans="1:65" s="189" customFormat="1" ht="22.9" customHeight="1">
      <c r="B283" s="190"/>
      <c r="D283" s="191" t="s">
        <v>61</v>
      </c>
      <c r="E283" s="201" t="s">
        <v>163</v>
      </c>
      <c r="F283" s="201" t="s">
        <v>1030</v>
      </c>
      <c r="I283" s="193"/>
      <c r="J283" s="202">
        <f>BK283</f>
        <v>0</v>
      </c>
      <c r="L283" s="190"/>
      <c r="M283" s="195"/>
      <c r="N283" s="196"/>
      <c r="O283" s="196"/>
      <c r="P283" s="197">
        <f>SUM(P284:P312)</f>
        <v>0</v>
      </c>
      <c r="Q283" s="196"/>
      <c r="R283" s="197">
        <f>SUM(R284:R312)</f>
        <v>6.5771575999999996</v>
      </c>
      <c r="S283" s="196"/>
      <c r="T283" s="198">
        <f>SUM(T284:T312)</f>
        <v>0</v>
      </c>
      <c r="AR283" s="191" t="s">
        <v>66</v>
      </c>
      <c r="AT283" s="199" t="s">
        <v>61</v>
      </c>
      <c r="AU283" s="199" t="s">
        <v>66</v>
      </c>
      <c r="AY283" s="191" t="s">
        <v>155</v>
      </c>
      <c r="BK283" s="200">
        <f>SUM(BK284:BK312)</f>
        <v>0</v>
      </c>
    </row>
    <row r="284" spans="1:65" s="46" customFormat="1" ht="16.5" customHeight="1">
      <c r="A284" s="42"/>
      <c r="B284" s="203"/>
      <c r="C284" s="204" t="s">
        <v>1031</v>
      </c>
      <c r="D284" s="204" t="s">
        <v>159</v>
      </c>
      <c r="E284" s="205" t="s">
        <v>1032</v>
      </c>
      <c r="F284" s="206" t="s">
        <v>1033</v>
      </c>
      <c r="G284" s="207" t="s">
        <v>832</v>
      </c>
      <c r="H284" s="208">
        <v>15.27</v>
      </c>
      <c r="I284" s="209"/>
      <c r="J284" s="210">
        <f>ROUND(I284*H284,2)</f>
        <v>0</v>
      </c>
      <c r="K284" s="211"/>
      <c r="L284" s="45"/>
      <c r="M284" s="212" t="s">
        <v>60</v>
      </c>
      <c r="N284" s="213" t="s">
        <v>110</v>
      </c>
      <c r="O284" s="57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6" t="s">
        <v>163</v>
      </c>
      <c r="AT284" s="216" t="s">
        <v>159</v>
      </c>
      <c r="AU284" s="216" t="s">
        <v>69</v>
      </c>
      <c r="AY284" s="101" t="s">
        <v>155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01" t="s">
        <v>66</v>
      </c>
      <c r="BK284" s="217">
        <f>ROUND(I284*H284,2)</f>
        <v>0</v>
      </c>
      <c r="BL284" s="101" t="s">
        <v>163</v>
      </c>
      <c r="BM284" s="216" t="s">
        <v>1034</v>
      </c>
    </row>
    <row r="285" spans="1:65" s="465" customFormat="1">
      <c r="B285" s="466"/>
      <c r="D285" s="448" t="s">
        <v>814</v>
      </c>
      <c r="E285" s="467" t="s">
        <v>60</v>
      </c>
      <c r="F285" s="468" t="s">
        <v>912</v>
      </c>
      <c r="H285" s="467" t="s">
        <v>60</v>
      </c>
      <c r="I285" s="469"/>
      <c r="L285" s="466"/>
      <c r="M285" s="470"/>
      <c r="N285" s="471"/>
      <c r="O285" s="471"/>
      <c r="P285" s="471"/>
      <c r="Q285" s="471"/>
      <c r="R285" s="471"/>
      <c r="S285" s="471"/>
      <c r="T285" s="472"/>
      <c r="AT285" s="467" t="s">
        <v>814</v>
      </c>
      <c r="AU285" s="467" t="s">
        <v>69</v>
      </c>
      <c r="AV285" s="465" t="s">
        <v>66</v>
      </c>
      <c r="AW285" s="465" t="s">
        <v>103</v>
      </c>
      <c r="AX285" s="465" t="s">
        <v>62</v>
      </c>
      <c r="AY285" s="467" t="s">
        <v>155</v>
      </c>
    </row>
    <row r="286" spans="1:65" s="446" customFormat="1">
      <c r="B286" s="447"/>
      <c r="D286" s="448" t="s">
        <v>814</v>
      </c>
      <c r="E286" s="449" t="s">
        <v>60</v>
      </c>
      <c r="F286" s="450" t="s">
        <v>1035</v>
      </c>
      <c r="H286" s="451">
        <v>5.33</v>
      </c>
      <c r="I286" s="452"/>
      <c r="L286" s="447"/>
      <c r="M286" s="453"/>
      <c r="N286" s="454"/>
      <c r="O286" s="454"/>
      <c r="P286" s="454"/>
      <c r="Q286" s="454"/>
      <c r="R286" s="454"/>
      <c r="S286" s="454"/>
      <c r="T286" s="455"/>
      <c r="AT286" s="449" t="s">
        <v>814</v>
      </c>
      <c r="AU286" s="449" t="s">
        <v>69</v>
      </c>
      <c r="AV286" s="446" t="s">
        <v>69</v>
      </c>
      <c r="AW286" s="446" t="s">
        <v>103</v>
      </c>
      <c r="AX286" s="446" t="s">
        <v>62</v>
      </c>
      <c r="AY286" s="449" t="s">
        <v>155</v>
      </c>
    </row>
    <row r="287" spans="1:65" s="446" customFormat="1">
      <c r="B287" s="447"/>
      <c r="D287" s="448" t="s">
        <v>814</v>
      </c>
      <c r="E287" s="449" t="s">
        <v>60</v>
      </c>
      <c r="F287" s="450" t="s">
        <v>1036</v>
      </c>
      <c r="H287" s="451">
        <v>2.21</v>
      </c>
      <c r="I287" s="452"/>
      <c r="L287" s="447"/>
      <c r="M287" s="453"/>
      <c r="N287" s="454"/>
      <c r="O287" s="454"/>
      <c r="P287" s="454"/>
      <c r="Q287" s="454"/>
      <c r="R287" s="454"/>
      <c r="S287" s="454"/>
      <c r="T287" s="455"/>
      <c r="AT287" s="449" t="s">
        <v>814</v>
      </c>
      <c r="AU287" s="449" t="s">
        <v>69</v>
      </c>
      <c r="AV287" s="446" t="s">
        <v>69</v>
      </c>
      <c r="AW287" s="446" t="s">
        <v>103</v>
      </c>
      <c r="AX287" s="446" t="s">
        <v>62</v>
      </c>
      <c r="AY287" s="449" t="s">
        <v>155</v>
      </c>
    </row>
    <row r="288" spans="1:65" s="446" customFormat="1">
      <c r="B288" s="447"/>
      <c r="D288" s="448" t="s">
        <v>814</v>
      </c>
      <c r="E288" s="449" t="s">
        <v>60</v>
      </c>
      <c r="F288" s="450" t="s">
        <v>1037</v>
      </c>
      <c r="H288" s="451">
        <v>2.73</v>
      </c>
      <c r="I288" s="452"/>
      <c r="L288" s="447"/>
      <c r="M288" s="453"/>
      <c r="N288" s="454"/>
      <c r="O288" s="454"/>
      <c r="P288" s="454"/>
      <c r="Q288" s="454"/>
      <c r="R288" s="454"/>
      <c r="S288" s="454"/>
      <c r="T288" s="455"/>
      <c r="AT288" s="449" t="s">
        <v>814</v>
      </c>
      <c r="AU288" s="449" t="s">
        <v>69</v>
      </c>
      <c r="AV288" s="446" t="s">
        <v>69</v>
      </c>
      <c r="AW288" s="446" t="s">
        <v>103</v>
      </c>
      <c r="AX288" s="446" t="s">
        <v>62</v>
      </c>
      <c r="AY288" s="449" t="s">
        <v>155</v>
      </c>
    </row>
    <row r="289" spans="1:65" s="446" customFormat="1">
      <c r="B289" s="447"/>
      <c r="D289" s="448" t="s">
        <v>814</v>
      </c>
      <c r="E289" s="449" t="s">
        <v>60</v>
      </c>
      <c r="F289" s="450" t="s">
        <v>1038</v>
      </c>
      <c r="H289" s="451">
        <v>5</v>
      </c>
      <c r="I289" s="452"/>
      <c r="L289" s="447"/>
      <c r="M289" s="453"/>
      <c r="N289" s="454"/>
      <c r="O289" s="454"/>
      <c r="P289" s="454"/>
      <c r="Q289" s="454"/>
      <c r="R289" s="454"/>
      <c r="S289" s="454"/>
      <c r="T289" s="455"/>
      <c r="AT289" s="449" t="s">
        <v>814</v>
      </c>
      <c r="AU289" s="449" t="s">
        <v>69</v>
      </c>
      <c r="AV289" s="446" t="s">
        <v>69</v>
      </c>
      <c r="AW289" s="446" t="s">
        <v>103</v>
      </c>
      <c r="AX289" s="446" t="s">
        <v>62</v>
      </c>
      <c r="AY289" s="449" t="s">
        <v>155</v>
      </c>
    </row>
    <row r="290" spans="1:65" s="456" customFormat="1">
      <c r="B290" s="457"/>
      <c r="D290" s="448" t="s">
        <v>814</v>
      </c>
      <c r="E290" s="458" t="s">
        <v>60</v>
      </c>
      <c r="F290" s="459" t="s">
        <v>828</v>
      </c>
      <c r="H290" s="460">
        <v>15.27</v>
      </c>
      <c r="I290" s="461"/>
      <c r="L290" s="457"/>
      <c r="M290" s="462"/>
      <c r="N290" s="463"/>
      <c r="O290" s="463"/>
      <c r="P290" s="463"/>
      <c r="Q290" s="463"/>
      <c r="R290" s="463"/>
      <c r="S290" s="463"/>
      <c r="T290" s="464"/>
      <c r="AT290" s="458" t="s">
        <v>814</v>
      </c>
      <c r="AU290" s="458" t="s">
        <v>69</v>
      </c>
      <c r="AV290" s="456" t="s">
        <v>163</v>
      </c>
      <c r="AW290" s="456" t="s">
        <v>103</v>
      </c>
      <c r="AX290" s="456" t="s">
        <v>66</v>
      </c>
      <c r="AY290" s="458" t="s">
        <v>155</v>
      </c>
    </row>
    <row r="291" spans="1:65" s="46" customFormat="1" ht="21.75" customHeight="1">
      <c r="A291" s="42"/>
      <c r="B291" s="203"/>
      <c r="C291" s="204" t="s">
        <v>1039</v>
      </c>
      <c r="D291" s="204" t="s">
        <v>159</v>
      </c>
      <c r="E291" s="205" t="s">
        <v>1040</v>
      </c>
      <c r="F291" s="206" t="s">
        <v>1041</v>
      </c>
      <c r="G291" s="207" t="s">
        <v>189</v>
      </c>
      <c r="H291" s="208">
        <v>17</v>
      </c>
      <c r="I291" s="209"/>
      <c r="J291" s="210">
        <f>ROUND(I291*H291,2)</f>
        <v>0</v>
      </c>
      <c r="K291" s="211"/>
      <c r="L291" s="45"/>
      <c r="M291" s="212" t="s">
        <v>60</v>
      </c>
      <c r="N291" s="213" t="s">
        <v>110</v>
      </c>
      <c r="O291" s="57"/>
      <c r="P291" s="214">
        <f>O291*H291</f>
        <v>0</v>
      </c>
      <c r="Q291" s="214">
        <v>0.22394</v>
      </c>
      <c r="R291" s="214">
        <f>Q291*H291</f>
        <v>3.8069799999999998</v>
      </c>
      <c r="S291" s="214">
        <v>0</v>
      </c>
      <c r="T291" s="215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6" t="s">
        <v>163</v>
      </c>
      <c r="AT291" s="216" t="s">
        <v>159</v>
      </c>
      <c r="AU291" s="216" t="s">
        <v>69</v>
      </c>
      <c r="AY291" s="101" t="s">
        <v>155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01" t="s">
        <v>66</v>
      </c>
      <c r="BK291" s="217">
        <f>ROUND(I291*H291,2)</f>
        <v>0</v>
      </c>
      <c r="BL291" s="101" t="s">
        <v>163</v>
      </c>
      <c r="BM291" s="216" t="s">
        <v>1042</v>
      </c>
    </row>
    <row r="292" spans="1:65" s="46" customFormat="1" ht="24.2" customHeight="1">
      <c r="A292" s="42"/>
      <c r="B292" s="203"/>
      <c r="C292" s="482" t="s">
        <v>1043</v>
      </c>
      <c r="D292" s="482" t="s">
        <v>931</v>
      </c>
      <c r="E292" s="483" t="s">
        <v>1044</v>
      </c>
      <c r="F292" s="484" t="s">
        <v>1045</v>
      </c>
      <c r="G292" s="485" t="s">
        <v>189</v>
      </c>
      <c r="H292" s="486">
        <v>7</v>
      </c>
      <c r="I292" s="487"/>
      <c r="J292" s="488">
        <f>ROUND(I292*H292,2)</f>
        <v>0</v>
      </c>
      <c r="K292" s="489"/>
      <c r="L292" s="490"/>
      <c r="M292" s="491" t="s">
        <v>60</v>
      </c>
      <c r="N292" s="492" t="s">
        <v>110</v>
      </c>
      <c r="O292" s="57"/>
      <c r="P292" s="214">
        <f>O292*H292</f>
        <v>0</v>
      </c>
      <c r="Q292" s="214">
        <v>0.04</v>
      </c>
      <c r="R292" s="214">
        <f>Q292*H292</f>
        <v>0.28000000000000003</v>
      </c>
      <c r="S292" s="214">
        <v>0</v>
      </c>
      <c r="T292" s="215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6" t="s">
        <v>214</v>
      </c>
      <c r="AT292" s="216" t="s">
        <v>931</v>
      </c>
      <c r="AU292" s="216" t="s">
        <v>69</v>
      </c>
      <c r="AY292" s="101" t="s">
        <v>155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01" t="s">
        <v>66</v>
      </c>
      <c r="BK292" s="217">
        <f>ROUND(I292*H292,2)</f>
        <v>0</v>
      </c>
      <c r="BL292" s="101" t="s">
        <v>163</v>
      </c>
      <c r="BM292" s="216" t="s">
        <v>1046</v>
      </c>
    </row>
    <row r="293" spans="1:65" s="465" customFormat="1">
      <c r="B293" s="466"/>
      <c r="D293" s="448" t="s">
        <v>814</v>
      </c>
      <c r="E293" s="467" t="s">
        <v>60</v>
      </c>
      <c r="F293" s="468" t="s">
        <v>1047</v>
      </c>
      <c r="H293" s="467" t="s">
        <v>60</v>
      </c>
      <c r="I293" s="469"/>
      <c r="L293" s="466"/>
      <c r="M293" s="470"/>
      <c r="N293" s="471"/>
      <c r="O293" s="471"/>
      <c r="P293" s="471"/>
      <c r="Q293" s="471"/>
      <c r="R293" s="471"/>
      <c r="S293" s="471"/>
      <c r="T293" s="472"/>
      <c r="AT293" s="467" t="s">
        <v>814</v>
      </c>
      <c r="AU293" s="467" t="s">
        <v>69</v>
      </c>
      <c r="AV293" s="465" t="s">
        <v>66</v>
      </c>
      <c r="AW293" s="465" t="s">
        <v>103</v>
      </c>
      <c r="AX293" s="465" t="s">
        <v>62</v>
      </c>
      <c r="AY293" s="467" t="s">
        <v>155</v>
      </c>
    </row>
    <row r="294" spans="1:65" s="446" customFormat="1">
      <c r="B294" s="447"/>
      <c r="D294" s="448" t="s">
        <v>814</v>
      </c>
      <c r="E294" s="449" t="s">
        <v>60</v>
      </c>
      <c r="F294" s="450" t="s">
        <v>163</v>
      </c>
      <c r="H294" s="451">
        <v>4</v>
      </c>
      <c r="I294" s="452"/>
      <c r="L294" s="447"/>
      <c r="M294" s="453"/>
      <c r="N294" s="454"/>
      <c r="O294" s="454"/>
      <c r="P294" s="454"/>
      <c r="Q294" s="454"/>
      <c r="R294" s="454"/>
      <c r="S294" s="454"/>
      <c r="T294" s="455"/>
      <c r="AT294" s="449" t="s">
        <v>814</v>
      </c>
      <c r="AU294" s="449" t="s">
        <v>69</v>
      </c>
      <c r="AV294" s="446" t="s">
        <v>69</v>
      </c>
      <c r="AW294" s="446" t="s">
        <v>103</v>
      </c>
      <c r="AX294" s="446" t="s">
        <v>62</v>
      </c>
      <c r="AY294" s="449" t="s">
        <v>155</v>
      </c>
    </row>
    <row r="295" spans="1:65" s="465" customFormat="1">
      <c r="B295" s="466"/>
      <c r="D295" s="448" t="s">
        <v>814</v>
      </c>
      <c r="E295" s="467" t="s">
        <v>60</v>
      </c>
      <c r="F295" s="468" t="s">
        <v>911</v>
      </c>
      <c r="H295" s="467" t="s">
        <v>60</v>
      </c>
      <c r="I295" s="469"/>
      <c r="L295" s="466"/>
      <c r="M295" s="470"/>
      <c r="N295" s="471"/>
      <c r="O295" s="471"/>
      <c r="P295" s="471"/>
      <c r="Q295" s="471"/>
      <c r="R295" s="471"/>
      <c r="S295" s="471"/>
      <c r="T295" s="472"/>
      <c r="AT295" s="467" t="s">
        <v>814</v>
      </c>
      <c r="AU295" s="467" t="s">
        <v>69</v>
      </c>
      <c r="AV295" s="465" t="s">
        <v>66</v>
      </c>
      <c r="AW295" s="465" t="s">
        <v>103</v>
      </c>
      <c r="AX295" s="465" t="s">
        <v>62</v>
      </c>
      <c r="AY295" s="467" t="s">
        <v>155</v>
      </c>
    </row>
    <row r="296" spans="1:65" s="446" customFormat="1">
      <c r="B296" s="447"/>
      <c r="D296" s="448" t="s">
        <v>814</v>
      </c>
      <c r="E296" s="449" t="s">
        <v>60</v>
      </c>
      <c r="F296" s="450" t="s">
        <v>186</v>
      </c>
      <c r="H296" s="451">
        <v>3</v>
      </c>
      <c r="I296" s="452"/>
      <c r="L296" s="447"/>
      <c r="M296" s="453"/>
      <c r="N296" s="454"/>
      <c r="O296" s="454"/>
      <c r="P296" s="454"/>
      <c r="Q296" s="454"/>
      <c r="R296" s="454"/>
      <c r="S296" s="454"/>
      <c r="T296" s="455"/>
      <c r="AT296" s="449" t="s">
        <v>814</v>
      </c>
      <c r="AU296" s="449" t="s">
        <v>69</v>
      </c>
      <c r="AV296" s="446" t="s">
        <v>69</v>
      </c>
      <c r="AW296" s="446" t="s">
        <v>103</v>
      </c>
      <c r="AX296" s="446" t="s">
        <v>62</v>
      </c>
      <c r="AY296" s="449" t="s">
        <v>155</v>
      </c>
    </row>
    <row r="297" spans="1:65" s="456" customFormat="1">
      <c r="B297" s="457"/>
      <c r="D297" s="448" t="s">
        <v>814</v>
      </c>
      <c r="E297" s="458" t="s">
        <v>60</v>
      </c>
      <c r="F297" s="459" t="s">
        <v>828</v>
      </c>
      <c r="H297" s="460">
        <v>7</v>
      </c>
      <c r="I297" s="461"/>
      <c r="L297" s="457"/>
      <c r="M297" s="462"/>
      <c r="N297" s="463"/>
      <c r="O297" s="463"/>
      <c r="P297" s="463"/>
      <c r="Q297" s="463"/>
      <c r="R297" s="463"/>
      <c r="S297" s="463"/>
      <c r="T297" s="464"/>
      <c r="AT297" s="458" t="s">
        <v>814</v>
      </c>
      <c r="AU297" s="458" t="s">
        <v>69</v>
      </c>
      <c r="AV297" s="456" t="s">
        <v>163</v>
      </c>
      <c r="AW297" s="456" t="s">
        <v>103</v>
      </c>
      <c r="AX297" s="456" t="s">
        <v>66</v>
      </c>
      <c r="AY297" s="458" t="s">
        <v>155</v>
      </c>
    </row>
    <row r="298" spans="1:65" s="46" customFormat="1" ht="24.2" customHeight="1">
      <c r="A298" s="42"/>
      <c r="B298" s="203"/>
      <c r="C298" s="482" t="s">
        <v>1048</v>
      </c>
      <c r="D298" s="482" t="s">
        <v>931</v>
      </c>
      <c r="E298" s="483" t="s">
        <v>1049</v>
      </c>
      <c r="F298" s="484" t="s">
        <v>1050</v>
      </c>
      <c r="G298" s="485" t="s">
        <v>189</v>
      </c>
      <c r="H298" s="486">
        <v>4</v>
      </c>
      <c r="I298" s="487"/>
      <c r="J298" s="488">
        <f>ROUND(I298*H298,2)</f>
        <v>0</v>
      </c>
      <c r="K298" s="489"/>
      <c r="L298" s="490"/>
      <c r="M298" s="491" t="s">
        <v>60</v>
      </c>
      <c r="N298" s="492" t="s">
        <v>110</v>
      </c>
      <c r="O298" s="57"/>
      <c r="P298" s="214">
        <f>O298*H298</f>
        <v>0</v>
      </c>
      <c r="Q298" s="214">
        <v>5.0999999999999997E-2</v>
      </c>
      <c r="R298" s="214">
        <f>Q298*H298</f>
        <v>0.20399999999999999</v>
      </c>
      <c r="S298" s="214">
        <v>0</v>
      </c>
      <c r="T298" s="215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6" t="s">
        <v>214</v>
      </c>
      <c r="AT298" s="216" t="s">
        <v>931</v>
      </c>
      <c r="AU298" s="216" t="s">
        <v>69</v>
      </c>
      <c r="AY298" s="101" t="s">
        <v>155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01" t="s">
        <v>66</v>
      </c>
      <c r="BK298" s="217">
        <f>ROUND(I298*H298,2)</f>
        <v>0</v>
      </c>
      <c r="BL298" s="101" t="s">
        <v>163</v>
      </c>
      <c r="BM298" s="216" t="s">
        <v>1051</v>
      </c>
    </row>
    <row r="299" spans="1:65" s="465" customFormat="1">
      <c r="B299" s="466"/>
      <c r="D299" s="448" t="s">
        <v>814</v>
      </c>
      <c r="E299" s="467" t="s">
        <v>60</v>
      </c>
      <c r="F299" s="468" t="s">
        <v>1047</v>
      </c>
      <c r="H299" s="467" t="s">
        <v>60</v>
      </c>
      <c r="I299" s="469"/>
      <c r="L299" s="466"/>
      <c r="M299" s="470"/>
      <c r="N299" s="471"/>
      <c r="O299" s="471"/>
      <c r="P299" s="471"/>
      <c r="Q299" s="471"/>
      <c r="R299" s="471"/>
      <c r="S299" s="471"/>
      <c r="T299" s="472"/>
      <c r="AT299" s="467" t="s">
        <v>814</v>
      </c>
      <c r="AU299" s="467" t="s">
        <v>69</v>
      </c>
      <c r="AV299" s="465" t="s">
        <v>66</v>
      </c>
      <c r="AW299" s="465" t="s">
        <v>103</v>
      </c>
      <c r="AX299" s="465" t="s">
        <v>62</v>
      </c>
      <c r="AY299" s="467" t="s">
        <v>155</v>
      </c>
    </row>
    <row r="300" spans="1:65" s="446" customFormat="1">
      <c r="B300" s="447"/>
      <c r="D300" s="448" t="s">
        <v>814</v>
      </c>
      <c r="E300" s="449" t="s">
        <v>60</v>
      </c>
      <c r="F300" s="450" t="s">
        <v>163</v>
      </c>
      <c r="H300" s="451">
        <v>4</v>
      </c>
      <c r="I300" s="452"/>
      <c r="L300" s="447"/>
      <c r="M300" s="453"/>
      <c r="N300" s="454"/>
      <c r="O300" s="454"/>
      <c r="P300" s="454"/>
      <c r="Q300" s="454"/>
      <c r="R300" s="454"/>
      <c r="S300" s="454"/>
      <c r="T300" s="455"/>
      <c r="AT300" s="449" t="s">
        <v>814</v>
      </c>
      <c r="AU300" s="449" t="s">
        <v>69</v>
      </c>
      <c r="AV300" s="446" t="s">
        <v>69</v>
      </c>
      <c r="AW300" s="446" t="s">
        <v>103</v>
      </c>
      <c r="AX300" s="446" t="s">
        <v>66</v>
      </c>
      <c r="AY300" s="449" t="s">
        <v>155</v>
      </c>
    </row>
    <row r="301" spans="1:65" s="46" customFormat="1" ht="24.2" customHeight="1">
      <c r="A301" s="42"/>
      <c r="B301" s="203"/>
      <c r="C301" s="482" t="s">
        <v>1052</v>
      </c>
      <c r="D301" s="482" t="s">
        <v>931</v>
      </c>
      <c r="E301" s="483" t="s">
        <v>1053</v>
      </c>
      <c r="F301" s="484" t="s">
        <v>1054</v>
      </c>
      <c r="G301" s="485" t="s">
        <v>189</v>
      </c>
      <c r="H301" s="486">
        <v>6</v>
      </c>
      <c r="I301" s="487"/>
      <c r="J301" s="488">
        <f>ROUND(I301*H301,2)</f>
        <v>0</v>
      </c>
      <c r="K301" s="489"/>
      <c r="L301" s="490"/>
      <c r="M301" s="491" t="s">
        <v>60</v>
      </c>
      <c r="N301" s="492" t="s">
        <v>110</v>
      </c>
      <c r="O301" s="57"/>
      <c r="P301" s="214">
        <f>O301*H301</f>
        <v>0</v>
      </c>
      <c r="Q301" s="214">
        <v>6.8000000000000005E-2</v>
      </c>
      <c r="R301" s="214">
        <f>Q301*H301</f>
        <v>0.40800000000000003</v>
      </c>
      <c r="S301" s="214">
        <v>0</v>
      </c>
      <c r="T301" s="215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6" t="s">
        <v>214</v>
      </c>
      <c r="AT301" s="216" t="s">
        <v>931</v>
      </c>
      <c r="AU301" s="216" t="s">
        <v>69</v>
      </c>
      <c r="AY301" s="101" t="s">
        <v>155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01" t="s">
        <v>66</v>
      </c>
      <c r="BK301" s="217">
        <f>ROUND(I301*H301,2)</f>
        <v>0</v>
      </c>
      <c r="BL301" s="101" t="s">
        <v>163</v>
      </c>
      <c r="BM301" s="216" t="s">
        <v>1055</v>
      </c>
    </row>
    <row r="302" spans="1:65" s="465" customFormat="1">
      <c r="B302" s="466"/>
      <c r="D302" s="448" t="s">
        <v>814</v>
      </c>
      <c r="E302" s="467" t="s">
        <v>60</v>
      </c>
      <c r="F302" s="468" t="s">
        <v>1047</v>
      </c>
      <c r="H302" s="467" t="s">
        <v>60</v>
      </c>
      <c r="I302" s="469"/>
      <c r="L302" s="466"/>
      <c r="M302" s="470"/>
      <c r="N302" s="471"/>
      <c r="O302" s="471"/>
      <c r="P302" s="471"/>
      <c r="Q302" s="471"/>
      <c r="R302" s="471"/>
      <c r="S302" s="471"/>
      <c r="T302" s="472"/>
      <c r="AT302" s="467" t="s">
        <v>814</v>
      </c>
      <c r="AU302" s="467" t="s">
        <v>69</v>
      </c>
      <c r="AV302" s="465" t="s">
        <v>66</v>
      </c>
      <c r="AW302" s="465" t="s">
        <v>103</v>
      </c>
      <c r="AX302" s="465" t="s">
        <v>62</v>
      </c>
      <c r="AY302" s="467" t="s">
        <v>155</v>
      </c>
    </row>
    <row r="303" spans="1:65" s="446" customFormat="1">
      <c r="B303" s="447"/>
      <c r="D303" s="448" t="s">
        <v>814</v>
      </c>
      <c r="E303" s="449" t="s">
        <v>60</v>
      </c>
      <c r="F303" s="450" t="s">
        <v>829</v>
      </c>
      <c r="H303" s="451">
        <v>6</v>
      </c>
      <c r="I303" s="452"/>
      <c r="L303" s="447"/>
      <c r="M303" s="453"/>
      <c r="N303" s="454"/>
      <c r="O303" s="454"/>
      <c r="P303" s="454"/>
      <c r="Q303" s="454"/>
      <c r="R303" s="454"/>
      <c r="S303" s="454"/>
      <c r="T303" s="455"/>
      <c r="AT303" s="449" t="s">
        <v>814</v>
      </c>
      <c r="AU303" s="449" t="s">
        <v>69</v>
      </c>
      <c r="AV303" s="446" t="s">
        <v>69</v>
      </c>
      <c r="AW303" s="446" t="s">
        <v>103</v>
      </c>
      <c r="AX303" s="446" t="s">
        <v>66</v>
      </c>
      <c r="AY303" s="449" t="s">
        <v>155</v>
      </c>
    </row>
    <row r="304" spans="1:65" s="46" customFormat="1" ht="21.75" customHeight="1">
      <c r="A304" s="42"/>
      <c r="B304" s="203"/>
      <c r="C304" s="204" t="s">
        <v>320</v>
      </c>
      <c r="D304" s="204" t="s">
        <v>159</v>
      </c>
      <c r="E304" s="205" t="s">
        <v>1056</v>
      </c>
      <c r="F304" s="206" t="s">
        <v>1057</v>
      </c>
      <c r="G304" s="207" t="s">
        <v>189</v>
      </c>
      <c r="H304" s="208">
        <v>6</v>
      </c>
      <c r="I304" s="209"/>
      <c r="J304" s="210">
        <f>ROUND(I304*H304,2)</f>
        <v>0</v>
      </c>
      <c r="K304" s="211"/>
      <c r="L304" s="45"/>
      <c r="M304" s="212" t="s">
        <v>60</v>
      </c>
      <c r="N304" s="213" t="s">
        <v>110</v>
      </c>
      <c r="O304" s="57"/>
      <c r="P304" s="214">
        <f>O304*H304</f>
        <v>0</v>
      </c>
      <c r="Q304" s="214">
        <v>0.22394</v>
      </c>
      <c r="R304" s="214">
        <f>Q304*H304</f>
        <v>1.3436399999999999</v>
      </c>
      <c r="S304" s="214">
        <v>0</v>
      </c>
      <c r="T304" s="215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6" t="s">
        <v>163</v>
      </c>
      <c r="AT304" s="216" t="s">
        <v>159</v>
      </c>
      <c r="AU304" s="216" t="s">
        <v>69</v>
      </c>
      <c r="AY304" s="101" t="s">
        <v>155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01" t="s">
        <v>66</v>
      </c>
      <c r="BK304" s="217">
        <f>ROUND(I304*H304,2)</f>
        <v>0</v>
      </c>
      <c r="BL304" s="101" t="s">
        <v>163</v>
      </c>
      <c r="BM304" s="216" t="s">
        <v>1058</v>
      </c>
    </row>
    <row r="305" spans="1:65" s="46" customFormat="1" ht="24.2" customHeight="1">
      <c r="A305" s="42"/>
      <c r="B305" s="203"/>
      <c r="C305" s="482" t="s">
        <v>324</v>
      </c>
      <c r="D305" s="482" t="s">
        <v>931</v>
      </c>
      <c r="E305" s="483" t="s">
        <v>1059</v>
      </c>
      <c r="F305" s="484" t="s">
        <v>1060</v>
      </c>
      <c r="G305" s="485" t="s">
        <v>189</v>
      </c>
      <c r="H305" s="486">
        <v>6</v>
      </c>
      <c r="I305" s="487"/>
      <c r="J305" s="488">
        <f>ROUND(I305*H305,2)</f>
        <v>0</v>
      </c>
      <c r="K305" s="489"/>
      <c r="L305" s="490"/>
      <c r="M305" s="491" t="s">
        <v>60</v>
      </c>
      <c r="N305" s="492" t="s">
        <v>110</v>
      </c>
      <c r="O305" s="57"/>
      <c r="P305" s="214">
        <f>O305*H305</f>
        <v>0</v>
      </c>
      <c r="Q305" s="214">
        <v>8.1000000000000003E-2</v>
      </c>
      <c r="R305" s="214">
        <f>Q305*H305</f>
        <v>0.48599999999999999</v>
      </c>
      <c r="S305" s="214">
        <v>0</v>
      </c>
      <c r="T305" s="215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6" t="s">
        <v>214</v>
      </c>
      <c r="AT305" s="216" t="s">
        <v>931</v>
      </c>
      <c r="AU305" s="216" t="s">
        <v>69</v>
      </c>
      <c r="AY305" s="101" t="s">
        <v>155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01" t="s">
        <v>66</v>
      </c>
      <c r="BK305" s="217">
        <f>ROUND(I305*H305,2)</f>
        <v>0</v>
      </c>
      <c r="BL305" s="101" t="s">
        <v>163</v>
      </c>
      <c r="BM305" s="216" t="s">
        <v>1061</v>
      </c>
    </row>
    <row r="306" spans="1:65" s="465" customFormat="1">
      <c r="B306" s="466"/>
      <c r="D306" s="448" t="s">
        <v>814</v>
      </c>
      <c r="E306" s="467" t="s">
        <v>60</v>
      </c>
      <c r="F306" s="468" t="s">
        <v>911</v>
      </c>
      <c r="H306" s="467" t="s">
        <v>60</v>
      </c>
      <c r="I306" s="469"/>
      <c r="L306" s="466"/>
      <c r="M306" s="470"/>
      <c r="N306" s="471"/>
      <c r="O306" s="471"/>
      <c r="P306" s="471"/>
      <c r="Q306" s="471"/>
      <c r="R306" s="471"/>
      <c r="S306" s="471"/>
      <c r="T306" s="472"/>
      <c r="AT306" s="467" t="s">
        <v>814</v>
      </c>
      <c r="AU306" s="467" t="s">
        <v>69</v>
      </c>
      <c r="AV306" s="465" t="s">
        <v>66</v>
      </c>
      <c r="AW306" s="465" t="s">
        <v>103</v>
      </c>
      <c r="AX306" s="465" t="s">
        <v>62</v>
      </c>
      <c r="AY306" s="467" t="s">
        <v>155</v>
      </c>
    </row>
    <row r="307" spans="1:65" s="446" customFormat="1">
      <c r="B307" s="447"/>
      <c r="D307" s="448" t="s">
        <v>814</v>
      </c>
      <c r="E307" s="449" t="s">
        <v>60</v>
      </c>
      <c r="F307" s="450" t="s">
        <v>829</v>
      </c>
      <c r="H307" s="451">
        <v>6</v>
      </c>
      <c r="I307" s="452"/>
      <c r="L307" s="447"/>
      <c r="M307" s="453"/>
      <c r="N307" s="454"/>
      <c r="O307" s="454"/>
      <c r="P307" s="454"/>
      <c r="Q307" s="454"/>
      <c r="R307" s="454"/>
      <c r="S307" s="454"/>
      <c r="T307" s="455"/>
      <c r="AT307" s="449" t="s">
        <v>814</v>
      </c>
      <c r="AU307" s="449" t="s">
        <v>69</v>
      </c>
      <c r="AV307" s="446" t="s">
        <v>69</v>
      </c>
      <c r="AW307" s="446" t="s">
        <v>103</v>
      </c>
      <c r="AX307" s="446" t="s">
        <v>66</v>
      </c>
      <c r="AY307" s="449" t="s">
        <v>155</v>
      </c>
    </row>
    <row r="308" spans="1:65" s="46" customFormat="1" ht="24.2" customHeight="1">
      <c r="A308" s="42"/>
      <c r="B308" s="203"/>
      <c r="C308" s="204" t="s">
        <v>392</v>
      </c>
      <c r="D308" s="204" t="s">
        <v>159</v>
      </c>
      <c r="E308" s="205" t="s">
        <v>1062</v>
      </c>
      <c r="F308" s="206" t="s">
        <v>1063</v>
      </c>
      <c r="G308" s="207" t="s">
        <v>832</v>
      </c>
      <c r="H308" s="208">
        <v>4.6079999999999997</v>
      </c>
      <c r="I308" s="209"/>
      <c r="J308" s="210">
        <f>ROUND(I308*H308,2)</f>
        <v>0</v>
      </c>
      <c r="K308" s="211"/>
      <c r="L308" s="45"/>
      <c r="M308" s="212" t="s">
        <v>60</v>
      </c>
      <c r="N308" s="213" t="s">
        <v>110</v>
      </c>
      <c r="O308" s="57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6" t="s">
        <v>163</v>
      </c>
      <c r="AT308" s="216" t="s">
        <v>159</v>
      </c>
      <c r="AU308" s="216" t="s">
        <v>69</v>
      </c>
      <c r="AY308" s="101" t="s">
        <v>155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01" t="s">
        <v>66</v>
      </c>
      <c r="BK308" s="217">
        <f>ROUND(I308*H308,2)</f>
        <v>0</v>
      </c>
      <c r="BL308" s="101" t="s">
        <v>163</v>
      </c>
      <c r="BM308" s="216" t="s">
        <v>1064</v>
      </c>
    </row>
    <row r="309" spans="1:65" s="465" customFormat="1">
      <c r="B309" s="466"/>
      <c r="D309" s="448" t="s">
        <v>814</v>
      </c>
      <c r="E309" s="467" t="s">
        <v>60</v>
      </c>
      <c r="F309" s="468" t="s">
        <v>1065</v>
      </c>
      <c r="H309" s="467" t="s">
        <v>60</v>
      </c>
      <c r="I309" s="469"/>
      <c r="L309" s="466"/>
      <c r="M309" s="470"/>
      <c r="N309" s="471"/>
      <c r="O309" s="471"/>
      <c r="P309" s="471"/>
      <c r="Q309" s="471"/>
      <c r="R309" s="471"/>
      <c r="S309" s="471"/>
      <c r="T309" s="472"/>
      <c r="AT309" s="467" t="s">
        <v>814</v>
      </c>
      <c r="AU309" s="467" t="s">
        <v>69</v>
      </c>
      <c r="AV309" s="465" t="s">
        <v>66</v>
      </c>
      <c r="AW309" s="465" t="s">
        <v>103</v>
      </c>
      <c r="AX309" s="465" t="s">
        <v>62</v>
      </c>
      <c r="AY309" s="467" t="s">
        <v>155</v>
      </c>
    </row>
    <row r="310" spans="1:65" s="446" customFormat="1">
      <c r="B310" s="447"/>
      <c r="D310" s="448" t="s">
        <v>814</v>
      </c>
      <c r="E310" s="449" t="s">
        <v>60</v>
      </c>
      <c r="F310" s="450" t="s">
        <v>1066</v>
      </c>
      <c r="H310" s="451">
        <v>4.6079999999999997</v>
      </c>
      <c r="I310" s="452"/>
      <c r="L310" s="447"/>
      <c r="M310" s="453"/>
      <c r="N310" s="454"/>
      <c r="O310" s="454"/>
      <c r="P310" s="454"/>
      <c r="Q310" s="454"/>
      <c r="R310" s="454"/>
      <c r="S310" s="454"/>
      <c r="T310" s="455"/>
      <c r="AT310" s="449" t="s">
        <v>814</v>
      </c>
      <c r="AU310" s="449" t="s">
        <v>69</v>
      </c>
      <c r="AV310" s="446" t="s">
        <v>69</v>
      </c>
      <c r="AW310" s="446" t="s">
        <v>103</v>
      </c>
      <c r="AX310" s="446" t="s">
        <v>66</v>
      </c>
      <c r="AY310" s="449" t="s">
        <v>155</v>
      </c>
    </row>
    <row r="311" spans="1:65" s="46" customFormat="1" ht="24.2" customHeight="1">
      <c r="A311" s="42"/>
      <c r="B311" s="203"/>
      <c r="C311" s="204" t="s">
        <v>1067</v>
      </c>
      <c r="D311" s="204" t="s">
        <v>159</v>
      </c>
      <c r="E311" s="205" t="s">
        <v>1068</v>
      </c>
      <c r="F311" s="206" t="s">
        <v>1069</v>
      </c>
      <c r="G311" s="207" t="s">
        <v>162</v>
      </c>
      <c r="H311" s="208">
        <v>7.68</v>
      </c>
      <c r="I311" s="209"/>
      <c r="J311" s="210">
        <f>ROUND(I311*H311,2)</f>
        <v>0</v>
      </c>
      <c r="K311" s="211"/>
      <c r="L311" s="45"/>
      <c r="M311" s="212" t="s">
        <v>60</v>
      </c>
      <c r="N311" s="213" t="s">
        <v>110</v>
      </c>
      <c r="O311" s="57"/>
      <c r="P311" s="214">
        <f>O311*H311</f>
        <v>0</v>
      </c>
      <c r="Q311" s="214">
        <v>6.3200000000000001E-3</v>
      </c>
      <c r="R311" s="214">
        <f>Q311*H311</f>
        <v>4.85376E-2</v>
      </c>
      <c r="S311" s="214">
        <v>0</v>
      </c>
      <c r="T311" s="215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6" t="s">
        <v>163</v>
      </c>
      <c r="AT311" s="216" t="s">
        <v>159</v>
      </c>
      <c r="AU311" s="216" t="s">
        <v>69</v>
      </c>
      <c r="AY311" s="101" t="s">
        <v>155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01" t="s">
        <v>66</v>
      </c>
      <c r="BK311" s="217">
        <f>ROUND(I311*H311,2)</f>
        <v>0</v>
      </c>
      <c r="BL311" s="101" t="s">
        <v>163</v>
      </c>
      <c r="BM311" s="216" t="s">
        <v>1070</v>
      </c>
    </row>
    <row r="312" spans="1:65" s="446" customFormat="1">
      <c r="B312" s="447"/>
      <c r="D312" s="448" t="s">
        <v>814</v>
      </c>
      <c r="E312" s="449" t="s">
        <v>60</v>
      </c>
      <c r="F312" s="450" t="s">
        <v>1071</v>
      </c>
      <c r="H312" s="451">
        <v>7.68</v>
      </c>
      <c r="I312" s="452"/>
      <c r="L312" s="447"/>
      <c r="M312" s="453"/>
      <c r="N312" s="454"/>
      <c r="O312" s="454"/>
      <c r="P312" s="454"/>
      <c r="Q312" s="454"/>
      <c r="R312" s="454"/>
      <c r="S312" s="454"/>
      <c r="T312" s="455"/>
      <c r="AT312" s="449" t="s">
        <v>814</v>
      </c>
      <c r="AU312" s="449" t="s">
        <v>69</v>
      </c>
      <c r="AV312" s="446" t="s">
        <v>69</v>
      </c>
      <c r="AW312" s="446" t="s">
        <v>103</v>
      </c>
      <c r="AX312" s="446" t="s">
        <v>66</v>
      </c>
      <c r="AY312" s="449" t="s">
        <v>155</v>
      </c>
    </row>
    <row r="313" spans="1:65" s="189" customFormat="1" ht="22.9" customHeight="1">
      <c r="B313" s="190"/>
      <c r="D313" s="191" t="s">
        <v>61</v>
      </c>
      <c r="E313" s="201" t="s">
        <v>829</v>
      </c>
      <c r="F313" s="201" t="s">
        <v>1072</v>
      </c>
      <c r="I313" s="193"/>
      <c r="J313" s="202">
        <f>BK313</f>
        <v>0</v>
      </c>
      <c r="L313" s="190"/>
      <c r="M313" s="195"/>
      <c r="N313" s="196"/>
      <c r="O313" s="196"/>
      <c r="P313" s="197">
        <f>SUM(P314:P327)</f>
        <v>0</v>
      </c>
      <c r="Q313" s="196"/>
      <c r="R313" s="197">
        <f>SUM(R314:R327)</f>
        <v>2.1068218000000001</v>
      </c>
      <c r="S313" s="196"/>
      <c r="T313" s="198">
        <f>SUM(T314:T327)</f>
        <v>0</v>
      </c>
      <c r="AR313" s="191" t="s">
        <v>66</v>
      </c>
      <c r="AT313" s="199" t="s">
        <v>61</v>
      </c>
      <c r="AU313" s="199" t="s">
        <v>66</v>
      </c>
      <c r="AY313" s="191" t="s">
        <v>155</v>
      </c>
      <c r="BK313" s="200">
        <f>SUM(BK314:BK327)</f>
        <v>0</v>
      </c>
    </row>
    <row r="314" spans="1:65" s="46" customFormat="1" ht="24.2" customHeight="1">
      <c r="A314" s="42"/>
      <c r="B314" s="203"/>
      <c r="C314" s="204" t="s">
        <v>396</v>
      </c>
      <c r="D314" s="204" t="s">
        <v>159</v>
      </c>
      <c r="E314" s="205" t="s">
        <v>1073</v>
      </c>
      <c r="F314" s="206" t="s">
        <v>1074</v>
      </c>
      <c r="G314" s="207" t="s">
        <v>162</v>
      </c>
      <c r="H314" s="208">
        <v>50.426000000000002</v>
      </c>
      <c r="I314" s="209"/>
      <c r="J314" s="210">
        <f>ROUND(I314*H314,2)</f>
        <v>0</v>
      </c>
      <c r="K314" s="211"/>
      <c r="L314" s="45"/>
      <c r="M314" s="212" t="s">
        <v>60</v>
      </c>
      <c r="N314" s="213" t="s">
        <v>110</v>
      </c>
      <c r="O314" s="57"/>
      <c r="P314" s="214">
        <f>O314*H314</f>
        <v>0</v>
      </c>
      <c r="Q314" s="214">
        <v>8.0000000000000002E-3</v>
      </c>
      <c r="R314" s="214">
        <f>Q314*H314</f>
        <v>0.40340800000000004</v>
      </c>
      <c r="S314" s="214">
        <v>0</v>
      </c>
      <c r="T314" s="215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6" t="s">
        <v>163</v>
      </c>
      <c r="AT314" s="216" t="s">
        <v>159</v>
      </c>
      <c r="AU314" s="216" t="s">
        <v>69</v>
      </c>
      <c r="AY314" s="101" t="s">
        <v>155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01" t="s">
        <v>66</v>
      </c>
      <c r="BK314" s="217">
        <f>ROUND(I314*H314,2)</f>
        <v>0</v>
      </c>
      <c r="BL314" s="101" t="s">
        <v>163</v>
      </c>
      <c r="BM314" s="216" t="s">
        <v>1075</v>
      </c>
    </row>
    <row r="315" spans="1:65" s="465" customFormat="1">
      <c r="B315" s="466"/>
      <c r="D315" s="448" t="s">
        <v>814</v>
      </c>
      <c r="E315" s="467" t="s">
        <v>60</v>
      </c>
      <c r="F315" s="468" t="s">
        <v>910</v>
      </c>
      <c r="H315" s="467" t="s">
        <v>60</v>
      </c>
      <c r="I315" s="469"/>
      <c r="L315" s="466"/>
      <c r="M315" s="470"/>
      <c r="N315" s="471"/>
      <c r="O315" s="471"/>
      <c r="P315" s="471"/>
      <c r="Q315" s="471"/>
      <c r="R315" s="471"/>
      <c r="S315" s="471"/>
      <c r="T315" s="472"/>
      <c r="AT315" s="467" t="s">
        <v>814</v>
      </c>
      <c r="AU315" s="467" t="s">
        <v>69</v>
      </c>
      <c r="AV315" s="465" t="s">
        <v>66</v>
      </c>
      <c r="AW315" s="465" t="s">
        <v>103</v>
      </c>
      <c r="AX315" s="465" t="s">
        <v>62</v>
      </c>
      <c r="AY315" s="467" t="s">
        <v>155</v>
      </c>
    </row>
    <row r="316" spans="1:65" s="465" customFormat="1">
      <c r="B316" s="466"/>
      <c r="D316" s="448" t="s">
        <v>814</v>
      </c>
      <c r="E316" s="467" t="s">
        <v>60</v>
      </c>
      <c r="F316" s="468" t="s">
        <v>911</v>
      </c>
      <c r="H316" s="467" t="s">
        <v>60</v>
      </c>
      <c r="I316" s="469"/>
      <c r="L316" s="466"/>
      <c r="M316" s="470"/>
      <c r="N316" s="471"/>
      <c r="O316" s="471"/>
      <c r="P316" s="471"/>
      <c r="Q316" s="471"/>
      <c r="R316" s="471"/>
      <c r="S316" s="471"/>
      <c r="T316" s="472"/>
      <c r="AT316" s="467" t="s">
        <v>814</v>
      </c>
      <c r="AU316" s="467" t="s">
        <v>69</v>
      </c>
      <c r="AV316" s="465" t="s">
        <v>66</v>
      </c>
      <c r="AW316" s="465" t="s">
        <v>103</v>
      </c>
      <c r="AX316" s="465" t="s">
        <v>62</v>
      </c>
      <c r="AY316" s="467" t="s">
        <v>155</v>
      </c>
    </row>
    <row r="317" spans="1:65" s="465" customFormat="1">
      <c r="B317" s="466"/>
      <c r="D317" s="448" t="s">
        <v>814</v>
      </c>
      <c r="E317" s="467" t="s">
        <v>60</v>
      </c>
      <c r="F317" s="468" t="s">
        <v>1076</v>
      </c>
      <c r="H317" s="467" t="s">
        <v>60</v>
      </c>
      <c r="I317" s="469"/>
      <c r="L317" s="466"/>
      <c r="M317" s="470"/>
      <c r="N317" s="471"/>
      <c r="O317" s="471"/>
      <c r="P317" s="471"/>
      <c r="Q317" s="471"/>
      <c r="R317" s="471"/>
      <c r="S317" s="471"/>
      <c r="T317" s="472"/>
      <c r="AT317" s="467" t="s">
        <v>814</v>
      </c>
      <c r="AU317" s="467" t="s">
        <v>69</v>
      </c>
      <c r="AV317" s="465" t="s">
        <v>66</v>
      </c>
      <c r="AW317" s="465" t="s">
        <v>103</v>
      </c>
      <c r="AX317" s="465" t="s">
        <v>62</v>
      </c>
      <c r="AY317" s="467" t="s">
        <v>155</v>
      </c>
    </row>
    <row r="318" spans="1:65" s="446" customFormat="1">
      <c r="B318" s="447"/>
      <c r="D318" s="448" t="s">
        <v>814</v>
      </c>
      <c r="E318" s="449" t="s">
        <v>60</v>
      </c>
      <c r="F318" s="450" t="s">
        <v>1077</v>
      </c>
      <c r="H318" s="451">
        <v>11.88</v>
      </c>
      <c r="I318" s="452"/>
      <c r="L318" s="447"/>
      <c r="M318" s="453"/>
      <c r="N318" s="454"/>
      <c r="O318" s="454"/>
      <c r="P318" s="454"/>
      <c r="Q318" s="454"/>
      <c r="R318" s="454"/>
      <c r="S318" s="454"/>
      <c r="T318" s="455"/>
      <c r="AT318" s="449" t="s">
        <v>814</v>
      </c>
      <c r="AU318" s="449" t="s">
        <v>69</v>
      </c>
      <c r="AV318" s="446" t="s">
        <v>69</v>
      </c>
      <c r="AW318" s="446" t="s">
        <v>103</v>
      </c>
      <c r="AX318" s="446" t="s">
        <v>62</v>
      </c>
      <c r="AY318" s="449" t="s">
        <v>155</v>
      </c>
    </row>
    <row r="319" spans="1:65" s="465" customFormat="1">
      <c r="B319" s="466"/>
      <c r="D319" s="448" t="s">
        <v>814</v>
      </c>
      <c r="E319" s="467" t="s">
        <v>60</v>
      </c>
      <c r="F319" s="468" t="s">
        <v>1078</v>
      </c>
      <c r="H319" s="467" t="s">
        <v>60</v>
      </c>
      <c r="I319" s="469"/>
      <c r="L319" s="466"/>
      <c r="M319" s="470"/>
      <c r="N319" s="471"/>
      <c r="O319" s="471"/>
      <c r="P319" s="471"/>
      <c r="Q319" s="471"/>
      <c r="R319" s="471"/>
      <c r="S319" s="471"/>
      <c r="T319" s="472"/>
      <c r="AT319" s="467" t="s">
        <v>814</v>
      </c>
      <c r="AU319" s="467" t="s">
        <v>69</v>
      </c>
      <c r="AV319" s="465" t="s">
        <v>66</v>
      </c>
      <c r="AW319" s="465" t="s">
        <v>103</v>
      </c>
      <c r="AX319" s="465" t="s">
        <v>62</v>
      </c>
      <c r="AY319" s="467" t="s">
        <v>155</v>
      </c>
    </row>
    <row r="320" spans="1:65" s="446" customFormat="1">
      <c r="B320" s="447"/>
      <c r="D320" s="448" t="s">
        <v>814</v>
      </c>
      <c r="E320" s="449" t="s">
        <v>60</v>
      </c>
      <c r="F320" s="450" t="s">
        <v>1079</v>
      </c>
      <c r="H320" s="451">
        <v>3.504</v>
      </c>
      <c r="I320" s="452"/>
      <c r="L320" s="447"/>
      <c r="M320" s="453"/>
      <c r="N320" s="454"/>
      <c r="O320" s="454"/>
      <c r="P320" s="454"/>
      <c r="Q320" s="454"/>
      <c r="R320" s="454"/>
      <c r="S320" s="454"/>
      <c r="T320" s="455"/>
      <c r="AT320" s="449" t="s">
        <v>814</v>
      </c>
      <c r="AU320" s="449" t="s">
        <v>69</v>
      </c>
      <c r="AV320" s="446" t="s">
        <v>69</v>
      </c>
      <c r="AW320" s="446" t="s">
        <v>103</v>
      </c>
      <c r="AX320" s="446" t="s">
        <v>62</v>
      </c>
      <c r="AY320" s="449" t="s">
        <v>155</v>
      </c>
    </row>
    <row r="321" spans="1:65" s="446" customFormat="1">
      <c r="B321" s="447"/>
      <c r="D321" s="448" t="s">
        <v>814</v>
      </c>
      <c r="E321" s="449" t="s">
        <v>60</v>
      </c>
      <c r="F321" s="450" t="s">
        <v>1080</v>
      </c>
      <c r="H321" s="451">
        <v>35.042000000000002</v>
      </c>
      <c r="I321" s="452"/>
      <c r="L321" s="447"/>
      <c r="M321" s="453"/>
      <c r="N321" s="454"/>
      <c r="O321" s="454"/>
      <c r="P321" s="454"/>
      <c r="Q321" s="454"/>
      <c r="R321" s="454"/>
      <c r="S321" s="454"/>
      <c r="T321" s="455"/>
      <c r="AT321" s="449" t="s">
        <v>814</v>
      </c>
      <c r="AU321" s="449" t="s">
        <v>69</v>
      </c>
      <c r="AV321" s="446" t="s">
        <v>69</v>
      </c>
      <c r="AW321" s="446" t="s">
        <v>103</v>
      </c>
      <c r="AX321" s="446" t="s">
        <v>62</v>
      </c>
      <c r="AY321" s="449" t="s">
        <v>155</v>
      </c>
    </row>
    <row r="322" spans="1:65" s="456" customFormat="1">
      <c r="B322" s="457"/>
      <c r="D322" s="448" t="s">
        <v>814</v>
      </c>
      <c r="E322" s="458" t="s">
        <v>60</v>
      </c>
      <c r="F322" s="459" t="s">
        <v>828</v>
      </c>
      <c r="H322" s="460">
        <v>50.426000000000002</v>
      </c>
      <c r="I322" s="461"/>
      <c r="L322" s="457"/>
      <c r="M322" s="462"/>
      <c r="N322" s="463"/>
      <c r="O322" s="463"/>
      <c r="P322" s="463"/>
      <c r="Q322" s="463"/>
      <c r="R322" s="463"/>
      <c r="S322" s="463"/>
      <c r="T322" s="464"/>
      <c r="AT322" s="458" t="s">
        <v>814</v>
      </c>
      <c r="AU322" s="458" t="s">
        <v>69</v>
      </c>
      <c r="AV322" s="456" t="s">
        <v>163</v>
      </c>
      <c r="AW322" s="456" t="s">
        <v>103</v>
      </c>
      <c r="AX322" s="456" t="s">
        <v>66</v>
      </c>
      <c r="AY322" s="458" t="s">
        <v>155</v>
      </c>
    </row>
    <row r="323" spans="1:65" s="46" customFormat="1" ht="24.2" customHeight="1">
      <c r="A323" s="42"/>
      <c r="B323" s="203"/>
      <c r="C323" s="204" t="s">
        <v>404</v>
      </c>
      <c r="D323" s="204" t="s">
        <v>159</v>
      </c>
      <c r="E323" s="205" t="s">
        <v>1081</v>
      </c>
      <c r="F323" s="206" t="s">
        <v>1082</v>
      </c>
      <c r="G323" s="207" t="s">
        <v>162</v>
      </c>
      <c r="H323" s="208">
        <v>26.07</v>
      </c>
      <c r="I323" s="209"/>
      <c r="J323" s="210">
        <f>ROUND(I323*H323,2)</f>
        <v>0</v>
      </c>
      <c r="K323" s="211"/>
      <c r="L323" s="45"/>
      <c r="M323" s="212" t="s">
        <v>60</v>
      </c>
      <c r="N323" s="213" t="s">
        <v>110</v>
      </c>
      <c r="O323" s="57"/>
      <c r="P323" s="214">
        <f>O323*H323</f>
        <v>0</v>
      </c>
      <c r="Q323" s="214">
        <v>6.5339999999999995E-2</v>
      </c>
      <c r="R323" s="214">
        <f>Q323*H323</f>
        <v>1.7034137999999999</v>
      </c>
      <c r="S323" s="214">
        <v>0</v>
      </c>
      <c r="T323" s="215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6" t="s">
        <v>163</v>
      </c>
      <c r="AT323" s="216" t="s">
        <v>159</v>
      </c>
      <c r="AU323" s="216" t="s">
        <v>69</v>
      </c>
      <c r="AY323" s="101" t="s">
        <v>155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01" t="s">
        <v>66</v>
      </c>
      <c r="BK323" s="217">
        <f>ROUND(I323*H323,2)</f>
        <v>0</v>
      </c>
      <c r="BL323" s="101" t="s">
        <v>163</v>
      </c>
      <c r="BM323" s="216" t="s">
        <v>1083</v>
      </c>
    </row>
    <row r="324" spans="1:65" s="465" customFormat="1">
      <c r="B324" s="466"/>
      <c r="D324" s="448" t="s">
        <v>814</v>
      </c>
      <c r="E324" s="467" t="s">
        <v>60</v>
      </c>
      <c r="F324" s="468" t="s">
        <v>910</v>
      </c>
      <c r="H324" s="467" t="s">
        <v>60</v>
      </c>
      <c r="I324" s="469"/>
      <c r="L324" s="466"/>
      <c r="M324" s="470"/>
      <c r="N324" s="471"/>
      <c r="O324" s="471"/>
      <c r="P324" s="471"/>
      <c r="Q324" s="471"/>
      <c r="R324" s="471"/>
      <c r="S324" s="471"/>
      <c r="T324" s="472"/>
      <c r="AT324" s="467" t="s">
        <v>814</v>
      </c>
      <c r="AU324" s="467" t="s">
        <v>69</v>
      </c>
      <c r="AV324" s="465" t="s">
        <v>66</v>
      </c>
      <c r="AW324" s="465" t="s">
        <v>103</v>
      </c>
      <c r="AX324" s="465" t="s">
        <v>62</v>
      </c>
      <c r="AY324" s="467" t="s">
        <v>155</v>
      </c>
    </row>
    <row r="325" spans="1:65" s="465" customFormat="1">
      <c r="B325" s="466"/>
      <c r="D325" s="448" t="s">
        <v>814</v>
      </c>
      <c r="E325" s="467" t="s">
        <v>60</v>
      </c>
      <c r="F325" s="468" t="s">
        <v>911</v>
      </c>
      <c r="H325" s="467" t="s">
        <v>60</v>
      </c>
      <c r="I325" s="469"/>
      <c r="L325" s="466"/>
      <c r="M325" s="470"/>
      <c r="N325" s="471"/>
      <c r="O325" s="471"/>
      <c r="P325" s="471"/>
      <c r="Q325" s="471"/>
      <c r="R325" s="471"/>
      <c r="S325" s="471"/>
      <c r="T325" s="472"/>
      <c r="AT325" s="467" t="s">
        <v>814</v>
      </c>
      <c r="AU325" s="467" t="s">
        <v>69</v>
      </c>
      <c r="AV325" s="465" t="s">
        <v>66</v>
      </c>
      <c r="AW325" s="465" t="s">
        <v>103</v>
      </c>
      <c r="AX325" s="465" t="s">
        <v>62</v>
      </c>
      <c r="AY325" s="467" t="s">
        <v>155</v>
      </c>
    </row>
    <row r="326" spans="1:65" s="465" customFormat="1">
      <c r="B326" s="466"/>
      <c r="D326" s="448" t="s">
        <v>814</v>
      </c>
      <c r="E326" s="467" t="s">
        <v>60</v>
      </c>
      <c r="F326" s="468" t="s">
        <v>1084</v>
      </c>
      <c r="H326" s="467" t="s">
        <v>60</v>
      </c>
      <c r="I326" s="469"/>
      <c r="L326" s="466"/>
      <c r="M326" s="470"/>
      <c r="N326" s="471"/>
      <c r="O326" s="471"/>
      <c r="P326" s="471"/>
      <c r="Q326" s="471"/>
      <c r="R326" s="471"/>
      <c r="S326" s="471"/>
      <c r="T326" s="472"/>
      <c r="AT326" s="467" t="s">
        <v>814</v>
      </c>
      <c r="AU326" s="467" t="s">
        <v>69</v>
      </c>
      <c r="AV326" s="465" t="s">
        <v>66</v>
      </c>
      <c r="AW326" s="465" t="s">
        <v>103</v>
      </c>
      <c r="AX326" s="465" t="s">
        <v>62</v>
      </c>
      <c r="AY326" s="467" t="s">
        <v>155</v>
      </c>
    </row>
    <row r="327" spans="1:65" s="446" customFormat="1">
      <c r="B327" s="447"/>
      <c r="D327" s="448" t="s">
        <v>814</v>
      </c>
      <c r="E327" s="449" t="s">
        <v>60</v>
      </c>
      <c r="F327" s="450" t="s">
        <v>1085</v>
      </c>
      <c r="H327" s="451">
        <v>26.07</v>
      </c>
      <c r="I327" s="452"/>
      <c r="L327" s="447"/>
      <c r="M327" s="453"/>
      <c r="N327" s="454"/>
      <c r="O327" s="454"/>
      <c r="P327" s="454"/>
      <c r="Q327" s="454"/>
      <c r="R327" s="454"/>
      <c r="S327" s="454"/>
      <c r="T327" s="455"/>
      <c r="AT327" s="449" t="s">
        <v>814</v>
      </c>
      <c r="AU327" s="449" t="s">
        <v>69</v>
      </c>
      <c r="AV327" s="446" t="s">
        <v>69</v>
      </c>
      <c r="AW327" s="446" t="s">
        <v>103</v>
      </c>
      <c r="AX327" s="446" t="s">
        <v>66</v>
      </c>
      <c r="AY327" s="449" t="s">
        <v>155</v>
      </c>
    </row>
    <row r="328" spans="1:65" s="189" customFormat="1" ht="22.9" customHeight="1">
      <c r="B328" s="190"/>
      <c r="D328" s="191" t="s">
        <v>61</v>
      </c>
      <c r="E328" s="201" t="s">
        <v>214</v>
      </c>
      <c r="F328" s="201" t="s">
        <v>1086</v>
      </c>
      <c r="I328" s="193"/>
      <c r="J328" s="202">
        <f>BK328</f>
        <v>0</v>
      </c>
      <c r="L328" s="190"/>
      <c r="M328" s="195"/>
      <c r="N328" s="196"/>
      <c r="O328" s="196"/>
      <c r="P328" s="197">
        <f>SUM(P329:P427)</f>
        <v>0</v>
      </c>
      <c r="Q328" s="196"/>
      <c r="R328" s="197">
        <f>SUM(R329:R427)</f>
        <v>47.57535</v>
      </c>
      <c r="S328" s="196"/>
      <c r="T328" s="198">
        <f>SUM(T329:T427)</f>
        <v>0.60000000000000009</v>
      </c>
      <c r="AR328" s="191" t="s">
        <v>66</v>
      </c>
      <c r="AT328" s="199" t="s">
        <v>61</v>
      </c>
      <c r="AU328" s="199" t="s">
        <v>66</v>
      </c>
      <c r="AY328" s="191" t="s">
        <v>155</v>
      </c>
      <c r="BK328" s="200">
        <f>SUM(BK329:BK427)</f>
        <v>0</v>
      </c>
    </row>
    <row r="329" spans="1:65" s="46" customFormat="1" ht="33" customHeight="1">
      <c r="A329" s="42"/>
      <c r="B329" s="203"/>
      <c r="C329" s="204" t="s">
        <v>408</v>
      </c>
      <c r="D329" s="204" t="s">
        <v>159</v>
      </c>
      <c r="E329" s="205" t="s">
        <v>1087</v>
      </c>
      <c r="F329" s="206" t="s">
        <v>1088</v>
      </c>
      <c r="G329" s="207" t="s">
        <v>180</v>
      </c>
      <c r="H329" s="208">
        <v>85</v>
      </c>
      <c r="I329" s="209"/>
      <c r="J329" s="210">
        <f>ROUND(I329*H329,2)</f>
        <v>0</v>
      </c>
      <c r="K329" s="211"/>
      <c r="L329" s="45"/>
      <c r="M329" s="212" t="s">
        <v>60</v>
      </c>
      <c r="N329" s="213" t="s">
        <v>110</v>
      </c>
      <c r="O329" s="57"/>
      <c r="P329" s="214">
        <f>O329*H329</f>
        <v>0</v>
      </c>
      <c r="Q329" s="214">
        <v>2.0000000000000002E-5</v>
      </c>
      <c r="R329" s="214">
        <f>Q329*H329</f>
        <v>1.7000000000000001E-3</v>
      </c>
      <c r="S329" s="214">
        <v>0</v>
      </c>
      <c r="T329" s="215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6" t="s">
        <v>163</v>
      </c>
      <c r="AT329" s="216" t="s">
        <v>159</v>
      </c>
      <c r="AU329" s="216" t="s">
        <v>69</v>
      </c>
      <c r="AY329" s="101" t="s">
        <v>155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01" t="s">
        <v>66</v>
      </c>
      <c r="BK329" s="217">
        <f>ROUND(I329*H329,2)</f>
        <v>0</v>
      </c>
      <c r="BL329" s="101" t="s">
        <v>163</v>
      </c>
      <c r="BM329" s="216" t="s">
        <v>1089</v>
      </c>
    </row>
    <row r="330" spans="1:65" s="465" customFormat="1">
      <c r="B330" s="466"/>
      <c r="D330" s="448" t="s">
        <v>814</v>
      </c>
      <c r="E330" s="467" t="s">
        <v>60</v>
      </c>
      <c r="F330" s="468" t="s">
        <v>910</v>
      </c>
      <c r="H330" s="467" t="s">
        <v>60</v>
      </c>
      <c r="I330" s="469"/>
      <c r="L330" s="466"/>
      <c r="M330" s="470"/>
      <c r="N330" s="471"/>
      <c r="O330" s="471"/>
      <c r="P330" s="471"/>
      <c r="Q330" s="471"/>
      <c r="R330" s="471"/>
      <c r="S330" s="471"/>
      <c r="T330" s="472"/>
      <c r="AT330" s="467" t="s">
        <v>814</v>
      </c>
      <c r="AU330" s="467" t="s">
        <v>69</v>
      </c>
      <c r="AV330" s="465" t="s">
        <v>66</v>
      </c>
      <c r="AW330" s="465" t="s">
        <v>103</v>
      </c>
      <c r="AX330" s="465" t="s">
        <v>62</v>
      </c>
      <c r="AY330" s="467" t="s">
        <v>155</v>
      </c>
    </row>
    <row r="331" spans="1:65" s="446" customFormat="1">
      <c r="B331" s="447"/>
      <c r="D331" s="448" t="s">
        <v>814</v>
      </c>
      <c r="E331" s="449" t="s">
        <v>60</v>
      </c>
      <c r="F331" s="450" t="s">
        <v>1090</v>
      </c>
      <c r="H331" s="451">
        <v>85</v>
      </c>
      <c r="I331" s="452"/>
      <c r="L331" s="447"/>
      <c r="M331" s="453"/>
      <c r="N331" s="454"/>
      <c r="O331" s="454"/>
      <c r="P331" s="454"/>
      <c r="Q331" s="454"/>
      <c r="R331" s="454"/>
      <c r="S331" s="454"/>
      <c r="T331" s="455"/>
      <c r="AT331" s="449" t="s">
        <v>814</v>
      </c>
      <c r="AU331" s="449" t="s">
        <v>69</v>
      </c>
      <c r="AV331" s="446" t="s">
        <v>69</v>
      </c>
      <c r="AW331" s="446" t="s">
        <v>103</v>
      </c>
      <c r="AX331" s="446" t="s">
        <v>66</v>
      </c>
      <c r="AY331" s="449" t="s">
        <v>155</v>
      </c>
    </row>
    <row r="332" spans="1:65" s="46" customFormat="1" ht="24.2" customHeight="1">
      <c r="A332" s="42"/>
      <c r="B332" s="203"/>
      <c r="C332" s="482" t="s">
        <v>412</v>
      </c>
      <c r="D332" s="482" t="s">
        <v>931</v>
      </c>
      <c r="E332" s="483" t="s">
        <v>1091</v>
      </c>
      <c r="F332" s="484" t="s">
        <v>1092</v>
      </c>
      <c r="G332" s="485" t="s">
        <v>180</v>
      </c>
      <c r="H332" s="486">
        <v>85</v>
      </c>
      <c r="I332" s="487"/>
      <c r="J332" s="488">
        <f>ROUND(I332*H332,2)</f>
        <v>0</v>
      </c>
      <c r="K332" s="489"/>
      <c r="L332" s="490"/>
      <c r="M332" s="491" t="s">
        <v>60</v>
      </c>
      <c r="N332" s="492" t="s">
        <v>110</v>
      </c>
      <c r="O332" s="57"/>
      <c r="P332" s="214">
        <f>O332*H332</f>
        <v>0</v>
      </c>
      <c r="Q332" s="214">
        <v>1.273E-2</v>
      </c>
      <c r="R332" s="214">
        <f>Q332*H332</f>
        <v>1.08205</v>
      </c>
      <c r="S332" s="214">
        <v>0</v>
      </c>
      <c r="T332" s="215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6" t="s">
        <v>214</v>
      </c>
      <c r="AT332" s="216" t="s">
        <v>931</v>
      </c>
      <c r="AU332" s="216" t="s">
        <v>69</v>
      </c>
      <c r="AY332" s="101" t="s">
        <v>155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01" t="s">
        <v>66</v>
      </c>
      <c r="BK332" s="217">
        <f>ROUND(I332*H332,2)</f>
        <v>0</v>
      </c>
      <c r="BL332" s="101" t="s">
        <v>163</v>
      </c>
      <c r="BM332" s="216" t="s">
        <v>1093</v>
      </c>
    </row>
    <row r="333" spans="1:65" s="46" customFormat="1" ht="24.2" customHeight="1">
      <c r="A333" s="42"/>
      <c r="B333" s="203"/>
      <c r="C333" s="204" t="s">
        <v>416</v>
      </c>
      <c r="D333" s="204" t="s">
        <v>159</v>
      </c>
      <c r="E333" s="205" t="s">
        <v>1094</v>
      </c>
      <c r="F333" s="206" t="s">
        <v>1095</v>
      </c>
      <c r="G333" s="207" t="s">
        <v>189</v>
      </c>
      <c r="H333" s="208">
        <v>3</v>
      </c>
      <c r="I333" s="209"/>
      <c r="J333" s="210">
        <f>ROUND(I333*H333,2)</f>
        <v>0</v>
      </c>
      <c r="K333" s="211"/>
      <c r="L333" s="45"/>
      <c r="M333" s="212" t="s">
        <v>60</v>
      </c>
      <c r="N333" s="213" t="s">
        <v>110</v>
      </c>
      <c r="O333" s="57"/>
      <c r="P333" s="214">
        <f>O333*H333</f>
        <v>0</v>
      </c>
      <c r="Q333" s="214">
        <v>1E-4</v>
      </c>
      <c r="R333" s="214">
        <f>Q333*H333</f>
        <v>3.0000000000000003E-4</v>
      </c>
      <c r="S333" s="214">
        <v>0</v>
      </c>
      <c r="T333" s="215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6" t="s">
        <v>163</v>
      </c>
      <c r="AT333" s="216" t="s">
        <v>159</v>
      </c>
      <c r="AU333" s="216" t="s">
        <v>69</v>
      </c>
      <c r="AY333" s="101" t="s">
        <v>155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01" t="s">
        <v>66</v>
      </c>
      <c r="BK333" s="217">
        <f>ROUND(I333*H333,2)</f>
        <v>0</v>
      </c>
      <c r="BL333" s="101" t="s">
        <v>163</v>
      </c>
      <c r="BM333" s="216" t="s">
        <v>1096</v>
      </c>
    </row>
    <row r="334" spans="1:65" s="46" customFormat="1" ht="16.5" customHeight="1">
      <c r="A334" s="42"/>
      <c r="B334" s="203"/>
      <c r="C334" s="482" t="s">
        <v>1097</v>
      </c>
      <c r="D334" s="482" t="s">
        <v>931</v>
      </c>
      <c r="E334" s="483" t="s">
        <v>1098</v>
      </c>
      <c r="F334" s="484" t="s">
        <v>1099</v>
      </c>
      <c r="G334" s="485" t="s">
        <v>189</v>
      </c>
      <c r="H334" s="486">
        <v>3</v>
      </c>
      <c r="I334" s="487"/>
      <c r="J334" s="488">
        <f>ROUND(I334*H334,2)</f>
        <v>0</v>
      </c>
      <c r="K334" s="489"/>
      <c r="L334" s="490"/>
      <c r="M334" s="491" t="s">
        <v>60</v>
      </c>
      <c r="N334" s="492" t="s">
        <v>110</v>
      </c>
      <c r="O334" s="57"/>
      <c r="P334" s="214">
        <f>O334*H334</f>
        <v>0</v>
      </c>
      <c r="Q334" s="214">
        <v>4.4000000000000003E-3</v>
      </c>
      <c r="R334" s="214">
        <f>Q334*H334</f>
        <v>1.32E-2</v>
      </c>
      <c r="S334" s="214">
        <v>0</v>
      </c>
      <c r="T334" s="215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6" t="s">
        <v>214</v>
      </c>
      <c r="AT334" s="216" t="s">
        <v>931</v>
      </c>
      <c r="AU334" s="216" t="s">
        <v>69</v>
      </c>
      <c r="AY334" s="101" t="s">
        <v>155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01" t="s">
        <v>66</v>
      </c>
      <c r="BK334" s="217">
        <f>ROUND(I334*H334,2)</f>
        <v>0</v>
      </c>
      <c r="BL334" s="101" t="s">
        <v>163</v>
      </c>
      <c r="BM334" s="216" t="s">
        <v>1100</v>
      </c>
    </row>
    <row r="335" spans="1:65" s="46" customFormat="1" ht="33" customHeight="1">
      <c r="A335" s="42"/>
      <c r="B335" s="203"/>
      <c r="C335" s="204" t="s">
        <v>1101</v>
      </c>
      <c r="D335" s="204" t="s">
        <v>159</v>
      </c>
      <c r="E335" s="205" t="s">
        <v>1102</v>
      </c>
      <c r="F335" s="206" t="s">
        <v>1103</v>
      </c>
      <c r="G335" s="207" t="s">
        <v>189</v>
      </c>
      <c r="H335" s="208">
        <v>4</v>
      </c>
      <c r="I335" s="209"/>
      <c r="J335" s="210">
        <f>ROUND(I335*H335,2)</f>
        <v>0</v>
      </c>
      <c r="K335" s="211"/>
      <c r="L335" s="45"/>
      <c r="M335" s="212" t="s">
        <v>60</v>
      </c>
      <c r="N335" s="213" t="s">
        <v>110</v>
      </c>
      <c r="O335" s="57"/>
      <c r="P335" s="214">
        <f>O335*H335</f>
        <v>0</v>
      </c>
      <c r="Q335" s="214">
        <v>1E-4</v>
      </c>
      <c r="R335" s="214">
        <f>Q335*H335</f>
        <v>4.0000000000000002E-4</v>
      </c>
      <c r="S335" s="214">
        <v>0</v>
      </c>
      <c r="T335" s="215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6" t="s">
        <v>163</v>
      </c>
      <c r="AT335" s="216" t="s">
        <v>159</v>
      </c>
      <c r="AU335" s="216" t="s">
        <v>69</v>
      </c>
      <c r="AY335" s="101" t="s">
        <v>155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01" t="s">
        <v>66</v>
      </c>
      <c r="BK335" s="217">
        <f>ROUND(I335*H335,2)</f>
        <v>0</v>
      </c>
      <c r="BL335" s="101" t="s">
        <v>163</v>
      </c>
      <c r="BM335" s="216" t="s">
        <v>1104</v>
      </c>
    </row>
    <row r="336" spans="1:65" s="46" customFormat="1" ht="16.5" customHeight="1">
      <c r="A336" s="42"/>
      <c r="B336" s="203"/>
      <c r="C336" s="482" t="s">
        <v>1105</v>
      </c>
      <c r="D336" s="482" t="s">
        <v>931</v>
      </c>
      <c r="E336" s="483" t="s">
        <v>1106</v>
      </c>
      <c r="F336" s="484" t="s">
        <v>1107</v>
      </c>
      <c r="G336" s="485" t="s">
        <v>189</v>
      </c>
      <c r="H336" s="486">
        <v>2</v>
      </c>
      <c r="I336" s="487"/>
      <c r="J336" s="488">
        <f>ROUND(I336*H336,2)</f>
        <v>0</v>
      </c>
      <c r="K336" s="489"/>
      <c r="L336" s="490"/>
      <c r="M336" s="491" t="s">
        <v>60</v>
      </c>
      <c r="N336" s="492" t="s">
        <v>110</v>
      </c>
      <c r="O336" s="57"/>
      <c r="P336" s="214">
        <f>O336*H336</f>
        <v>0</v>
      </c>
      <c r="Q336" s="214">
        <v>8.9999999999999998E-4</v>
      </c>
      <c r="R336" s="214">
        <f>Q336*H336</f>
        <v>1.8E-3</v>
      </c>
      <c r="S336" s="214">
        <v>0</v>
      </c>
      <c r="T336" s="215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6" t="s">
        <v>214</v>
      </c>
      <c r="AT336" s="216" t="s">
        <v>931</v>
      </c>
      <c r="AU336" s="216" t="s">
        <v>69</v>
      </c>
      <c r="AY336" s="101" t="s">
        <v>155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01" t="s">
        <v>66</v>
      </c>
      <c r="BK336" s="217">
        <f>ROUND(I336*H336,2)</f>
        <v>0</v>
      </c>
      <c r="BL336" s="101" t="s">
        <v>163</v>
      </c>
      <c r="BM336" s="216" t="s">
        <v>1108</v>
      </c>
    </row>
    <row r="337" spans="1:65" s="465" customFormat="1">
      <c r="B337" s="466"/>
      <c r="D337" s="448" t="s">
        <v>814</v>
      </c>
      <c r="E337" s="467" t="s">
        <v>60</v>
      </c>
      <c r="F337" s="468" t="s">
        <v>910</v>
      </c>
      <c r="H337" s="467" t="s">
        <v>60</v>
      </c>
      <c r="I337" s="469"/>
      <c r="L337" s="466"/>
      <c r="M337" s="470"/>
      <c r="N337" s="471"/>
      <c r="O337" s="471"/>
      <c r="P337" s="471"/>
      <c r="Q337" s="471"/>
      <c r="R337" s="471"/>
      <c r="S337" s="471"/>
      <c r="T337" s="472"/>
      <c r="AT337" s="467" t="s">
        <v>814</v>
      </c>
      <c r="AU337" s="467" t="s">
        <v>69</v>
      </c>
      <c r="AV337" s="465" t="s">
        <v>66</v>
      </c>
      <c r="AW337" s="465" t="s">
        <v>103</v>
      </c>
      <c r="AX337" s="465" t="s">
        <v>62</v>
      </c>
      <c r="AY337" s="467" t="s">
        <v>155</v>
      </c>
    </row>
    <row r="338" spans="1:65" s="465" customFormat="1">
      <c r="B338" s="466"/>
      <c r="D338" s="448" t="s">
        <v>814</v>
      </c>
      <c r="E338" s="467" t="s">
        <v>60</v>
      </c>
      <c r="F338" s="468" t="s">
        <v>1109</v>
      </c>
      <c r="H338" s="467" t="s">
        <v>60</v>
      </c>
      <c r="I338" s="469"/>
      <c r="L338" s="466"/>
      <c r="M338" s="470"/>
      <c r="N338" s="471"/>
      <c r="O338" s="471"/>
      <c r="P338" s="471"/>
      <c r="Q338" s="471"/>
      <c r="R338" s="471"/>
      <c r="S338" s="471"/>
      <c r="T338" s="472"/>
      <c r="AT338" s="467" t="s">
        <v>814</v>
      </c>
      <c r="AU338" s="467" t="s">
        <v>69</v>
      </c>
      <c r="AV338" s="465" t="s">
        <v>66</v>
      </c>
      <c r="AW338" s="465" t="s">
        <v>103</v>
      </c>
      <c r="AX338" s="465" t="s">
        <v>62</v>
      </c>
      <c r="AY338" s="467" t="s">
        <v>155</v>
      </c>
    </row>
    <row r="339" spans="1:65" s="446" customFormat="1">
      <c r="B339" s="447"/>
      <c r="D339" s="448" t="s">
        <v>814</v>
      </c>
      <c r="E339" s="449" t="s">
        <v>60</v>
      </c>
      <c r="F339" s="450" t="s">
        <v>69</v>
      </c>
      <c r="H339" s="451">
        <v>2</v>
      </c>
      <c r="I339" s="452"/>
      <c r="L339" s="447"/>
      <c r="M339" s="453"/>
      <c r="N339" s="454"/>
      <c r="O339" s="454"/>
      <c r="P339" s="454"/>
      <c r="Q339" s="454"/>
      <c r="R339" s="454"/>
      <c r="S339" s="454"/>
      <c r="T339" s="455"/>
      <c r="AT339" s="449" t="s">
        <v>814</v>
      </c>
      <c r="AU339" s="449" t="s">
        <v>69</v>
      </c>
      <c r="AV339" s="446" t="s">
        <v>69</v>
      </c>
      <c r="AW339" s="446" t="s">
        <v>103</v>
      </c>
      <c r="AX339" s="446" t="s">
        <v>66</v>
      </c>
      <c r="AY339" s="449" t="s">
        <v>155</v>
      </c>
    </row>
    <row r="340" spans="1:65" s="46" customFormat="1" ht="16.5" customHeight="1">
      <c r="A340" s="42"/>
      <c r="B340" s="203"/>
      <c r="C340" s="482" t="s">
        <v>1110</v>
      </c>
      <c r="D340" s="482" t="s">
        <v>931</v>
      </c>
      <c r="E340" s="483" t="s">
        <v>1111</v>
      </c>
      <c r="F340" s="484" t="s">
        <v>1112</v>
      </c>
      <c r="G340" s="485" t="s">
        <v>189</v>
      </c>
      <c r="H340" s="486">
        <v>2</v>
      </c>
      <c r="I340" s="487"/>
      <c r="J340" s="488">
        <f>ROUND(I340*H340,2)</f>
        <v>0</v>
      </c>
      <c r="K340" s="489"/>
      <c r="L340" s="490"/>
      <c r="M340" s="491" t="s">
        <v>60</v>
      </c>
      <c r="N340" s="492" t="s">
        <v>110</v>
      </c>
      <c r="O340" s="57"/>
      <c r="P340" s="214">
        <f>O340*H340</f>
        <v>0</v>
      </c>
      <c r="Q340" s="214">
        <v>8.0000000000000004E-4</v>
      </c>
      <c r="R340" s="214">
        <f>Q340*H340</f>
        <v>1.6000000000000001E-3</v>
      </c>
      <c r="S340" s="214">
        <v>0</v>
      </c>
      <c r="T340" s="215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6" t="s">
        <v>214</v>
      </c>
      <c r="AT340" s="216" t="s">
        <v>931</v>
      </c>
      <c r="AU340" s="216" t="s">
        <v>69</v>
      </c>
      <c r="AY340" s="101" t="s">
        <v>155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01" t="s">
        <v>66</v>
      </c>
      <c r="BK340" s="217">
        <f>ROUND(I340*H340,2)</f>
        <v>0</v>
      </c>
      <c r="BL340" s="101" t="s">
        <v>163</v>
      </c>
      <c r="BM340" s="216" t="s">
        <v>1113</v>
      </c>
    </row>
    <row r="341" spans="1:65" s="465" customFormat="1">
      <c r="B341" s="466"/>
      <c r="D341" s="448" t="s">
        <v>814</v>
      </c>
      <c r="E341" s="467" t="s">
        <v>60</v>
      </c>
      <c r="F341" s="468" t="s">
        <v>845</v>
      </c>
      <c r="H341" s="467" t="s">
        <v>60</v>
      </c>
      <c r="I341" s="469"/>
      <c r="L341" s="466"/>
      <c r="M341" s="470"/>
      <c r="N341" s="471"/>
      <c r="O341" s="471"/>
      <c r="P341" s="471"/>
      <c r="Q341" s="471"/>
      <c r="R341" s="471"/>
      <c r="S341" s="471"/>
      <c r="T341" s="472"/>
      <c r="AT341" s="467" t="s">
        <v>814</v>
      </c>
      <c r="AU341" s="467" t="s">
        <v>69</v>
      </c>
      <c r="AV341" s="465" t="s">
        <v>66</v>
      </c>
      <c r="AW341" s="465" t="s">
        <v>103</v>
      </c>
      <c r="AX341" s="465" t="s">
        <v>62</v>
      </c>
      <c r="AY341" s="467" t="s">
        <v>155</v>
      </c>
    </row>
    <row r="342" spans="1:65" s="446" customFormat="1">
      <c r="B342" s="447"/>
      <c r="D342" s="448" t="s">
        <v>814</v>
      </c>
      <c r="E342" s="449" t="s">
        <v>60</v>
      </c>
      <c r="F342" s="450" t="s">
        <v>1114</v>
      </c>
      <c r="H342" s="451">
        <v>2</v>
      </c>
      <c r="I342" s="452"/>
      <c r="L342" s="447"/>
      <c r="M342" s="453"/>
      <c r="N342" s="454"/>
      <c r="O342" s="454"/>
      <c r="P342" s="454"/>
      <c r="Q342" s="454"/>
      <c r="R342" s="454"/>
      <c r="S342" s="454"/>
      <c r="T342" s="455"/>
      <c r="AT342" s="449" t="s">
        <v>814</v>
      </c>
      <c r="AU342" s="449" t="s">
        <v>69</v>
      </c>
      <c r="AV342" s="446" t="s">
        <v>69</v>
      </c>
      <c r="AW342" s="446" t="s">
        <v>103</v>
      </c>
      <c r="AX342" s="446" t="s">
        <v>66</v>
      </c>
      <c r="AY342" s="449" t="s">
        <v>155</v>
      </c>
    </row>
    <row r="343" spans="1:65" s="46" customFormat="1" ht="24.2" customHeight="1">
      <c r="A343" s="42"/>
      <c r="B343" s="203"/>
      <c r="C343" s="204" t="s">
        <v>1115</v>
      </c>
      <c r="D343" s="204" t="s">
        <v>159</v>
      </c>
      <c r="E343" s="205" t="s">
        <v>1116</v>
      </c>
      <c r="F343" s="206" t="s">
        <v>1117</v>
      </c>
      <c r="G343" s="207" t="s">
        <v>189</v>
      </c>
      <c r="H343" s="208">
        <v>6</v>
      </c>
      <c r="I343" s="209"/>
      <c r="J343" s="210">
        <f>ROUND(I343*H343,2)</f>
        <v>0</v>
      </c>
      <c r="K343" s="211"/>
      <c r="L343" s="45"/>
      <c r="M343" s="212" t="s">
        <v>60</v>
      </c>
      <c r="N343" s="213" t="s">
        <v>110</v>
      </c>
      <c r="O343" s="57"/>
      <c r="P343" s="214">
        <f>O343*H343</f>
        <v>0</v>
      </c>
      <c r="Q343" s="214">
        <v>0.41488999999999998</v>
      </c>
      <c r="R343" s="214">
        <f>Q343*H343</f>
        <v>2.4893399999999999</v>
      </c>
      <c r="S343" s="214">
        <v>0</v>
      </c>
      <c r="T343" s="215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6" t="s">
        <v>163</v>
      </c>
      <c r="AT343" s="216" t="s">
        <v>159</v>
      </c>
      <c r="AU343" s="216" t="s">
        <v>69</v>
      </c>
      <c r="AY343" s="101" t="s">
        <v>155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01" t="s">
        <v>66</v>
      </c>
      <c r="BK343" s="217">
        <f>ROUND(I343*H343,2)</f>
        <v>0</v>
      </c>
      <c r="BL343" s="101" t="s">
        <v>163</v>
      </c>
      <c r="BM343" s="216" t="s">
        <v>1118</v>
      </c>
    </row>
    <row r="344" spans="1:65" s="465" customFormat="1">
      <c r="B344" s="466"/>
      <c r="D344" s="448" t="s">
        <v>814</v>
      </c>
      <c r="E344" s="467" t="s">
        <v>60</v>
      </c>
      <c r="F344" s="468" t="s">
        <v>1047</v>
      </c>
      <c r="H344" s="467" t="s">
        <v>60</v>
      </c>
      <c r="I344" s="469"/>
      <c r="L344" s="466"/>
      <c r="M344" s="470"/>
      <c r="N344" s="471"/>
      <c r="O344" s="471"/>
      <c r="P344" s="471"/>
      <c r="Q344" s="471"/>
      <c r="R344" s="471"/>
      <c r="S344" s="471"/>
      <c r="T344" s="472"/>
      <c r="AT344" s="467" t="s">
        <v>814</v>
      </c>
      <c r="AU344" s="467" t="s">
        <v>69</v>
      </c>
      <c r="AV344" s="465" t="s">
        <v>66</v>
      </c>
      <c r="AW344" s="465" t="s">
        <v>103</v>
      </c>
      <c r="AX344" s="465" t="s">
        <v>62</v>
      </c>
      <c r="AY344" s="467" t="s">
        <v>155</v>
      </c>
    </row>
    <row r="345" spans="1:65" s="446" customFormat="1">
      <c r="B345" s="447"/>
      <c r="D345" s="448" t="s">
        <v>814</v>
      </c>
      <c r="E345" s="449" t="s">
        <v>60</v>
      </c>
      <c r="F345" s="450" t="s">
        <v>829</v>
      </c>
      <c r="H345" s="451">
        <v>6</v>
      </c>
      <c r="I345" s="452"/>
      <c r="L345" s="447"/>
      <c r="M345" s="453"/>
      <c r="N345" s="454"/>
      <c r="O345" s="454"/>
      <c r="P345" s="454"/>
      <c r="Q345" s="454"/>
      <c r="R345" s="454"/>
      <c r="S345" s="454"/>
      <c r="T345" s="455"/>
      <c r="AT345" s="449" t="s">
        <v>814</v>
      </c>
      <c r="AU345" s="449" t="s">
        <v>69</v>
      </c>
      <c r="AV345" s="446" t="s">
        <v>69</v>
      </c>
      <c r="AW345" s="446" t="s">
        <v>103</v>
      </c>
      <c r="AX345" s="446" t="s">
        <v>66</v>
      </c>
      <c r="AY345" s="449" t="s">
        <v>155</v>
      </c>
    </row>
    <row r="346" spans="1:65" s="46" customFormat="1" ht="21.75" customHeight="1">
      <c r="A346" s="42"/>
      <c r="B346" s="203"/>
      <c r="C346" s="482" t="s">
        <v>1119</v>
      </c>
      <c r="D346" s="482" t="s">
        <v>931</v>
      </c>
      <c r="E346" s="483" t="s">
        <v>1120</v>
      </c>
      <c r="F346" s="484" t="s">
        <v>1121</v>
      </c>
      <c r="G346" s="485" t="s">
        <v>189</v>
      </c>
      <c r="H346" s="486">
        <v>6</v>
      </c>
      <c r="I346" s="487"/>
      <c r="J346" s="488">
        <f>ROUND(I346*H346,2)</f>
        <v>0</v>
      </c>
      <c r="K346" s="489"/>
      <c r="L346" s="490"/>
      <c r="M346" s="491" t="s">
        <v>60</v>
      </c>
      <c r="N346" s="492" t="s">
        <v>110</v>
      </c>
      <c r="O346" s="57"/>
      <c r="P346" s="214">
        <f>O346*H346</f>
        <v>0</v>
      </c>
      <c r="Q346" s="214">
        <v>1.6</v>
      </c>
      <c r="R346" s="214">
        <f>Q346*H346</f>
        <v>9.6000000000000014</v>
      </c>
      <c r="S346" s="214">
        <v>0</v>
      </c>
      <c r="T346" s="215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6" t="s">
        <v>214</v>
      </c>
      <c r="AT346" s="216" t="s">
        <v>931</v>
      </c>
      <c r="AU346" s="216" t="s">
        <v>69</v>
      </c>
      <c r="AY346" s="101" t="s">
        <v>155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01" t="s">
        <v>66</v>
      </c>
      <c r="BK346" s="217">
        <f>ROUND(I346*H346,2)</f>
        <v>0</v>
      </c>
      <c r="BL346" s="101" t="s">
        <v>163</v>
      </c>
      <c r="BM346" s="216" t="s">
        <v>1122</v>
      </c>
    </row>
    <row r="347" spans="1:65" s="46" customFormat="1" ht="24.2" customHeight="1">
      <c r="A347" s="42"/>
      <c r="B347" s="203"/>
      <c r="C347" s="204" t="s">
        <v>1123</v>
      </c>
      <c r="D347" s="204" t="s">
        <v>159</v>
      </c>
      <c r="E347" s="205" t="s">
        <v>1124</v>
      </c>
      <c r="F347" s="206" t="s">
        <v>1125</v>
      </c>
      <c r="G347" s="207" t="s">
        <v>189</v>
      </c>
      <c r="H347" s="208">
        <v>2</v>
      </c>
      <c r="I347" s="209"/>
      <c r="J347" s="210">
        <f>ROUND(I347*H347,2)</f>
        <v>0</v>
      </c>
      <c r="K347" s="211"/>
      <c r="L347" s="45"/>
      <c r="M347" s="212" t="s">
        <v>60</v>
      </c>
      <c r="N347" s="213" t="s">
        <v>110</v>
      </c>
      <c r="O347" s="57"/>
      <c r="P347" s="214">
        <f>O347*H347</f>
        <v>0</v>
      </c>
      <c r="Q347" s="214">
        <v>0.41488999999999998</v>
      </c>
      <c r="R347" s="214">
        <f>Q347*H347</f>
        <v>0.82977999999999996</v>
      </c>
      <c r="S347" s="214">
        <v>0</v>
      </c>
      <c r="T347" s="215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6" t="s">
        <v>163</v>
      </c>
      <c r="AT347" s="216" t="s">
        <v>159</v>
      </c>
      <c r="AU347" s="216" t="s">
        <v>69</v>
      </c>
      <c r="AY347" s="101" t="s">
        <v>155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01" t="s">
        <v>66</v>
      </c>
      <c r="BK347" s="217">
        <f>ROUND(I347*H347,2)</f>
        <v>0</v>
      </c>
      <c r="BL347" s="101" t="s">
        <v>163</v>
      </c>
      <c r="BM347" s="216" t="s">
        <v>1126</v>
      </c>
    </row>
    <row r="348" spans="1:65" s="465" customFormat="1">
      <c r="B348" s="466"/>
      <c r="D348" s="448" t="s">
        <v>814</v>
      </c>
      <c r="E348" s="467" t="s">
        <v>60</v>
      </c>
      <c r="F348" s="468" t="s">
        <v>1047</v>
      </c>
      <c r="H348" s="467" t="s">
        <v>60</v>
      </c>
      <c r="I348" s="469"/>
      <c r="L348" s="466"/>
      <c r="M348" s="470"/>
      <c r="N348" s="471"/>
      <c r="O348" s="471"/>
      <c r="P348" s="471"/>
      <c r="Q348" s="471"/>
      <c r="R348" s="471"/>
      <c r="S348" s="471"/>
      <c r="T348" s="472"/>
      <c r="AT348" s="467" t="s">
        <v>814</v>
      </c>
      <c r="AU348" s="467" t="s">
        <v>69</v>
      </c>
      <c r="AV348" s="465" t="s">
        <v>66</v>
      </c>
      <c r="AW348" s="465" t="s">
        <v>103</v>
      </c>
      <c r="AX348" s="465" t="s">
        <v>62</v>
      </c>
      <c r="AY348" s="467" t="s">
        <v>155</v>
      </c>
    </row>
    <row r="349" spans="1:65" s="446" customFormat="1">
      <c r="B349" s="447"/>
      <c r="D349" s="448" t="s">
        <v>814</v>
      </c>
      <c r="E349" s="449" t="s">
        <v>60</v>
      </c>
      <c r="F349" s="450" t="s">
        <v>69</v>
      </c>
      <c r="H349" s="451">
        <v>2</v>
      </c>
      <c r="I349" s="452"/>
      <c r="L349" s="447"/>
      <c r="M349" s="453"/>
      <c r="N349" s="454"/>
      <c r="O349" s="454"/>
      <c r="P349" s="454"/>
      <c r="Q349" s="454"/>
      <c r="R349" s="454"/>
      <c r="S349" s="454"/>
      <c r="T349" s="455"/>
      <c r="AT349" s="449" t="s">
        <v>814</v>
      </c>
      <c r="AU349" s="449" t="s">
        <v>69</v>
      </c>
      <c r="AV349" s="446" t="s">
        <v>69</v>
      </c>
      <c r="AW349" s="446" t="s">
        <v>103</v>
      </c>
      <c r="AX349" s="446" t="s">
        <v>66</v>
      </c>
      <c r="AY349" s="449" t="s">
        <v>155</v>
      </c>
    </row>
    <row r="350" spans="1:65" s="46" customFormat="1" ht="21.75" customHeight="1">
      <c r="A350" s="42"/>
      <c r="B350" s="203"/>
      <c r="C350" s="482" t="s">
        <v>1127</v>
      </c>
      <c r="D350" s="482" t="s">
        <v>931</v>
      </c>
      <c r="E350" s="483" t="s">
        <v>1128</v>
      </c>
      <c r="F350" s="484" t="s">
        <v>1129</v>
      </c>
      <c r="G350" s="485" t="s">
        <v>189</v>
      </c>
      <c r="H350" s="486">
        <v>2</v>
      </c>
      <c r="I350" s="487"/>
      <c r="J350" s="488">
        <f>ROUND(I350*H350,2)</f>
        <v>0</v>
      </c>
      <c r="K350" s="489"/>
      <c r="L350" s="490"/>
      <c r="M350" s="491" t="s">
        <v>60</v>
      </c>
      <c r="N350" s="492" t="s">
        <v>110</v>
      </c>
      <c r="O350" s="57"/>
      <c r="P350" s="214">
        <f>O350*H350</f>
        <v>0</v>
      </c>
      <c r="Q350" s="214">
        <v>2.1</v>
      </c>
      <c r="R350" s="214">
        <f>Q350*H350</f>
        <v>4.2</v>
      </c>
      <c r="S350" s="214">
        <v>0</v>
      </c>
      <c r="T350" s="215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6" t="s">
        <v>214</v>
      </c>
      <c r="AT350" s="216" t="s">
        <v>931</v>
      </c>
      <c r="AU350" s="216" t="s">
        <v>69</v>
      </c>
      <c r="AY350" s="101" t="s">
        <v>155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01" t="s">
        <v>66</v>
      </c>
      <c r="BK350" s="217">
        <f>ROUND(I350*H350,2)</f>
        <v>0</v>
      </c>
      <c r="BL350" s="101" t="s">
        <v>163</v>
      </c>
      <c r="BM350" s="216" t="s">
        <v>1130</v>
      </c>
    </row>
    <row r="351" spans="1:65" s="46" customFormat="1" ht="24.2" customHeight="1">
      <c r="A351" s="42"/>
      <c r="B351" s="203"/>
      <c r="C351" s="204" t="s">
        <v>1131</v>
      </c>
      <c r="D351" s="204" t="s">
        <v>159</v>
      </c>
      <c r="E351" s="205" t="s">
        <v>1132</v>
      </c>
      <c r="F351" s="206" t="s">
        <v>1133</v>
      </c>
      <c r="G351" s="207" t="s">
        <v>189</v>
      </c>
      <c r="H351" s="208">
        <v>3</v>
      </c>
      <c r="I351" s="209"/>
      <c r="J351" s="210">
        <f>ROUND(I351*H351,2)</f>
        <v>0</v>
      </c>
      <c r="K351" s="211"/>
      <c r="L351" s="45"/>
      <c r="M351" s="212" t="s">
        <v>60</v>
      </c>
      <c r="N351" s="213" t="s">
        <v>110</v>
      </c>
      <c r="O351" s="57"/>
      <c r="P351" s="214">
        <f>O351*H351</f>
        <v>0</v>
      </c>
      <c r="Q351" s="214">
        <v>9.8899999999999995E-3</v>
      </c>
      <c r="R351" s="214">
        <f>Q351*H351</f>
        <v>2.9669999999999998E-2</v>
      </c>
      <c r="S351" s="214">
        <v>0</v>
      </c>
      <c r="T351" s="215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6" t="s">
        <v>163</v>
      </c>
      <c r="AT351" s="216" t="s">
        <v>159</v>
      </c>
      <c r="AU351" s="216" t="s">
        <v>69</v>
      </c>
      <c r="AY351" s="101" t="s">
        <v>155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01" t="s">
        <v>66</v>
      </c>
      <c r="BK351" s="217">
        <f>ROUND(I351*H351,2)</f>
        <v>0</v>
      </c>
      <c r="BL351" s="101" t="s">
        <v>163</v>
      </c>
      <c r="BM351" s="216" t="s">
        <v>1134</v>
      </c>
    </row>
    <row r="352" spans="1:65" s="465" customFormat="1">
      <c r="B352" s="466"/>
      <c r="D352" s="448" t="s">
        <v>814</v>
      </c>
      <c r="E352" s="467" t="s">
        <v>60</v>
      </c>
      <c r="F352" s="468" t="s">
        <v>1047</v>
      </c>
      <c r="H352" s="467" t="s">
        <v>60</v>
      </c>
      <c r="I352" s="469"/>
      <c r="L352" s="466"/>
      <c r="M352" s="470"/>
      <c r="N352" s="471"/>
      <c r="O352" s="471"/>
      <c r="P352" s="471"/>
      <c r="Q352" s="471"/>
      <c r="R352" s="471"/>
      <c r="S352" s="471"/>
      <c r="T352" s="472"/>
      <c r="AT352" s="467" t="s">
        <v>814</v>
      </c>
      <c r="AU352" s="467" t="s">
        <v>69</v>
      </c>
      <c r="AV352" s="465" t="s">
        <v>66</v>
      </c>
      <c r="AW352" s="465" t="s">
        <v>103</v>
      </c>
      <c r="AX352" s="465" t="s">
        <v>62</v>
      </c>
      <c r="AY352" s="467" t="s">
        <v>155</v>
      </c>
    </row>
    <row r="353" spans="1:65" s="446" customFormat="1">
      <c r="B353" s="447"/>
      <c r="D353" s="448" t="s">
        <v>814</v>
      </c>
      <c r="E353" s="449" t="s">
        <v>60</v>
      </c>
      <c r="F353" s="450" t="s">
        <v>186</v>
      </c>
      <c r="H353" s="451">
        <v>3</v>
      </c>
      <c r="I353" s="452"/>
      <c r="L353" s="447"/>
      <c r="M353" s="453"/>
      <c r="N353" s="454"/>
      <c r="O353" s="454"/>
      <c r="P353" s="454"/>
      <c r="Q353" s="454"/>
      <c r="R353" s="454"/>
      <c r="S353" s="454"/>
      <c r="T353" s="455"/>
      <c r="AT353" s="449" t="s">
        <v>814</v>
      </c>
      <c r="AU353" s="449" t="s">
        <v>69</v>
      </c>
      <c r="AV353" s="446" t="s">
        <v>69</v>
      </c>
      <c r="AW353" s="446" t="s">
        <v>103</v>
      </c>
      <c r="AX353" s="446" t="s">
        <v>66</v>
      </c>
      <c r="AY353" s="449" t="s">
        <v>155</v>
      </c>
    </row>
    <row r="354" spans="1:65" s="46" customFormat="1" ht="16.5" customHeight="1">
      <c r="A354" s="42"/>
      <c r="B354" s="203"/>
      <c r="C354" s="482" t="s">
        <v>1135</v>
      </c>
      <c r="D354" s="482" t="s">
        <v>931</v>
      </c>
      <c r="E354" s="483" t="s">
        <v>1136</v>
      </c>
      <c r="F354" s="484" t="s">
        <v>1137</v>
      </c>
      <c r="G354" s="485" t="s">
        <v>189</v>
      </c>
      <c r="H354" s="486">
        <v>3</v>
      </c>
      <c r="I354" s="487"/>
      <c r="J354" s="488">
        <f>ROUND(I354*H354,2)</f>
        <v>0</v>
      </c>
      <c r="K354" s="489"/>
      <c r="L354" s="490"/>
      <c r="M354" s="491" t="s">
        <v>60</v>
      </c>
      <c r="N354" s="492" t="s">
        <v>110</v>
      </c>
      <c r="O354" s="57"/>
      <c r="P354" s="214">
        <f>O354*H354</f>
        <v>0</v>
      </c>
      <c r="Q354" s="214">
        <v>0.26200000000000001</v>
      </c>
      <c r="R354" s="214">
        <f>Q354*H354</f>
        <v>0.78600000000000003</v>
      </c>
      <c r="S354" s="214">
        <v>0</v>
      </c>
      <c r="T354" s="215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6" t="s">
        <v>214</v>
      </c>
      <c r="AT354" s="216" t="s">
        <v>931</v>
      </c>
      <c r="AU354" s="216" t="s">
        <v>69</v>
      </c>
      <c r="AY354" s="101" t="s">
        <v>155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01" t="s">
        <v>66</v>
      </c>
      <c r="BK354" s="217">
        <f>ROUND(I354*H354,2)</f>
        <v>0</v>
      </c>
      <c r="BL354" s="101" t="s">
        <v>163</v>
      </c>
      <c r="BM354" s="216" t="s">
        <v>1138</v>
      </c>
    </row>
    <row r="355" spans="1:65" s="46" customFormat="1" ht="24.2" customHeight="1">
      <c r="A355" s="42"/>
      <c r="B355" s="203"/>
      <c r="C355" s="204" t="s">
        <v>1139</v>
      </c>
      <c r="D355" s="204" t="s">
        <v>159</v>
      </c>
      <c r="E355" s="205" t="s">
        <v>1140</v>
      </c>
      <c r="F355" s="206" t="s">
        <v>1141</v>
      </c>
      <c r="G355" s="207" t="s">
        <v>189</v>
      </c>
      <c r="H355" s="208">
        <v>1</v>
      </c>
      <c r="I355" s="209"/>
      <c r="J355" s="210">
        <f>ROUND(I355*H355,2)</f>
        <v>0</v>
      </c>
      <c r="K355" s="211"/>
      <c r="L355" s="45"/>
      <c r="M355" s="212" t="s">
        <v>60</v>
      </c>
      <c r="N355" s="213" t="s">
        <v>110</v>
      </c>
      <c r="O355" s="57"/>
      <c r="P355" s="214">
        <f>O355*H355</f>
        <v>0</v>
      </c>
      <c r="Q355" s="214">
        <v>9.8899999999999995E-3</v>
      </c>
      <c r="R355" s="214">
        <f>Q355*H355</f>
        <v>9.8899999999999995E-3</v>
      </c>
      <c r="S355" s="214">
        <v>0</v>
      </c>
      <c r="T355" s="215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6" t="s">
        <v>163</v>
      </c>
      <c r="AT355" s="216" t="s">
        <v>159</v>
      </c>
      <c r="AU355" s="216" t="s">
        <v>69</v>
      </c>
      <c r="AY355" s="101" t="s">
        <v>155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01" t="s">
        <v>66</v>
      </c>
      <c r="BK355" s="217">
        <f>ROUND(I355*H355,2)</f>
        <v>0</v>
      </c>
      <c r="BL355" s="101" t="s">
        <v>163</v>
      </c>
      <c r="BM355" s="216" t="s">
        <v>1142</v>
      </c>
    </row>
    <row r="356" spans="1:65" s="465" customFormat="1">
      <c r="B356" s="466"/>
      <c r="D356" s="448" t="s">
        <v>814</v>
      </c>
      <c r="E356" s="467" t="s">
        <v>60</v>
      </c>
      <c r="F356" s="468" t="s">
        <v>1047</v>
      </c>
      <c r="H356" s="467" t="s">
        <v>60</v>
      </c>
      <c r="I356" s="469"/>
      <c r="L356" s="466"/>
      <c r="M356" s="470"/>
      <c r="N356" s="471"/>
      <c r="O356" s="471"/>
      <c r="P356" s="471"/>
      <c r="Q356" s="471"/>
      <c r="R356" s="471"/>
      <c r="S356" s="471"/>
      <c r="T356" s="472"/>
      <c r="AT356" s="467" t="s">
        <v>814</v>
      </c>
      <c r="AU356" s="467" t="s">
        <v>69</v>
      </c>
      <c r="AV356" s="465" t="s">
        <v>66</v>
      </c>
      <c r="AW356" s="465" t="s">
        <v>103</v>
      </c>
      <c r="AX356" s="465" t="s">
        <v>62</v>
      </c>
      <c r="AY356" s="467" t="s">
        <v>155</v>
      </c>
    </row>
    <row r="357" spans="1:65" s="446" customFormat="1">
      <c r="B357" s="447"/>
      <c r="D357" s="448" t="s">
        <v>814</v>
      </c>
      <c r="E357" s="449" t="s">
        <v>60</v>
      </c>
      <c r="F357" s="450" t="s">
        <v>66</v>
      </c>
      <c r="H357" s="451">
        <v>1</v>
      </c>
      <c r="I357" s="452"/>
      <c r="L357" s="447"/>
      <c r="M357" s="453"/>
      <c r="N357" s="454"/>
      <c r="O357" s="454"/>
      <c r="P357" s="454"/>
      <c r="Q357" s="454"/>
      <c r="R357" s="454"/>
      <c r="S357" s="454"/>
      <c r="T357" s="455"/>
      <c r="AT357" s="449" t="s">
        <v>814</v>
      </c>
      <c r="AU357" s="449" t="s">
        <v>69</v>
      </c>
      <c r="AV357" s="446" t="s">
        <v>69</v>
      </c>
      <c r="AW357" s="446" t="s">
        <v>103</v>
      </c>
      <c r="AX357" s="446" t="s">
        <v>66</v>
      </c>
      <c r="AY357" s="449" t="s">
        <v>155</v>
      </c>
    </row>
    <row r="358" spans="1:65" s="46" customFormat="1" ht="16.5" customHeight="1">
      <c r="A358" s="42"/>
      <c r="B358" s="203"/>
      <c r="C358" s="482" t="s">
        <v>1143</v>
      </c>
      <c r="D358" s="482" t="s">
        <v>931</v>
      </c>
      <c r="E358" s="483" t="s">
        <v>1144</v>
      </c>
      <c r="F358" s="484" t="s">
        <v>1145</v>
      </c>
      <c r="G358" s="485" t="s">
        <v>189</v>
      </c>
      <c r="H358" s="486">
        <v>1</v>
      </c>
      <c r="I358" s="487"/>
      <c r="J358" s="488">
        <f>ROUND(I358*H358,2)</f>
        <v>0</v>
      </c>
      <c r="K358" s="489"/>
      <c r="L358" s="490"/>
      <c r="M358" s="491" t="s">
        <v>60</v>
      </c>
      <c r="N358" s="492" t="s">
        <v>110</v>
      </c>
      <c r="O358" s="57"/>
      <c r="P358" s="214">
        <f>O358*H358</f>
        <v>0</v>
      </c>
      <c r="Q358" s="214">
        <v>0.52600000000000002</v>
      </c>
      <c r="R358" s="214">
        <f>Q358*H358</f>
        <v>0.52600000000000002</v>
      </c>
      <c r="S358" s="214">
        <v>0</v>
      </c>
      <c r="T358" s="215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6" t="s">
        <v>214</v>
      </c>
      <c r="AT358" s="216" t="s">
        <v>931</v>
      </c>
      <c r="AU358" s="216" t="s">
        <v>69</v>
      </c>
      <c r="AY358" s="101" t="s">
        <v>155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01" t="s">
        <v>66</v>
      </c>
      <c r="BK358" s="217">
        <f>ROUND(I358*H358,2)</f>
        <v>0</v>
      </c>
      <c r="BL358" s="101" t="s">
        <v>163</v>
      </c>
      <c r="BM358" s="216" t="s">
        <v>1146</v>
      </c>
    </row>
    <row r="359" spans="1:65" s="46" customFormat="1" ht="24.2" customHeight="1">
      <c r="A359" s="42"/>
      <c r="B359" s="203"/>
      <c r="C359" s="204" t="s">
        <v>480</v>
      </c>
      <c r="D359" s="204" t="s">
        <v>159</v>
      </c>
      <c r="E359" s="205" t="s">
        <v>1147</v>
      </c>
      <c r="F359" s="206" t="s">
        <v>1148</v>
      </c>
      <c r="G359" s="207" t="s">
        <v>189</v>
      </c>
      <c r="H359" s="208">
        <v>16</v>
      </c>
      <c r="I359" s="209"/>
      <c r="J359" s="210">
        <f>ROUND(I359*H359,2)</f>
        <v>0</v>
      </c>
      <c r="K359" s="211"/>
      <c r="L359" s="45"/>
      <c r="M359" s="212" t="s">
        <v>60</v>
      </c>
      <c r="N359" s="213" t="s">
        <v>110</v>
      </c>
      <c r="O359" s="57"/>
      <c r="P359" s="214">
        <f>O359*H359</f>
        <v>0</v>
      </c>
      <c r="Q359" s="214">
        <v>9.8899999999999995E-3</v>
      </c>
      <c r="R359" s="214">
        <f>Q359*H359</f>
        <v>0.15823999999999999</v>
      </c>
      <c r="S359" s="214">
        <v>0</v>
      </c>
      <c r="T359" s="215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6" t="s">
        <v>163</v>
      </c>
      <c r="AT359" s="216" t="s">
        <v>159</v>
      </c>
      <c r="AU359" s="216" t="s">
        <v>69</v>
      </c>
      <c r="AY359" s="101" t="s">
        <v>155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01" t="s">
        <v>66</v>
      </c>
      <c r="BK359" s="217">
        <f>ROUND(I359*H359,2)</f>
        <v>0</v>
      </c>
      <c r="BL359" s="101" t="s">
        <v>163</v>
      </c>
      <c r="BM359" s="216" t="s">
        <v>1149</v>
      </c>
    </row>
    <row r="360" spans="1:65" s="465" customFormat="1">
      <c r="B360" s="466"/>
      <c r="D360" s="448" t="s">
        <v>814</v>
      </c>
      <c r="E360" s="467" t="s">
        <v>60</v>
      </c>
      <c r="F360" s="468" t="s">
        <v>1047</v>
      </c>
      <c r="H360" s="467" t="s">
        <v>60</v>
      </c>
      <c r="I360" s="469"/>
      <c r="L360" s="466"/>
      <c r="M360" s="470"/>
      <c r="N360" s="471"/>
      <c r="O360" s="471"/>
      <c r="P360" s="471"/>
      <c r="Q360" s="471"/>
      <c r="R360" s="471"/>
      <c r="S360" s="471"/>
      <c r="T360" s="472"/>
      <c r="AT360" s="467" t="s">
        <v>814</v>
      </c>
      <c r="AU360" s="467" t="s">
        <v>69</v>
      </c>
      <c r="AV360" s="465" t="s">
        <v>66</v>
      </c>
      <c r="AW360" s="465" t="s">
        <v>103</v>
      </c>
      <c r="AX360" s="465" t="s">
        <v>62</v>
      </c>
      <c r="AY360" s="467" t="s">
        <v>155</v>
      </c>
    </row>
    <row r="361" spans="1:65" s="446" customFormat="1">
      <c r="B361" s="447"/>
      <c r="D361" s="448" t="s">
        <v>814</v>
      </c>
      <c r="E361" s="449" t="s">
        <v>60</v>
      </c>
      <c r="F361" s="450" t="s">
        <v>181</v>
      </c>
      <c r="H361" s="451">
        <v>16</v>
      </c>
      <c r="I361" s="452"/>
      <c r="L361" s="447"/>
      <c r="M361" s="453"/>
      <c r="N361" s="454"/>
      <c r="O361" s="454"/>
      <c r="P361" s="454"/>
      <c r="Q361" s="454"/>
      <c r="R361" s="454"/>
      <c r="S361" s="454"/>
      <c r="T361" s="455"/>
      <c r="AT361" s="449" t="s">
        <v>814</v>
      </c>
      <c r="AU361" s="449" t="s">
        <v>69</v>
      </c>
      <c r="AV361" s="446" t="s">
        <v>69</v>
      </c>
      <c r="AW361" s="446" t="s">
        <v>103</v>
      </c>
      <c r="AX361" s="446" t="s">
        <v>66</v>
      </c>
      <c r="AY361" s="449" t="s">
        <v>155</v>
      </c>
    </row>
    <row r="362" spans="1:65" s="46" customFormat="1" ht="21.75" customHeight="1">
      <c r="A362" s="42"/>
      <c r="B362" s="203"/>
      <c r="C362" s="482" t="s">
        <v>488</v>
      </c>
      <c r="D362" s="482" t="s">
        <v>931</v>
      </c>
      <c r="E362" s="483" t="s">
        <v>1150</v>
      </c>
      <c r="F362" s="484" t="s">
        <v>1151</v>
      </c>
      <c r="G362" s="485" t="s">
        <v>189</v>
      </c>
      <c r="H362" s="486">
        <v>16</v>
      </c>
      <c r="I362" s="487"/>
      <c r="J362" s="488">
        <f>ROUND(I362*H362,2)</f>
        <v>0</v>
      </c>
      <c r="K362" s="489"/>
      <c r="L362" s="490"/>
      <c r="M362" s="491" t="s">
        <v>60</v>
      </c>
      <c r="N362" s="492" t="s">
        <v>110</v>
      </c>
      <c r="O362" s="57"/>
      <c r="P362" s="214">
        <f>O362*H362</f>
        <v>0</v>
      </c>
      <c r="Q362" s="214">
        <v>1.054</v>
      </c>
      <c r="R362" s="214">
        <f>Q362*H362</f>
        <v>16.864000000000001</v>
      </c>
      <c r="S362" s="214">
        <v>0</v>
      </c>
      <c r="T362" s="215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6" t="s">
        <v>214</v>
      </c>
      <c r="AT362" s="216" t="s">
        <v>931</v>
      </c>
      <c r="AU362" s="216" t="s">
        <v>69</v>
      </c>
      <c r="AY362" s="101" t="s">
        <v>155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01" t="s">
        <v>66</v>
      </c>
      <c r="BK362" s="217">
        <f>ROUND(I362*H362,2)</f>
        <v>0</v>
      </c>
      <c r="BL362" s="101" t="s">
        <v>163</v>
      </c>
      <c r="BM362" s="216" t="s">
        <v>1152</v>
      </c>
    </row>
    <row r="363" spans="1:65" s="46" customFormat="1" ht="24.2" customHeight="1">
      <c r="A363" s="42"/>
      <c r="B363" s="203"/>
      <c r="C363" s="204" t="s">
        <v>496</v>
      </c>
      <c r="D363" s="204" t="s">
        <v>159</v>
      </c>
      <c r="E363" s="205" t="s">
        <v>1153</v>
      </c>
      <c r="F363" s="206" t="s">
        <v>1154</v>
      </c>
      <c r="G363" s="207" t="s">
        <v>189</v>
      </c>
      <c r="H363" s="208">
        <v>11</v>
      </c>
      <c r="I363" s="209"/>
      <c r="J363" s="210">
        <f>ROUND(I363*H363,2)</f>
        <v>0</v>
      </c>
      <c r="K363" s="211"/>
      <c r="L363" s="45"/>
      <c r="M363" s="212" t="s">
        <v>60</v>
      </c>
      <c r="N363" s="213" t="s">
        <v>110</v>
      </c>
      <c r="O363" s="57"/>
      <c r="P363" s="214">
        <f>O363*H363</f>
        <v>0</v>
      </c>
      <c r="Q363" s="214">
        <v>1.218E-2</v>
      </c>
      <c r="R363" s="214">
        <f>Q363*H363</f>
        <v>0.13397999999999999</v>
      </c>
      <c r="S363" s="214">
        <v>0</v>
      </c>
      <c r="T363" s="215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6" t="s">
        <v>163</v>
      </c>
      <c r="AT363" s="216" t="s">
        <v>159</v>
      </c>
      <c r="AU363" s="216" t="s">
        <v>69</v>
      </c>
      <c r="AY363" s="101" t="s">
        <v>155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01" t="s">
        <v>66</v>
      </c>
      <c r="BK363" s="217">
        <f>ROUND(I363*H363,2)</f>
        <v>0</v>
      </c>
      <c r="BL363" s="101" t="s">
        <v>163</v>
      </c>
      <c r="BM363" s="216" t="s">
        <v>1155</v>
      </c>
    </row>
    <row r="364" spans="1:65" s="46" customFormat="1" ht="24.2" customHeight="1">
      <c r="A364" s="42"/>
      <c r="B364" s="203"/>
      <c r="C364" s="482" t="s">
        <v>1156</v>
      </c>
      <c r="D364" s="482" t="s">
        <v>931</v>
      </c>
      <c r="E364" s="483" t="s">
        <v>1157</v>
      </c>
      <c r="F364" s="484" t="s">
        <v>1158</v>
      </c>
      <c r="G364" s="485" t="s">
        <v>189</v>
      </c>
      <c r="H364" s="486">
        <v>11</v>
      </c>
      <c r="I364" s="487"/>
      <c r="J364" s="488">
        <f>ROUND(I364*H364,2)</f>
        <v>0</v>
      </c>
      <c r="K364" s="489"/>
      <c r="L364" s="490"/>
      <c r="M364" s="491" t="s">
        <v>60</v>
      </c>
      <c r="N364" s="492" t="s">
        <v>110</v>
      </c>
      <c r="O364" s="57"/>
      <c r="P364" s="214">
        <f>O364*H364</f>
        <v>0</v>
      </c>
      <c r="Q364" s="214">
        <v>0.58499999999999996</v>
      </c>
      <c r="R364" s="214">
        <f>Q364*H364</f>
        <v>6.4349999999999996</v>
      </c>
      <c r="S364" s="214">
        <v>0</v>
      </c>
      <c r="T364" s="215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6" t="s">
        <v>214</v>
      </c>
      <c r="AT364" s="216" t="s">
        <v>931</v>
      </c>
      <c r="AU364" s="216" t="s">
        <v>69</v>
      </c>
      <c r="AY364" s="101" t="s">
        <v>155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01" t="s">
        <v>66</v>
      </c>
      <c r="BK364" s="217">
        <f>ROUND(I364*H364,2)</f>
        <v>0</v>
      </c>
      <c r="BL364" s="101" t="s">
        <v>163</v>
      </c>
      <c r="BM364" s="216" t="s">
        <v>1159</v>
      </c>
    </row>
    <row r="365" spans="1:65" s="465" customFormat="1">
      <c r="B365" s="466"/>
      <c r="D365" s="448" t="s">
        <v>814</v>
      </c>
      <c r="E365" s="467" t="s">
        <v>60</v>
      </c>
      <c r="F365" s="468" t="s">
        <v>1047</v>
      </c>
      <c r="H365" s="467" t="s">
        <v>60</v>
      </c>
      <c r="I365" s="469"/>
      <c r="L365" s="466"/>
      <c r="M365" s="470"/>
      <c r="N365" s="471"/>
      <c r="O365" s="471"/>
      <c r="P365" s="471"/>
      <c r="Q365" s="471"/>
      <c r="R365" s="471"/>
      <c r="S365" s="471"/>
      <c r="T365" s="472"/>
      <c r="AT365" s="467" t="s">
        <v>814</v>
      </c>
      <c r="AU365" s="467" t="s">
        <v>69</v>
      </c>
      <c r="AV365" s="465" t="s">
        <v>66</v>
      </c>
      <c r="AW365" s="465" t="s">
        <v>103</v>
      </c>
      <c r="AX365" s="465" t="s">
        <v>62</v>
      </c>
      <c r="AY365" s="467" t="s">
        <v>155</v>
      </c>
    </row>
    <row r="366" spans="1:65" s="446" customFormat="1">
      <c r="B366" s="447"/>
      <c r="D366" s="448" t="s">
        <v>814</v>
      </c>
      <c r="E366" s="449" t="s">
        <v>60</v>
      </c>
      <c r="F366" s="450" t="s">
        <v>214</v>
      </c>
      <c r="H366" s="451">
        <v>8</v>
      </c>
      <c r="I366" s="452"/>
      <c r="L366" s="447"/>
      <c r="M366" s="453"/>
      <c r="N366" s="454"/>
      <c r="O366" s="454"/>
      <c r="P366" s="454"/>
      <c r="Q366" s="454"/>
      <c r="R366" s="454"/>
      <c r="S366" s="454"/>
      <c r="T366" s="455"/>
      <c r="AT366" s="449" t="s">
        <v>814</v>
      </c>
      <c r="AU366" s="449" t="s">
        <v>69</v>
      </c>
      <c r="AV366" s="446" t="s">
        <v>69</v>
      </c>
      <c r="AW366" s="446" t="s">
        <v>103</v>
      </c>
      <c r="AX366" s="446" t="s">
        <v>62</v>
      </c>
      <c r="AY366" s="449" t="s">
        <v>155</v>
      </c>
    </row>
    <row r="367" spans="1:65" s="465" customFormat="1">
      <c r="B367" s="466"/>
      <c r="D367" s="448" t="s">
        <v>814</v>
      </c>
      <c r="E367" s="467" t="s">
        <v>60</v>
      </c>
      <c r="F367" s="468" t="s">
        <v>911</v>
      </c>
      <c r="H367" s="467" t="s">
        <v>60</v>
      </c>
      <c r="I367" s="469"/>
      <c r="L367" s="466"/>
      <c r="M367" s="470"/>
      <c r="N367" s="471"/>
      <c r="O367" s="471"/>
      <c r="P367" s="471"/>
      <c r="Q367" s="471"/>
      <c r="R367" s="471"/>
      <c r="S367" s="471"/>
      <c r="T367" s="472"/>
      <c r="AT367" s="467" t="s">
        <v>814</v>
      </c>
      <c r="AU367" s="467" t="s">
        <v>69</v>
      </c>
      <c r="AV367" s="465" t="s">
        <v>66</v>
      </c>
      <c r="AW367" s="465" t="s">
        <v>103</v>
      </c>
      <c r="AX367" s="465" t="s">
        <v>62</v>
      </c>
      <c r="AY367" s="467" t="s">
        <v>155</v>
      </c>
    </row>
    <row r="368" spans="1:65" s="446" customFormat="1">
      <c r="B368" s="447"/>
      <c r="D368" s="448" t="s">
        <v>814</v>
      </c>
      <c r="E368" s="449" t="s">
        <v>60</v>
      </c>
      <c r="F368" s="450" t="s">
        <v>186</v>
      </c>
      <c r="H368" s="451">
        <v>3</v>
      </c>
      <c r="I368" s="452"/>
      <c r="L368" s="447"/>
      <c r="M368" s="453"/>
      <c r="N368" s="454"/>
      <c r="O368" s="454"/>
      <c r="P368" s="454"/>
      <c r="Q368" s="454"/>
      <c r="R368" s="454"/>
      <c r="S368" s="454"/>
      <c r="T368" s="455"/>
      <c r="AT368" s="449" t="s">
        <v>814</v>
      </c>
      <c r="AU368" s="449" t="s">
        <v>69</v>
      </c>
      <c r="AV368" s="446" t="s">
        <v>69</v>
      </c>
      <c r="AW368" s="446" t="s">
        <v>103</v>
      </c>
      <c r="AX368" s="446" t="s">
        <v>62</v>
      </c>
      <c r="AY368" s="449" t="s">
        <v>155</v>
      </c>
    </row>
    <row r="369" spans="1:65" s="456" customFormat="1">
      <c r="B369" s="457"/>
      <c r="D369" s="448" t="s">
        <v>814</v>
      </c>
      <c r="E369" s="458" t="s">
        <v>60</v>
      </c>
      <c r="F369" s="459" t="s">
        <v>828</v>
      </c>
      <c r="H369" s="460">
        <v>11</v>
      </c>
      <c r="I369" s="461"/>
      <c r="L369" s="457"/>
      <c r="M369" s="462"/>
      <c r="N369" s="463"/>
      <c r="O369" s="463"/>
      <c r="P369" s="463"/>
      <c r="Q369" s="463"/>
      <c r="R369" s="463"/>
      <c r="S369" s="463"/>
      <c r="T369" s="464"/>
      <c r="AT369" s="458" t="s">
        <v>814</v>
      </c>
      <c r="AU369" s="458" t="s">
        <v>69</v>
      </c>
      <c r="AV369" s="456" t="s">
        <v>163</v>
      </c>
      <c r="AW369" s="456" t="s">
        <v>103</v>
      </c>
      <c r="AX369" s="456" t="s">
        <v>66</v>
      </c>
      <c r="AY369" s="458" t="s">
        <v>155</v>
      </c>
    </row>
    <row r="370" spans="1:65" s="46" customFormat="1" ht="24.2" customHeight="1">
      <c r="A370" s="42"/>
      <c r="B370" s="203"/>
      <c r="C370" s="482" t="s">
        <v>1160</v>
      </c>
      <c r="D370" s="482" t="s">
        <v>931</v>
      </c>
      <c r="E370" s="483" t="s">
        <v>1161</v>
      </c>
      <c r="F370" s="484" t="s">
        <v>1162</v>
      </c>
      <c r="G370" s="485" t="s">
        <v>189</v>
      </c>
      <c r="H370" s="486">
        <v>37</v>
      </c>
      <c r="I370" s="487"/>
      <c r="J370" s="488">
        <f>ROUND(I370*H370,2)</f>
        <v>0</v>
      </c>
      <c r="K370" s="489"/>
      <c r="L370" s="490"/>
      <c r="M370" s="491" t="s">
        <v>60</v>
      </c>
      <c r="N370" s="492" t="s">
        <v>110</v>
      </c>
      <c r="O370" s="57"/>
      <c r="P370" s="214">
        <f>O370*H370</f>
        <v>0</v>
      </c>
      <c r="Q370" s="214">
        <v>2E-3</v>
      </c>
      <c r="R370" s="214">
        <f>Q370*H370</f>
        <v>7.3999999999999996E-2</v>
      </c>
      <c r="S370" s="214">
        <v>0</v>
      </c>
      <c r="T370" s="215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6" t="s">
        <v>214</v>
      </c>
      <c r="AT370" s="216" t="s">
        <v>931</v>
      </c>
      <c r="AU370" s="216" t="s">
        <v>69</v>
      </c>
      <c r="AY370" s="101" t="s">
        <v>155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01" t="s">
        <v>66</v>
      </c>
      <c r="BK370" s="217">
        <f>ROUND(I370*H370,2)</f>
        <v>0</v>
      </c>
      <c r="BL370" s="101" t="s">
        <v>163</v>
      </c>
      <c r="BM370" s="216" t="s">
        <v>1163</v>
      </c>
    </row>
    <row r="371" spans="1:65" s="465" customFormat="1">
      <c r="B371" s="466"/>
      <c r="D371" s="448" t="s">
        <v>814</v>
      </c>
      <c r="E371" s="467" t="s">
        <v>60</v>
      </c>
      <c r="F371" s="468" t="s">
        <v>1047</v>
      </c>
      <c r="H371" s="467" t="s">
        <v>60</v>
      </c>
      <c r="I371" s="469"/>
      <c r="L371" s="466"/>
      <c r="M371" s="470"/>
      <c r="N371" s="471"/>
      <c r="O371" s="471"/>
      <c r="P371" s="471"/>
      <c r="Q371" s="471"/>
      <c r="R371" s="471"/>
      <c r="S371" s="471"/>
      <c r="T371" s="472"/>
      <c r="AT371" s="467" t="s">
        <v>814</v>
      </c>
      <c r="AU371" s="467" t="s">
        <v>69</v>
      </c>
      <c r="AV371" s="465" t="s">
        <v>66</v>
      </c>
      <c r="AW371" s="465" t="s">
        <v>103</v>
      </c>
      <c r="AX371" s="465" t="s">
        <v>62</v>
      </c>
      <c r="AY371" s="467" t="s">
        <v>155</v>
      </c>
    </row>
    <row r="372" spans="1:65" s="446" customFormat="1">
      <c r="B372" s="447"/>
      <c r="D372" s="448" t="s">
        <v>814</v>
      </c>
      <c r="E372" s="449" t="s">
        <v>60</v>
      </c>
      <c r="F372" s="450" t="s">
        <v>962</v>
      </c>
      <c r="H372" s="451">
        <v>28</v>
      </c>
      <c r="I372" s="452"/>
      <c r="L372" s="447"/>
      <c r="M372" s="453"/>
      <c r="N372" s="454"/>
      <c r="O372" s="454"/>
      <c r="P372" s="454"/>
      <c r="Q372" s="454"/>
      <c r="R372" s="454"/>
      <c r="S372" s="454"/>
      <c r="T372" s="455"/>
      <c r="AT372" s="449" t="s">
        <v>814</v>
      </c>
      <c r="AU372" s="449" t="s">
        <v>69</v>
      </c>
      <c r="AV372" s="446" t="s">
        <v>69</v>
      </c>
      <c r="AW372" s="446" t="s">
        <v>103</v>
      </c>
      <c r="AX372" s="446" t="s">
        <v>62</v>
      </c>
      <c r="AY372" s="449" t="s">
        <v>155</v>
      </c>
    </row>
    <row r="373" spans="1:65" s="465" customFormat="1">
      <c r="B373" s="466"/>
      <c r="D373" s="448" t="s">
        <v>814</v>
      </c>
      <c r="E373" s="467" t="s">
        <v>60</v>
      </c>
      <c r="F373" s="468" t="s">
        <v>911</v>
      </c>
      <c r="H373" s="467" t="s">
        <v>60</v>
      </c>
      <c r="I373" s="469"/>
      <c r="L373" s="466"/>
      <c r="M373" s="470"/>
      <c r="N373" s="471"/>
      <c r="O373" s="471"/>
      <c r="P373" s="471"/>
      <c r="Q373" s="471"/>
      <c r="R373" s="471"/>
      <c r="S373" s="471"/>
      <c r="T373" s="472"/>
      <c r="AT373" s="467" t="s">
        <v>814</v>
      </c>
      <c r="AU373" s="467" t="s">
        <v>69</v>
      </c>
      <c r="AV373" s="465" t="s">
        <v>66</v>
      </c>
      <c r="AW373" s="465" t="s">
        <v>103</v>
      </c>
      <c r="AX373" s="465" t="s">
        <v>62</v>
      </c>
      <c r="AY373" s="467" t="s">
        <v>155</v>
      </c>
    </row>
    <row r="374" spans="1:65" s="446" customFormat="1">
      <c r="B374" s="447"/>
      <c r="D374" s="448" t="s">
        <v>814</v>
      </c>
      <c r="E374" s="449" t="s">
        <v>60</v>
      </c>
      <c r="F374" s="450" t="s">
        <v>156</v>
      </c>
      <c r="H374" s="451">
        <v>9</v>
      </c>
      <c r="I374" s="452"/>
      <c r="L374" s="447"/>
      <c r="M374" s="453"/>
      <c r="N374" s="454"/>
      <c r="O374" s="454"/>
      <c r="P374" s="454"/>
      <c r="Q374" s="454"/>
      <c r="R374" s="454"/>
      <c r="S374" s="454"/>
      <c r="T374" s="455"/>
      <c r="AT374" s="449" t="s">
        <v>814</v>
      </c>
      <c r="AU374" s="449" t="s">
        <v>69</v>
      </c>
      <c r="AV374" s="446" t="s">
        <v>69</v>
      </c>
      <c r="AW374" s="446" t="s">
        <v>103</v>
      </c>
      <c r="AX374" s="446" t="s">
        <v>62</v>
      </c>
      <c r="AY374" s="449" t="s">
        <v>155</v>
      </c>
    </row>
    <row r="375" spans="1:65" s="456" customFormat="1">
      <c r="B375" s="457"/>
      <c r="D375" s="448" t="s">
        <v>814</v>
      </c>
      <c r="E375" s="458" t="s">
        <v>60</v>
      </c>
      <c r="F375" s="459" t="s">
        <v>828</v>
      </c>
      <c r="H375" s="460">
        <v>37</v>
      </c>
      <c r="I375" s="461"/>
      <c r="L375" s="457"/>
      <c r="M375" s="462"/>
      <c r="N375" s="463"/>
      <c r="O375" s="463"/>
      <c r="P375" s="463"/>
      <c r="Q375" s="463"/>
      <c r="R375" s="463"/>
      <c r="S375" s="463"/>
      <c r="T375" s="464"/>
      <c r="AT375" s="458" t="s">
        <v>814</v>
      </c>
      <c r="AU375" s="458" t="s">
        <v>69</v>
      </c>
      <c r="AV375" s="456" t="s">
        <v>163</v>
      </c>
      <c r="AW375" s="456" t="s">
        <v>103</v>
      </c>
      <c r="AX375" s="456" t="s">
        <v>66</v>
      </c>
      <c r="AY375" s="458" t="s">
        <v>155</v>
      </c>
    </row>
    <row r="376" spans="1:65" s="46" customFormat="1" ht="24.2" customHeight="1">
      <c r="A376" s="42"/>
      <c r="B376" s="203"/>
      <c r="C376" s="204" t="s">
        <v>1164</v>
      </c>
      <c r="D376" s="204" t="s">
        <v>159</v>
      </c>
      <c r="E376" s="205" t="s">
        <v>1165</v>
      </c>
      <c r="F376" s="206" t="s">
        <v>1166</v>
      </c>
      <c r="G376" s="207" t="s">
        <v>189</v>
      </c>
      <c r="H376" s="208">
        <v>11</v>
      </c>
      <c r="I376" s="209"/>
      <c r="J376" s="210">
        <f>ROUND(I376*H376,2)</f>
        <v>0</v>
      </c>
      <c r="K376" s="211"/>
      <c r="L376" s="45"/>
      <c r="M376" s="212" t="s">
        <v>60</v>
      </c>
      <c r="N376" s="213" t="s">
        <v>110</v>
      </c>
      <c r="O376" s="57"/>
      <c r="P376" s="214">
        <f>O376*H376</f>
        <v>0</v>
      </c>
      <c r="Q376" s="214">
        <v>0.21734000000000001</v>
      </c>
      <c r="R376" s="214">
        <f>Q376*H376</f>
        <v>2.3907400000000001</v>
      </c>
      <c r="S376" s="214">
        <v>0</v>
      </c>
      <c r="T376" s="215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6" t="s">
        <v>163</v>
      </c>
      <c r="AT376" s="216" t="s">
        <v>159</v>
      </c>
      <c r="AU376" s="216" t="s">
        <v>69</v>
      </c>
      <c r="AY376" s="101" t="s">
        <v>155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01" t="s">
        <v>66</v>
      </c>
      <c r="BK376" s="217">
        <f>ROUND(I376*H376,2)</f>
        <v>0</v>
      </c>
      <c r="BL376" s="101" t="s">
        <v>163</v>
      </c>
      <c r="BM376" s="216" t="s">
        <v>1167</v>
      </c>
    </row>
    <row r="377" spans="1:65" s="465" customFormat="1">
      <c r="B377" s="466"/>
      <c r="D377" s="448" t="s">
        <v>814</v>
      </c>
      <c r="E377" s="467" t="s">
        <v>60</v>
      </c>
      <c r="F377" s="468" t="s">
        <v>1047</v>
      </c>
      <c r="H377" s="467" t="s">
        <v>60</v>
      </c>
      <c r="I377" s="469"/>
      <c r="L377" s="466"/>
      <c r="M377" s="470"/>
      <c r="N377" s="471"/>
      <c r="O377" s="471"/>
      <c r="P377" s="471"/>
      <c r="Q377" s="471"/>
      <c r="R377" s="471"/>
      <c r="S377" s="471"/>
      <c r="T377" s="472"/>
      <c r="AT377" s="467" t="s">
        <v>814</v>
      </c>
      <c r="AU377" s="467" t="s">
        <v>69</v>
      </c>
      <c r="AV377" s="465" t="s">
        <v>66</v>
      </c>
      <c r="AW377" s="465" t="s">
        <v>103</v>
      </c>
      <c r="AX377" s="465" t="s">
        <v>62</v>
      </c>
      <c r="AY377" s="467" t="s">
        <v>155</v>
      </c>
    </row>
    <row r="378" spans="1:65" s="446" customFormat="1">
      <c r="B378" s="447"/>
      <c r="D378" s="448" t="s">
        <v>814</v>
      </c>
      <c r="E378" s="449" t="s">
        <v>60</v>
      </c>
      <c r="F378" s="450" t="s">
        <v>214</v>
      </c>
      <c r="H378" s="451">
        <v>8</v>
      </c>
      <c r="I378" s="452"/>
      <c r="L378" s="447"/>
      <c r="M378" s="453"/>
      <c r="N378" s="454"/>
      <c r="O378" s="454"/>
      <c r="P378" s="454"/>
      <c r="Q378" s="454"/>
      <c r="R378" s="454"/>
      <c r="S378" s="454"/>
      <c r="T378" s="455"/>
      <c r="AT378" s="449" t="s">
        <v>814</v>
      </c>
      <c r="AU378" s="449" t="s">
        <v>69</v>
      </c>
      <c r="AV378" s="446" t="s">
        <v>69</v>
      </c>
      <c r="AW378" s="446" t="s">
        <v>103</v>
      </c>
      <c r="AX378" s="446" t="s">
        <v>62</v>
      </c>
      <c r="AY378" s="449" t="s">
        <v>155</v>
      </c>
    </row>
    <row r="379" spans="1:65" s="465" customFormat="1">
      <c r="B379" s="466"/>
      <c r="D379" s="448" t="s">
        <v>814</v>
      </c>
      <c r="E379" s="467" t="s">
        <v>60</v>
      </c>
      <c r="F379" s="468" t="s">
        <v>911</v>
      </c>
      <c r="H379" s="467" t="s">
        <v>60</v>
      </c>
      <c r="I379" s="469"/>
      <c r="L379" s="466"/>
      <c r="M379" s="470"/>
      <c r="N379" s="471"/>
      <c r="O379" s="471"/>
      <c r="P379" s="471"/>
      <c r="Q379" s="471"/>
      <c r="R379" s="471"/>
      <c r="S379" s="471"/>
      <c r="T379" s="472"/>
      <c r="AT379" s="467" t="s">
        <v>814</v>
      </c>
      <c r="AU379" s="467" t="s">
        <v>69</v>
      </c>
      <c r="AV379" s="465" t="s">
        <v>66</v>
      </c>
      <c r="AW379" s="465" t="s">
        <v>103</v>
      </c>
      <c r="AX379" s="465" t="s">
        <v>62</v>
      </c>
      <c r="AY379" s="467" t="s">
        <v>155</v>
      </c>
    </row>
    <row r="380" spans="1:65" s="446" customFormat="1">
      <c r="B380" s="447"/>
      <c r="D380" s="448" t="s">
        <v>814</v>
      </c>
      <c r="E380" s="449" t="s">
        <v>60</v>
      </c>
      <c r="F380" s="450" t="s">
        <v>186</v>
      </c>
      <c r="H380" s="451">
        <v>3</v>
      </c>
      <c r="I380" s="452"/>
      <c r="L380" s="447"/>
      <c r="M380" s="453"/>
      <c r="N380" s="454"/>
      <c r="O380" s="454"/>
      <c r="P380" s="454"/>
      <c r="Q380" s="454"/>
      <c r="R380" s="454"/>
      <c r="S380" s="454"/>
      <c r="T380" s="455"/>
      <c r="AT380" s="449" t="s">
        <v>814</v>
      </c>
      <c r="AU380" s="449" t="s">
        <v>69</v>
      </c>
      <c r="AV380" s="446" t="s">
        <v>69</v>
      </c>
      <c r="AW380" s="446" t="s">
        <v>103</v>
      </c>
      <c r="AX380" s="446" t="s">
        <v>62</v>
      </c>
      <c r="AY380" s="449" t="s">
        <v>155</v>
      </c>
    </row>
    <row r="381" spans="1:65" s="456" customFormat="1">
      <c r="B381" s="457"/>
      <c r="D381" s="448" t="s">
        <v>814</v>
      </c>
      <c r="E381" s="458" t="s">
        <v>60</v>
      </c>
      <c r="F381" s="459" t="s">
        <v>828</v>
      </c>
      <c r="H381" s="460">
        <v>11</v>
      </c>
      <c r="I381" s="461"/>
      <c r="L381" s="457"/>
      <c r="M381" s="462"/>
      <c r="N381" s="463"/>
      <c r="O381" s="463"/>
      <c r="P381" s="463"/>
      <c r="Q381" s="463"/>
      <c r="R381" s="463"/>
      <c r="S381" s="463"/>
      <c r="T381" s="464"/>
      <c r="AT381" s="458" t="s">
        <v>814</v>
      </c>
      <c r="AU381" s="458" t="s">
        <v>69</v>
      </c>
      <c r="AV381" s="456" t="s">
        <v>163</v>
      </c>
      <c r="AW381" s="456" t="s">
        <v>103</v>
      </c>
      <c r="AX381" s="456" t="s">
        <v>66</v>
      </c>
      <c r="AY381" s="458" t="s">
        <v>155</v>
      </c>
    </row>
    <row r="382" spans="1:65" s="46" customFormat="1" ht="24.2" customHeight="1">
      <c r="A382" s="42"/>
      <c r="B382" s="203"/>
      <c r="C382" s="482" t="s">
        <v>1168</v>
      </c>
      <c r="D382" s="482" t="s">
        <v>931</v>
      </c>
      <c r="E382" s="483" t="s">
        <v>1169</v>
      </c>
      <c r="F382" s="484" t="s">
        <v>1170</v>
      </c>
      <c r="G382" s="485" t="s">
        <v>189</v>
      </c>
      <c r="H382" s="486">
        <v>11</v>
      </c>
      <c r="I382" s="487"/>
      <c r="J382" s="488">
        <f>ROUND(I382*H382,2)</f>
        <v>0</v>
      </c>
      <c r="K382" s="489"/>
      <c r="L382" s="490"/>
      <c r="M382" s="491" t="s">
        <v>60</v>
      </c>
      <c r="N382" s="492" t="s">
        <v>110</v>
      </c>
      <c r="O382" s="57"/>
      <c r="P382" s="214">
        <f>O382*H382</f>
        <v>0</v>
      </c>
      <c r="Q382" s="214">
        <v>0.16500000000000001</v>
      </c>
      <c r="R382" s="214">
        <f>Q382*H382</f>
        <v>1.8150000000000002</v>
      </c>
      <c r="S382" s="214">
        <v>0</v>
      </c>
      <c r="T382" s="215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6" t="s">
        <v>214</v>
      </c>
      <c r="AT382" s="216" t="s">
        <v>931</v>
      </c>
      <c r="AU382" s="216" t="s">
        <v>69</v>
      </c>
      <c r="AY382" s="101" t="s">
        <v>155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01" t="s">
        <v>66</v>
      </c>
      <c r="BK382" s="217">
        <f>ROUND(I382*H382,2)</f>
        <v>0</v>
      </c>
      <c r="BL382" s="101" t="s">
        <v>163</v>
      </c>
      <c r="BM382" s="216" t="s">
        <v>1171</v>
      </c>
    </row>
    <row r="383" spans="1:65" s="46" customFormat="1" ht="24.2" customHeight="1">
      <c r="A383" s="42"/>
      <c r="B383" s="203"/>
      <c r="C383" s="204" t="s">
        <v>1172</v>
      </c>
      <c r="D383" s="204" t="s">
        <v>159</v>
      </c>
      <c r="E383" s="205" t="s">
        <v>1173</v>
      </c>
      <c r="F383" s="206" t="s">
        <v>1174</v>
      </c>
      <c r="G383" s="207" t="s">
        <v>189</v>
      </c>
      <c r="H383" s="208">
        <v>3</v>
      </c>
      <c r="I383" s="209"/>
      <c r="J383" s="210">
        <f>ROUND(I383*H383,2)</f>
        <v>0</v>
      </c>
      <c r="K383" s="211"/>
      <c r="L383" s="45"/>
      <c r="M383" s="212" t="s">
        <v>60</v>
      </c>
      <c r="N383" s="213" t="s">
        <v>110</v>
      </c>
      <c r="O383" s="57"/>
      <c r="P383" s="214">
        <f>O383*H383</f>
        <v>0</v>
      </c>
      <c r="Q383" s="214">
        <v>0</v>
      </c>
      <c r="R383" s="214">
        <f>Q383*H383</f>
        <v>0</v>
      </c>
      <c r="S383" s="214">
        <v>0.2</v>
      </c>
      <c r="T383" s="215">
        <f>S383*H383</f>
        <v>0.60000000000000009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6" t="s">
        <v>163</v>
      </c>
      <c r="AT383" s="216" t="s">
        <v>159</v>
      </c>
      <c r="AU383" s="216" t="s">
        <v>69</v>
      </c>
      <c r="AY383" s="101" t="s">
        <v>155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01" t="s">
        <v>66</v>
      </c>
      <c r="BK383" s="217">
        <f>ROUND(I383*H383,2)</f>
        <v>0</v>
      </c>
      <c r="BL383" s="101" t="s">
        <v>163</v>
      </c>
      <c r="BM383" s="216" t="s">
        <v>1175</v>
      </c>
    </row>
    <row r="384" spans="1:65" s="465" customFormat="1">
      <c r="B384" s="466"/>
      <c r="D384" s="448" t="s">
        <v>814</v>
      </c>
      <c r="E384" s="467" t="s">
        <v>60</v>
      </c>
      <c r="F384" s="468" t="s">
        <v>910</v>
      </c>
      <c r="H384" s="467" t="s">
        <v>60</v>
      </c>
      <c r="I384" s="469"/>
      <c r="L384" s="466"/>
      <c r="M384" s="470"/>
      <c r="N384" s="471"/>
      <c r="O384" s="471"/>
      <c r="P384" s="471"/>
      <c r="Q384" s="471"/>
      <c r="R384" s="471"/>
      <c r="S384" s="471"/>
      <c r="T384" s="472"/>
      <c r="AT384" s="467" t="s">
        <v>814</v>
      </c>
      <c r="AU384" s="467" t="s">
        <v>69</v>
      </c>
      <c r="AV384" s="465" t="s">
        <v>66</v>
      </c>
      <c r="AW384" s="465" t="s">
        <v>103</v>
      </c>
      <c r="AX384" s="465" t="s">
        <v>62</v>
      </c>
      <c r="AY384" s="467" t="s">
        <v>155</v>
      </c>
    </row>
    <row r="385" spans="1:65" s="465" customFormat="1">
      <c r="B385" s="466"/>
      <c r="D385" s="448" t="s">
        <v>814</v>
      </c>
      <c r="E385" s="467" t="s">
        <v>60</v>
      </c>
      <c r="F385" s="468" t="s">
        <v>834</v>
      </c>
      <c r="H385" s="467" t="s">
        <v>60</v>
      </c>
      <c r="I385" s="469"/>
      <c r="L385" s="466"/>
      <c r="M385" s="470"/>
      <c r="N385" s="471"/>
      <c r="O385" s="471"/>
      <c r="P385" s="471"/>
      <c r="Q385" s="471"/>
      <c r="R385" s="471"/>
      <c r="S385" s="471"/>
      <c r="T385" s="472"/>
      <c r="AT385" s="467" t="s">
        <v>814</v>
      </c>
      <c r="AU385" s="467" t="s">
        <v>69</v>
      </c>
      <c r="AV385" s="465" t="s">
        <v>66</v>
      </c>
      <c r="AW385" s="465" t="s">
        <v>103</v>
      </c>
      <c r="AX385" s="465" t="s">
        <v>62</v>
      </c>
      <c r="AY385" s="467" t="s">
        <v>155</v>
      </c>
    </row>
    <row r="386" spans="1:65" s="446" customFormat="1">
      <c r="B386" s="447"/>
      <c r="D386" s="448" t="s">
        <v>814</v>
      </c>
      <c r="E386" s="449" t="s">
        <v>60</v>
      </c>
      <c r="F386" s="450" t="s">
        <v>186</v>
      </c>
      <c r="H386" s="451">
        <v>3</v>
      </c>
      <c r="I386" s="452"/>
      <c r="L386" s="447"/>
      <c r="M386" s="453"/>
      <c r="N386" s="454"/>
      <c r="O386" s="454"/>
      <c r="P386" s="454"/>
      <c r="Q386" s="454"/>
      <c r="R386" s="454"/>
      <c r="S386" s="454"/>
      <c r="T386" s="455"/>
      <c r="AT386" s="449" t="s">
        <v>814</v>
      </c>
      <c r="AU386" s="449" t="s">
        <v>69</v>
      </c>
      <c r="AV386" s="446" t="s">
        <v>69</v>
      </c>
      <c r="AW386" s="446" t="s">
        <v>103</v>
      </c>
      <c r="AX386" s="446" t="s">
        <v>66</v>
      </c>
      <c r="AY386" s="449" t="s">
        <v>155</v>
      </c>
    </row>
    <row r="387" spans="1:65" s="46" customFormat="1" ht="24.2" customHeight="1">
      <c r="A387" s="42"/>
      <c r="B387" s="203"/>
      <c r="C387" s="204" t="s">
        <v>1176</v>
      </c>
      <c r="D387" s="204" t="s">
        <v>159</v>
      </c>
      <c r="E387" s="205" t="s">
        <v>1177</v>
      </c>
      <c r="F387" s="206" t="s">
        <v>1178</v>
      </c>
      <c r="G387" s="207" t="s">
        <v>832</v>
      </c>
      <c r="H387" s="208">
        <v>4.4000000000000004</v>
      </c>
      <c r="I387" s="209"/>
      <c r="J387" s="210">
        <f>ROUND(I387*H387,2)</f>
        <v>0</v>
      </c>
      <c r="K387" s="211"/>
      <c r="L387" s="45"/>
      <c r="M387" s="212" t="s">
        <v>60</v>
      </c>
      <c r="N387" s="213" t="s">
        <v>110</v>
      </c>
      <c r="O387" s="57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6" t="s">
        <v>163</v>
      </c>
      <c r="AT387" s="216" t="s">
        <v>159</v>
      </c>
      <c r="AU387" s="216" t="s">
        <v>69</v>
      </c>
      <c r="AY387" s="101" t="s">
        <v>155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01" t="s">
        <v>66</v>
      </c>
      <c r="BK387" s="217">
        <f>ROUND(I387*H387,2)</f>
        <v>0</v>
      </c>
      <c r="BL387" s="101" t="s">
        <v>163</v>
      </c>
      <c r="BM387" s="216" t="s">
        <v>1179</v>
      </c>
    </row>
    <row r="388" spans="1:65" s="465" customFormat="1">
      <c r="B388" s="466"/>
      <c r="D388" s="448" t="s">
        <v>814</v>
      </c>
      <c r="E388" s="467" t="s">
        <v>60</v>
      </c>
      <c r="F388" s="468" t="s">
        <v>1065</v>
      </c>
      <c r="H388" s="467" t="s">
        <v>60</v>
      </c>
      <c r="I388" s="469"/>
      <c r="L388" s="466"/>
      <c r="M388" s="470"/>
      <c r="N388" s="471"/>
      <c r="O388" s="471"/>
      <c r="P388" s="471"/>
      <c r="Q388" s="471"/>
      <c r="R388" s="471"/>
      <c r="S388" s="471"/>
      <c r="T388" s="472"/>
      <c r="AT388" s="467" t="s">
        <v>814</v>
      </c>
      <c r="AU388" s="467" t="s">
        <v>69</v>
      </c>
      <c r="AV388" s="465" t="s">
        <v>66</v>
      </c>
      <c r="AW388" s="465" t="s">
        <v>103</v>
      </c>
      <c r="AX388" s="465" t="s">
        <v>62</v>
      </c>
      <c r="AY388" s="467" t="s">
        <v>155</v>
      </c>
    </row>
    <row r="389" spans="1:65" s="465" customFormat="1">
      <c r="B389" s="466"/>
      <c r="D389" s="448" t="s">
        <v>814</v>
      </c>
      <c r="E389" s="467" t="s">
        <v>60</v>
      </c>
      <c r="F389" s="468" t="s">
        <v>1180</v>
      </c>
      <c r="H389" s="467" t="s">
        <v>60</v>
      </c>
      <c r="I389" s="469"/>
      <c r="L389" s="466"/>
      <c r="M389" s="470"/>
      <c r="N389" s="471"/>
      <c r="O389" s="471"/>
      <c r="P389" s="471"/>
      <c r="Q389" s="471"/>
      <c r="R389" s="471"/>
      <c r="S389" s="471"/>
      <c r="T389" s="472"/>
      <c r="AT389" s="467" t="s">
        <v>814</v>
      </c>
      <c r="AU389" s="467" t="s">
        <v>69</v>
      </c>
      <c r="AV389" s="465" t="s">
        <v>66</v>
      </c>
      <c r="AW389" s="465" t="s">
        <v>103</v>
      </c>
      <c r="AX389" s="465" t="s">
        <v>62</v>
      </c>
      <c r="AY389" s="467" t="s">
        <v>155</v>
      </c>
    </row>
    <row r="390" spans="1:65" s="446" customFormat="1">
      <c r="B390" s="447"/>
      <c r="D390" s="448" t="s">
        <v>814</v>
      </c>
      <c r="E390" s="449" t="s">
        <v>60</v>
      </c>
      <c r="F390" s="450" t="s">
        <v>1181</v>
      </c>
      <c r="H390" s="451">
        <v>4.4000000000000004</v>
      </c>
      <c r="I390" s="452"/>
      <c r="L390" s="447"/>
      <c r="M390" s="453"/>
      <c r="N390" s="454"/>
      <c r="O390" s="454"/>
      <c r="P390" s="454"/>
      <c r="Q390" s="454"/>
      <c r="R390" s="454"/>
      <c r="S390" s="454"/>
      <c r="T390" s="455"/>
      <c r="AT390" s="449" t="s">
        <v>814</v>
      </c>
      <c r="AU390" s="449" t="s">
        <v>69</v>
      </c>
      <c r="AV390" s="446" t="s">
        <v>69</v>
      </c>
      <c r="AW390" s="446" t="s">
        <v>103</v>
      </c>
      <c r="AX390" s="446" t="s">
        <v>66</v>
      </c>
      <c r="AY390" s="449" t="s">
        <v>155</v>
      </c>
    </row>
    <row r="391" spans="1:65" s="46" customFormat="1" ht="16.5" customHeight="1">
      <c r="A391" s="42"/>
      <c r="B391" s="203"/>
      <c r="C391" s="204" t="s">
        <v>1182</v>
      </c>
      <c r="D391" s="204" t="s">
        <v>159</v>
      </c>
      <c r="E391" s="205" t="s">
        <v>1183</v>
      </c>
      <c r="F391" s="206" t="s">
        <v>1184</v>
      </c>
      <c r="G391" s="207" t="s">
        <v>162</v>
      </c>
      <c r="H391" s="208">
        <v>33</v>
      </c>
      <c r="I391" s="209"/>
      <c r="J391" s="210">
        <f>ROUND(I391*H391,2)</f>
        <v>0</v>
      </c>
      <c r="K391" s="211"/>
      <c r="L391" s="45"/>
      <c r="M391" s="212" t="s">
        <v>60</v>
      </c>
      <c r="N391" s="213" t="s">
        <v>110</v>
      </c>
      <c r="O391" s="57"/>
      <c r="P391" s="214">
        <f>O391*H391</f>
        <v>0</v>
      </c>
      <c r="Q391" s="214">
        <v>4.0200000000000001E-3</v>
      </c>
      <c r="R391" s="214">
        <f>Q391*H391</f>
        <v>0.13266</v>
      </c>
      <c r="S391" s="214">
        <v>0</v>
      </c>
      <c r="T391" s="215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6" t="s">
        <v>163</v>
      </c>
      <c r="AT391" s="216" t="s">
        <v>159</v>
      </c>
      <c r="AU391" s="216" t="s">
        <v>69</v>
      </c>
      <c r="AY391" s="101" t="s">
        <v>155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01" t="s">
        <v>66</v>
      </c>
      <c r="BK391" s="217">
        <f>ROUND(I391*H391,2)</f>
        <v>0</v>
      </c>
      <c r="BL391" s="101" t="s">
        <v>163</v>
      </c>
      <c r="BM391" s="216" t="s">
        <v>1185</v>
      </c>
    </row>
    <row r="392" spans="1:65" s="465" customFormat="1">
      <c r="B392" s="466"/>
      <c r="D392" s="448" t="s">
        <v>814</v>
      </c>
      <c r="E392" s="467" t="s">
        <v>60</v>
      </c>
      <c r="F392" s="468" t="s">
        <v>1180</v>
      </c>
      <c r="H392" s="467" t="s">
        <v>60</v>
      </c>
      <c r="I392" s="469"/>
      <c r="L392" s="466"/>
      <c r="M392" s="470"/>
      <c r="N392" s="471"/>
      <c r="O392" s="471"/>
      <c r="P392" s="471"/>
      <c r="Q392" s="471"/>
      <c r="R392" s="471"/>
      <c r="S392" s="471"/>
      <c r="T392" s="472"/>
      <c r="AT392" s="467" t="s">
        <v>814</v>
      </c>
      <c r="AU392" s="467" t="s">
        <v>69</v>
      </c>
      <c r="AV392" s="465" t="s">
        <v>66</v>
      </c>
      <c r="AW392" s="465" t="s">
        <v>103</v>
      </c>
      <c r="AX392" s="465" t="s">
        <v>62</v>
      </c>
      <c r="AY392" s="467" t="s">
        <v>155</v>
      </c>
    </row>
    <row r="393" spans="1:65" s="446" customFormat="1">
      <c r="B393" s="447"/>
      <c r="D393" s="448" t="s">
        <v>814</v>
      </c>
      <c r="E393" s="449" t="s">
        <v>60</v>
      </c>
      <c r="F393" s="450" t="s">
        <v>1186</v>
      </c>
      <c r="H393" s="451">
        <v>33</v>
      </c>
      <c r="I393" s="452"/>
      <c r="L393" s="447"/>
      <c r="M393" s="453"/>
      <c r="N393" s="454"/>
      <c r="O393" s="454"/>
      <c r="P393" s="454"/>
      <c r="Q393" s="454"/>
      <c r="R393" s="454"/>
      <c r="S393" s="454"/>
      <c r="T393" s="455"/>
      <c r="AT393" s="449" t="s">
        <v>814</v>
      </c>
      <c r="AU393" s="449" t="s">
        <v>69</v>
      </c>
      <c r="AV393" s="446" t="s">
        <v>69</v>
      </c>
      <c r="AW393" s="446" t="s">
        <v>103</v>
      </c>
      <c r="AX393" s="446" t="s">
        <v>66</v>
      </c>
      <c r="AY393" s="449" t="s">
        <v>155</v>
      </c>
    </row>
    <row r="394" spans="1:65" s="46" customFormat="1" ht="16.5" customHeight="1">
      <c r="A394" s="42"/>
      <c r="B394" s="203"/>
      <c r="C394" s="204" t="s">
        <v>1187</v>
      </c>
      <c r="D394" s="204" t="s">
        <v>159</v>
      </c>
      <c r="E394" s="205" t="s">
        <v>1188</v>
      </c>
      <c r="F394" s="206" t="s">
        <v>1189</v>
      </c>
      <c r="G394" s="207" t="s">
        <v>180</v>
      </c>
      <c r="H394" s="208">
        <v>85</v>
      </c>
      <c r="I394" s="209"/>
      <c r="J394" s="210">
        <f>ROUND(I394*H394,2)</f>
        <v>0</v>
      </c>
      <c r="K394" s="211"/>
      <c r="L394" s="45"/>
      <c r="M394" s="212" t="s">
        <v>60</v>
      </c>
      <c r="N394" s="213" t="s">
        <v>110</v>
      </c>
      <c r="O394" s="57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6" t="s">
        <v>163</v>
      </c>
      <c r="AT394" s="216" t="s">
        <v>159</v>
      </c>
      <c r="AU394" s="216" t="s">
        <v>69</v>
      </c>
      <c r="AY394" s="101" t="s">
        <v>155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01" t="s">
        <v>66</v>
      </c>
      <c r="BK394" s="217">
        <f>ROUND(I394*H394,2)</f>
        <v>0</v>
      </c>
      <c r="BL394" s="101" t="s">
        <v>163</v>
      </c>
      <c r="BM394" s="216" t="s">
        <v>1190</v>
      </c>
    </row>
    <row r="395" spans="1:65" s="465" customFormat="1">
      <c r="B395" s="466"/>
      <c r="D395" s="448" t="s">
        <v>814</v>
      </c>
      <c r="E395" s="467" t="s">
        <v>60</v>
      </c>
      <c r="F395" s="468" t="s">
        <v>910</v>
      </c>
      <c r="H395" s="467" t="s">
        <v>60</v>
      </c>
      <c r="I395" s="469"/>
      <c r="L395" s="466"/>
      <c r="M395" s="470"/>
      <c r="N395" s="471"/>
      <c r="O395" s="471"/>
      <c r="P395" s="471"/>
      <c r="Q395" s="471"/>
      <c r="R395" s="471"/>
      <c r="S395" s="471"/>
      <c r="T395" s="472"/>
      <c r="AT395" s="467" t="s">
        <v>814</v>
      </c>
      <c r="AU395" s="467" t="s">
        <v>69</v>
      </c>
      <c r="AV395" s="465" t="s">
        <v>66</v>
      </c>
      <c r="AW395" s="465" t="s">
        <v>103</v>
      </c>
      <c r="AX395" s="465" t="s">
        <v>62</v>
      </c>
      <c r="AY395" s="467" t="s">
        <v>155</v>
      </c>
    </row>
    <row r="396" spans="1:65" s="446" customFormat="1">
      <c r="B396" s="447"/>
      <c r="D396" s="448" t="s">
        <v>814</v>
      </c>
      <c r="E396" s="449" t="s">
        <v>60</v>
      </c>
      <c r="F396" s="450" t="s">
        <v>1191</v>
      </c>
      <c r="H396" s="451">
        <v>85</v>
      </c>
      <c r="I396" s="452"/>
      <c r="L396" s="447"/>
      <c r="M396" s="453"/>
      <c r="N396" s="454"/>
      <c r="O396" s="454"/>
      <c r="P396" s="454"/>
      <c r="Q396" s="454"/>
      <c r="R396" s="454"/>
      <c r="S396" s="454"/>
      <c r="T396" s="455"/>
      <c r="AT396" s="449" t="s">
        <v>814</v>
      </c>
      <c r="AU396" s="449" t="s">
        <v>69</v>
      </c>
      <c r="AV396" s="446" t="s">
        <v>69</v>
      </c>
      <c r="AW396" s="446" t="s">
        <v>103</v>
      </c>
      <c r="AX396" s="446" t="s">
        <v>66</v>
      </c>
      <c r="AY396" s="449" t="s">
        <v>155</v>
      </c>
    </row>
    <row r="397" spans="1:65" s="465" customFormat="1">
      <c r="B397" s="466"/>
      <c r="D397" s="448" t="s">
        <v>814</v>
      </c>
      <c r="E397" s="467" t="s">
        <v>60</v>
      </c>
      <c r="F397" s="468" t="s">
        <v>1192</v>
      </c>
      <c r="H397" s="467" t="s">
        <v>60</v>
      </c>
      <c r="I397" s="469"/>
      <c r="L397" s="466"/>
      <c r="M397" s="470"/>
      <c r="N397" s="471"/>
      <c r="O397" s="471"/>
      <c r="P397" s="471"/>
      <c r="Q397" s="471"/>
      <c r="R397" s="471"/>
      <c r="S397" s="471"/>
      <c r="T397" s="472"/>
      <c r="AT397" s="467" t="s">
        <v>814</v>
      </c>
      <c r="AU397" s="467" t="s">
        <v>69</v>
      </c>
      <c r="AV397" s="465" t="s">
        <v>66</v>
      </c>
      <c r="AW397" s="465" t="s">
        <v>103</v>
      </c>
      <c r="AX397" s="465" t="s">
        <v>62</v>
      </c>
      <c r="AY397" s="467" t="s">
        <v>155</v>
      </c>
    </row>
    <row r="398" spans="1:65" s="465" customFormat="1">
      <c r="B398" s="466"/>
      <c r="D398" s="448" t="s">
        <v>814</v>
      </c>
      <c r="E398" s="467" t="s">
        <v>60</v>
      </c>
      <c r="F398" s="468" t="s">
        <v>1193</v>
      </c>
      <c r="H398" s="467" t="s">
        <v>60</v>
      </c>
      <c r="I398" s="469"/>
      <c r="L398" s="466"/>
      <c r="M398" s="470"/>
      <c r="N398" s="471"/>
      <c r="O398" s="471"/>
      <c r="P398" s="471"/>
      <c r="Q398" s="471"/>
      <c r="R398" s="471"/>
      <c r="S398" s="471"/>
      <c r="T398" s="472"/>
      <c r="AT398" s="467" t="s">
        <v>814</v>
      </c>
      <c r="AU398" s="467" t="s">
        <v>69</v>
      </c>
      <c r="AV398" s="465" t="s">
        <v>66</v>
      </c>
      <c r="AW398" s="465" t="s">
        <v>103</v>
      </c>
      <c r="AX398" s="465" t="s">
        <v>62</v>
      </c>
      <c r="AY398" s="467" t="s">
        <v>155</v>
      </c>
    </row>
    <row r="399" spans="1:65" s="465" customFormat="1" ht="22.5">
      <c r="B399" s="466"/>
      <c r="D399" s="448" t="s">
        <v>814</v>
      </c>
      <c r="E399" s="467" t="s">
        <v>60</v>
      </c>
      <c r="F399" s="468" t="s">
        <v>1194</v>
      </c>
      <c r="H399" s="467" t="s">
        <v>60</v>
      </c>
      <c r="I399" s="469"/>
      <c r="L399" s="466"/>
      <c r="M399" s="470"/>
      <c r="N399" s="471"/>
      <c r="O399" s="471"/>
      <c r="P399" s="471"/>
      <c r="Q399" s="471"/>
      <c r="R399" s="471"/>
      <c r="S399" s="471"/>
      <c r="T399" s="472"/>
      <c r="AT399" s="467" t="s">
        <v>814</v>
      </c>
      <c r="AU399" s="467" t="s">
        <v>69</v>
      </c>
      <c r="AV399" s="465" t="s">
        <v>66</v>
      </c>
      <c r="AW399" s="465" t="s">
        <v>103</v>
      </c>
      <c r="AX399" s="465" t="s">
        <v>62</v>
      </c>
      <c r="AY399" s="467" t="s">
        <v>155</v>
      </c>
    </row>
    <row r="400" spans="1:65" s="465" customFormat="1" ht="22.5">
      <c r="B400" s="466"/>
      <c r="D400" s="448" t="s">
        <v>814</v>
      </c>
      <c r="E400" s="467" t="s">
        <v>60</v>
      </c>
      <c r="F400" s="468" t="s">
        <v>1195</v>
      </c>
      <c r="H400" s="467" t="s">
        <v>60</v>
      </c>
      <c r="I400" s="469"/>
      <c r="L400" s="466"/>
      <c r="M400" s="470"/>
      <c r="N400" s="471"/>
      <c r="O400" s="471"/>
      <c r="P400" s="471"/>
      <c r="Q400" s="471"/>
      <c r="R400" s="471"/>
      <c r="S400" s="471"/>
      <c r="T400" s="472"/>
      <c r="AT400" s="467" t="s">
        <v>814</v>
      </c>
      <c r="AU400" s="467" t="s">
        <v>69</v>
      </c>
      <c r="AV400" s="465" t="s">
        <v>66</v>
      </c>
      <c r="AW400" s="465" t="s">
        <v>103</v>
      </c>
      <c r="AX400" s="465" t="s">
        <v>62</v>
      </c>
      <c r="AY400" s="467" t="s">
        <v>155</v>
      </c>
    </row>
    <row r="401" spans="1:65" s="465" customFormat="1">
      <c r="B401" s="466"/>
      <c r="D401" s="448" t="s">
        <v>814</v>
      </c>
      <c r="E401" s="467" t="s">
        <v>60</v>
      </c>
      <c r="F401" s="468" t="s">
        <v>1196</v>
      </c>
      <c r="H401" s="467" t="s">
        <v>60</v>
      </c>
      <c r="I401" s="469"/>
      <c r="L401" s="466"/>
      <c r="M401" s="470"/>
      <c r="N401" s="471"/>
      <c r="O401" s="471"/>
      <c r="P401" s="471"/>
      <c r="Q401" s="471"/>
      <c r="R401" s="471"/>
      <c r="S401" s="471"/>
      <c r="T401" s="472"/>
      <c r="AT401" s="467" t="s">
        <v>814</v>
      </c>
      <c r="AU401" s="467" t="s">
        <v>69</v>
      </c>
      <c r="AV401" s="465" t="s">
        <v>66</v>
      </c>
      <c r="AW401" s="465" t="s">
        <v>103</v>
      </c>
      <c r="AX401" s="465" t="s">
        <v>62</v>
      </c>
      <c r="AY401" s="467" t="s">
        <v>155</v>
      </c>
    </row>
    <row r="402" spans="1:65" s="465" customFormat="1">
      <c r="B402" s="466"/>
      <c r="D402" s="448" t="s">
        <v>814</v>
      </c>
      <c r="E402" s="467" t="s">
        <v>60</v>
      </c>
      <c r="F402" s="468" t="s">
        <v>1197</v>
      </c>
      <c r="H402" s="467" t="s">
        <v>60</v>
      </c>
      <c r="I402" s="469"/>
      <c r="L402" s="466"/>
      <c r="M402" s="470"/>
      <c r="N402" s="471"/>
      <c r="O402" s="471"/>
      <c r="P402" s="471"/>
      <c r="Q402" s="471"/>
      <c r="R402" s="471"/>
      <c r="S402" s="471"/>
      <c r="T402" s="472"/>
      <c r="AT402" s="467" t="s">
        <v>814</v>
      </c>
      <c r="AU402" s="467" t="s">
        <v>69</v>
      </c>
      <c r="AV402" s="465" t="s">
        <v>66</v>
      </c>
      <c r="AW402" s="465" t="s">
        <v>103</v>
      </c>
      <c r="AX402" s="465" t="s">
        <v>62</v>
      </c>
      <c r="AY402" s="467" t="s">
        <v>155</v>
      </c>
    </row>
    <row r="403" spans="1:65" s="465" customFormat="1">
      <c r="B403" s="466"/>
      <c r="D403" s="448" t="s">
        <v>814</v>
      </c>
      <c r="E403" s="467" t="s">
        <v>60</v>
      </c>
      <c r="F403" s="468" t="s">
        <v>1198</v>
      </c>
      <c r="H403" s="467" t="s">
        <v>60</v>
      </c>
      <c r="I403" s="469"/>
      <c r="L403" s="466"/>
      <c r="M403" s="470"/>
      <c r="N403" s="471"/>
      <c r="O403" s="471"/>
      <c r="P403" s="471"/>
      <c r="Q403" s="471"/>
      <c r="R403" s="471"/>
      <c r="S403" s="471"/>
      <c r="T403" s="472"/>
      <c r="AT403" s="467" t="s">
        <v>814</v>
      </c>
      <c r="AU403" s="467" t="s">
        <v>69</v>
      </c>
      <c r="AV403" s="465" t="s">
        <v>66</v>
      </c>
      <c r="AW403" s="465" t="s">
        <v>103</v>
      </c>
      <c r="AX403" s="465" t="s">
        <v>62</v>
      </c>
      <c r="AY403" s="467" t="s">
        <v>155</v>
      </c>
    </row>
    <row r="404" spans="1:65" s="46" customFormat="1" ht="24.2" customHeight="1">
      <c r="A404" s="42"/>
      <c r="B404" s="203"/>
      <c r="C404" s="204" t="s">
        <v>328</v>
      </c>
      <c r="D404" s="204" t="s">
        <v>159</v>
      </c>
      <c r="E404" s="205" t="s">
        <v>1199</v>
      </c>
      <c r="F404" s="206" t="s">
        <v>1200</v>
      </c>
      <c r="G404" s="207" t="s">
        <v>180</v>
      </c>
      <c r="H404" s="208">
        <v>85</v>
      </c>
      <c r="I404" s="209"/>
      <c r="J404" s="210">
        <f>ROUND(I404*H404,2)</f>
        <v>0</v>
      </c>
      <c r="K404" s="211"/>
      <c r="L404" s="45"/>
      <c r="M404" s="212" t="s">
        <v>60</v>
      </c>
      <c r="N404" s="213" t="s">
        <v>110</v>
      </c>
      <c r="O404" s="57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6" t="s">
        <v>163</v>
      </c>
      <c r="AT404" s="216" t="s">
        <v>159</v>
      </c>
      <c r="AU404" s="216" t="s">
        <v>69</v>
      </c>
      <c r="AY404" s="101" t="s">
        <v>155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01" t="s">
        <v>66</v>
      </c>
      <c r="BK404" s="217">
        <f>ROUND(I404*H404,2)</f>
        <v>0</v>
      </c>
      <c r="BL404" s="101" t="s">
        <v>163</v>
      </c>
      <c r="BM404" s="216" t="s">
        <v>1201</v>
      </c>
    </row>
    <row r="405" spans="1:65" s="465" customFormat="1">
      <c r="B405" s="466"/>
      <c r="D405" s="448" t="s">
        <v>814</v>
      </c>
      <c r="E405" s="467" t="s">
        <v>60</v>
      </c>
      <c r="F405" s="468" t="s">
        <v>910</v>
      </c>
      <c r="H405" s="467" t="s">
        <v>60</v>
      </c>
      <c r="I405" s="469"/>
      <c r="L405" s="466"/>
      <c r="M405" s="470"/>
      <c r="N405" s="471"/>
      <c r="O405" s="471"/>
      <c r="P405" s="471"/>
      <c r="Q405" s="471"/>
      <c r="R405" s="471"/>
      <c r="S405" s="471"/>
      <c r="T405" s="472"/>
      <c r="AT405" s="467" t="s">
        <v>814</v>
      </c>
      <c r="AU405" s="467" t="s">
        <v>69</v>
      </c>
      <c r="AV405" s="465" t="s">
        <v>66</v>
      </c>
      <c r="AW405" s="465" t="s">
        <v>103</v>
      </c>
      <c r="AX405" s="465" t="s">
        <v>62</v>
      </c>
      <c r="AY405" s="467" t="s">
        <v>155</v>
      </c>
    </row>
    <row r="406" spans="1:65" s="446" customFormat="1">
      <c r="B406" s="447"/>
      <c r="D406" s="448" t="s">
        <v>814</v>
      </c>
      <c r="E406" s="449" t="s">
        <v>60</v>
      </c>
      <c r="F406" s="450" t="s">
        <v>1191</v>
      </c>
      <c r="H406" s="451">
        <v>85</v>
      </c>
      <c r="I406" s="452"/>
      <c r="L406" s="447"/>
      <c r="M406" s="453"/>
      <c r="N406" s="454"/>
      <c r="O406" s="454"/>
      <c r="P406" s="454"/>
      <c r="Q406" s="454"/>
      <c r="R406" s="454"/>
      <c r="S406" s="454"/>
      <c r="T406" s="455"/>
      <c r="AT406" s="449" t="s">
        <v>814</v>
      </c>
      <c r="AU406" s="449" t="s">
        <v>69</v>
      </c>
      <c r="AV406" s="446" t="s">
        <v>69</v>
      </c>
      <c r="AW406" s="446" t="s">
        <v>103</v>
      </c>
      <c r="AX406" s="446" t="s">
        <v>66</v>
      </c>
      <c r="AY406" s="449" t="s">
        <v>155</v>
      </c>
    </row>
    <row r="407" spans="1:65" s="465" customFormat="1">
      <c r="B407" s="466"/>
      <c r="D407" s="448" t="s">
        <v>814</v>
      </c>
      <c r="E407" s="467" t="s">
        <v>60</v>
      </c>
      <c r="F407" s="468" t="s">
        <v>1192</v>
      </c>
      <c r="H407" s="467" t="s">
        <v>60</v>
      </c>
      <c r="I407" s="469"/>
      <c r="L407" s="466"/>
      <c r="M407" s="470"/>
      <c r="N407" s="471"/>
      <c r="O407" s="471"/>
      <c r="P407" s="471"/>
      <c r="Q407" s="471"/>
      <c r="R407" s="471"/>
      <c r="S407" s="471"/>
      <c r="T407" s="472"/>
      <c r="AT407" s="467" t="s">
        <v>814</v>
      </c>
      <c r="AU407" s="467" t="s">
        <v>69</v>
      </c>
      <c r="AV407" s="465" t="s">
        <v>66</v>
      </c>
      <c r="AW407" s="465" t="s">
        <v>103</v>
      </c>
      <c r="AX407" s="465" t="s">
        <v>62</v>
      </c>
      <c r="AY407" s="467" t="s">
        <v>155</v>
      </c>
    </row>
    <row r="408" spans="1:65" s="465" customFormat="1" ht="22.5">
      <c r="B408" s="466"/>
      <c r="D408" s="448" t="s">
        <v>814</v>
      </c>
      <c r="E408" s="467" t="s">
        <v>60</v>
      </c>
      <c r="F408" s="468" t="s">
        <v>1202</v>
      </c>
      <c r="H408" s="467" t="s">
        <v>60</v>
      </c>
      <c r="I408" s="469"/>
      <c r="L408" s="466"/>
      <c r="M408" s="470"/>
      <c r="N408" s="471"/>
      <c r="O408" s="471"/>
      <c r="P408" s="471"/>
      <c r="Q408" s="471"/>
      <c r="R408" s="471"/>
      <c r="S408" s="471"/>
      <c r="T408" s="472"/>
      <c r="AT408" s="467" t="s">
        <v>814</v>
      </c>
      <c r="AU408" s="467" t="s">
        <v>69</v>
      </c>
      <c r="AV408" s="465" t="s">
        <v>66</v>
      </c>
      <c r="AW408" s="465" t="s">
        <v>103</v>
      </c>
      <c r="AX408" s="465" t="s">
        <v>62</v>
      </c>
      <c r="AY408" s="467" t="s">
        <v>155</v>
      </c>
    </row>
    <row r="409" spans="1:65" s="465" customFormat="1" ht="33.75">
      <c r="B409" s="466"/>
      <c r="D409" s="448" t="s">
        <v>814</v>
      </c>
      <c r="E409" s="467" t="s">
        <v>60</v>
      </c>
      <c r="F409" s="468" t="s">
        <v>1203</v>
      </c>
      <c r="H409" s="467" t="s">
        <v>60</v>
      </c>
      <c r="I409" s="469"/>
      <c r="L409" s="466"/>
      <c r="M409" s="470"/>
      <c r="N409" s="471"/>
      <c r="O409" s="471"/>
      <c r="P409" s="471"/>
      <c r="Q409" s="471"/>
      <c r="R409" s="471"/>
      <c r="S409" s="471"/>
      <c r="T409" s="472"/>
      <c r="AT409" s="467" t="s">
        <v>814</v>
      </c>
      <c r="AU409" s="467" t="s">
        <v>69</v>
      </c>
      <c r="AV409" s="465" t="s">
        <v>66</v>
      </c>
      <c r="AW409" s="465" t="s">
        <v>103</v>
      </c>
      <c r="AX409" s="465" t="s">
        <v>62</v>
      </c>
      <c r="AY409" s="467" t="s">
        <v>155</v>
      </c>
    </row>
    <row r="410" spans="1:65" s="465" customFormat="1">
      <c r="B410" s="466"/>
      <c r="D410" s="448" t="s">
        <v>814</v>
      </c>
      <c r="E410" s="467" t="s">
        <v>60</v>
      </c>
      <c r="F410" s="468" t="s">
        <v>1204</v>
      </c>
      <c r="H410" s="467" t="s">
        <v>60</v>
      </c>
      <c r="I410" s="469"/>
      <c r="L410" s="466"/>
      <c r="M410" s="470"/>
      <c r="N410" s="471"/>
      <c r="O410" s="471"/>
      <c r="P410" s="471"/>
      <c r="Q410" s="471"/>
      <c r="R410" s="471"/>
      <c r="S410" s="471"/>
      <c r="T410" s="472"/>
      <c r="AT410" s="467" t="s">
        <v>814</v>
      </c>
      <c r="AU410" s="467" t="s">
        <v>69</v>
      </c>
      <c r="AV410" s="465" t="s">
        <v>66</v>
      </c>
      <c r="AW410" s="465" t="s">
        <v>103</v>
      </c>
      <c r="AX410" s="465" t="s">
        <v>62</v>
      </c>
      <c r="AY410" s="467" t="s">
        <v>155</v>
      </c>
    </row>
    <row r="411" spans="1:65" s="465" customFormat="1" ht="22.5">
      <c r="B411" s="466"/>
      <c r="D411" s="448" t="s">
        <v>814</v>
      </c>
      <c r="E411" s="467" t="s">
        <v>60</v>
      </c>
      <c r="F411" s="468" t="s">
        <v>1205</v>
      </c>
      <c r="H411" s="467" t="s">
        <v>60</v>
      </c>
      <c r="I411" s="469"/>
      <c r="L411" s="466"/>
      <c r="M411" s="470"/>
      <c r="N411" s="471"/>
      <c r="O411" s="471"/>
      <c r="P411" s="471"/>
      <c r="Q411" s="471"/>
      <c r="R411" s="471"/>
      <c r="S411" s="471"/>
      <c r="T411" s="472"/>
      <c r="AT411" s="467" t="s">
        <v>814</v>
      </c>
      <c r="AU411" s="467" t="s">
        <v>69</v>
      </c>
      <c r="AV411" s="465" t="s">
        <v>66</v>
      </c>
      <c r="AW411" s="465" t="s">
        <v>103</v>
      </c>
      <c r="AX411" s="465" t="s">
        <v>62</v>
      </c>
      <c r="AY411" s="467" t="s">
        <v>155</v>
      </c>
    </row>
    <row r="412" spans="1:65" s="465" customFormat="1" ht="22.5">
      <c r="B412" s="466"/>
      <c r="D412" s="448" t="s">
        <v>814</v>
      </c>
      <c r="E412" s="467" t="s">
        <v>60</v>
      </c>
      <c r="F412" s="468" t="s">
        <v>1206</v>
      </c>
      <c r="H412" s="467" t="s">
        <v>60</v>
      </c>
      <c r="I412" s="469"/>
      <c r="L412" s="466"/>
      <c r="M412" s="470"/>
      <c r="N412" s="471"/>
      <c r="O412" s="471"/>
      <c r="P412" s="471"/>
      <c r="Q412" s="471"/>
      <c r="R412" s="471"/>
      <c r="S412" s="471"/>
      <c r="T412" s="472"/>
      <c r="AT412" s="467" t="s">
        <v>814</v>
      </c>
      <c r="AU412" s="467" t="s">
        <v>69</v>
      </c>
      <c r="AV412" s="465" t="s">
        <v>66</v>
      </c>
      <c r="AW412" s="465" t="s">
        <v>103</v>
      </c>
      <c r="AX412" s="465" t="s">
        <v>62</v>
      </c>
      <c r="AY412" s="467" t="s">
        <v>155</v>
      </c>
    </row>
    <row r="413" spans="1:65" s="465" customFormat="1" ht="22.5">
      <c r="B413" s="466"/>
      <c r="D413" s="448" t="s">
        <v>814</v>
      </c>
      <c r="E413" s="467" t="s">
        <v>60</v>
      </c>
      <c r="F413" s="468" t="s">
        <v>1207</v>
      </c>
      <c r="H413" s="467" t="s">
        <v>60</v>
      </c>
      <c r="I413" s="469"/>
      <c r="L413" s="466"/>
      <c r="M413" s="470"/>
      <c r="N413" s="471"/>
      <c r="O413" s="471"/>
      <c r="P413" s="471"/>
      <c r="Q413" s="471"/>
      <c r="R413" s="471"/>
      <c r="S413" s="471"/>
      <c r="T413" s="472"/>
      <c r="AT413" s="467" t="s">
        <v>814</v>
      </c>
      <c r="AU413" s="467" t="s">
        <v>69</v>
      </c>
      <c r="AV413" s="465" t="s">
        <v>66</v>
      </c>
      <c r="AW413" s="465" t="s">
        <v>103</v>
      </c>
      <c r="AX413" s="465" t="s">
        <v>62</v>
      </c>
      <c r="AY413" s="467" t="s">
        <v>155</v>
      </c>
    </row>
    <row r="414" spans="1:65" s="465" customFormat="1" ht="22.5">
      <c r="B414" s="466"/>
      <c r="D414" s="448" t="s">
        <v>814</v>
      </c>
      <c r="E414" s="467" t="s">
        <v>60</v>
      </c>
      <c r="F414" s="468" t="s">
        <v>1208</v>
      </c>
      <c r="H414" s="467" t="s">
        <v>60</v>
      </c>
      <c r="I414" s="469"/>
      <c r="L414" s="466"/>
      <c r="M414" s="470"/>
      <c r="N414" s="471"/>
      <c r="O414" s="471"/>
      <c r="P414" s="471"/>
      <c r="Q414" s="471"/>
      <c r="R414" s="471"/>
      <c r="S414" s="471"/>
      <c r="T414" s="472"/>
      <c r="AT414" s="467" t="s">
        <v>814</v>
      </c>
      <c r="AU414" s="467" t="s">
        <v>69</v>
      </c>
      <c r="AV414" s="465" t="s">
        <v>66</v>
      </c>
      <c r="AW414" s="465" t="s">
        <v>103</v>
      </c>
      <c r="AX414" s="465" t="s">
        <v>62</v>
      </c>
      <c r="AY414" s="467" t="s">
        <v>155</v>
      </c>
    </row>
    <row r="415" spans="1:65" s="465" customFormat="1">
      <c r="B415" s="466"/>
      <c r="D415" s="448" t="s">
        <v>814</v>
      </c>
      <c r="E415" s="467" t="s">
        <v>60</v>
      </c>
      <c r="F415" s="468" t="s">
        <v>1209</v>
      </c>
      <c r="H415" s="467" t="s">
        <v>60</v>
      </c>
      <c r="I415" s="469"/>
      <c r="L415" s="466"/>
      <c r="M415" s="470"/>
      <c r="N415" s="471"/>
      <c r="O415" s="471"/>
      <c r="P415" s="471"/>
      <c r="Q415" s="471"/>
      <c r="R415" s="471"/>
      <c r="S415" s="471"/>
      <c r="T415" s="472"/>
      <c r="AT415" s="467" t="s">
        <v>814</v>
      </c>
      <c r="AU415" s="467" t="s">
        <v>69</v>
      </c>
      <c r="AV415" s="465" t="s">
        <v>66</v>
      </c>
      <c r="AW415" s="465" t="s">
        <v>103</v>
      </c>
      <c r="AX415" s="465" t="s">
        <v>62</v>
      </c>
      <c r="AY415" s="467" t="s">
        <v>155</v>
      </c>
    </row>
    <row r="416" spans="1:65" s="465" customFormat="1" ht="22.5">
      <c r="B416" s="466"/>
      <c r="D416" s="448" t="s">
        <v>814</v>
      </c>
      <c r="E416" s="467" t="s">
        <v>60</v>
      </c>
      <c r="F416" s="468" t="s">
        <v>1210</v>
      </c>
      <c r="H416" s="467" t="s">
        <v>60</v>
      </c>
      <c r="I416" s="469"/>
      <c r="L416" s="466"/>
      <c r="M416" s="470"/>
      <c r="N416" s="471"/>
      <c r="O416" s="471"/>
      <c r="P416" s="471"/>
      <c r="Q416" s="471"/>
      <c r="R416" s="471"/>
      <c r="S416" s="471"/>
      <c r="T416" s="472"/>
      <c r="AT416" s="467" t="s">
        <v>814</v>
      </c>
      <c r="AU416" s="467" t="s">
        <v>69</v>
      </c>
      <c r="AV416" s="465" t="s">
        <v>66</v>
      </c>
      <c r="AW416" s="465" t="s">
        <v>103</v>
      </c>
      <c r="AX416" s="465" t="s">
        <v>62</v>
      </c>
      <c r="AY416" s="467" t="s">
        <v>155</v>
      </c>
    </row>
    <row r="417" spans="1:65" s="465" customFormat="1" ht="22.5">
      <c r="B417" s="466"/>
      <c r="D417" s="448" t="s">
        <v>814</v>
      </c>
      <c r="E417" s="467" t="s">
        <v>60</v>
      </c>
      <c r="F417" s="468" t="s">
        <v>1211</v>
      </c>
      <c r="H417" s="467" t="s">
        <v>60</v>
      </c>
      <c r="I417" s="469"/>
      <c r="L417" s="466"/>
      <c r="M417" s="470"/>
      <c r="N417" s="471"/>
      <c r="O417" s="471"/>
      <c r="P417" s="471"/>
      <c r="Q417" s="471"/>
      <c r="R417" s="471"/>
      <c r="S417" s="471"/>
      <c r="T417" s="472"/>
      <c r="AT417" s="467" t="s">
        <v>814</v>
      </c>
      <c r="AU417" s="467" t="s">
        <v>69</v>
      </c>
      <c r="AV417" s="465" t="s">
        <v>66</v>
      </c>
      <c r="AW417" s="465" t="s">
        <v>103</v>
      </c>
      <c r="AX417" s="465" t="s">
        <v>62</v>
      </c>
      <c r="AY417" s="467" t="s">
        <v>155</v>
      </c>
    </row>
    <row r="418" spans="1:65" s="46" customFormat="1" ht="16.5" customHeight="1">
      <c r="A418" s="42"/>
      <c r="B418" s="203"/>
      <c r="C418" s="204" t="s">
        <v>332</v>
      </c>
      <c r="D418" s="204" t="s">
        <v>159</v>
      </c>
      <c r="E418" s="205" t="s">
        <v>1212</v>
      </c>
      <c r="F418" s="206" t="s">
        <v>1213</v>
      </c>
      <c r="G418" s="207" t="s">
        <v>189</v>
      </c>
      <c r="H418" s="208">
        <v>8</v>
      </c>
      <c r="I418" s="209"/>
      <c r="J418" s="210">
        <f>ROUND(I418*H418,2)</f>
        <v>0</v>
      </c>
      <c r="K418" s="211"/>
      <c r="L418" s="45"/>
      <c r="M418" s="212" t="s">
        <v>60</v>
      </c>
      <c r="N418" s="213" t="s">
        <v>110</v>
      </c>
      <c r="O418" s="57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6" t="s">
        <v>163</v>
      </c>
      <c r="AT418" s="216" t="s">
        <v>159</v>
      </c>
      <c r="AU418" s="216" t="s">
        <v>69</v>
      </c>
      <c r="AY418" s="101" t="s">
        <v>155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01" t="s">
        <v>66</v>
      </c>
      <c r="BK418" s="217">
        <f>ROUND(I418*H418,2)</f>
        <v>0</v>
      </c>
      <c r="BL418" s="101" t="s">
        <v>163</v>
      </c>
      <c r="BM418" s="216" t="s">
        <v>1214</v>
      </c>
    </row>
    <row r="419" spans="1:65" s="465" customFormat="1">
      <c r="B419" s="466"/>
      <c r="D419" s="448" t="s">
        <v>814</v>
      </c>
      <c r="E419" s="467" t="s">
        <v>60</v>
      </c>
      <c r="F419" s="468" t="s">
        <v>910</v>
      </c>
      <c r="H419" s="467" t="s">
        <v>60</v>
      </c>
      <c r="I419" s="469"/>
      <c r="L419" s="466"/>
      <c r="M419" s="470"/>
      <c r="N419" s="471"/>
      <c r="O419" s="471"/>
      <c r="P419" s="471"/>
      <c r="Q419" s="471"/>
      <c r="R419" s="471"/>
      <c r="S419" s="471"/>
      <c r="T419" s="472"/>
      <c r="AT419" s="467" t="s">
        <v>814</v>
      </c>
      <c r="AU419" s="467" t="s">
        <v>69</v>
      </c>
      <c r="AV419" s="465" t="s">
        <v>66</v>
      </c>
      <c r="AW419" s="465" t="s">
        <v>103</v>
      </c>
      <c r="AX419" s="465" t="s">
        <v>62</v>
      </c>
      <c r="AY419" s="467" t="s">
        <v>155</v>
      </c>
    </row>
    <row r="420" spans="1:65" s="446" customFormat="1">
      <c r="B420" s="447"/>
      <c r="D420" s="448" t="s">
        <v>814</v>
      </c>
      <c r="E420" s="449" t="s">
        <v>60</v>
      </c>
      <c r="F420" s="450" t="s">
        <v>1215</v>
      </c>
      <c r="H420" s="451">
        <v>8</v>
      </c>
      <c r="I420" s="452"/>
      <c r="L420" s="447"/>
      <c r="M420" s="453"/>
      <c r="N420" s="454"/>
      <c r="O420" s="454"/>
      <c r="P420" s="454"/>
      <c r="Q420" s="454"/>
      <c r="R420" s="454"/>
      <c r="S420" s="454"/>
      <c r="T420" s="455"/>
      <c r="AT420" s="449" t="s">
        <v>814</v>
      </c>
      <c r="AU420" s="449" t="s">
        <v>69</v>
      </c>
      <c r="AV420" s="446" t="s">
        <v>69</v>
      </c>
      <c r="AW420" s="446" t="s">
        <v>103</v>
      </c>
      <c r="AX420" s="446" t="s">
        <v>62</v>
      </c>
      <c r="AY420" s="449" t="s">
        <v>155</v>
      </c>
    </row>
    <row r="421" spans="1:65" s="456" customFormat="1">
      <c r="B421" s="457"/>
      <c r="D421" s="448" t="s">
        <v>814</v>
      </c>
      <c r="E421" s="458" t="s">
        <v>60</v>
      </c>
      <c r="F421" s="459" t="s">
        <v>828</v>
      </c>
      <c r="H421" s="460">
        <v>8</v>
      </c>
      <c r="I421" s="461"/>
      <c r="L421" s="457"/>
      <c r="M421" s="462"/>
      <c r="N421" s="463"/>
      <c r="O421" s="463"/>
      <c r="P421" s="463"/>
      <c r="Q421" s="463"/>
      <c r="R421" s="463"/>
      <c r="S421" s="463"/>
      <c r="T421" s="464"/>
      <c r="AT421" s="458" t="s">
        <v>814</v>
      </c>
      <c r="AU421" s="458" t="s">
        <v>69</v>
      </c>
      <c r="AV421" s="456" t="s">
        <v>163</v>
      </c>
      <c r="AW421" s="456" t="s">
        <v>103</v>
      </c>
      <c r="AX421" s="456" t="s">
        <v>66</v>
      </c>
      <c r="AY421" s="458" t="s">
        <v>155</v>
      </c>
    </row>
    <row r="422" spans="1:65" s="465" customFormat="1">
      <c r="B422" s="466"/>
      <c r="D422" s="448" t="s">
        <v>814</v>
      </c>
      <c r="E422" s="467" t="s">
        <v>60</v>
      </c>
      <c r="F422" s="468" t="s">
        <v>1192</v>
      </c>
      <c r="H422" s="467" t="s">
        <v>60</v>
      </c>
      <c r="I422" s="469"/>
      <c r="L422" s="466"/>
      <c r="M422" s="470"/>
      <c r="N422" s="471"/>
      <c r="O422" s="471"/>
      <c r="P422" s="471"/>
      <c r="Q422" s="471"/>
      <c r="R422" s="471"/>
      <c r="S422" s="471"/>
      <c r="T422" s="472"/>
      <c r="AT422" s="467" t="s">
        <v>814</v>
      </c>
      <c r="AU422" s="467" t="s">
        <v>69</v>
      </c>
      <c r="AV422" s="465" t="s">
        <v>66</v>
      </c>
      <c r="AW422" s="465" t="s">
        <v>103</v>
      </c>
      <c r="AX422" s="465" t="s">
        <v>62</v>
      </c>
      <c r="AY422" s="467" t="s">
        <v>155</v>
      </c>
    </row>
    <row r="423" spans="1:65" s="465" customFormat="1">
      <c r="B423" s="466"/>
      <c r="D423" s="448" t="s">
        <v>814</v>
      </c>
      <c r="E423" s="467" t="s">
        <v>60</v>
      </c>
      <c r="F423" s="468" t="s">
        <v>1193</v>
      </c>
      <c r="H423" s="467" t="s">
        <v>60</v>
      </c>
      <c r="I423" s="469"/>
      <c r="L423" s="466"/>
      <c r="M423" s="470"/>
      <c r="N423" s="471"/>
      <c r="O423" s="471"/>
      <c r="P423" s="471"/>
      <c r="Q423" s="471"/>
      <c r="R423" s="471"/>
      <c r="S423" s="471"/>
      <c r="T423" s="472"/>
      <c r="AT423" s="467" t="s">
        <v>814</v>
      </c>
      <c r="AU423" s="467" t="s">
        <v>69</v>
      </c>
      <c r="AV423" s="465" t="s">
        <v>66</v>
      </c>
      <c r="AW423" s="465" t="s">
        <v>103</v>
      </c>
      <c r="AX423" s="465" t="s">
        <v>62</v>
      </c>
      <c r="AY423" s="467" t="s">
        <v>155</v>
      </c>
    </row>
    <row r="424" spans="1:65" s="465" customFormat="1" ht="22.5">
      <c r="B424" s="466"/>
      <c r="D424" s="448" t="s">
        <v>814</v>
      </c>
      <c r="E424" s="467" t="s">
        <v>60</v>
      </c>
      <c r="F424" s="468" t="s">
        <v>1195</v>
      </c>
      <c r="H424" s="467" t="s">
        <v>60</v>
      </c>
      <c r="I424" s="469"/>
      <c r="L424" s="466"/>
      <c r="M424" s="470"/>
      <c r="N424" s="471"/>
      <c r="O424" s="471"/>
      <c r="P424" s="471"/>
      <c r="Q424" s="471"/>
      <c r="R424" s="471"/>
      <c r="S424" s="471"/>
      <c r="T424" s="472"/>
      <c r="AT424" s="467" t="s">
        <v>814</v>
      </c>
      <c r="AU424" s="467" t="s">
        <v>69</v>
      </c>
      <c r="AV424" s="465" t="s">
        <v>66</v>
      </c>
      <c r="AW424" s="465" t="s">
        <v>103</v>
      </c>
      <c r="AX424" s="465" t="s">
        <v>62</v>
      </c>
      <c r="AY424" s="467" t="s">
        <v>155</v>
      </c>
    </row>
    <row r="425" spans="1:65" s="465" customFormat="1">
      <c r="B425" s="466"/>
      <c r="D425" s="448" t="s">
        <v>814</v>
      </c>
      <c r="E425" s="467" t="s">
        <v>60</v>
      </c>
      <c r="F425" s="468" t="s">
        <v>1196</v>
      </c>
      <c r="H425" s="467" t="s">
        <v>60</v>
      </c>
      <c r="I425" s="469"/>
      <c r="L425" s="466"/>
      <c r="M425" s="470"/>
      <c r="N425" s="471"/>
      <c r="O425" s="471"/>
      <c r="P425" s="471"/>
      <c r="Q425" s="471"/>
      <c r="R425" s="471"/>
      <c r="S425" s="471"/>
      <c r="T425" s="472"/>
      <c r="AT425" s="467" t="s">
        <v>814</v>
      </c>
      <c r="AU425" s="467" t="s">
        <v>69</v>
      </c>
      <c r="AV425" s="465" t="s">
        <v>66</v>
      </c>
      <c r="AW425" s="465" t="s">
        <v>103</v>
      </c>
      <c r="AX425" s="465" t="s">
        <v>62</v>
      </c>
      <c r="AY425" s="467" t="s">
        <v>155</v>
      </c>
    </row>
    <row r="426" spans="1:65" s="465" customFormat="1">
      <c r="B426" s="466"/>
      <c r="D426" s="448" t="s">
        <v>814</v>
      </c>
      <c r="E426" s="467" t="s">
        <v>60</v>
      </c>
      <c r="F426" s="468" t="s">
        <v>1197</v>
      </c>
      <c r="H426" s="467" t="s">
        <v>60</v>
      </c>
      <c r="I426" s="469"/>
      <c r="L426" s="466"/>
      <c r="M426" s="470"/>
      <c r="N426" s="471"/>
      <c r="O426" s="471"/>
      <c r="P426" s="471"/>
      <c r="Q426" s="471"/>
      <c r="R426" s="471"/>
      <c r="S426" s="471"/>
      <c r="T426" s="472"/>
      <c r="AT426" s="467" t="s">
        <v>814</v>
      </c>
      <c r="AU426" s="467" t="s">
        <v>69</v>
      </c>
      <c r="AV426" s="465" t="s">
        <v>66</v>
      </c>
      <c r="AW426" s="465" t="s">
        <v>103</v>
      </c>
      <c r="AX426" s="465" t="s">
        <v>62</v>
      </c>
      <c r="AY426" s="467" t="s">
        <v>155</v>
      </c>
    </row>
    <row r="427" spans="1:65" s="465" customFormat="1">
      <c r="B427" s="466"/>
      <c r="D427" s="448" t="s">
        <v>814</v>
      </c>
      <c r="E427" s="467" t="s">
        <v>60</v>
      </c>
      <c r="F427" s="468" t="s">
        <v>1198</v>
      </c>
      <c r="H427" s="467" t="s">
        <v>60</v>
      </c>
      <c r="I427" s="469"/>
      <c r="L427" s="466"/>
      <c r="M427" s="470"/>
      <c r="N427" s="471"/>
      <c r="O427" s="471"/>
      <c r="P427" s="471"/>
      <c r="Q427" s="471"/>
      <c r="R427" s="471"/>
      <c r="S427" s="471"/>
      <c r="T427" s="472"/>
      <c r="AT427" s="467" t="s">
        <v>814</v>
      </c>
      <c r="AU427" s="467" t="s">
        <v>69</v>
      </c>
      <c r="AV427" s="465" t="s">
        <v>66</v>
      </c>
      <c r="AW427" s="465" t="s">
        <v>103</v>
      </c>
      <c r="AX427" s="465" t="s">
        <v>62</v>
      </c>
      <c r="AY427" s="467" t="s">
        <v>155</v>
      </c>
    </row>
    <row r="428" spans="1:65" s="189" customFormat="1" ht="22.9" customHeight="1">
      <c r="B428" s="190"/>
      <c r="D428" s="191" t="s">
        <v>61</v>
      </c>
      <c r="E428" s="201" t="s">
        <v>156</v>
      </c>
      <c r="F428" s="201" t="s">
        <v>1216</v>
      </c>
      <c r="I428" s="193"/>
      <c r="J428" s="202">
        <f>BK428</f>
        <v>0</v>
      </c>
      <c r="L428" s="190"/>
      <c r="M428" s="195"/>
      <c r="N428" s="196"/>
      <c r="O428" s="196"/>
      <c r="P428" s="197">
        <f>SUM(P429:P434)</f>
        <v>0</v>
      </c>
      <c r="Q428" s="196"/>
      <c r="R428" s="197">
        <f>SUM(R429:R434)</f>
        <v>8.2749000000000017E-2</v>
      </c>
      <c r="S428" s="196"/>
      <c r="T428" s="198">
        <f>SUM(T429:T434)</f>
        <v>0.42420000000000002</v>
      </c>
      <c r="AR428" s="191" t="s">
        <v>66</v>
      </c>
      <c r="AT428" s="199" t="s">
        <v>61</v>
      </c>
      <c r="AU428" s="199" t="s">
        <v>66</v>
      </c>
      <c r="AY428" s="191" t="s">
        <v>155</v>
      </c>
      <c r="BK428" s="200">
        <f>SUM(BK429:BK434)</f>
        <v>0</v>
      </c>
    </row>
    <row r="429" spans="1:65" s="46" customFormat="1" ht="24.2" customHeight="1">
      <c r="A429" s="42"/>
      <c r="B429" s="203"/>
      <c r="C429" s="204" t="s">
        <v>336</v>
      </c>
      <c r="D429" s="204" t="s">
        <v>159</v>
      </c>
      <c r="E429" s="205" t="s">
        <v>1217</v>
      </c>
      <c r="F429" s="206" t="s">
        <v>1218</v>
      </c>
      <c r="G429" s="207" t="s">
        <v>180</v>
      </c>
      <c r="H429" s="208">
        <v>84</v>
      </c>
      <c r="I429" s="209"/>
      <c r="J429" s="210">
        <f>ROUND(I429*H429,2)</f>
        <v>0</v>
      </c>
      <c r="K429" s="211"/>
      <c r="L429" s="45"/>
      <c r="M429" s="212" t="s">
        <v>60</v>
      </c>
      <c r="N429" s="213" t="s">
        <v>110</v>
      </c>
      <c r="O429" s="57"/>
      <c r="P429" s="214">
        <f>O429*H429</f>
        <v>0</v>
      </c>
      <c r="Q429" s="214">
        <v>9.7000000000000005E-4</v>
      </c>
      <c r="R429" s="214">
        <f>Q429*H429</f>
        <v>8.1480000000000011E-2</v>
      </c>
      <c r="S429" s="214">
        <v>4.3E-3</v>
      </c>
      <c r="T429" s="215">
        <f>S429*H429</f>
        <v>0.36120000000000002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6" t="s">
        <v>163</v>
      </c>
      <c r="AT429" s="216" t="s">
        <v>159</v>
      </c>
      <c r="AU429" s="216" t="s">
        <v>69</v>
      </c>
      <c r="AY429" s="101" t="s">
        <v>155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01" t="s">
        <v>66</v>
      </c>
      <c r="BK429" s="217">
        <f>ROUND(I429*H429,2)</f>
        <v>0</v>
      </c>
      <c r="BL429" s="101" t="s">
        <v>163</v>
      </c>
      <c r="BM429" s="216" t="s">
        <v>1219</v>
      </c>
    </row>
    <row r="430" spans="1:65" s="465" customFormat="1">
      <c r="B430" s="466"/>
      <c r="D430" s="448" t="s">
        <v>814</v>
      </c>
      <c r="E430" s="467" t="s">
        <v>60</v>
      </c>
      <c r="F430" s="468" t="s">
        <v>910</v>
      </c>
      <c r="H430" s="467" t="s">
        <v>60</v>
      </c>
      <c r="I430" s="469"/>
      <c r="L430" s="466"/>
      <c r="M430" s="470"/>
      <c r="N430" s="471"/>
      <c r="O430" s="471"/>
      <c r="P430" s="471"/>
      <c r="Q430" s="471"/>
      <c r="R430" s="471"/>
      <c r="S430" s="471"/>
      <c r="T430" s="472"/>
      <c r="AT430" s="467" t="s">
        <v>814</v>
      </c>
      <c r="AU430" s="467" t="s">
        <v>69</v>
      </c>
      <c r="AV430" s="465" t="s">
        <v>66</v>
      </c>
      <c r="AW430" s="465" t="s">
        <v>103</v>
      </c>
      <c r="AX430" s="465" t="s">
        <v>62</v>
      </c>
      <c r="AY430" s="467" t="s">
        <v>155</v>
      </c>
    </row>
    <row r="431" spans="1:65" s="465" customFormat="1">
      <c r="B431" s="466"/>
      <c r="D431" s="448" t="s">
        <v>814</v>
      </c>
      <c r="E431" s="467" t="s">
        <v>60</v>
      </c>
      <c r="F431" s="468" t="s">
        <v>1220</v>
      </c>
      <c r="H431" s="467" t="s">
        <v>60</v>
      </c>
      <c r="I431" s="469"/>
      <c r="L431" s="466"/>
      <c r="M431" s="470"/>
      <c r="N431" s="471"/>
      <c r="O431" s="471"/>
      <c r="P431" s="471"/>
      <c r="Q431" s="471"/>
      <c r="R431" s="471"/>
      <c r="S431" s="471"/>
      <c r="T431" s="472"/>
      <c r="AT431" s="467" t="s">
        <v>814</v>
      </c>
      <c r="AU431" s="467" t="s">
        <v>69</v>
      </c>
      <c r="AV431" s="465" t="s">
        <v>66</v>
      </c>
      <c r="AW431" s="465" t="s">
        <v>103</v>
      </c>
      <c r="AX431" s="465" t="s">
        <v>62</v>
      </c>
      <c r="AY431" s="467" t="s">
        <v>155</v>
      </c>
    </row>
    <row r="432" spans="1:65" s="446" customFormat="1">
      <c r="B432" s="447"/>
      <c r="D432" s="448" t="s">
        <v>814</v>
      </c>
      <c r="E432" s="449" t="s">
        <v>60</v>
      </c>
      <c r="F432" s="450" t="s">
        <v>1221</v>
      </c>
      <c r="H432" s="451">
        <v>84</v>
      </c>
      <c r="I432" s="452"/>
      <c r="L432" s="447"/>
      <c r="M432" s="453"/>
      <c r="N432" s="454"/>
      <c r="O432" s="454"/>
      <c r="P432" s="454"/>
      <c r="Q432" s="454"/>
      <c r="R432" s="454"/>
      <c r="S432" s="454"/>
      <c r="T432" s="455"/>
      <c r="AT432" s="449" t="s">
        <v>814</v>
      </c>
      <c r="AU432" s="449" t="s">
        <v>69</v>
      </c>
      <c r="AV432" s="446" t="s">
        <v>69</v>
      </c>
      <c r="AW432" s="446" t="s">
        <v>103</v>
      </c>
      <c r="AX432" s="446" t="s">
        <v>66</v>
      </c>
      <c r="AY432" s="449" t="s">
        <v>155</v>
      </c>
    </row>
    <row r="433" spans="1:65" s="46" customFormat="1" ht="24.2" customHeight="1">
      <c r="A433" s="42"/>
      <c r="B433" s="203"/>
      <c r="C433" s="204" t="s">
        <v>1222</v>
      </c>
      <c r="D433" s="204" t="s">
        <v>159</v>
      </c>
      <c r="E433" s="205" t="s">
        <v>1223</v>
      </c>
      <c r="F433" s="206" t="s">
        <v>1224</v>
      </c>
      <c r="G433" s="207" t="s">
        <v>180</v>
      </c>
      <c r="H433" s="208">
        <v>0.3</v>
      </c>
      <c r="I433" s="209"/>
      <c r="J433" s="210">
        <f>ROUND(I433*H433,2)</f>
        <v>0</v>
      </c>
      <c r="K433" s="211"/>
      <c r="L433" s="45"/>
      <c r="M433" s="212" t="s">
        <v>60</v>
      </c>
      <c r="N433" s="213" t="s">
        <v>110</v>
      </c>
      <c r="O433" s="57"/>
      <c r="P433" s="214">
        <f>O433*H433</f>
        <v>0</v>
      </c>
      <c r="Q433" s="214">
        <v>4.2300000000000003E-3</v>
      </c>
      <c r="R433" s="214">
        <f>Q433*H433</f>
        <v>1.2689999999999999E-3</v>
      </c>
      <c r="S433" s="214">
        <v>0.21</v>
      </c>
      <c r="T433" s="215">
        <f>S433*H433</f>
        <v>6.3E-2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6" t="s">
        <v>163</v>
      </c>
      <c r="AT433" s="216" t="s">
        <v>159</v>
      </c>
      <c r="AU433" s="216" t="s">
        <v>69</v>
      </c>
      <c r="AY433" s="101" t="s">
        <v>155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01" t="s">
        <v>66</v>
      </c>
      <c r="BK433" s="217">
        <f>ROUND(I433*H433,2)</f>
        <v>0</v>
      </c>
      <c r="BL433" s="101" t="s">
        <v>163</v>
      </c>
      <c r="BM433" s="216" t="s">
        <v>1225</v>
      </c>
    </row>
    <row r="434" spans="1:65" s="446" customFormat="1">
      <c r="B434" s="447"/>
      <c r="D434" s="448" t="s">
        <v>814</v>
      </c>
      <c r="E434" s="449" t="s">
        <v>60</v>
      </c>
      <c r="F434" s="450" t="s">
        <v>1226</v>
      </c>
      <c r="H434" s="451">
        <v>0.3</v>
      </c>
      <c r="I434" s="452"/>
      <c r="L434" s="447"/>
      <c r="M434" s="453"/>
      <c r="N434" s="454"/>
      <c r="O434" s="454"/>
      <c r="P434" s="454"/>
      <c r="Q434" s="454"/>
      <c r="R434" s="454"/>
      <c r="S434" s="454"/>
      <c r="T434" s="455"/>
      <c r="AT434" s="449" t="s">
        <v>814</v>
      </c>
      <c r="AU434" s="449" t="s">
        <v>69</v>
      </c>
      <c r="AV434" s="446" t="s">
        <v>69</v>
      </c>
      <c r="AW434" s="446" t="s">
        <v>103</v>
      </c>
      <c r="AX434" s="446" t="s">
        <v>66</v>
      </c>
      <c r="AY434" s="449" t="s">
        <v>155</v>
      </c>
    </row>
    <row r="435" spans="1:65" s="189" customFormat="1" ht="22.9" customHeight="1">
      <c r="B435" s="190"/>
      <c r="D435" s="191" t="s">
        <v>61</v>
      </c>
      <c r="E435" s="201" t="s">
        <v>1227</v>
      </c>
      <c r="F435" s="201" t="s">
        <v>1228</v>
      </c>
      <c r="I435" s="193"/>
      <c r="J435" s="202">
        <f>BK435</f>
        <v>0</v>
      </c>
      <c r="L435" s="190"/>
      <c r="M435" s="195"/>
      <c r="N435" s="196"/>
      <c r="O435" s="196"/>
      <c r="P435" s="197">
        <f>SUM(P436:P440)</f>
        <v>0</v>
      </c>
      <c r="Q435" s="196"/>
      <c r="R435" s="197">
        <f>SUM(R436:R440)</f>
        <v>0</v>
      </c>
      <c r="S435" s="196"/>
      <c r="T435" s="198">
        <f>SUM(T436:T440)</f>
        <v>0</v>
      </c>
      <c r="AR435" s="191" t="s">
        <v>66</v>
      </c>
      <c r="AT435" s="199" t="s">
        <v>61</v>
      </c>
      <c r="AU435" s="199" t="s">
        <v>66</v>
      </c>
      <c r="AY435" s="191" t="s">
        <v>155</v>
      </c>
      <c r="BK435" s="200">
        <f>SUM(BK436:BK440)</f>
        <v>0</v>
      </c>
    </row>
    <row r="436" spans="1:65" s="46" customFormat="1" ht="24.2" customHeight="1">
      <c r="A436" s="42"/>
      <c r="B436" s="203"/>
      <c r="C436" s="204" t="s">
        <v>340</v>
      </c>
      <c r="D436" s="204" t="s">
        <v>159</v>
      </c>
      <c r="E436" s="205" t="s">
        <v>1229</v>
      </c>
      <c r="F436" s="206" t="s">
        <v>1230</v>
      </c>
      <c r="G436" s="207" t="s">
        <v>898</v>
      </c>
      <c r="H436" s="208">
        <v>23.78</v>
      </c>
      <c r="I436" s="209"/>
      <c r="J436" s="210">
        <f>ROUND(I436*H436,2)</f>
        <v>0</v>
      </c>
      <c r="K436" s="211"/>
      <c r="L436" s="45"/>
      <c r="M436" s="212" t="s">
        <v>60</v>
      </c>
      <c r="N436" s="213" t="s">
        <v>110</v>
      </c>
      <c r="O436" s="57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6" t="s">
        <v>163</v>
      </c>
      <c r="AT436" s="216" t="s">
        <v>159</v>
      </c>
      <c r="AU436" s="216" t="s">
        <v>69</v>
      </c>
      <c r="AY436" s="101" t="s">
        <v>155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01" t="s">
        <v>66</v>
      </c>
      <c r="BK436" s="217">
        <f>ROUND(I436*H436,2)</f>
        <v>0</v>
      </c>
      <c r="BL436" s="101" t="s">
        <v>163</v>
      </c>
      <c r="BM436" s="216" t="s">
        <v>1231</v>
      </c>
    </row>
    <row r="437" spans="1:65" s="46" customFormat="1" ht="24.2" customHeight="1">
      <c r="A437" s="42"/>
      <c r="B437" s="203"/>
      <c r="C437" s="204" t="s">
        <v>344</v>
      </c>
      <c r="D437" s="204" t="s">
        <v>159</v>
      </c>
      <c r="E437" s="205" t="s">
        <v>1232</v>
      </c>
      <c r="F437" s="206" t="s">
        <v>1233</v>
      </c>
      <c r="G437" s="207" t="s">
        <v>898</v>
      </c>
      <c r="H437" s="208">
        <v>451.82</v>
      </c>
      <c r="I437" s="209"/>
      <c r="J437" s="210">
        <f>ROUND(I437*H437,2)</f>
        <v>0</v>
      </c>
      <c r="K437" s="211"/>
      <c r="L437" s="45"/>
      <c r="M437" s="212" t="s">
        <v>60</v>
      </c>
      <c r="N437" s="213" t="s">
        <v>110</v>
      </c>
      <c r="O437" s="57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6" t="s">
        <v>163</v>
      </c>
      <c r="AT437" s="216" t="s">
        <v>159</v>
      </c>
      <c r="AU437" s="216" t="s">
        <v>69</v>
      </c>
      <c r="AY437" s="101" t="s">
        <v>155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01" t="s">
        <v>66</v>
      </c>
      <c r="BK437" s="217">
        <f>ROUND(I437*H437,2)</f>
        <v>0</v>
      </c>
      <c r="BL437" s="101" t="s">
        <v>163</v>
      </c>
      <c r="BM437" s="216" t="s">
        <v>1234</v>
      </c>
    </row>
    <row r="438" spans="1:65" s="446" customFormat="1">
      <c r="B438" s="447"/>
      <c r="D438" s="448" t="s">
        <v>814</v>
      </c>
      <c r="F438" s="450" t="s">
        <v>1235</v>
      </c>
      <c r="H438" s="451">
        <v>451.82</v>
      </c>
      <c r="I438" s="452"/>
      <c r="L438" s="447"/>
      <c r="M438" s="453"/>
      <c r="N438" s="454"/>
      <c r="O438" s="454"/>
      <c r="P438" s="454"/>
      <c r="Q438" s="454"/>
      <c r="R438" s="454"/>
      <c r="S438" s="454"/>
      <c r="T438" s="455"/>
      <c r="AT438" s="449" t="s">
        <v>814</v>
      </c>
      <c r="AU438" s="449" t="s">
        <v>69</v>
      </c>
      <c r="AV438" s="446" t="s">
        <v>69</v>
      </c>
      <c r="AW438" s="446" t="s">
        <v>81</v>
      </c>
      <c r="AX438" s="446" t="s">
        <v>66</v>
      </c>
      <c r="AY438" s="449" t="s">
        <v>155</v>
      </c>
    </row>
    <row r="439" spans="1:65" s="46" customFormat="1" ht="37.9" customHeight="1">
      <c r="A439" s="42"/>
      <c r="B439" s="203"/>
      <c r="C439" s="204" t="s">
        <v>348</v>
      </c>
      <c r="D439" s="204" t="s">
        <v>159</v>
      </c>
      <c r="E439" s="205" t="s">
        <v>1236</v>
      </c>
      <c r="F439" s="206" t="s">
        <v>1237</v>
      </c>
      <c r="G439" s="207" t="s">
        <v>898</v>
      </c>
      <c r="H439" s="208">
        <v>9.3800000000000008</v>
      </c>
      <c r="I439" s="209"/>
      <c r="J439" s="210">
        <f>ROUND(I439*H439,2)</f>
        <v>0</v>
      </c>
      <c r="K439" s="211"/>
      <c r="L439" s="45"/>
      <c r="M439" s="212" t="s">
        <v>60</v>
      </c>
      <c r="N439" s="213" t="s">
        <v>110</v>
      </c>
      <c r="O439" s="57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6" t="s">
        <v>163</v>
      </c>
      <c r="AT439" s="216" t="s">
        <v>159</v>
      </c>
      <c r="AU439" s="216" t="s">
        <v>69</v>
      </c>
      <c r="AY439" s="101" t="s">
        <v>155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01" t="s">
        <v>66</v>
      </c>
      <c r="BK439" s="217">
        <f>ROUND(I439*H439,2)</f>
        <v>0</v>
      </c>
      <c r="BL439" s="101" t="s">
        <v>163</v>
      </c>
      <c r="BM439" s="216" t="s">
        <v>1238</v>
      </c>
    </row>
    <row r="440" spans="1:65" s="46" customFormat="1" ht="37.9" customHeight="1">
      <c r="A440" s="42"/>
      <c r="B440" s="203"/>
      <c r="C440" s="204" t="s">
        <v>352</v>
      </c>
      <c r="D440" s="204" t="s">
        <v>159</v>
      </c>
      <c r="E440" s="205" t="s">
        <v>1239</v>
      </c>
      <c r="F440" s="206" t="s">
        <v>1240</v>
      </c>
      <c r="G440" s="207" t="s">
        <v>898</v>
      </c>
      <c r="H440" s="208">
        <v>14.4</v>
      </c>
      <c r="I440" s="209"/>
      <c r="J440" s="210">
        <f>ROUND(I440*H440,2)</f>
        <v>0</v>
      </c>
      <c r="K440" s="211"/>
      <c r="L440" s="45"/>
      <c r="M440" s="212" t="s">
        <v>60</v>
      </c>
      <c r="N440" s="213" t="s">
        <v>110</v>
      </c>
      <c r="O440" s="57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6" t="s">
        <v>163</v>
      </c>
      <c r="AT440" s="216" t="s">
        <v>159</v>
      </c>
      <c r="AU440" s="216" t="s">
        <v>69</v>
      </c>
      <c r="AY440" s="101" t="s">
        <v>155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01" t="s">
        <v>66</v>
      </c>
      <c r="BK440" s="217">
        <f>ROUND(I440*H440,2)</f>
        <v>0</v>
      </c>
      <c r="BL440" s="101" t="s">
        <v>163</v>
      </c>
      <c r="BM440" s="216" t="s">
        <v>1241</v>
      </c>
    </row>
    <row r="441" spans="1:65" s="189" customFormat="1" ht="22.9" customHeight="1">
      <c r="B441" s="190"/>
      <c r="D441" s="191" t="s">
        <v>61</v>
      </c>
      <c r="E441" s="201" t="s">
        <v>1242</v>
      </c>
      <c r="F441" s="201" t="s">
        <v>1243</v>
      </c>
      <c r="I441" s="193"/>
      <c r="J441" s="202">
        <f>BK441</f>
        <v>0</v>
      </c>
      <c r="L441" s="190"/>
      <c r="M441" s="195"/>
      <c r="N441" s="196"/>
      <c r="O441" s="196"/>
      <c r="P441" s="197">
        <f>P442</f>
        <v>0</v>
      </c>
      <c r="Q441" s="196"/>
      <c r="R441" s="197">
        <f>R442</f>
        <v>0</v>
      </c>
      <c r="S441" s="196"/>
      <c r="T441" s="198">
        <f>T442</f>
        <v>0</v>
      </c>
      <c r="AR441" s="191" t="s">
        <v>66</v>
      </c>
      <c r="AT441" s="199" t="s">
        <v>61</v>
      </c>
      <c r="AU441" s="199" t="s">
        <v>66</v>
      </c>
      <c r="AY441" s="191" t="s">
        <v>155</v>
      </c>
      <c r="BK441" s="200">
        <f>BK442</f>
        <v>0</v>
      </c>
    </row>
    <row r="442" spans="1:65" s="46" customFormat="1" ht="24.2" customHeight="1">
      <c r="A442" s="42"/>
      <c r="B442" s="203"/>
      <c r="C442" s="204" t="s">
        <v>384</v>
      </c>
      <c r="D442" s="204" t="s">
        <v>159</v>
      </c>
      <c r="E442" s="205" t="s">
        <v>1244</v>
      </c>
      <c r="F442" s="206" t="s">
        <v>1245</v>
      </c>
      <c r="G442" s="207" t="s">
        <v>898</v>
      </c>
      <c r="H442" s="208">
        <v>378.76</v>
      </c>
      <c r="I442" s="209"/>
      <c r="J442" s="210">
        <f>ROUND(I442*H442,2)</f>
        <v>0</v>
      </c>
      <c r="K442" s="211"/>
      <c r="L442" s="45"/>
      <c r="M442" s="212" t="s">
        <v>60</v>
      </c>
      <c r="N442" s="213" t="s">
        <v>110</v>
      </c>
      <c r="O442" s="57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6" t="s">
        <v>163</v>
      </c>
      <c r="AT442" s="216" t="s">
        <v>159</v>
      </c>
      <c r="AU442" s="216" t="s">
        <v>69</v>
      </c>
      <c r="AY442" s="101" t="s">
        <v>155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01" t="s">
        <v>66</v>
      </c>
      <c r="BK442" s="217">
        <f>ROUND(I442*H442,2)</f>
        <v>0</v>
      </c>
      <c r="BL442" s="101" t="s">
        <v>163</v>
      </c>
      <c r="BM442" s="216" t="s">
        <v>1246</v>
      </c>
    </row>
    <row r="443" spans="1:65" s="189" customFormat="1" ht="25.9" customHeight="1">
      <c r="B443" s="190"/>
      <c r="D443" s="191" t="s">
        <v>61</v>
      </c>
      <c r="E443" s="192" t="s">
        <v>174</v>
      </c>
      <c r="F443" s="192" t="s">
        <v>175</v>
      </c>
      <c r="I443" s="193"/>
      <c r="J443" s="194">
        <f>BK443</f>
        <v>0</v>
      </c>
      <c r="L443" s="190"/>
      <c r="M443" s="195"/>
      <c r="N443" s="196"/>
      <c r="O443" s="196"/>
      <c r="P443" s="197">
        <f>P444</f>
        <v>0</v>
      </c>
      <c r="Q443" s="196"/>
      <c r="R443" s="197">
        <f>R444</f>
        <v>0.55229139999999999</v>
      </c>
      <c r="S443" s="196"/>
      <c r="T443" s="198">
        <f>T444</f>
        <v>0</v>
      </c>
      <c r="AR443" s="191" t="s">
        <v>69</v>
      </c>
      <c r="AT443" s="199" t="s">
        <v>61</v>
      </c>
      <c r="AU443" s="199" t="s">
        <v>62</v>
      </c>
      <c r="AY443" s="191" t="s">
        <v>155</v>
      </c>
      <c r="BK443" s="200">
        <f>BK444</f>
        <v>0</v>
      </c>
    </row>
    <row r="444" spans="1:65" s="189" customFormat="1" ht="22.9" customHeight="1">
      <c r="B444" s="190"/>
      <c r="D444" s="191" t="s">
        <v>61</v>
      </c>
      <c r="E444" s="201" t="s">
        <v>1247</v>
      </c>
      <c r="F444" s="201" t="s">
        <v>1248</v>
      </c>
      <c r="I444" s="193"/>
      <c r="J444" s="202">
        <f>BK444</f>
        <v>0</v>
      </c>
      <c r="L444" s="190"/>
      <c r="M444" s="195"/>
      <c r="N444" s="196"/>
      <c r="O444" s="196"/>
      <c r="P444" s="197">
        <f>SUM(P445:P476)</f>
        <v>0</v>
      </c>
      <c r="Q444" s="196"/>
      <c r="R444" s="197">
        <f>SUM(R445:R476)</f>
        <v>0.55229139999999999</v>
      </c>
      <c r="S444" s="196"/>
      <c r="T444" s="198">
        <f>SUM(T445:T476)</f>
        <v>0</v>
      </c>
      <c r="AR444" s="191" t="s">
        <v>69</v>
      </c>
      <c r="AT444" s="199" t="s">
        <v>61</v>
      </c>
      <c r="AU444" s="199" t="s">
        <v>66</v>
      </c>
      <c r="AY444" s="191" t="s">
        <v>155</v>
      </c>
      <c r="BK444" s="200">
        <f>SUM(BK445:BK476)</f>
        <v>0</v>
      </c>
    </row>
    <row r="445" spans="1:65" s="46" customFormat="1" ht="24.2" customHeight="1">
      <c r="A445" s="42"/>
      <c r="B445" s="203"/>
      <c r="C445" s="204" t="s">
        <v>388</v>
      </c>
      <c r="D445" s="204" t="s">
        <v>159</v>
      </c>
      <c r="E445" s="205" t="s">
        <v>1249</v>
      </c>
      <c r="F445" s="206" t="s">
        <v>1250</v>
      </c>
      <c r="G445" s="207" t="s">
        <v>162</v>
      </c>
      <c r="H445" s="208">
        <v>26.07</v>
      </c>
      <c r="I445" s="209"/>
      <c r="J445" s="210">
        <f>ROUND(I445*H445,2)</f>
        <v>0</v>
      </c>
      <c r="K445" s="211"/>
      <c r="L445" s="45"/>
      <c r="M445" s="212" t="s">
        <v>60</v>
      </c>
      <c r="N445" s="213" t="s">
        <v>110</v>
      </c>
      <c r="O445" s="57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6" t="s">
        <v>181</v>
      </c>
      <c r="AT445" s="216" t="s">
        <v>159</v>
      </c>
      <c r="AU445" s="216" t="s">
        <v>69</v>
      </c>
      <c r="AY445" s="101" t="s">
        <v>155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01" t="s">
        <v>66</v>
      </c>
      <c r="BK445" s="217">
        <f>ROUND(I445*H445,2)</f>
        <v>0</v>
      </c>
      <c r="BL445" s="101" t="s">
        <v>181</v>
      </c>
      <c r="BM445" s="216" t="s">
        <v>1251</v>
      </c>
    </row>
    <row r="446" spans="1:65" s="465" customFormat="1">
      <c r="B446" s="466"/>
      <c r="D446" s="448" t="s">
        <v>814</v>
      </c>
      <c r="E446" s="467" t="s">
        <v>60</v>
      </c>
      <c r="F446" s="468" t="s">
        <v>910</v>
      </c>
      <c r="H446" s="467" t="s">
        <v>60</v>
      </c>
      <c r="I446" s="469"/>
      <c r="L446" s="466"/>
      <c r="M446" s="470"/>
      <c r="N446" s="471"/>
      <c r="O446" s="471"/>
      <c r="P446" s="471"/>
      <c r="Q446" s="471"/>
      <c r="R446" s="471"/>
      <c r="S446" s="471"/>
      <c r="T446" s="472"/>
      <c r="AT446" s="467" t="s">
        <v>814</v>
      </c>
      <c r="AU446" s="467" t="s">
        <v>69</v>
      </c>
      <c r="AV446" s="465" t="s">
        <v>66</v>
      </c>
      <c r="AW446" s="465" t="s">
        <v>103</v>
      </c>
      <c r="AX446" s="465" t="s">
        <v>62</v>
      </c>
      <c r="AY446" s="467" t="s">
        <v>155</v>
      </c>
    </row>
    <row r="447" spans="1:65" s="465" customFormat="1">
      <c r="B447" s="466"/>
      <c r="D447" s="448" t="s">
        <v>814</v>
      </c>
      <c r="E447" s="467" t="s">
        <v>60</v>
      </c>
      <c r="F447" s="468" t="s">
        <v>911</v>
      </c>
      <c r="H447" s="467" t="s">
        <v>60</v>
      </c>
      <c r="I447" s="469"/>
      <c r="L447" s="466"/>
      <c r="M447" s="470"/>
      <c r="N447" s="471"/>
      <c r="O447" s="471"/>
      <c r="P447" s="471"/>
      <c r="Q447" s="471"/>
      <c r="R447" s="471"/>
      <c r="S447" s="471"/>
      <c r="T447" s="472"/>
      <c r="AT447" s="467" t="s">
        <v>814</v>
      </c>
      <c r="AU447" s="467" t="s">
        <v>69</v>
      </c>
      <c r="AV447" s="465" t="s">
        <v>66</v>
      </c>
      <c r="AW447" s="465" t="s">
        <v>103</v>
      </c>
      <c r="AX447" s="465" t="s">
        <v>62</v>
      </c>
      <c r="AY447" s="467" t="s">
        <v>155</v>
      </c>
    </row>
    <row r="448" spans="1:65" s="465" customFormat="1">
      <c r="B448" s="466"/>
      <c r="D448" s="448" t="s">
        <v>814</v>
      </c>
      <c r="E448" s="467" t="s">
        <v>60</v>
      </c>
      <c r="F448" s="468" t="s">
        <v>1084</v>
      </c>
      <c r="H448" s="467" t="s">
        <v>60</v>
      </c>
      <c r="I448" s="469"/>
      <c r="L448" s="466"/>
      <c r="M448" s="470"/>
      <c r="N448" s="471"/>
      <c r="O448" s="471"/>
      <c r="P448" s="471"/>
      <c r="Q448" s="471"/>
      <c r="R448" s="471"/>
      <c r="S448" s="471"/>
      <c r="T448" s="472"/>
      <c r="AT448" s="467" t="s">
        <v>814</v>
      </c>
      <c r="AU448" s="467" t="s">
        <v>69</v>
      </c>
      <c r="AV448" s="465" t="s">
        <v>66</v>
      </c>
      <c r="AW448" s="465" t="s">
        <v>103</v>
      </c>
      <c r="AX448" s="465" t="s">
        <v>62</v>
      </c>
      <c r="AY448" s="467" t="s">
        <v>155</v>
      </c>
    </row>
    <row r="449" spans="1:65" s="446" customFormat="1">
      <c r="B449" s="447"/>
      <c r="D449" s="448" t="s">
        <v>814</v>
      </c>
      <c r="E449" s="449" t="s">
        <v>60</v>
      </c>
      <c r="F449" s="450" t="s">
        <v>1085</v>
      </c>
      <c r="H449" s="451">
        <v>26.07</v>
      </c>
      <c r="I449" s="452"/>
      <c r="L449" s="447"/>
      <c r="M449" s="453"/>
      <c r="N449" s="454"/>
      <c r="O449" s="454"/>
      <c r="P449" s="454"/>
      <c r="Q449" s="454"/>
      <c r="R449" s="454"/>
      <c r="S449" s="454"/>
      <c r="T449" s="455"/>
      <c r="AT449" s="449" t="s">
        <v>814</v>
      </c>
      <c r="AU449" s="449" t="s">
        <v>69</v>
      </c>
      <c r="AV449" s="446" t="s">
        <v>69</v>
      </c>
      <c r="AW449" s="446" t="s">
        <v>103</v>
      </c>
      <c r="AX449" s="446" t="s">
        <v>66</v>
      </c>
      <c r="AY449" s="449" t="s">
        <v>155</v>
      </c>
    </row>
    <row r="450" spans="1:65" s="46" customFormat="1" ht="16.5" customHeight="1">
      <c r="A450" s="42"/>
      <c r="B450" s="203"/>
      <c r="C450" s="482" t="s">
        <v>1252</v>
      </c>
      <c r="D450" s="482" t="s">
        <v>931</v>
      </c>
      <c r="E450" s="483" t="s">
        <v>1253</v>
      </c>
      <c r="F450" s="484" t="s">
        <v>1254</v>
      </c>
      <c r="G450" s="485" t="s">
        <v>898</v>
      </c>
      <c r="H450" s="486">
        <v>8.9999999999999993E-3</v>
      </c>
      <c r="I450" s="487"/>
      <c r="J450" s="488">
        <f>ROUND(I450*H450,2)</f>
        <v>0</v>
      </c>
      <c r="K450" s="489"/>
      <c r="L450" s="490"/>
      <c r="M450" s="491" t="s">
        <v>60</v>
      </c>
      <c r="N450" s="492" t="s">
        <v>110</v>
      </c>
      <c r="O450" s="57"/>
      <c r="P450" s="214">
        <f>O450*H450</f>
        <v>0</v>
      </c>
      <c r="Q450" s="214">
        <v>1</v>
      </c>
      <c r="R450" s="214">
        <f>Q450*H450</f>
        <v>8.9999999999999993E-3</v>
      </c>
      <c r="S450" s="214">
        <v>0</v>
      </c>
      <c r="T450" s="215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6" t="s">
        <v>247</v>
      </c>
      <c r="AT450" s="216" t="s">
        <v>931</v>
      </c>
      <c r="AU450" s="216" t="s">
        <v>69</v>
      </c>
      <c r="AY450" s="101" t="s">
        <v>155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01" t="s">
        <v>66</v>
      </c>
      <c r="BK450" s="217">
        <f>ROUND(I450*H450,2)</f>
        <v>0</v>
      </c>
      <c r="BL450" s="101" t="s">
        <v>181</v>
      </c>
      <c r="BM450" s="216" t="s">
        <v>1255</v>
      </c>
    </row>
    <row r="451" spans="1:65" s="446" customFormat="1">
      <c r="B451" s="447"/>
      <c r="D451" s="448" t="s">
        <v>814</v>
      </c>
      <c r="F451" s="450" t="s">
        <v>1256</v>
      </c>
      <c r="H451" s="451">
        <v>8.9999999999999993E-3</v>
      </c>
      <c r="I451" s="452"/>
      <c r="L451" s="447"/>
      <c r="M451" s="453"/>
      <c r="N451" s="454"/>
      <c r="O451" s="454"/>
      <c r="P451" s="454"/>
      <c r="Q451" s="454"/>
      <c r="R451" s="454"/>
      <c r="S451" s="454"/>
      <c r="T451" s="455"/>
      <c r="AT451" s="449" t="s">
        <v>814</v>
      </c>
      <c r="AU451" s="449" t="s">
        <v>69</v>
      </c>
      <c r="AV451" s="446" t="s">
        <v>69</v>
      </c>
      <c r="AW451" s="446" t="s">
        <v>81</v>
      </c>
      <c r="AX451" s="446" t="s">
        <v>66</v>
      </c>
      <c r="AY451" s="449" t="s">
        <v>155</v>
      </c>
    </row>
    <row r="452" spans="1:65" s="46" customFormat="1" ht="24.2" customHeight="1">
      <c r="A452" s="42"/>
      <c r="B452" s="203"/>
      <c r="C452" s="204" t="s">
        <v>1257</v>
      </c>
      <c r="D452" s="204" t="s">
        <v>159</v>
      </c>
      <c r="E452" s="205" t="s">
        <v>1258</v>
      </c>
      <c r="F452" s="206" t="s">
        <v>1259</v>
      </c>
      <c r="G452" s="207" t="s">
        <v>162</v>
      </c>
      <c r="H452" s="208">
        <v>50.426000000000002</v>
      </c>
      <c r="I452" s="209"/>
      <c r="J452" s="210">
        <f>ROUND(I452*H452,2)</f>
        <v>0</v>
      </c>
      <c r="K452" s="211"/>
      <c r="L452" s="45"/>
      <c r="M452" s="212" t="s">
        <v>60</v>
      </c>
      <c r="N452" s="213" t="s">
        <v>110</v>
      </c>
      <c r="O452" s="57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6" t="s">
        <v>181</v>
      </c>
      <c r="AT452" s="216" t="s">
        <v>159</v>
      </c>
      <c r="AU452" s="216" t="s">
        <v>69</v>
      </c>
      <c r="AY452" s="101" t="s">
        <v>155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01" t="s">
        <v>66</v>
      </c>
      <c r="BK452" s="217">
        <f>ROUND(I452*H452,2)</f>
        <v>0</v>
      </c>
      <c r="BL452" s="101" t="s">
        <v>181</v>
      </c>
      <c r="BM452" s="216" t="s">
        <v>1260</v>
      </c>
    </row>
    <row r="453" spans="1:65" s="465" customFormat="1">
      <c r="B453" s="466"/>
      <c r="D453" s="448" t="s">
        <v>814</v>
      </c>
      <c r="E453" s="467" t="s">
        <v>60</v>
      </c>
      <c r="F453" s="468" t="s">
        <v>910</v>
      </c>
      <c r="H453" s="467" t="s">
        <v>60</v>
      </c>
      <c r="I453" s="469"/>
      <c r="L453" s="466"/>
      <c r="M453" s="470"/>
      <c r="N453" s="471"/>
      <c r="O453" s="471"/>
      <c r="P453" s="471"/>
      <c r="Q453" s="471"/>
      <c r="R453" s="471"/>
      <c r="S453" s="471"/>
      <c r="T453" s="472"/>
      <c r="AT453" s="467" t="s">
        <v>814</v>
      </c>
      <c r="AU453" s="467" t="s">
        <v>69</v>
      </c>
      <c r="AV453" s="465" t="s">
        <v>66</v>
      </c>
      <c r="AW453" s="465" t="s">
        <v>103</v>
      </c>
      <c r="AX453" s="465" t="s">
        <v>62</v>
      </c>
      <c r="AY453" s="467" t="s">
        <v>155</v>
      </c>
    </row>
    <row r="454" spans="1:65" s="465" customFormat="1">
      <c r="B454" s="466"/>
      <c r="D454" s="448" t="s">
        <v>814</v>
      </c>
      <c r="E454" s="467" t="s">
        <v>60</v>
      </c>
      <c r="F454" s="468" t="s">
        <v>911</v>
      </c>
      <c r="H454" s="467" t="s">
        <v>60</v>
      </c>
      <c r="I454" s="469"/>
      <c r="L454" s="466"/>
      <c r="M454" s="470"/>
      <c r="N454" s="471"/>
      <c r="O454" s="471"/>
      <c r="P454" s="471"/>
      <c r="Q454" s="471"/>
      <c r="R454" s="471"/>
      <c r="S454" s="471"/>
      <c r="T454" s="472"/>
      <c r="AT454" s="467" t="s">
        <v>814</v>
      </c>
      <c r="AU454" s="467" t="s">
        <v>69</v>
      </c>
      <c r="AV454" s="465" t="s">
        <v>66</v>
      </c>
      <c r="AW454" s="465" t="s">
        <v>103</v>
      </c>
      <c r="AX454" s="465" t="s">
        <v>62</v>
      </c>
      <c r="AY454" s="467" t="s">
        <v>155</v>
      </c>
    </row>
    <row r="455" spans="1:65" s="465" customFormat="1">
      <c r="B455" s="466"/>
      <c r="D455" s="448" t="s">
        <v>814</v>
      </c>
      <c r="E455" s="467" t="s">
        <v>60</v>
      </c>
      <c r="F455" s="468" t="s">
        <v>1076</v>
      </c>
      <c r="H455" s="467" t="s">
        <v>60</v>
      </c>
      <c r="I455" s="469"/>
      <c r="L455" s="466"/>
      <c r="M455" s="470"/>
      <c r="N455" s="471"/>
      <c r="O455" s="471"/>
      <c r="P455" s="471"/>
      <c r="Q455" s="471"/>
      <c r="R455" s="471"/>
      <c r="S455" s="471"/>
      <c r="T455" s="472"/>
      <c r="AT455" s="467" t="s">
        <v>814</v>
      </c>
      <c r="AU455" s="467" t="s">
        <v>69</v>
      </c>
      <c r="AV455" s="465" t="s">
        <v>66</v>
      </c>
      <c r="AW455" s="465" t="s">
        <v>103</v>
      </c>
      <c r="AX455" s="465" t="s">
        <v>62</v>
      </c>
      <c r="AY455" s="467" t="s">
        <v>155</v>
      </c>
    </row>
    <row r="456" spans="1:65" s="446" customFormat="1">
      <c r="B456" s="447"/>
      <c r="D456" s="448" t="s">
        <v>814</v>
      </c>
      <c r="E456" s="449" t="s">
        <v>60</v>
      </c>
      <c r="F456" s="450" t="s">
        <v>1077</v>
      </c>
      <c r="H456" s="451">
        <v>11.88</v>
      </c>
      <c r="I456" s="452"/>
      <c r="L456" s="447"/>
      <c r="M456" s="453"/>
      <c r="N456" s="454"/>
      <c r="O456" s="454"/>
      <c r="P456" s="454"/>
      <c r="Q456" s="454"/>
      <c r="R456" s="454"/>
      <c r="S456" s="454"/>
      <c r="T456" s="455"/>
      <c r="AT456" s="449" t="s">
        <v>814</v>
      </c>
      <c r="AU456" s="449" t="s">
        <v>69</v>
      </c>
      <c r="AV456" s="446" t="s">
        <v>69</v>
      </c>
      <c r="AW456" s="446" t="s">
        <v>103</v>
      </c>
      <c r="AX456" s="446" t="s">
        <v>62</v>
      </c>
      <c r="AY456" s="449" t="s">
        <v>155</v>
      </c>
    </row>
    <row r="457" spans="1:65" s="465" customFormat="1">
      <c r="B457" s="466"/>
      <c r="D457" s="448" t="s">
        <v>814</v>
      </c>
      <c r="E457" s="467" t="s">
        <v>60</v>
      </c>
      <c r="F457" s="468" t="s">
        <v>1078</v>
      </c>
      <c r="H457" s="467" t="s">
        <v>60</v>
      </c>
      <c r="I457" s="469"/>
      <c r="L457" s="466"/>
      <c r="M457" s="470"/>
      <c r="N457" s="471"/>
      <c r="O457" s="471"/>
      <c r="P457" s="471"/>
      <c r="Q457" s="471"/>
      <c r="R457" s="471"/>
      <c r="S457" s="471"/>
      <c r="T457" s="472"/>
      <c r="AT457" s="467" t="s">
        <v>814</v>
      </c>
      <c r="AU457" s="467" t="s">
        <v>69</v>
      </c>
      <c r="AV457" s="465" t="s">
        <v>66</v>
      </c>
      <c r="AW457" s="465" t="s">
        <v>103</v>
      </c>
      <c r="AX457" s="465" t="s">
        <v>62</v>
      </c>
      <c r="AY457" s="467" t="s">
        <v>155</v>
      </c>
    </row>
    <row r="458" spans="1:65" s="446" customFormat="1">
      <c r="B458" s="447"/>
      <c r="D458" s="448" t="s">
        <v>814</v>
      </c>
      <c r="E458" s="449" t="s">
        <v>60</v>
      </c>
      <c r="F458" s="450" t="s">
        <v>1079</v>
      </c>
      <c r="H458" s="451">
        <v>3.504</v>
      </c>
      <c r="I458" s="452"/>
      <c r="L458" s="447"/>
      <c r="M458" s="453"/>
      <c r="N458" s="454"/>
      <c r="O458" s="454"/>
      <c r="P458" s="454"/>
      <c r="Q458" s="454"/>
      <c r="R458" s="454"/>
      <c r="S458" s="454"/>
      <c r="T458" s="455"/>
      <c r="AT458" s="449" t="s">
        <v>814</v>
      </c>
      <c r="AU458" s="449" t="s">
        <v>69</v>
      </c>
      <c r="AV458" s="446" t="s">
        <v>69</v>
      </c>
      <c r="AW458" s="446" t="s">
        <v>103</v>
      </c>
      <c r="AX458" s="446" t="s">
        <v>62</v>
      </c>
      <c r="AY458" s="449" t="s">
        <v>155</v>
      </c>
    </row>
    <row r="459" spans="1:65" s="446" customFormat="1">
      <c r="B459" s="447"/>
      <c r="D459" s="448" t="s">
        <v>814</v>
      </c>
      <c r="E459" s="449" t="s">
        <v>60</v>
      </c>
      <c r="F459" s="450" t="s">
        <v>1080</v>
      </c>
      <c r="H459" s="451">
        <v>35.042000000000002</v>
      </c>
      <c r="I459" s="452"/>
      <c r="L459" s="447"/>
      <c r="M459" s="453"/>
      <c r="N459" s="454"/>
      <c r="O459" s="454"/>
      <c r="P459" s="454"/>
      <c r="Q459" s="454"/>
      <c r="R459" s="454"/>
      <c r="S459" s="454"/>
      <c r="T459" s="455"/>
      <c r="AT459" s="449" t="s">
        <v>814</v>
      </c>
      <c r="AU459" s="449" t="s">
        <v>69</v>
      </c>
      <c r="AV459" s="446" t="s">
        <v>69</v>
      </c>
      <c r="AW459" s="446" t="s">
        <v>103</v>
      </c>
      <c r="AX459" s="446" t="s">
        <v>62</v>
      </c>
      <c r="AY459" s="449" t="s">
        <v>155</v>
      </c>
    </row>
    <row r="460" spans="1:65" s="456" customFormat="1">
      <c r="B460" s="457"/>
      <c r="D460" s="448" t="s">
        <v>814</v>
      </c>
      <c r="E460" s="458" t="s">
        <v>60</v>
      </c>
      <c r="F460" s="459" t="s">
        <v>828</v>
      </c>
      <c r="H460" s="460">
        <v>50.426000000000002</v>
      </c>
      <c r="I460" s="461"/>
      <c r="L460" s="457"/>
      <c r="M460" s="462"/>
      <c r="N460" s="463"/>
      <c r="O460" s="463"/>
      <c r="P460" s="463"/>
      <c r="Q460" s="463"/>
      <c r="R460" s="463"/>
      <c r="S460" s="463"/>
      <c r="T460" s="464"/>
      <c r="AT460" s="458" t="s">
        <v>814</v>
      </c>
      <c r="AU460" s="458" t="s">
        <v>69</v>
      </c>
      <c r="AV460" s="456" t="s">
        <v>163</v>
      </c>
      <c r="AW460" s="456" t="s">
        <v>103</v>
      </c>
      <c r="AX460" s="456" t="s">
        <v>66</v>
      </c>
      <c r="AY460" s="458" t="s">
        <v>155</v>
      </c>
    </row>
    <row r="461" spans="1:65" s="46" customFormat="1" ht="16.5" customHeight="1">
      <c r="A461" s="42"/>
      <c r="B461" s="203"/>
      <c r="C461" s="482" t="s">
        <v>1261</v>
      </c>
      <c r="D461" s="482" t="s">
        <v>931</v>
      </c>
      <c r="E461" s="483" t="s">
        <v>1253</v>
      </c>
      <c r="F461" s="484" t="s">
        <v>1254</v>
      </c>
      <c r="G461" s="485" t="s">
        <v>898</v>
      </c>
      <c r="H461" s="486">
        <v>1.7000000000000001E-2</v>
      </c>
      <c r="I461" s="487"/>
      <c r="J461" s="488">
        <f>ROUND(I461*H461,2)</f>
        <v>0</v>
      </c>
      <c r="K461" s="489"/>
      <c r="L461" s="490"/>
      <c r="M461" s="491" t="s">
        <v>60</v>
      </c>
      <c r="N461" s="492" t="s">
        <v>110</v>
      </c>
      <c r="O461" s="57"/>
      <c r="P461" s="214">
        <f>O461*H461</f>
        <v>0</v>
      </c>
      <c r="Q461" s="214">
        <v>1</v>
      </c>
      <c r="R461" s="214">
        <f>Q461*H461</f>
        <v>1.7000000000000001E-2</v>
      </c>
      <c r="S461" s="214">
        <v>0</v>
      </c>
      <c r="T461" s="215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6" t="s">
        <v>247</v>
      </c>
      <c r="AT461" s="216" t="s">
        <v>931</v>
      </c>
      <c r="AU461" s="216" t="s">
        <v>69</v>
      </c>
      <c r="AY461" s="101" t="s">
        <v>155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01" t="s">
        <v>66</v>
      </c>
      <c r="BK461" s="217">
        <f>ROUND(I461*H461,2)</f>
        <v>0</v>
      </c>
      <c r="BL461" s="101" t="s">
        <v>181</v>
      </c>
      <c r="BM461" s="216" t="s">
        <v>1262</v>
      </c>
    </row>
    <row r="462" spans="1:65" s="446" customFormat="1">
      <c r="B462" s="447"/>
      <c r="D462" s="448" t="s">
        <v>814</v>
      </c>
      <c r="F462" s="450" t="s">
        <v>1263</v>
      </c>
      <c r="H462" s="451">
        <v>1.7000000000000001E-2</v>
      </c>
      <c r="I462" s="452"/>
      <c r="L462" s="447"/>
      <c r="M462" s="453"/>
      <c r="N462" s="454"/>
      <c r="O462" s="454"/>
      <c r="P462" s="454"/>
      <c r="Q462" s="454"/>
      <c r="R462" s="454"/>
      <c r="S462" s="454"/>
      <c r="T462" s="455"/>
      <c r="AT462" s="449" t="s">
        <v>814</v>
      </c>
      <c r="AU462" s="449" t="s">
        <v>69</v>
      </c>
      <c r="AV462" s="446" t="s">
        <v>69</v>
      </c>
      <c r="AW462" s="446" t="s">
        <v>81</v>
      </c>
      <c r="AX462" s="446" t="s">
        <v>66</v>
      </c>
      <c r="AY462" s="449" t="s">
        <v>155</v>
      </c>
    </row>
    <row r="463" spans="1:65" s="46" customFormat="1" ht="24.2" customHeight="1">
      <c r="A463" s="42"/>
      <c r="B463" s="203"/>
      <c r="C463" s="204" t="s">
        <v>1264</v>
      </c>
      <c r="D463" s="204" t="s">
        <v>159</v>
      </c>
      <c r="E463" s="205" t="s">
        <v>1265</v>
      </c>
      <c r="F463" s="206" t="s">
        <v>1266</v>
      </c>
      <c r="G463" s="207" t="s">
        <v>162</v>
      </c>
      <c r="H463" s="208">
        <v>26.07</v>
      </c>
      <c r="I463" s="209"/>
      <c r="J463" s="210">
        <f>ROUND(I463*H463,2)</f>
        <v>0</v>
      </c>
      <c r="K463" s="211"/>
      <c r="L463" s="45"/>
      <c r="M463" s="212" t="s">
        <v>60</v>
      </c>
      <c r="N463" s="213" t="s">
        <v>110</v>
      </c>
      <c r="O463" s="57"/>
      <c r="P463" s="214">
        <f>O463*H463</f>
        <v>0</v>
      </c>
      <c r="Q463" s="214">
        <v>4.0000000000000002E-4</v>
      </c>
      <c r="R463" s="214">
        <f>Q463*H463</f>
        <v>1.0428E-2</v>
      </c>
      <c r="S463" s="214">
        <v>0</v>
      </c>
      <c r="T463" s="215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6" t="s">
        <v>181</v>
      </c>
      <c r="AT463" s="216" t="s">
        <v>159</v>
      </c>
      <c r="AU463" s="216" t="s">
        <v>69</v>
      </c>
      <c r="AY463" s="101" t="s">
        <v>155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01" t="s">
        <v>66</v>
      </c>
      <c r="BK463" s="217">
        <f>ROUND(I463*H463,2)</f>
        <v>0</v>
      </c>
      <c r="BL463" s="101" t="s">
        <v>181</v>
      </c>
      <c r="BM463" s="216" t="s">
        <v>1267</v>
      </c>
    </row>
    <row r="464" spans="1:65" s="465" customFormat="1">
      <c r="B464" s="466"/>
      <c r="D464" s="448" t="s">
        <v>814</v>
      </c>
      <c r="E464" s="467" t="s">
        <v>60</v>
      </c>
      <c r="F464" s="468" t="s">
        <v>910</v>
      </c>
      <c r="H464" s="467" t="s">
        <v>60</v>
      </c>
      <c r="I464" s="469"/>
      <c r="L464" s="466"/>
      <c r="M464" s="470"/>
      <c r="N464" s="471"/>
      <c r="O464" s="471"/>
      <c r="P464" s="471"/>
      <c r="Q464" s="471"/>
      <c r="R464" s="471"/>
      <c r="S464" s="471"/>
      <c r="T464" s="472"/>
      <c r="AT464" s="467" t="s">
        <v>814</v>
      </c>
      <c r="AU464" s="467" t="s">
        <v>69</v>
      </c>
      <c r="AV464" s="465" t="s">
        <v>66</v>
      </c>
      <c r="AW464" s="465" t="s">
        <v>103</v>
      </c>
      <c r="AX464" s="465" t="s">
        <v>62</v>
      </c>
      <c r="AY464" s="467" t="s">
        <v>155</v>
      </c>
    </row>
    <row r="465" spans="1:65" s="465" customFormat="1">
      <c r="B465" s="466"/>
      <c r="D465" s="448" t="s">
        <v>814</v>
      </c>
      <c r="E465" s="467" t="s">
        <v>60</v>
      </c>
      <c r="F465" s="468" t="s">
        <v>911</v>
      </c>
      <c r="H465" s="467" t="s">
        <v>60</v>
      </c>
      <c r="I465" s="469"/>
      <c r="L465" s="466"/>
      <c r="M465" s="470"/>
      <c r="N465" s="471"/>
      <c r="O465" s="471"/>
      <c r="P465" s="471"/>
      <c r="Q465" s="471"/>
      <c r="R465" s="471"/>
      <c r="S465" s="471"/>
      <c r="T465" s="472"/>
      <c r="AT465" s="467" t="s">
        <v>814</v>
      </c>
      <c r="AU465" s="467" t="s">
        <v>69</v>
      </c>
      <c r="AV465" s="465" t="s">
        <v>66</v>
      </c>
      <c r="AW465" s="465" t="s">
        <v>103</v>
      </c>
      <c r="AX465" s="465" t="s">
        <v>62</v>
      </c>
      <c r="AY465" s="467" t="s">
        <v>155</v>
      </c>
    </row>
    <row r="466" spans="1:65" s="465" customFormat="1">
      <c r="B466" s="466"/>
      <c r="D466" s="448" t="s">
        <v>814</v>
      </c>
      <c r="E466" s="467" t="s">
        <v>60</v>
      </c>
      <c r="F466" s="468" t="s">
        <v>1084</v>
      </c>
      <c r="H466" s="467" t="s">
        <v>60</v>
      </c>
      <c r="I466" s="469"/>
      <c r="L466" s="466"/>
      <c r="M466" s="470"/>
      <c r="N466" s="471"/>
      <c r="O466" s="471"/>
      <c r="P466" s="471"/>
      <c r="Q466" s="471"/>
      <c r="R466" s="471"/>
      <c r="S466" s="471"/>
      <c r="T466" s="472"/>
      <c r="AT466" s="467" t="s">
        <v>814</v>
      </c>
      <c r="AU466" s="467" t="s">
        <v>69</v>
      </c>
      <c r="AV466" s="465" t="s">
        <v>66</v>
      </c>
      <c r="AW466" s="465" t="s">
        <v>103</v>
      </c>
      <c r="AX466" s="465" t="s">
        <v>62</v>
      </c>
      <c r="AY466" s="467" t="s">
        <v>155</v>
      </c>
    </row>
    <row r="467" spans="1:65" s="446" customFormat="1">
      <c r="B467" s="447"/>
      <c r="D467" s="448" t="s">
        <v>814</v>
      </c>
      <c r="E467" s="449" t="s">
        <v>60</v>
      </c>
      <c r="F467" s="450" t="s">
        <v>1268</v>
      </c>
      <c r="H467" s="451">
        <v>26.07</v>
      </c>
      <c r="I467" s="452"/>
      <c r="L467" s="447"/>
      <c r="M467" s="453"/>
      <c r="N467" s="454"/>
      <c r="O467" s="454"/>
      <c r="P467" s="454"/>
      <c r="Q467" s="454"/>
      <c r="R467" s="454"/>
      <c r="S467" s="454"/>
      <c r="T467" s="455"/>
      <c r="AT467" s="449" t="s">
        <v>814</v>
      </c>
      <c r="AU467" s="449" t="s">
        <v>69</v>
      </c>
      <c r="AV467" s="446" t="s">
        <v>69</v>
      </c>
      <c r="AW467" s="446" t="s">
        <v>103</v>
      </c>
      <c r="AX467" s="446" t="s">
        <v>66</v>
      </c>
      <c r="AY467" s="449" t="s">
        <v>155</v>
      </c>
    </row>
    <row r="468" spans="1:65" s="46" customFormat="1" ht="37.9" customHeight="1">
      <c r="A468" s="42"/>
      <c r="B468" s="203"/>
      <c r="C468" s="482" t="s">
        <v>440</v>
      </c>
      <c r="D468" s="482" t="s">
        <v>931</v>
      </c>
      <c r="E468" s="483" t="s">
        <v>1269</v>
      </c>
      <c r="F468" s="484" t="s">
        <v>1270</v>
      </c>
      <c r="G468" s="485" t="s">
        <v>162</v>
      </c>
      <c r="H468" s="486">
        <v>31.283999999999999</v>
      </c>
      <c r="I468" s="487"/>
      <c r="J468" s="488">
        <f>ROUND(I468*H468,2)</f>
        <v>0</v>
      </c>
      <c r="K468" s="489"/>
      <c r="L468" s="490"/>
      <c r="M468" s="491" t="s">
        <v>60</v>
      </c>
      <c r="N468" s="492" t="s">
        <v>110</v>
      </c>
      <c r="O468" s="57"/>
      <c r="P468" s="214">
        <f>O468*H468</f>
        <v>0</v>
      </c>
      <c r="Q468" s="214">
        <v>5.4000000000000003E-3</v>
      </c>
      <c r="R468" s="214">
        <f>Q468*H468</f>
        <v>0.16893359999999999</v>
      </c>
      <c r="S468" s="214">
        <v>0</v>
      </c>
      <c r="T468" s="215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6" t="s">
        <v>247</v>
      </c>
      <c r="AT468" s="216" t="s">
        <v>931</v>
      </c>
      <c r="AU468" s="216" t="s">
        <v>69</v>
      </c>
      <c r="AY468" s="101" t="s">
        <v>155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01" t="s">
        <v>66</v>
      </c>
      <c r="BK468" s="217">
        <f>ROUND(I468*H468,2)</f>
        <v>0</v>
      </c>
      <c r="BL468" s="101" t="s">
        <v>181</v>
      </c>
      <c r="BM468" s="216" t="s">
        <v>1271</v>
      </c>
    </row>
    <row r="469" spans="1:65" s="446" customFormat="1">
      <c r="B469" s="447"/>
      <c r="D469" s="448" t="s">
        <v>814</v>
      </c>
      <c r="F469" s="450" t="s">
        <v>1272</v>
      </c>
      <c r="H469" s="451">
        <v>31.283999999999999</v>
      </c>
      <c r="I469" s="452"/>
      <c r="L469" s="447"/>
      <c r="M469" s="453"/>
      <c r="N469" s="454"/>
      <c r="O469" s="454"/>
      <c r="P469" s="454"/>
      <c r="Q469" s="454"/>
      <c r="R469" s="454"/>
      <c r="S469" s="454"/>
      <c r="T469" s="455"/>
      <c r="AT469" s="449" t="s">
        <v>814</v>
      </c>
      <c r="AU469" s="449" t="s">
        <v>69</v>
      </c>
      <c r="AV469" s="446" t="s">
        <v>69</v>
      </c>
      <c r="AW469" s="446" t="s">
        <v>81</v>
      </c>
      <c r="AX469" s="446" t="s">
        <v>66</v>
      </c>
      <c r="AY469" s="449" t="s">
        <v>155</v>
      </c>
    </row>
    <row r="470" spans="1:65" s="46" customFormat="1" ht="24.2" customHeight="1">
      <c r="A470" s="42"/>
      <c r="B470" s="203"/>
      <c r="C470" s="204" t="s">
        <v>444</v>
      </c>
      <c r="D470" s="204" t="s">
        <v>159</v>
      </c>
      <c r="E470" s="205" t="s">
        <v>1273</v>
      </c>
      <c r="F470" s="206" t="s">
        <v>1274</v>
      </c>
      <c r="G470" s="207" t="s">
        <v>162</v>
      </c>
      <c r="H470" s="208">
        <v>50.426000000000002</v>
      </c>
      <c r="I470" s="209"/>
      <c r="J470" s="210">
        <f>ROUND(I470*H470,2)</f>
        <v>0</v>
      </c>
      <c r="K470" s="211"/>
      <c r="L470" s="45"/>
      <c r="M470" s="212" t="s">
        <v>60</v>
      </c>
      <c r="N470" s="213" t="s">
        <v>110</v>
      </c>
      <c r="O470" s="57"/>
      <c r="P470" s="214">
        <f>O470*H470</f>
        <v>0</v>
      </c>
      <c r="Q470" s="214">
        <v>4.0000000000000002E-4</v>
      </c>
      <c r="R470" s="214">
        <f>Q470*H470</f>
        <v>2.0170400000000002E-2</v>
      </c>
      <c r="S470" s="214">
        <v>0</v>
      </c>
      <c r="T470" s="215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16" t="s">
        <v>181</v>
      </c>
      <c r="AT470" s="216" t="s">
        <v>159</v>
      </c>
      <c r="AU470" s="216" t="s">
        <v>69</v>
      </c>
      <c r="AY470" s="101" t="s">
        <v>155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01" t="s">
        <v>66</v>
      </c>
      <c r="BK470" s="217">
        <f>ROUND(I470*H470,2)</f>
        <v>0</v>
      </c>
      <c r="BL470" s="101" t="s">
        <v>181</v>
      </c>
      <c r="BM470" s="216" t="s">
        <v>1275</v>
      </c>
    </row>
    <row r="471" spans="1:65" s="465" customFormat="1">
      <c r="B471" s="466"/>
      <c r="D471" s="448" t="s">
        <v>814</v>
      </c>
      <c r="E471" s="467" t="s">
        <v>60</v>
      </c>
      <c r="F471" s="468" t="s">
        <v>910</v>
      </c>
      <c r="H471" s="467" t="s">
        <v>60</v>
      </c>
      <c r="I471" s="469"/>
      <c r="L471" s="466"/>
      <c r="M471" s="470"/>
      <c r="N471" s="471"/>
      <c r="O471" s="471"/>
      <c r="P471" s="471"/>
      <c r="Q471" s="471"/>
      <c r="R471" s="471"/>
      <c r="S471" s="471"/>
      <c r="T471" s="472"/>
      <c r="AT471" s="467" t="s">
        <v>814</v>
      </c>
      <c r="AU471" s="467" t="s">
        <v>69</v>
      </c>
      <c r="AV471" s="465" t="s">
        <v>66</v>
      </c>
      <c r="AW471" s="465" t="s">
        <v>103</v>
      </c>
      <c r="AX471" s="465" t="s">
        <v>62</v>
      </c>
      <c r="AY471" s="467" t="s">
        <v>155</v>
      </c>
    </row>
    <row r="472" spans="1:65" s="465" customFormat="1">
      <c r="B472" s="466"/>
      <c r="D472" s="448" t="s">
        <v>814</v>
      </c>
      <c r="E472" s="467" t="s">
        <v>60</v>
      </c>
      <c r="F472" s="468" t="s">
        <v>911</v>
      </c>
      <c r="H472" s="467" t="s">
        <v>60</v>
      </c>
      <c r="I472" s="469"/>
      <c r="L472" s="466"/>
      <c r="M472" s="470"/>
      <c r="N472" s="471"/>
      <c r="O472" s="471"/>
      <c r="P472" s="471"/>
      <c r="Q472" s="471"/>
      <c r="R472" s="471"/>
      <c r="S472" s="471"/>
      <c r="T472" s="472"/>
      <c r="AT472" s="467" t="s">
        <v>814</v>
      </c>
      <c r="AU472" s="467" t="s">
        <v>69</v>
      </c>
      <c r="AV472" s="465" t="s">
        <v>66</v>
      </c>
      <c r="AW472" s="465" t="s">
        <v>103</v>
      </c>
      <c r="AX472" s="465" t="s">
        <v>62</v>
      </c>
      <c r="AY472" s="467" t="s">
        <v>155</v>
      </c>
    </row>
    <row r="473" spans="1:65" s="446" customFormat="1">
      <c r="B473" s="447"/>
      <c r="D473" s="448" t="s">
        <v>814</v>
      </c>
      <c r="E473" s="449" t="s">
        <v>60</v>
      </c>
      <c r="F473" s="450" t="s">
        <v>1276</v>
      </c>
      <c r="H473" s="451">
        <v>50.426000000000002</v>
      </c>
      <c r="I473" s="452"/>
      <c r="L473" s="447"/>
      <c r="M473" s="453"/>
      <c r="N473" s="454"/>
      <c r="O473" s="454"/>
      <c r="P473" s="454"/>
      <c r="Q473" s="454"/>
      <c r="R473" s="454"/>
      <c r="S473" s="454"/>
      <c r="T473" s="455"/>
      <c r="AT473" s="449" t="s">
        <v>814</v>
      </c>
      <c r="AU473" s="449" t="s">
        <v>69</v>
      </c>
      <c r="AV473" s="446" t="s">
        <v>69</v>
      </c>
      <c r="AW473" s="446" t="s">
        <v>103</v>
      </c>
      <c r="AX473" s="446" t="s">
        <v>66</v>
      </c>
      <c r="AY473" s="449" t="s">
        <v>155</v>
      </c>
    </row>
    <row r="474" spans="1:65" s="46" customFormat="1" ht="37.9" customHeight="1">
      <c r="A474" s="42"/>
      <c r="B474" s="203"/>
      <c r="C474" s="482" t="s">
        <v>472</v>
      </c>
      <c r="D474" s="482" t="s">
        <v>931</v>
      </c>
      <c r="E474" s="483" t="s">
        <v>1269</v>
      </c>
      <c r="F474" s="484" t="s">
        <v>1270</v>
      </c>
      <c r="G474" s="485" t="s">
        <v>162</v>
      </c>
      <c r="H474" s="486">
        <v>60.511000000000003</v>
      </c>
      <c r="I474" s="487"/>
      <c r="J474" s="488">
        <f>ROUND(I474*H474,2)</f>
        <v>0</v>
      </c>
      <c r="K474" s="489"/>
      <c r="L474" s="490"/>
      <c r="M474" s="491" t="s">
        <v>60</v>
      </c>
      <c r="N474" s="492" t="s">
        <v>110</v>
      </c>
      <c r="O474" s="57"/>
      <c r="P474" s="214">
        <f>O474*H474</f>
        <v>0</v>
      </c>
      <c r="Q474" s="214">
        <v>5.4000000000000003E-3</v>
      </c>
      <c r="R474" s="214">
        <f>Q474*H474</f>
        <v>0.32675940000000003</v>
      </c>
      <c r="S474" s="214">
        <v>0</v>
      </c>
      <c r="T474" s="215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6" t="s">
        <v>247</v>
      </c>
      <c r="AT474" s="216" t="s">
        <v>931</v>
      </c>
      <c r="AU474" s="216" t="s">
        <v>69</v>
      </c>
      <c r="AY474" s="101" t="s">
        <v>155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01" t="s">
        <v>66</v>
      </c>
      <c r="BK474" s="217">
        <f>ROUND(I474*H474,2)</f>
        <v>0</v>
      </c>
      <c r="BL474" s="101" t="s">
        <v>181</v>
      </c>
      <c r="BM474" s="216" t="s">
        <v>1277</v>
      </c>
    </row>
    <row r="475" spans="1:65" s="446" customFormat="1">
      <c r="B475" s="447"/>
      <c r="D475" s="448" t="s">
        <v>814</v>
      </c>
      <c r="F475" s="450" t="s">
        <v>1278</v>
      </c>
      <c r="H475" s="451">
        <v>60.511000000000003</v>
      </c>
      <c r="I475" s="452"/>
      <c r="L475" s="447"/>
      <c r="M475" s="453"/>
      <c r="N475" s="454"/>
      <c r="O475" s="454"/>
      <c r="P475" s="454"/>
      <c r="Q475" s="454"/>
      <c r="R475" s="454"/>
      <c r="S475" s="454"/>
      <c r="T475" s="455"/>
      <c r="AT475" s="449" t="s">
        <v>814</v>
      </c>
      <c r="AU475" s="449" t="s">
        <v>69</v>
      </c>
      <c r="AV475" s="446" t="s">
        <v>69</v>
      </c>
      <c r="AW475" s="446" t="s">
        <v>81</v>
      </c>
      <c r="AX475" s="446" t="s">
        <v>66</v>
      </c>
      <c r="AY475" s="449" t="s">
        <v>155</v>
      </c>
    </row>
    <row r="476" spans="1:65" s="46" customFormat="1" ht="24.2" customHeight="1">
      <c r="A476" s="42"/>
      <c r="B476" s="203"/>
      <c r="C476" s="204" t="s">
        <v>476</v>
      </c>
      <c r="D476" s="204" t="s">
        <v>159</v>
      </c>
      <c r="E476" s="205" t="s">
        <v>1279</v>
      </c>
      <c r="F476" s="206" t="s">
        <v>1280</v>
      </c>
      <c r="G476" s="207" t="s">
        <v>898</v>
      </c>
      <c r="H476" s="208">
        <v>0.55200000000000005</v>
      </c>
      <c r="I476" s="209"/>
      <c r="J476" s="210">
        <f>ROUND(I476*H476,2)</f>
        <v>0</v>
      </c>
      <c r="K476" s="211"/>
      <c r="L476" s="45"/>
      <c r="M476" s="219" t="s">
        <v>60</v>
      </c>
      <c r="N476" s="220" t="s">
        <v>110</v>
      </c>
      <c r="O476" s="221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6" t="s">
        <v>181</v>
      </c>
      <c r="AT476" s="216" t="s">
        <v>159</v>
      </c>
      <c r="AU476" s="216" t="s">
        <v>69</v>
      </c>
      <c r="AY476" s="101" t="s">
        <v>155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01" t="s">
        <v>66</v>
      </c>
      <c r="BK476" s="217">
        <f>ROUND(I476*H476,2)</f>
        <v>0</v>
      </c>
      <c r="BL476" s="101" t="s">
        <v>181</v>
      </c>
      <c r="BM476" s="216" t="s">
        <v>1281</v>
      </c>
    </row>
    <row r="477" spans="1:65" s="46" customFormat="1" ht="6.95" customHeight="1">
      <c r="A477" s="42"/>
      <c r="B477" s="97"/>
      <c r="C477" s="98"/>
      <c r="D477" s="98"/>
      <c r="E477" s="98"/>
      <c r="F477" s="98"/>
      <c r="G477" s="98"/>
      <c r="H477" s="98"/>
      <c r="I477" s="98"/>
      <c r="J477" s="98"/>
      <c r="K477" s="98"/>
      <c r="L477" s="45"/>
      <c r="M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</row>
  </sheetData>
  <autoFilter ref="C127:K47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72</vt:i4>
      </vt:variant>
    </vt:vector>
  </HeadingPairs>
  <TitlesOfParts>
    <vt:vector size="87" baseType="lpstr">
      <vt:lpstr>Titulní</vt:lpstr>
      <vt:lpstr>Rekapitulace stavby</vt:lpstr>
      <vt:lpstr>D.1.1+D.1.2 rekapitulace</vt:lpstr>
      <vt:lpstr>D.1.1+D.1.2 etapa1</vt:lpstr>
      <vt:lpstr>D.1.1+D.1.2 etapa1a</vt:lpstr>
      <vt:lpstr>D.1.1+D.1.2 etapa2</vt:lpstr>
      <vt:lpstr>D.1.1+D.1.2 etapa2a</vt:lpstr>
      <vt:lpstr>D.1.1+D.1.2 etapa3</vt:lpstr>
      <vt:lpstr>D.1.4.1 ZTI Rekapitulace</vt:lpstr>
      <vt:lpstr>D.1.4.1 ZTI</vt:lpstr>
      <vt:lpstr>D.1.4.2 VZT</vt:lpstr>
      <vt:lpstr>D.1.4.3 ÚT</vt:lpstr>
      <vt:lpstr>D.1.4.4 Elektro</vt:lpstr>
      <vt:lpstr>IO 02 Rekapitulace</vt:lpstr>
      <vt:lpstr>IO 02 - Venkovní kanaliza...</vt:lpstr>
      <vt:lpstr>'D.1.1+D.1.2 rekapitulace'!CelkemDPHVypocet</vt:lpstr>
      <vt:lpstr>'D.1.1+D.1.2 rekapitulace'!CenaCelkem</vt:lpstr>
      <vt:lpstr>'D.1.1+D.1.2 rekapitulace'!CenaCelkemBezDPH</vt:lpstr>
      <vt:lpstr>'D.1.1+D.1.2 rekapitulace'!CenaCelkemVypocet</vt:lpstr>
      <vt:lpstr>'D.1.1+D.1.2 rekapitulace'!cisloobjektu</vt:lpstr>
      <vt:lpstr>'D.1.1+D.1.2 rekapitulace'!CisloStavby</vt:lpstr>
      <vt:lpstr>'D.1.1+D.1.2 rekapitulace'!CisloStavebnihoRozpoctu</vt:lpstr>
      <vt:lpstr>'D.1.1+D.1.2 rekapitulace'!dadresa</vt:lpstr>
      <vt:lpstr>'D.1.1+D.1.2 rekapitulace'!DIČ</vt:lpstr>
      <vt:lpstr>'D.1.1+D.1.2 rekapitulace'!dmisto</vt:lpstr>
      <vt:lpstr>'D.1.1+D.1.2 rekapitulace'!DPHSni</vt:lpstr>
      <vt:lpstr>'D.1.1+D.1.2 rekapitulace'!DPHZakl</vt:lpstr>
      <vt:lpstr>'D.1.1+D.1.2 rekapitulace'!dpsc</vt:lpstr>
      <vt:lpstr>'D.1.1+D.1.2 rekapitulace'!IČO</vt:lpstr>
      <vt:lpstr>'D.1.1+D.1.2 rekapitulace'!Mena</vt:lpstr>
      <vt:lpstr>'D.1.1+D.1.2 rekapitulace'!MistoStavby</vt:lpstr>
      <vt:lpstr>'D.1.1+D.1.2 rekapitulace'!nazevobjektu</vt:lpstr>
      <vt:lpstr>'D.1.1+D.1.2 rekapitulace'!NazevStavby</vt:lpstr>
      <vt:lpstr>'D.1.1+D.1.2 rekapitulace'!NazevStavebnihoRozpoctu</vt:lpstr>
      <vt:lpstr>'D.1.1+D.1.2 etapa1'!Názvy_tisku</vt:lpstr>
      <vt:lpstr>'D.1.1+D.1.2 etapa1a'!Názvy_tisku</vt:lpstr>
      <vt:lpstr>'D.1.1+D.1.2 etapa2'!Názvy_tisku</vt:lpstr>
      <vt:lpstr>'D.1.1+D.1.2 etapa2a'!Názvy_tisku</vt:lpstr>
      <vt:lpstr>'D.1.1+D.1.2 etapa3'!Názvy_tisku</vt:lpstr>
      <vt:lpstr>'D.1.4.1 ZTI'!Názvy_tisku</vt:lpstr>
      <vt:lpstr>'D.1.4.1 ZTI Rekapitulace'!Názvy_tisku</vt:lpstr>
      <vt:lpstr>'D.1.4.2 VZT'!Názvy_tisku</vt:lpstr>
      <vt:lpstr>'D.1.4.3 ÚT'!Názvy_tisku</vt:lpstr>
      <vt:lpstr>'D.1.4.4 Elektro'!Názvy_tisku</vt:lpstr>
      <vt:lpstr>'IO 02 - Venkovní kanaliza...'!Názvy_tisku</vt:lpstr>
      <vt:lpstr>'IO 02 Rekapitulace'!Názvy_tisku</vt:lpstr>
      <vt:lpstr>'Rekapitulace stavby'!Názvy_tisku</vt:lpstr>
      <vt:lpstr>'D.1.1+D.1.2 rekapitulace'!oadresa</vt:lpstr>
      <vt:lpstr>'D.1.1+D.1.2 rekapitulace'!Objednatel</vt:lpstr>
      <vt:lpstr>'D.1.1+D.1.2 rekapitulace'!Objekt</vt:lpstr>
      <vt:lpstr>'D.1.1+D.1.2 etapa1'!Oblast_tisku</vt:lpstr>
      <vt:lpstr>'D.1.1+D.1.2 etapa1a'!Oblast_tisku</vt:lpstr>
      <vt:lpstr>'D.1.1+D.1.2 etapa2'!Oblast_tisku</vt:lpstr>
      <vt:lpstr>'D.1.1+D.1.2 etapa2a'!Oblast_tisku</vt:lpstr>
      <vt:lpstr>'D.1.1+D.1.2 etapa3'!Oblast_tisku</vt:lpstr>
      <vt:lpstr>'D.1.1+D.1.2 rekapitulace'!Oblast_tisku</vt:lpstr>
      <vt:lpstr>'D.1.4.1 ZTI'!Oblast_tisku</vt:lpstr>
      <vt:lpstr>'D.1.4.1 ZTI Rekapitulace'!Oblast_tisku</vt:lpstr>
      <vt:lpstr>'D.1.4.2 VZT'!Oblast_tisku</vt:lpstr>
      <vt:lpstr>'D.1.4.3 ÚT'!Oblast_tisku</vt:lpstr>
      <vt:lpstr>'D.1.4.4 Elektro'!Oblast_tisku</vt:lpstr>
      <vt:lpstr>'IO 02 - Venkovní kanaliza...'!Oblast_tisku</vt:lpstr>
      <vt:lpstr>'IO 02 Rekapitulace'!Oblast_tisku</vt:lpstr>
      <vt:lpstr>'Rekapitulace stavby'!Oblast_tisku</vt:lpstr>
      <vt:lpstr>'D.1.1+D.1.2 rekapitulace'!odic</vt:lpstr>
      <vt:lpstr>'D.1.1+D.1.2 rekapitulace'!oico</vt:lpstr>
      <vt:lpstr>'D.1.1+D.1.2 rekapitulace'!omisto</vt:lpstr>
      <vt:lpstr>'D.1.1+D.1.2 rekapitulace'!onazev</vt:lpstr>
      <vt:lpstr>'D.1.1+D.1.2 rekapitulace'!opsc</vt:lpstr>
      <vt:lpstr>'D.1.1+D.1.2 rekapitulace'!padresa</vt:lpstr>
      <vt:lpstr>'D.1.1+D.1.2 rekapitulace'!pdic</vt:lpstr>
      <vt:lpstr>'D.1.1+D.1.2 rekapitulace'!pico</vt:lpstr>
      <vt:lpstr>'D.1.1+D.1.2 rekapitulace'!pmisto</vt:lpstr>
      <vt:lpstr>'D.1.1+D.1.2 rekapitulace'!PoptavkaID</vt:lpstr>
      <vt:lpstr>'D.1.1+D.1.2 rekapitulace'!pPSC</vt:lpstr>
      <vt:lpstr>'D.1.1+D.1.2 rekapitulace'!Projektant</vt:lpstr>
      <vt:lpstr>'D.1.1+D.1.2 rekapitulace'!SazbaDPH1</vt:lpstr>
      <vt:lpstr>'D.1.1+D.1.2 rekapitulace'!SazbaDPH2</vt:lpstr>
      <vt:lpstr>'D.1.1+D.1.2 rekapitulace'!Vypracoval</vt:lpstr>
      <vt:lpstr>'D.1.1+D.1.2 rekapitulace'!ZakladDPHSni</vt:lpstr>
      <vt:lpstr>'D.1.1+D.1.2 rekapitulace'!ZakladDPHSniVypocet</vt:lpstr>
      <vt:lpstr>'D.1.1+D.1.2 rekapitulace'!ZakladDPHZakl</vt:lpstr>
      <vt:lpstr>'D.1.1+D.1.2 rekapitulace'!ZakladDPHZaklVypocet</vt:lpstr>
      <vt:lpstr>'D.1.1+D.1.2 rekapitulace'!ZaObjednatele</vt:lpstr>
      <vt:lpstr>'D.1.1+D.1.2 rekapitulace'!Zaokrouhleni</vt:lpstr>
      <vt:lpstr>'D.1.1+D.1.2 rekapitulace'!ZaZhotovitele</vt:lpstr>
      <vt:lpstr>'D.1.1+D.1.2 rekapitulace'!Zhotovitel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</dc:creator>
  <cp:lastModifiedBy>Spunda</cp:lastModifiedBy>
  <cp:lastPrinted>2022-10-26T11:35:21Z</cp:lastPrinted>
  <dcterms:created xsi:type="dcterms:W3CDTF">2015-06-05T18:19:34Z</dcterms:created>
  <dcterms:modified xsi:type="dcterms:W3CDTF">2022-10-26T11:35:27Z</dcterms:modified>
</cp:coreProperties>
</file>