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2\Rekonstrukce stravovacího provozu\"/>
    </mc:Choice>
  </mc:AlternateContent>
  <bookViews>
    <workbookView xWindow="0" yWindow="0" windowWidth="28800" windowHeight="13500" activeTab="1"/>
  </bookViews>
  <sheets>
    <sheet name="Pokyny pro vyplnění" sheetId="11" r:id="rId1"/>
    <sheet name="Stavba" sheetId="1" r:id="rId2"/>
    <sheet name="VzorPolozky" sheetId="10" state="hidden" r:id="rId3"/>
    <sheet name="6 SO01 Pol" sheetId="12" r:id="rId4"/>
    <sheet name="6 SO01a Pol" sheetId="13" r:id="rId5"/>
    <sheet name="6 SO02 Pol" sheetId="14" r:id="rId6"/>
    <sheet name="6 SO02a Pol" sheetId="15" r:id="rId7"/>
    <sheet name="6 SO03 Pol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'6 SO01 Pol'!$1:$7</definedName>
    <definedName name="_xlnm.Print_Titles" localSheetId="4">'6 SO01a Pol'!$1:$7</definedName>
    <definedName name="_xlnm.Print_Titles" localSheetId="5">'6 SO02 Pol'!$1:$7</definedName>
    <definedName name="_xlnm.Print_Titles" localSheetId="6">'6 SO02a Pol'!$1:$7</definedName>
    <definedName name="_xlnm.Print_Titles" localSheetId="7">'6 SO03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'6 SO01 Pol'!$A$1:$Y$303</definedName>
    <definedName name="_xlnm.Print_Area" localSheetId="4">'6 SO01a Pol'!$A$1:$Y$38</definedName>
    <definedName name="_xlnm.Print_Area" localSheetId="5">'6 SO02 Pol'!$A$1:$Y$935</definedName>
    <definedName name="_xlnm.Print_Area" localSheetId="6">'6 SO02a Pol'!$A$1:$Y$52</definedName>
    <definedName name="_xlnm.Print_Area" localSheetId="7">'6 SO03 Pol'!$A$1:$Y$335</definedName>
    <definedName name="_xlnm.Print_Area" localSheetId="1">Stavba!$A$1:$J$89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8" i="1" l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334" i="16"/>
  <c r="BA331" i="16"/>
  <c r="BA324" i="16"/>
  <c r="BA319" i="16"/>
  <c r="BA317" i="16"/>
  <c r="BA316" i="16"/>
  <c r="BA123" i="16"/>
  <c r="BA102" i="16"/>
  <c r="BA18" i="16"/>
  <c r="G8" i="16"/>
  <c r="G9" i="16"/>
  <c r="I9" i="16"/>
  <c r="K9" i="16"/>
  <c r="M9" i="16"/>
  <c r="O9" i="16"/>
  <c r="O8" i="16" s="1"/>
  <c r="Q9" i="16"/>
  <c r="Q8" i="16" s="1"/>
  <c r="V9" i="16"/>
  <c r="V8" i="16" s="1"/>
  <c r="G11" i="16"/>
  <c r="M11" i="16" s="1"/>
  <c r="I11" i="16"/>
  <c r="I8" i="16" s="1"/>
  <c r="K11" i="16"/>
  <c r="O11" i="16"/>
  <c r="Q11" i="16"/>
  <c r="V11" i="16"/>
  <c r="G13" i="16"/>
  <c r="I13" i="16"/>
  <c r="K13" i="16"/>
  <c r="M13" i="16"/>
  <c r="O13" i="16"/>
  <c r="Q13" i="16"/>
  <c r="V13" i="16"/>
  <c r="G17" i="16"/>
  <c r="I17" i="16"/>
  <c r="K17" i="16"/>
  <c r="M17" i="16"/>
  <c r="O17" i="16"/>
  <c r="Q17" i="16"/>
  <c r="V17" i="16"/>
  <c r="G20" i="16"/>
  <c r="I20" i="16"/>
  <c r="K20" i="16"/>
  <c r="K8" i="16" s="1"/>
  <c r="M20" i="16"/>
  <c r="O20" i="16"/>
  <c r="Q20" i="16"/>
  <c r="V20" i="16"/>
  <c r="G24" i="16"/>
  <c r="I24" i="16"/>
  <c r="K24" i="16"/>
  <c r="M24" i="16"/>
  <c r="O24" i="16"/>
  <c r="Q24" i="16"/>
  <c r="V24" i="16"/>
  <c r="G29" i="16"/>
  <c r="M29" i="16" s="1"/>
  <c r="I29" i="16"/>
  <c r="K29" i="16"/>
  <c r="O29" i="16"/>
  <c r="Q29" i="16"/>
  <c r="V29" i="16"/>
  <c r="G32" i="16"/>
  <c r="M32" i="16" s="1"/>
  <c r="I32" i="16"/>
  <c r="K32" i="16"/>
  <c r="O32" i="16"/>
  <c r="Q32" i="16"/>
  <c r="V32" i="16"/>
  <c r="G35" i="16"/>
  <c r="I35" i="16"/>
  <c r="I34" i="16" s="1"/>
  <c r="K35" i="16"/>
  <c r="K34" i="16" s="1"/>
  <c r="M35" i="16"/>
  <c r="O35" i="16"/>
  <c r="O34" i="16" s="1"/>
  <c r="Q35" i="16"/>
  <c r="Q34" i="16" s="1"/>
  <c r="V35" i="16"/>
  <c r="G39" i="16"/>
  <c r="I39" i="16"/>
  <c r="K39" i="16"/>
  <c r="M39" i="16"/>
  <c r="O39" i="16"/>
  <c r="Q39" i="16"/>
  <c r="V39" i="16"/>
  <c r="V34" i="16" s="1"/>
  <c r="G43" i="16"/>
  <c r="G34" i="16" s="1"/>
  <c r="I43" i="16"/>
  <c r="K43" i="16"/>
  <c r="O43" i="16"/>
  <c r="Q43" i="16"/>
  <c r="V43" i="16"/>
  <c r="G48" i="16"/>
  <c r="M48" i="16" s="1"/>
  <c r="I48" i="16"/>
  <c r="K48" i="16"/>
  <c r="O48" i="16"/>
  <c r="Q48" i="16"/>
  <c r="V48" i="16"/>
  <c r="G53" i="16"/>
  <c r="M53" i="16" s="1"/>
  <c r="I53" i="16"/>
  <c r="K53" i="16"/>
  <c r="O53" i="16"/>
  <c r="Q53" i="16"/>
  <c r="V53" i="16"/>
  <c r="G57" i="16"/>
  <c r="I57" i="16"/>
  <c r="K57" i="16"/>
  <c r="M57" i="16"/>
  <c r="O57" i="16"/>
  <c r="Q57" i="16"/>
  <c r="Q56" i="16" s="1"/>
  <c r="V57" i="16"/>
  <c r="G65" i="16"/>
  <c r="I65" i="16"/>
  <c r="I56" i="16" s="1"/>
  <c r="K65" i="16"/>
  <c r="K56" i="16" s="1"/>
  <c r="M65" i="16"/>
  <c r="O65" i="16"/>
  <c r="O56" i="16" s="1"/>
  <c r="Q65" i="16"/>
  <c r="V65" i="16"/>
  <c r="G72" i="16"/>
  <c r="I72" i="16"/>
  <c r="K72" i="16"/>
  <c r="M72" i="16"/>
  <c r="O72" i="16"/>
  <c r="Q72" i="16"/>
  <c r="V72" i="16"/>
  <c r="V56" i="16" s="1"/>
  <c r="G75" i="16"/>
  <c r="M75" i="16" s="1"/>
  <c r="I75" i="16"/>
  <c r="K75" i="16"/>
  <c r="O75" i="16"/>
  <c r="Q75" i="16"/>
  <c r="V75" i="16"/>
  <c r="G78" i="16"/>
  <c r="M78" i="16" s="1"/>
  <c r="I78" i="16"/>
  <c r="K78" i="16"/>
  <c r="O78" i="16"/>
  <c r="Q78" i="16"/>
  <c r="V78" i="16"/>
  <c r="G81" i="16"/>
  <c r="M81" i="16" s="1"/>
  <c r="I81" i="16"/>
  <c r="K81" i="16"/>
  <c r="O81" i="16"/>
  <c r="Q81" i="16"/>
  <c r="V81" i="16"/>
  <c r="G88" i="16"/>
  <c r="I88" i="16"/>
  <c r="K88" i="16"/>
  <c r="M88" i="16"/>
  <c r="O88" i="16"/>
  <c r="Q88" i="16"/>
  <c r="V88" i="16"/>
  <c r="G91" i="16"/>
  <c r="I91" i="16"/>
  <c r="K91" i="16"/>
  <c r="M91" i="16"/>
  <c r="O91" i="16"/>
  <c r="Q91" i="16"/>
  <c r="V91" i="16"/>
  <c r="G97" i="16"/>
  <c r="G56" i="16" s="1"/>
  <c r="I97" i="16"/>
  <c r="K97" i="16"/>
  <c r="O97" i="16"/>
  <c r="Q97" i="16"/>
  <c r="V97" i="16"/>
  <c r="G99" i="16"/>
  <c r="M99" i="16" s="1"/>
  <c r="I99" i="16"/>
  <c r="K99" i="16"/>
  <c r="O99" i="16"/>
  <c r="Q99" i="16"/>
  <c r="V99" i="16"/>
  <c r="I100" i="16"/>
  <c r="G101" i="16"/>
  <c r="M101" i="16" s="1"/>
  <c r="M100" i="16" s="1"/>
  <c r="I101" i="16"/>
  <c r="K101" i="16"/>
  <c r="K100" i="16" s="1"/>
  <c r="O101" i="16"/>
  <c r="O100" i="16" s="1"/>
  <c r="Q101" i="16"/>
  <c r="Q100" i="16" s="1"/>
  <c r="V101" i="16"/>
  <c r="V100" i="16" s="1"/>
  <c r="G104" i="16"/>
  <c r="I104" i="16"/>
  <c r="K104" i="16"/>
  <c r="M104" i="16"/>
  <c r="O104" i="16"/>
  <c r="Q104" i="16"/>
  <c r="V104" i="16"/>
  <c r="G106" i="16"/>
  <c r="I106" i="16"/>
  <c r="K106" i="16"/>
  <c r="O106" i="16"/>
  <c r="G107" i="16"/>
  <c r="I107" i="16"/>
  <c r="K107" i="16"/>
  <c r="M107" i="16"/>
  <c r="M106" i="16" s="1"/>
  <c r="O107" i="16"/>
  <c r="Q107" i="16"/>
  <c r="Q106" i="16" s="1"/>
  <c r="V107" i="16"/>
  <c r="V106" i="16" s="1"/>
  <c r="G112" i="16"/>
  <c r="I112" i="16"/>
  <c r="I111" i="16" s="1"/>
  <c r="K112" i="16"/>
  <c r="M112" i="16"/>
  <c r="O112" i="16"/>
  <c r="O111" i="16" s="1"/>
  <c r="Q112" i="16"/>
  <c r="Q111" i="16" s="1"/>
  <c r="V112" i="16"/>
  <c r="V111" i="16" s="1"/>
  <c r="G116" i="16"/>
  <c r="M116" i="16" s="1"/>
  <c r="I116" i="16"/>
  <c r="K116" i="16"/>
  <c r="O116" i="16"/>
  <c r="Q116" i="16"/>
  <c r="V116" i="16"/>
  <c r="G120" i="16"/>
  <c r="I120" i="16"/>
  <c r="K120" i="16"/>
  <c r="K111" i="16" s="1"/>
  <c r="M120" i="16"/>
  <c r="O120" i="16"/>
  <c r="Q120" i="16"/>
  <c r="V120" i="16"/>
  <c r="G122" i="16"/>
  <c r="G121" i="16" s="1"/>
  <c r="I122" i="16"/>
  <c r="I121" i="16" s="1"/>
  <c r="K122" i="16"/>
  <c r="K121" i="16" s="1"/>
  <c r="O122" i="16"/>
  <c r="Q122" i="16"/>
  <c r="Q121" i="16" s="1"/>
  <c r="V122" i="16"/>
  <c r="G125" i="16"/>
  <c r="M125" i="16" s="1"/>
  <c r="I125" i="16"/>
  <c r="K125" i="16"/>
  <c r="O125" i="16"/>
  <c r="Q125" i="16"/>
  <c r="V125" i="16"/>
  <c r="V121" i="16" s="1"/>
  <c r="G127" i="16"/>
  <c r="M127" i="16" s="1"/>
  <c r="I127" i="16"/>
  <c r="K127" i="16"/>
  <c r="O127" i="16"/>
  <c r="Q127" i="16"/>
  <c r="V127" i="16"/>
  <c r="G131" i="16"/>
  <c r="M131" i="16" s="1"/>
  <c r="I131" i="16"/>
  <c r="K131" i="16"/>
  <c r="O131" i="16"/>
  <c r="Q131" i="16"/>
  <c r="V131" i="16"/>
  <c r="G135" i="16"/>
  <c r="I135" i="16"/>
  <c r="K135" i="16"/>
  <c r="M135" i="16"/>
  <c r="O135" i="16"/>
  <c r="Q135" i="16"/>
  <c r="V135" i="16"/>
  <c r="G140" i="16"/>
  <c r="M140" i="16" s="1"/>
  <c r="I140" i="16"/>
  <c r="K140" i="16"/>
  <c r="O140" i="16"/>
  <c r="Q140" i="16"/>
  <c r="V140" i="16"/>
  <c r="G142" i="16"/>
  <c r="I142" i="16"/>
  <c r="K142" i="16"/>
  <c r="M142" i="16"/>
  <c r="O142" i="16"/>
  <c r="Q142" i="16"/>
  <c r="V142" i="16"/>
  <c r="G144" i="16"/>
  <c r="M144" i="16" s="1"/>
  <c r="I144" i="16"/>
  <c r="K144" i="16"/>
  <c r="O144" i="16"/>
  <c r="Q144" i="16"/>
  <c r="V144" i="16"/>
  <c r="G146" i="16"/>
  <c r="I146" i="16"/>
  <c r="K146" i="16"/>
  <c r="M146" i="16"/>
  <c r="O146" i="16"/>
  <c r="O121" i="16" s="1"/>
  <c r="Q146" i="16"/>
  <c r="V146" i="16"/>
  <c r="G148" i="16"/>
  <c r="M148" i="16" s="1"/>
  <c r="I148" i="16"/>
  <c r="K148" i="16"/>
  <c r="O148" i="16"/>
  <c r="Q148" i="16"/>
  <c r="V148" i="16"/>
  <c r="I151" i="16"/>
  <c r="K151" i="16"/>
  <c r="Q151" i="16"/>
  <c r="G152" i="16"/>
  <c r="M152" i="16" s="1"/>
  <c r="M151" i="16" s="1"/>
  <c r="I152" i="16"/>
  <c r="K152" i="16"/>
  <c r="O152" i="16"/>
  <c r="O151" i="16" s="1"/>
  <c r="Q152" i="16"/>
  <c r="V152" i="16"/>
  <c r="V151" i="16" s="1"/>
  <c r="G154" i="16"/>
  <c r="G155" i="16"/>
  <c r="I155" i="16"/>
  <c r="K155" i="16"/>
  <c r="K154" i="16" s="1"/>
  <c r="M155" i="16"/>
  <c r="O155" i="16"/>
  <c r="O154" i="16" s="1"/>
  <c r="Q155" i="16"/>
  <c r="Q154" i="16" s="1"/>
  <c r="V155" i="16"/>
  <c r="V154" i="16" s="1"/>
  <c r="G159" i="16"/>
  <c r="M159" i="16" s="1"/>
  <c r="I159" i="16"/>
  <c r="I154" i="16" s="1"/>
  <c r="K159" i="16"/>
  <c r="O159" i="16"/>
  <c r="Q159" i="16"/>
  <c r="V159" i="16"/>
  <c r="G161" i="16"/>
  <c r="I161" i="16"/>
  <c r="K161" i="16"/>
  <c r="M161" i="16"/>
  <c r="O161" i="16"/>
  <c r="Q161" i="16"/>
  <c r="V161" i="16"/>
  <c r="G166" i="16"/>
  <c r="I166" i="16"/>
  <c r="K166" i="16"/>
  <c r="M166" i="16"/>
  <c r="O166" i="16"/>
  <c r="Q166" i="16"/>
  <c r="V166" i="16"/>
  <c r="G170" i="16"/>
  <c r="M170" i="16" s="1"/>
  <c r="I170" i="16"/>
  <c r="K170" i="16"/>
  <c r="O170" i="16"/>
  <c r="Q170" i="16"/>
  <c r="V170" i="16"/>
  <c r="V172" i="16"/>
  <c r="G173" i="16"/>
  <c r="M173" i="16" s="1"/>
  <c r="I173" i="16"/>
  <c r="I172" i="16" s="1"/>
  <c r="K173" i="16"/>
  <c r="K172" i="16" s="1"/>
  <c r="O173" i="16"/>
  <c r="O172" i="16" s="1"/>
  <c r="Q173" i="16"/>
  <c r="V173" i="16"/>
  <c r="G176" i="16"/>
  <c r="I176" i="16"/>
  <c r="K176" i="16"/>
  <c r="M176" i="16"/>
  <c r="O176" i="16"/>
  <c r="Q176" i="16"/>
  <c r="Q172" i="16" s="1"/>
  <c r="V176" i="16"/>
  <c r="G180" i="16"/>
  <c r="M180" i="16" s="1"/>
  <c r="I180" i="16"/>
  <c r="K180" i="16"/>
  <c r="O180" i="16"/>
  <c r="Q180" i="16"/>
  <c r="V180" i="16"/>
  <c r="G184" i="16"/>
  <c r="I184" i="16"/>
  <c r="K184" i="16"/>
  <c r="M184" i="16"/>
  <c r="O184" i="16"/>
  <c r="Q184" i="16"/>
  <c r="V184" i="16"/>
  <c r="G188" i="16"/>
  <c r="M188" i="16" s="1"/>
  <c r="I188" i="16"/>
  <c r="K188" i="16"/>
  <c r="O188" i="16"/>
  <c r="Q188" i="16"/>
  <c r="V188" i="16"/>
  <c r="G192" i="16"/>
  <c r="M192" i="16" s="1"/>
  <c r="I192" i="16"/>
  <c r="K192" i="16"/>
  <c r="O192" i="16"/>
  <c r="Q192" i="16"/>
  <c r="V192" i="16"/>
  <c r="G196" i="16"/>
  <c r="I196" i="16"/>
  <c r="K196" i="16"/>
  <c r="M196" i="16"/>
  <c r="O196" i="16"/>
  <c r="Q196" i="16"/>
  <c r="V196" i="16"/>
  <c r="G199" i="16"/>
  <c r="G198" i="16" s="1"/>
  <c r="I199" i="16"/>
  <c r="K199" i="16"/>
  <c r="K198" i="16" s="1"/>
  <c r="M199" i="16"/>
  <c r="O199" i="16"/>
  <c r="O198" i="16" s="1"/>
  <c r="Q199" i="16"/>
  <c r="Q198" i="16" s="1"/>
  <c r="V199" i="16"/>
  <c r="V198" i="16" s="1"/>
  <c r="G202" i="16"/>
  <c r="I202" i="16"/>
  <c r="K202" i="16"/>
  <c r="M202" i="16"/>
  <c r="O202" i="16"/>
  <c r="Q202" i="16"/>
  <c r="V202" i="16"/>
  <c r="G205" i="16"/>
  <c r="M205" i="16" s="1"/>
  <c r="I205" i="16"/>
  <c r="I198" i="16" s="1"/>
  <c r="K205" i="16"/>
  <c r="O205" i="16"/>
  <c r="Q205" i="16"/>
  <c r="V205" i="16"/>
  <c r="G208" i="16"/>
  <c r="I208" i="16"/>
  <c r="K208" i="16"/>
  <c r="M208" i="16"/>
  <c r="O208" i="16"/>
  <c r="Q208" i="16"/>
  <c r="V208" i="16"/>
  <c r="G210" i="16"/>
  <c r="M210" i="16" s="1"/>
  <c r="I210" i="16"/>
  <c r="K210" i="16"/>
  <c r="O210" i="16"/>
  <c r="Q210" i="16"/>
  <c r="V210" i="16"/>
  <c r="O212" i="16"/>
  <c r="G213" i="16"/>
  <c r="M213" i="16" s="1"/>
  <c r="I213" i="16"/>
  <c r="K213" i="16"/>
  <c r="K212" i="16" s="1"/>
  <c r="O213" i="16"/>
  <c r="Q213" i="16"/>
  <c r="V213" i="16"/>
  <c r="V212" i="16" s="1"/>
  <c r="G217" i="16"/>
  <c r="I217" i="16"/>
  <c r="K217" i="16"/>
  <c r="M217" i="16"/>
  <c r="O217" i="16"/>
  <c r="Q217" i="16"/>
  <c r="Q212" i="16" s="1"/>
  <c r="V217" i="16"/>
  <c r="G220" i="16"/>
  <c r="I220" i="16"/>
  <c r="K220" i="16"/>
  <c r="M220" i="16"/>
  <c r="O220" i="16"/>
  <c r="Q220" i="16"/>
  <c r="V220" i="16"/>
  <c r="G222" i="16"/>
  <c r="M222" i="16" s="1"/>
  <c r="I222" i="16"/>
  <c r="K222" i="16"/>
  <c r="O222" i="16"/>
  <c r="Q222" i="16"/>
  <c r="V222" i="16"/>
  <c r="G225" i="16"/>
  <c r="I225" i="16"/>
  <c r="K225" i="16"/>
  <c r="M225" i="16"/>
  <c r="O225" i="16"/>
  <c r="Q225" i="16"/>
  <c r="V225" i="16"/>
  <c r="G228" i="16"/>
  <c r="M228" i="16" s="1"/>
  <c r="I228" i="16"/>
  <c r="K228" i="16"/>
  <c r="O228" i="16"/>
  <c r="Q228" i="16"/>
  <c r="V228" i="16"/>
  <c r="G230" i="16"/>
  <c r="I230" i="16"/>
  <c r="K230" i="16"/>
  <c r="M230" i="16"/>
  <c r="O230" i="16"/>
  <c r="Q230" i="16"/>
  <c r="V230" i="16"/>
  <c r="G232" i="16"/>
  <c r="I232" i="16"/>
  <c r="K232" i="16"/>
  <c r="M232" i="16"/>
  <c r="O232" i="16"/>
  <c r="Q232" i="16"/>
  <c r="V232" i="16"/>
  <c r="G234" i="16"/>
  <c r="M234" i="16" s="1"/>
  <c r="I234" i="16"/>
  <c r="I212" i="16" s="1"/>
  <c r="K234" i="16"/>
  <c r="O234" i="16"/>
  <c r="Q234" i="16"/>
  <c r="V234" i="16"/>
  <c r="G236" i="16"/>
  <c r="I236" i="16"/>
  <c r="K236" i="16"/>
  <c r="M236" i="16"/>
  <c r="O236" i="16"/>
  <c r="Q236" i="16"/>
  <c r="V236" i="16"/>
  <c r="G238" i="16"/>
  <c r="M238" i="16" s="1"/>
  <c r="I238" i="16"/>
  <c r="K238" i="16"/>
  <c r="O238" i="16"/>
  <c r="Q238" i="16"/>
  <c r="V238" i="16"/>
  <c r="I240" i="16"/>
  <c r="O240" i="16"/>
  <c r="G241" i="16"/>
  <c r="M241" i="16" s="1"/>
  <c r="M240" i="16" s="1"/>
  <c r="I241" i="16"/>
  <c r="K241" i="16"/>
  <c r="O241" i="16"/>
  <c r="Q241" i="16"/>
  <c r="V241" i="16"/>
  <c r="V240" i="16" s="1"/>
  <c r="G242" i="16"/>
  <c r="I242" i="16"/>
  <c r="K242" i="16"/>
  <c r="K240" i="16" s="1"/>
  <c r="M242" i="16"/>
  <c r="O242" i="16"/>
  <c r="Q242" i="16"/>
  <c r="Q240" i="16" s="1"/>
  <c r="V242" i="16"/>
  <c r="G244" i="16"/>
  <c r="I244" i="16"/>
  <c r="K244" i="16"/>
  <c r="M244" i="16"/>
  <c r="O244" i="16"/>
  <c r="Q244" i="16"/>
  <c r="V244" i="16"/>
  <c r="G246" i="16"/>
  <c r="G247" i="16"/>
  <c r="M247" i="16" s="1"/>
  <c r="I247" i="16"/>
  <c r="K247" i="16"/>
  <c r="K246" i="16" s="1"/>
  <c r="O247" i="16"/>
  <c r="O246" i="16" s="1"/>
  <c r="Q247" i="16"/>
  <c r="Q246" i="16" s="1"/>
  <c r="V247" i="16"/>
  <c r="V246" i="16" s="1"/>
  <c r="G250" i="16"/>
  <c r="M250" i="16" s="1"/>
  <c r="I250" i="16"/>
  <c r="I246" i="16" s="1"/>
  <c r="K250" i="16"/>
  <c r="O250" i="16"/>
  <c r="Q250" i="16"/>
  <c r="V250" i="16"/>
  <c r="G252" i="16"/>
  <c r="I252" i="16"/>
  <c r="K252" i="16"/>
  <c r="M252" i="16"/>
  <c r="O252" i="16"/>
  <c r="Q252" i="16"/>
  <c r="V252" i="16"/>
  <c r="Q254" i="16"/>
  <c r="G255" i="16"/>
  <c r="G254" i="16" s="1"/>
  <c r="I255" i="16"/>
  <c r="I254" i="16" s="1"/>
  <c r="K255" i="16"/>
  <c r="K254" i="16" s="1"/>
  <c r="O255" i="16"/>
  <c r="O254" i="16" s="1"/>
  <c r="Q255" i="16"/>
  <c r="V255" i="16"/>
  <c r="G257" i="16"/>
  <c r="I257" i="16"/>
  <c r="K257" i="16"/>
  <c r="M257" i="16"/>
  <c r="O257" i="16"/>
  <c r="Q257" i="16"/>
  <c r="V257" i="16"/>
  <c r="V254" i="16" s="1"/>
  <c r="G262" i="16"/>
  <c r="M262" i="16" s="1"/>
  <c r="I262" i="16"/>
  <c r="K262" i="16"/>
  <c r="O262" i="16"/>
  <c r="Q262" i="16"/>
  <c r="V262" i="16"/>
  <c r="G267" i="16"/>
  <c r="I267" i="16"/>
  <c r="K267" i="16"/>
  <c r="M267" i="16"/>
  <c r="O267" i="16"/>
  <c r="Q267" i="16"/>
  <c r="V267" i="16"/>
  <c r="G272" i="16"/>
  <c r="M272" i="16" s="1"/>
  <c r="I272" i="16"/>
  <c r="K272" i="16"/>
  <c r="O272" i="16"/>
  <c r="Q272" i="16"/>
  <c r="V272" i="16"/>
  <c r="G274" i="16"/>
  <c r="I274" i="16"/>
  <c r="K274" i="16"/>
  <c r="M274" i="16"/>
  <c r="O274" i="16"/>
  <c r="Q274" i="16"/>
  <c r="V274" i="16"/>
  <c r="O276" i="16"/>
  <c r="G277" i="16"/>
  <c r="G276" i="16" s="1"/>
  <c r="I277" i="16"/>
  <c r="I276" i="16" s="1"/>
  <c r="K277" i="16"/>
  <c r="K276" i="16" s="1"/>
  <c r="O277" i="16"/>
  <c r="Q277" i="16"/>
  <c r="Q276" i="16" s="1"/>
  <c r="V277" i="16"/>
  <c r="G280" i="16"/>
  <c r="M280" i="16" s="1"/>
  <c r="I280" i="16"/>
  <c r="K280" i="16"/>
  <c r="O280" i="16"/>
  <c r="Q280" i="16"/>
  <c r="V280" i="16"/>
  <c r="V276" i="16" s="1"/>
  <c r="G284" i="16"/>
  <c r="M284" i="16" s="1"/>
  <c r="I284" i="16"/>
  <c r="K284" i="16"/>
  <c r="O284" i="16"/>
  <c r="Q284" i="16"/>
  <c r="V284" i="16"/>
  <c r="G290" i="16"/>
  <c r="I290" i="16"/>
  <c r="K290" i="16"/>
  <c r="M290" i="16"/>
  <c r="O290" i="16"/>
  <c r="Q290" i="16"/>
  <c r="V290" i="16"/>
  <c r="G292" i="16"/>
  <c r="I292" i="16"/>
  <c r="K292" i="16"/>
  <c r="M292" i="16"/>
  <c r="O292" i="16"/>
  <c r="Q292" i="16"/>
  <c r="V292" i="16"/>
  <c r="G293" i="16"/>
  <c r="I293" i="16"/>
  <c r="K293" i="16"/>
  <c r="O293" i="16"/>
  <c r="G294" i="16"/>
  <c r="I294" i="16"/>
  <c r="K294" i="16"/>
  <c r="M294" i="16"/>
  <c r="M293" i="16" s="1"/>
  <c r="O294" i="16"/>
  <c r="Q294" i="16"/>
  <c r="Q293" i="16" s="1"/>
  <c r="V294" i="16"/>
  <c r="V293" i="16" s="1"/>
  <c r="G298" i="16"/>
  <c r="I298" i="16"/>
  <c r="I297" i="16" s="1"/>
  <c r="K298" i="16"/>
  <c r="M298" i="16"/>
  <c r="O298" i="16"/>
  <c r="O297" i="16" s="1"/>
  <c r="Q298" i="16"/>
  <c r="Q297" i="16" s="1"/>
  <c r="V298" i="16"/>
  <c r="V297" i="16" s="1"/>
  <c r="G300" i="16"/>
  <c r="M300" i="16" s="1"/>
  <c r="I300" i="16"/>
  <c r="K300" i="16"/>
  <c r="O300" i="16"/>
  <c r="Q300" i="16"/>
  <c r="V300" i="16"/>
  <c r="G302" i="16"/>
  <c r="I302" i="16"/>
  <c r="K302" i="16"/>
  <c r="K297" i="16" s="1"/>
  <c r="M302" i="16"/>
  <c r="O302" i="16"/>
  <c r="Q302" i="16"/>
  <c r="V302" i="16"/>
  <c r="G304" i="16"/>
  <c r="I304" i="16"/>
  <c r="K304" i="16"/>
  <c r="M304" i="16"/>
  <c r="O304" i="16"/>
  <c r="Q304" i="16"/>
  <c r="V304" i="16"/>
  <c r="G306" i="16"/>
  <c r="G297" i="16" s="1"/>
  <c r="I306" i="16"/>
  <c r="K306" i="16"/>
  <c r="O306" i="16"/>
  <c r="Q306" i="16"/>
  <c r="V306" i="16"/>
  <c r="G308" i="16"/>
  <c r="K308" i="16"/>
  <c r="O308" i="16"/>
  <c r="Q308" i="16"/>
  <c r="V308" i="16"/>
  <c r="G309" i="16"/>
  <c r="M309" i="16" s="1"/>
  <c r="M308" i="16" s="1"/>
  <c r="I309" i="16"/>
  <c r="I308" i="16" s="1"/>
  <c r="K309" i="16"/>
  <c r="O309" i="16"/>
  <c r="Q309" i="16"/>
  <c r="V309" i="16"/>
  <c r="G310" i="16"/>
  <c r="G311" i="16"/>
  <c r="I311" i="16"/>
  <c r="K311" i="16"/>
  <c r="M311" i="16"/>
  <c r="O311" i="16"/>
  <c r="Q311" i="16"/>
  <c r="Q310" i="16" s="1"/>
  <c r="V311" i="16"/>
  <c r="G313" i="16"/>
  <c r="M313" i="16" s="1"/>
  <c r="I313" i="16"/>
  <c r="I310" i="16" s="1"/>
  <c r="K313" i="16"/>
  <c r="K310" i="16" s="1"/>
  <c r="O313" i="16"/>
  <c r="Q313" i="16"/>
  <c r="V313" i="16"/>
  <c r="G314" i="16"/>
  <c r="I314" i="16"/>
  <c r="K314" i="16"/>
  <c r="M314" i="16"/>
  <c r="O314" i="16"/>
  <c r="Q314" i="16"/>
  <c r="V314" i="16"/>
  <c r="V310" i="16" s="1"/>
  <c r="G315" i="16"/>
  <c r="M315" i="16" s="1"/>
  <c r="I315" i="16"/>
  <c r="K315" i="16"/>
  <c r="O315" i="16"/>
  <c r="Q315" i="16"/>
  <c r="V315" i="16"/>
  <c r="G318" i="16"/>
  <c r="I318" i="16"/>
  <c r="K318" i="16"/>
  <c r="M318" i="16"/>
  <c r="O318" i="16"/>
  <c r="O310" i="16" s="1"/>
  <c r="Q318" i="16"/>
  <c r="V318" i="16"/>
  <c r="G320" i="16"/>
  <c r="V320" i="16"/>
  <c r="G321" i="16"/>
  <c r="I321" i="16"/>
  <c r="I320" i="16" s="1"/>
  <c r="K321" i="16"/>
  <c r="K320" i="16" s="1"/>
  <c r="M321" i="16"/>
  <c r="M320" i="16" s="1"/>
  <c r="O321" i="16"/>
  <c r="Q321" i="16"/>
  <c r="Q320" i="16" s="1"/>
  <c r="V321" i="16"/>
  <c r="G323" i="16"/>
  <c r="I323" i="16"/>
  <c r="K323" i="16"/>
  <c r="M323" i="16"/>
  <c r="O323" i="16"/>
  <c r="O320" i="16" s="1"/>
  <c r="Q323" i="16"/>
  <c r="V323" i="16"/>
  <c r="G325" i="16"/>
  <c r="G326" i="16"/>
  <c r="M326" i="16" s="1"/>
  <c r="I326" i="16"/>
  <c r="K326" i="16"/>
  <c r="K325" i="16" s="1"/>
  <c r="O326" i="16"/>
  <c r="O325" i="16" s="1"/>
  <c r="Q326" i="16"/>
  <c r="Q325" i="16" s="1"/>
  <c r="V326" i="16"/>
  <c r="V325" i="16" s="1"/>
  <c r="G327" i="16"/>
  <c r="M327" i="16" s="1"/>
  <c r="I327" i="16"/>
  <c r="I325" i="16" s="1"/>
  <c r="K327" i="16"/>
  <c r="O327" i="16"/>
  <c r="Q327" i="16"/>
  <c r="V327" i="16"/>
  <c r="G328" i="16"/>
  <c r="I328" i="16"/>
  <c r="K328" i="16"/>
  <c r="M328" i="16"/>
  <c r="O328" i="16"/>
  <c r="Q328" i="16"/>
  <c r="V328" i="16"/>
  <c r="G330" i="16"/>
  <c r="I330" i="16"/>
  <c r="K330" i="16"/>
  <c r="M330" i="16"/>
  <c r="O330" i="16"/>
  <c r="Q330" i="16"/>
  <c r="V330" i="16"/>
  <c r="G332" i="16"/>
  <c r="M332" i="16" s="1"/>
  <c r="I332" i="16"/>
  <c r="K332" i="16"/>
  <c r="O332" i="16"/>
  <c r="Q332" i="16"/>
  <c r="V332" i="16"/>
  <c r="AE334" i="16"/>
  <c r="G51" i="15"/>
  <c r="BA49" i="15"/>
  <c r="BA46" i="15"/>
  <c r="BA31" i="15"/>
  <c r="BA17" i="15"/>
  <c r="BA15" i="15"/>
  <c r="BA10" i="15"/>
  <c r="G9" i="15"/>
  <c r="M9" i="15" s="1"/>
  <c r="I9" i="15"/>
  <c r="K9" i="15"/>
  <c r="O9" i="15"/>
  <c r="Q9" i="15"/>
  <c r="Q8" i="15" s="1"/>
  <c r="V9" i="15"/>
  <c r="V8" i="15" s="1"/>
  <c r="G11" i="15"/>
  <c r="I11" i="15"/>
  <c r="I8" i="15" s="1"/>
  <c r="K11" i="15"/>
  <c r="K8" i="15" s="1"/>
  <c r="M11" i="15"/>
  <c r="O11" i="15"/>
  <c r="Q11" i="15"/>
  <c r="V11" i="15"/>
  <c r="G14" i="15"/>
  <c r="I14" i="15"/>
  <c r="K14" i="15"/>
  <c r="M14" i="15"/>
  <c r="O14" i="15"/>
  <c r="Q14" i="15"/>
  <c r="V14" i="15"/>
  <c r="G16" i="15"/>
  <c r="M16" i="15" s="1"/>
  <c r="I16" i="15"/>
  <c r="K16" i="15"/>
  <c r="O16" i="15"/>
  <c r="Q16" i="15"/>
  <c r="V16" i="15"/>
  <c r="G19" i="15"/>
  <c r="I19" i="15"/>
  <c r="K19" i="15"/>
  <c r="M19" i="15"/>
  <c r="O19" i="15"/>
  <c r="O8" i="15" s="1"/>
  <c r="Q19" i="15"/>
  <c r="V19" i="15"/>
  <c r="G22" i="15"/>
  <c r="M22" i="15" s="1"/>
  <c r="I22" i="15"/>
  <c r="K22" i="15"/>
  <c r="O22" i="15"/>
  <c r="Q22" i="15"/>
  <c r="V22" i="15"/>
  <c r="G24" i="15"/>
  <c r="I24" i="15"/>
  <c r="K24" i="15"/>
  <c r="M24" i="15"/>
  <c r="O24" i="15"/>
  <c r="Q24" i="15"/>
  <c r="V24" i="15"/>
  <c r="G26" i="15"/>
  <c r="I26" i="15"/>
  <c r="K26" i="15"/>
  <c r="M26" i="15"/>
  <c r="O26" i="15"/>
  <c r="Q26" i="15"/>
  <c r="V26" i="15"/>
  <c r="G28" i="15"/>
  <c r="M28" i="15" s="1"/>
  <c r="I28" i="15"/>
  <c r="K28" i="15"/>
  <c r="O28" i="15"/>
  <c r="Q28" i="15"/>
  <c r="V28" i="15"/>
  <c r="G30" i="15"/>
  <c r="I30" i="15"/>
  <c r="K30" i="15"/>
  <c r="M30" i="15"/>
  <c r="O30" i="15"/>
  <c r="Q30" i="15"/>
  <c r="V30" i="15"/>
  <c r="G32" i="15"/>
  <c r="M32" i="15" s="1"/>
  <c r="I32" i="15"/>
  <c r="K32" i="15"/>
  <c r="O32" i="15"/>
  <c r="Q32" i="15"/>
  <c r="V32" i="15"/>
  <c r="G34" i="15"/>
  <c r="G8" i="15" s="1"/>
  <c r="I34" i="15"/>
  <c r="K34" i="15"/>
  <c r="O34" i="15"/>
  <c r="Q34" i="15"/>
  <c r="V34" i="15"/>
  <c r="G36" i="15"/>
  <c r="Q36" i="15"/>
  <c r="G37" i="15"/>
  <c r="I37" i="15"/>
  <c r="I36" i="15" s="1"/>
  <c r="K37" i="15"/>
  <c r="K36" i="15" s="1"/>
  <c r="M37" i="15"/>
  <c r="M36" i="15" s="1"/>
  <c r="O37" i="15"/>
  <c r="O36" i="15" s="1"/>
  <c r="Q37" i="15"/>
  <c r="V37" i="15"/>
  <c r="G39" i="15"/>
  <c r="I39" i="15"/>
  <c r="K39" i="15"/>
  <c r="M39" i="15"/>
  <c r="O39" i="15"/>
  <c r="Q39" i="15"/>
  <c r="V39" i="15"/>
  <c r="V36" i="15" s="1"/>
  <c r="G41" i="15"/>
  <c r="M41" i="15"/>
  <c r="G42" i="15"/>
  <c r="I42" i="15"/>
  <c r="I41" i="15" s="1"/>
  <c r="K42" i="15"/>
  <c r="K41" i="15" s="1"/>
  <c r="M42" i="15"/>
  <c r="O42" i="15"/>
  <c r="O41" i="15" s="1"/>
  <c r="Q42" i="15"/>
  <c r="Q41" i="15" s="1"/>
  <c r="V42" i="15"/>
  <c r="V41" i="15" s="1"/>
  <c r="G44" i="15"/>
  <c r="I44" i="15"/>
  <c r="V44" i="15"/>
  <c r="G45" i="15"/>
  <c r="I45" i="15"/>
  <c r="K45" i="15"/>
  <c r="K44" i="15" s="1"/>
  <c r="M45" i="15"/>
  <c r="M44" i="15" s="1"/>
  <c r="O45" i="15"/>
  <c r="O44" i="15" s="1"/>
  <c r="Q45" i="15"/>
  <c r="Q44" i="15" s="1"/>
  <c r="V45" i="15"/>
  <c r="G47" i="15"/>
  <c r="I47" i="15"/>
  <c r="K47" i="15"/>
  <c r="M47" i="15"/>
  <c r="O47" i="15"/>
  <c r="Q47" i="15"/>
  <c r="V47" i="15"/>
  <c r="AE51" i="15"/>
  <c r="AF51" i="15"/>
  <c r="G934" i="14"/>
  <c r="BA931" i="14"/>
  <c r="BA925" i="14"/>
  <c r="BA917" i="14"/>
  <c r="BA915" i="14"/>
  <c r="BA914" i="14"/>
  <c r="BA728" i="14"/>
  <c r="BA554" i="14"/>
  <c r="BA423" i="14"/>
  <c r="BA382" i="14"/>
  <c r="BA379" i="14"/>
  <c r="BA373" i="14"/>
  <c r="BA364" i="14"/>
  <c r="BA350" i="14"/>
  <c r="BA264" i="14"/>
  <c r="BA260" i="14"/>
  <c r="BA229" i="14"/>
  <c r="BA205" i="14"/>
  <c r="BA166" i="14"/>
  <c r="BA132" i="14"/>
  <c r="BA128" i="14"/>
  <c r="BA124" i="14"/>
  <c r="BA104" i="14"/>
  <c r="BA98" i="14"/>
  <c r="BA51" i="14"/>
  <c r="BA48" i="14"/>
  <c r="BA20" i="14"/>
  <c r="BA16" i="14"/>
  <c r="G8" i="14"/>
  <c r="G9" i="14"/>
  <c r="M9" i="14" s="1"/>
  <c r="M8" i="14" s="1"/>
  <c r="I9" i="14"/>
  <c r="I8" i="14" s="1"/>
  <c r="K9" i="14"/>
  <c r="O9" i="14"/>
  <c r="Q9" i="14"/>
  <c r="Q8" i="14" s="1"/>
  <c r="V9" i="14"/>
  <c r="G12" i="14"/>
  <c r="I12" i="14"/>
  <c r="K12" i="14"/>
  <c r="K8" i="14" s="1"/>
  <c r="M12" i="14"/>
  <c r="O12" i="14"/>
  <c r="O8" i="14" s="1"/>
  <c r="Q12" i="14"/>
  <c r="V12" i="14"/>
  <c r="V8" i="14" s="1"/>
  <c r="G15" i="14"/>
  <c r="I15" i="14"/>
  <c r="K15" i="14"/>
  <c r="M15" i="14"/>
  <c r="O15" i="14"/>
  <c r="Q15" i="14"/>
  <c r="V15" i="14"/>
  <c r="G19" i="14"/>
  <c r="I19" i="14"/>
  <c r="K19" i="14"/>
  <c r="M19" i="14"/>
  <c r="O19" i="14"/>
  <c r="Q19" i="14"/>
  <c r="V19" i="14"/>
  <c r="G22" i="14"/>
  <c r="I22" i="14"/>
  <c r="K22" i="14"/>
  <c r="M22" i="14"/>
  <c r="O22" i="14"/>
  <c r="Q22" i="14"/>
  <c r="V22" i="14"/>
  <c r="G26" i="14"/>
  <c r="M26" i="14" s="1"/>
  <c r="I26" i="14"/>
  <c r="K26" i="14"/>
  <c r="O26" i="14"/>
  <c r="Q26" i="14"/>
  <c r="V26" i="14"/>
  <c r="G29" i="14"/>
  <c r="I29" i="14"/>
  <c r="K29" i="14"/>
  <c r="M29" i="14"/>
  <c r="O29" i="14"/>
  <c r="Q29" i="14"/>
  <c r="V29" i="14"/>
  <c r="G33" i="14"/>
  <c r="M33" i="14" s="1"/>
  <c r="I33" i="14"/>
  <c r="K33" i="14"/>
  <c r="O33" i="14"/>
  <c r="Q33" i="14"/>
  <c r="V33" i="14"/>
  <c r="G36" i="14"/>
  <c r="I36" i="14"/>
  <c r="K36" i="14"/>
  <c r="M36" i="14"/>
  <c r="O36" i="14"/>
  <c r="Q36" i="14"/>
  <c r="V36" i="14"/>
  <c r="G40" i="14"/>
  <c r="I40" i="14"/>
  <c r="K40" i="14"/>
  <c r="M40" i="14"/>
  <c r="O40" i="14"/>
  <c r="Q40" i="14"/>
  <c r="V40" i="14"/>
  <c r="G44" i="14"/>
  <c r="M44" i="14" s="1"/>
  <c r="M43" i="14" s="1"/>
  <c r="I44" i="14"/>
  <c r="K44" i="14"/>
  <c r="O44" i="14"/>
  <c r="O43" i="14" s="1"/>
  <c r="Q44" i="14"/>
  <c r="Q43" i="14" s="1"/>
  <c r="V44" i="14"/>
  <c r="V43" i="14" s="1"/>
  <c r="G47" i="14"/>
  <c r="M47" i="14" s="1"/>
  <c r="I47" i="14"/>
  <c r="I43" i="14" s="1"/>
  <c r="K47" i="14"/>
  <c r="O47" i="14"/>
  <c r="Q47" i="14"/>
  <c r="V47" i="14"/>
  <c r="G50" i="14"/>
  <c r="I50" i="14"/>
  <c r="K50" i="14"/>
  <c r="M50" i="14"/>
  <c r="O50" i="14"/>
  <c r="Q50" i="14"/>
  <c r="V50" i="14"/>
  <c r="G54" i="14"/>
  <c r="I54" i="14"/>
  <c r="K54" i="14"/>
  <c r="M54" i="14"/>
  <c r="O54" i="14"/>
  <c r="Q54" i="14"/>
  <c r="V54" i="14"/>
  <c r="G57" i="14"/>
  <c r="I57" i="14"/>
  <c r="K57" i="14"/>
  <c r="K43" i="14" s="1"/>
  <c r="M57" i="14"/>
  <c r="O57" i="14"/>
  <c r="Q57" i="14"/>
  <c r="V57" i="14"/>
  <c r="G60" i="14"/>
  <c r="M60" i="14" s="1"/>
  <c r="I60" i="14"/>
  <c r="K60" i="14"/>
  <c r="K59" i="14" s="1"/>
  <c r="O60" i="14"/>
  <c r="Q60" i="14"/>
  <c r="Q59" i="14" s="1"/>
  <c r="V60" i="14"/>
  <c r="V59" i="14" s="1"/>
  <c r="G63" i="14"/>
  <c r="I63" i="14"/>
  <c r="K63" i="14"/>
  <c r="M63" i="14"/>
  <c r="O63" i="14"/>
  <c r="O59" i="14" s="1"/>
  <c r="Q63" i="14"/>
  <c r="V63" i="14"/>
  <c r="G67" i="14"/>
  <c r="I67" i="14"/>
  <c r="K67" i="14"/>
  <c r="M67" i="14"/>
  <c r="O67" i="14"/>
  <c r="Q67" i="14"/>
  <c r="V67" i="14"/>
  <c r="G69" i="14"/>
  <c r="I69" i="14"/>
  <c r="K69" i="14"/>
  <c r="M69" i="14"/>
  <c r="O69" i="14"/>
  <c r="Q69" i="14"/>
  <c r="V69" i="14"/>
  <c r="G71" i="14"/>
  <c r="I71" i="14"/>
  <c r="K71" i="14"/>
  <c r="M71" i="14"/>
  <c r="O71" i="14"/>
  <c r="Q71" i="14"/>
  <c r="V71" i="14"/>
  <c r="G74" i="14"/>
  <c r="G59" i="14" s="1"/>
  <c r="I74" i="14"/>
  <c r="K74" i="14"/>
  <c r="O74" i="14"/>
  <c r="Q74" i="14"/>
  <c r="V74" i="14"/>
  <c r="G76" i="14"/>
  <c r="M76" i="14" s="1"/>
  <c r="I76" i="14"/>
  <c r="K76" i="14"/>
  <c r="O76" i="14"/>
  <c r="Q76" i="14"/>
  <c r="V76" i="14"/>
  <c r="G79" i="14"/>
  <c r="M79" i="14" s="1"/>
  <c r="I79" i="14"/>
  <c r="K79" i="14"/>
  <c r="O79" i="14"/>
  <c r="Q79" i="14"/>
  <c r="V79" i="14"/>
  <c r="G82" i="14"/>
  <c r="I82" i="14"/>
  <c r="K82" i="14"/>
  <c r="M82" i="14"/>
  <c r="O82" i="14"/>
  <c r="Q82" i="14"/>
  <c r="V82" i="14"/>
  <c r="G87" i="14"/>
  <c r="I87" i="14"/>
  <c r="K87" i="14"/>
  <c r="M87" i="14"/>
  <c r="O87" i="14"/>
  <c r="Q87" i="14"/>
  <c r="V87" i="14"/>
  <c r="G90" i="14"/>
  <c r="I90" i="14"/>
  <c r="K90" i="14"/>
  <c r="M90" i="14"/>
  <c r="O90" i="14"/>
  <c r="Q90" i="14"/>
  <c r="V90" i="14"/>
  <c r="G94" i="14"/>
  <c r="M94" i="14" s="1"/>
  <c r="I94" i="14"/>
  <c r="I59" i="14" s="1"/>
  <c r="K94" i="14"/>
  <c r="O94" i="14"/>
  <c r="Q94" i="14"/>
  <c r="V94" i="14"/>
  <c r="G97" i="14"/>
  <c r="M97" i="14" s="1"/>
  <c r="I97" i="14"/>
  <c r="K97" i="14"/>
  <c r="O97" i="14"/>
  <c r="Q97" i="14"/>
  <c r="V97" i="14"/>
  <c r="G103" i="14"/>
  <c r="I103" i="14"/>
  <c r="K103" i="14"/>
  <c r="M103" i="14"/>
  <c r="O103" i="14"/>
  <c r="Q103" i="14"/>
  <c r="V103" i="14"/>
  <c r="G106" i="14"/>
  <c r="I106" i="14"/>
  <c r="K106" i="14"/>
  <c r="M106" i="14"/>
  <c r="O106" i="14"/>
  <c r="Q106" i="14"/>
  <c r="V106" i="14"/>
  <c r="G108" i="14"/>
  <c r="I108" i="14"/>
  <c r="K108" i="14"/>
  <c r="M108" i="14"/>
  <c r="O108" i="14"/>
  <c r="Q108" i="14"/>
  <c r="V108" i="14"/>
  <c r="G112" i="14"/>
  <c r="I112" i="14"/>
  <c r="K112" i="14"/>
  <c r="M112" i="14"/>
  <c r="O112" i="14"/>
  <c r="Q112" i="14"/>
  <c r="V112" i="14"/>
  <c r="G123" i="14"/>
  <c r="M123" i="14" s="1"/>
  <c r="I123" i="14"/>
  <c r="K123" i="14"/>
  <c r="O123" i="14"/>
  <c r="Q123" i="14"/>
  <c r="V123" i="14"/>
  <c r="G127" i="14"/>
  <c r="M127" i="14" s="1"/>
  <c r="I127" i="14"/>
  <c r="K127" i="14"/>
  <c r="O127" i="14"/>
  <c r="Q127" i="14"/>
  <c r="V127" i="14"/>
  <c r="G131" i="14"/>
  <c r="M131" i="14" s="1"/>
  <c r="I131" i="14"/>
  <c r="K131" i="14"/>
  <c r="O131" i="14"/>
  <c r="Q131" i="14"/>
  <c r="V131" i="14"/>
  <c r="G134" i="14"/>
  <c r="I134" i="14"/>
  <c r="K134" i="14"/>
  <c r="M134" i="14"/>
  <c r="O134" i="14"/>
  <c r="Q134" i="14"/>
  <c r="V134" i="14"/>
  <c r="G139" i="14"/>
  <c r="I139" i="14"/>
  <c r="K139" i="14"/>
  <c r="M139" i="14"/>
  <c r="O139" i="14"/>
  <c r="Q139" i="14"/>
  <c r="V139" i="14"/>
  <c r="G160" i="14"/>
  <c r="I160" i="14"/>
  <c r="K160" i="14"/>
  <c r="M160" i="14"/>
  <c r="O160" i="14"/>
  <c r="Q160" i="14"/>
  <c r="V160" i="14"/>
  <c r="G165" i="14"/>
  <c r="M165" i="14" s="1"/>
  <c r="I165" i="14"/>
  <c r="K165" i="14"/>
  <c r="O165" i="14"/>
  <c r="Q165" i="14"/>
  <c r="V165" i="14"/>
  <c r="G170" i="14"/>
  <c r="M170" i="14" s="1"/>
  <c r="I170" i="14"/>
  <c r="K170" i="14"/>
  <c r="O170" i="14"/>
  <c r="Q170" i="14"/>
  <c r="V170" i="14"/>
  <c r="G172" i="14"/>
  <c r="M172" i="14" s="1"/>
  <c r="I172" i="14"/>
  <c r="K172" i="14"/>
  <c r="O172" i="14"/>
  <c r="Q172" i="14"/>
  <c r="V172" i="14"/>
  <c r="G174" i="14"/>
  <c r="I174" i="14"/>
  <c r="K174" i="14"/>
  <c r="M174" i="14"/>
  <c r="O174" i="14"/>
  <c r="Q174" i="14"/>
  <c r="V174" i="14"/>
  <c r="G176" i="14"/>
  <c r="I176" i="14"/>
  <c r="K176" i="14"/>
  <c r="M176" i="14"/>
  <c r="O176" i="14"/>
  <c r="Q176" i="14"/>
  <c r="V176" i="14"/>
  <c r="G178" i="14"/>
  <c r="I178" i="14"/>
  <c r="K178" i="14"/>
  <c r="M178" i="14"/>
  <c r="O178" i="14"/>
  <c r="Q178" i="14"/>
  <c r="V178" i="14"/>
  <c r="G181" i="14"/>
  <c r="M181" i="14" s="1"/>
  <c r="I181" i="14"/>
  <c r="K181" i="14"/>
  <c r="O181" i="14"/>
  <c r="Q181" i="14"/>
  <c r="V181" i="14"/>
  <c r="G183" i="14"/>
  <c r="M183" i="14" s="1"/>
  <c r="I183" i="14"/>
  <c r="K183" i="14"/>
  <c r="O183" i="14"/>
  <c r="Q183" i="14"/>
  <c r="V183" i="14"/>
  <c r="G185" i="14"/>
  <c r="Q185" i="14"/>
  <c r="G186" i="14"/>
  <c r="I186" i="14"/>
  <c r="K186" i="14"/>
  <c r="K185" i="14" s="1"/>
  <c r="M186" i="14"/>
  <c r="O186" i="14"/>
  <c r="Q186" i="14"/>
  <c r="V186" i="14"/>
  <c r="V185" i="14" s="1"/>
  <c r="G189" i="14"/>
  <c r="I189" i="14"/>
  <c r="K189" i="14"/>
  <c r="M189" i="14"/>
  <c r="O189" i="14"/>
  <c r="Q189" i="14"/>
  <c r="V189" i="14"/>
  <c r="G191" i="14"/>
  <c r="I191" i="14"/>
  <c r="I185" i="14" s="1"/>
  <c r="K191" i="14"/>
  <c r="M191" i="14"/>
  <c r="O191" i="14"/>
  <c r="Q191" i="14"/>
  <c r="V191" i="14"/>
  <c r="G195" i="14"/>
  <c r="M195" i="14" s="1"/>
  <c r="I195" i="14"/>
  <c r="K195" i="14"/>
  <c r="O195" i="14"/>
  <c r="Q195" i="14"/>
  <c r="V195" i="14"/>
  <c r="G198" i="14"/>
  <c r="M198" i="14" s="1"/>
  <c r="I198" i="14"/>
  <c r="K198" i="14"/>
  <c r="O198" i="14"/>
  <c r="Q198" i="14"/>
  <c r="V198" i="14"/>
  <c r="G201" i="14"/>
  <c r="I201" i="14"/>
  <c r="K201" i="14"/>
  <c r="M201" i="14"/>
  <c r="O201" i="14"/>
  <c r="Q201" i="14"/>
  <c r="V201" i="14"/>
  <c r="G204" i="14"/>
  <c r="I204" i="14"/>
  <c r="K204" i="14"/>
  <c r="M204" i="14"/>
  <c r="O204" i="14"/>
  <c r="O185" i="14" s="1"/>
  <c r="Q204" i="14"/>
  <c r="V204" i="14"/>
  <c r="G209" i="14"/>
  <c r="I209" i="14"/>
  <c r="I208" i="14" s="1"/>
  <c r="K209" i="14"/>
  <c r="K208" i="14" s="1"/>
  <c r="M209" i="14"/>
  <c r="O209" i="14"/>
  <c r="Q209" i="14"/>
  <c r="Q208" i="14" s="1"/>
  <c r="V209" i="14"/>
  <c r="V208" i="14" s="1"/>
  <c r="G228" i="14"/>
  <c r="M228" i="14" s="1"/>
  <c r="I228" i="14"/>
  <c r="K228" i="14"/>
  <c r="O228" i="14"/>
  <c r="Q228" i="14"/>
  <c r="V228" i="14"/>
  <c r="G231" i="14"/>
  <c r="G208" i="14" s="1"/>
  <c r="I231" i="14"/>
  <c r="K231" i="14"/>
  <c r="O231" i="14"/>
  <c r="Q231" i="14"/>
  <c r="V231" i="14"/>
  <c r="G235" i="14"/>
  <c r="M235" i="14" s="1"/>
  <c r="I235" i="14"/>
  <c r="K235" i="14"/>
  <c r="O235" i="14"/>
  <c r="Q235" i="14"/>
  <c r="V235" i="14"/>
  <c r="G238" i="14"/>
  <c r="I238" i="14"/>
  <c r="K238" i="14"/>
  <c r="M238" i="14"/>
  <c r="O238" i="14"/>
  <c r="Q238" i="14"/>
  <c r="V238" i="14"/>
  <c r="G244" i="14"/>
  <c r="I244" i="14"/>
  <c r="K244" i="14"/>
  <c r="M244" i="14"/>
  <c r="O244" i="14"/>
  <c r="Q244" i="14"/>
  <c r="V244" i="14"/>
  <c r="G246" i="14"/>
  <c r="I246" i="14"/>
  <c r="K246" i="14"/>
  <c r="M246" i="14"/>
  <c r="O246" i="14"/>
  <c r="Q246" i="14"/>
  <c r="V246" i="14"/>
  <c r="G259" i="14"/>
  <c r="M259" i="14" s="1"/>
  <c r="I259" i="14"/>
  <c r="K259" i="14"/>
  <c r="O259" i="14"/>
  <c r="Q259" i="14"/>
  <c r="V259" i="14"/>
  <c r="G263" i="14"/>
  <c r="M263" i="14" s="1"/>
  <c r="I263" i="14"/>
  <c r="K263" i="14"/>
  <c r="O263" i="14"/>
  <c r="Q263" i="14"/>
  <c r="V263" i="14"/>
  <c r="G267" i="14"/>
  <c r="I267" i="14"/>
  <c r="K267" i="14"/>
  <c r="M267" i="14"/>
  <c r="O267" i="14"/>
  <c r="Q267" i="14"/>
  <c r="V267" i="14"/>
  <c r="G283" i="14"/>
  <c r="I283" i="14"/>
  <c r="K283" i="14"/>
  <c r="M283" i="14"/>
  <c r="O283" i="14"/>
  <c r="O208" i="14" s="1"/>
  <c r="Q283" i="14"/>
  <c r="V283" i="14"/>
  <c r="G287" i="14"/>
  <c r="I287" i="14"/>
  <c r="I286" i="14" s="1"/>
  <c r="K287" i="14"/>
  <c r="K286" i="14" s="1"/>
  <c r="M287" i="14"/>
  <c r="O287" i="14"/>
  <c r="Q287" i="14"/>
  <c r="Q286" i="14" s="1"/>
  <c r="V287" i="14"/>
  <c r="V286" i="14" s="1"/>
  <c r="G291" i="14"/>
  <c r="M291" i="14" s="1"/>
  <c r="I291" i="14"/>
  <c r="K291" i="14"/>
  <c r="O291" i="14"/>
  <c r="Q291" i="14"/>
  <c r="V291" i="14"/>
  <c r="G301" i="14"/>
  <c r="G286" i="14" s="1"/>
  <c r="I301" i="14"/>
  <c r="K301" i="14"/>
  <c r="O301" i="14"/>
  <c r="Q301" i="14"/>
  <c r="V301" i="14"/>
  <c r="G305" i="14"/>
  <c r="M305" i="14" s="1"/>
  <c r="I305" i="14"/>
  <c r="K305" i="14"/>
  <c r="O305" i="14"/>
  <c r="Q305" i="14"/>
  <c r="V305" i="14"/>
  <c r="G313" i="14"/>
  <c r="I313" i="14"/>
  <c r="K313" i="14"/>
  <c r="M313" i="14"/>
  <c r="O313" i="14"/>
  <c r="Q313" i="14"/>
  <c r="V313" i="14"/>
  <c r="G316" i="14"/>
  <c r="I316" i="14"/>
  <c r="K316" i="14"/>
  <c r="M316" i="14"/>
  <c r="O316" i="14"/>
  <c r="Q316" i="14"/>
  <c r="V316" i="14"/>
  <c r="G319" i="14"/>
  <c r="I319" i="14"/>
  <c r="K319" i="14"/>
  <c r="M319" i="14"/>
  <c r="O319" i="14"/>
  <c r="Q319" i="14"/>
  <c r="V319" i="14"/>
  <c r="G322" i="14"/>
  <c r="M322" i="14" s="1"/>
  <c r="I322" i="14"/>
  <c r="K322" i="14"/>
  <c r="O322" i="14"/>
  <c r="O286" i="14" s="1"/>
  <c r="Q322" i="14"/>
  <c r="V322" i="14"/>
  <c r="G325" i="14"/>
  <c r="M325" i="14" s="1"/>
  <c r="I325" i="14"/>
  <c r="K325" i="14"/>
  <c r="O325" i="14"/>
  <c r="Q325" i="14"/>
  <c r="V325" i="14"/>
  <c r="G328" i="14"/>
  <c r="I328" i="14"/>
  <c r="K328" i="14"/>
  <c r="M328" i="14"/>
  <c r="O328" i="14"/>
  <c r="Q328" i="14"/>
  <c r="V328" i="14"/>
  <c r="G331" i="14"/>
  <c r="I331" i="14"/>
  <c r="K331" i="14"/>
  <c r="M331" i="14"/>
  <c r="O331" i="14"/>
  <c r="Q331" i="14"/>
  <c r="V331" i="14"/>
  <c r="G334" i="14"/>
  <c r="M334" i="14" s="1"/>
  <c r="I334" i="14"/>
  <c r="K334" i="14"/>
  <c r="O334" i="14"/>
  <c r="Q334" i="14"/>
  <c r="V334" i="14"/>
  <c r="G344" i="14"/>
  <c r="I344" i="14"/>
  <c r="K344" i="14"/>
  <c r="M344" i="14"/>
  <c r="O344" i="14"/>
  <c r="Q344" i="14"/>
  <c r="V344" i="14"/>
  <c r="G348" i="14"/>
  <c r="I348" i="14"/>
  <c r="K348" i="14"/>
  <c r="M348" i="14"/>
  <c r="O348" i="14"/>
  <c r="Q348" i="14"/>
  <c r="V348" i="14"/>
  <c r="G353" i="14"/>
  <c r="M353" i="14" s="1"/>
  <c r="I353" i="14"/>
  <c r="K353" i="14"/>
  <c r="O353" i="14"/>
  <c r="Q353" i="14"/>
  <c r="V353" i="14"/>
  <c r="G363" i="14"/>
  <c r="M363" i="14" s="1"/>
  <c r="I363" i="14"/>
  <c r="K363" i="14"/>
  <c r="O363" i="14"/>
  <c r="Q363" i="14"/>
  <c r="V363" i="14"/>
  <c r="G367" i="14"/>
  <c r="I367" i="14"/>
  <c r="K367" i="14"/>
  <c r="M367" i="14"/>
  <c r="O367" i="14"/>
  <c r="Q367" i="14"/>
  <c r="V367" i="14"/>
  <c r="G369" i="14"/>
  <c r="I369" i="14"/>
  <c r="K369" i="14"/>
  <c r="M369" i="14"/>
  <c r="O369" i="14"/>
  <c r="Q369" i="14"/>
  <c r="V369" i="14"/>
  <c r="G372" i="14"/>
  <c r="M372" i="14" s="1"/>
  <c r="I372" i="14"/>
  <c r="I371" i="14" s="1"/>
  <c r="K372" i="14"/>
  <c r="O372" i="14"/>
  <c r="O371" i="14" s="1"/>
  <c r="Q372" i="14"/>
  <c r="Q371" i="14" s="1"/>
  <c r="V372" i="14"/>
  <c r="V371" i="14" s="1"/>
  <c r="G378" i="14"/>
  <c r="M378" i="14" s="1"/>
  <c r="I378" i="14"/>
  <c r="K378" i="14"/>
  <c r="K371" i="14" s="1"/>
  <c r="O378" i="14"/>
  <c r="Q378" i="14"/>
  <c r="V378" i="14"/>
  <c r="G381" i="14"/>
  <c r="I381" i="14"/>
  <c r="K381" i="14"/>
  <c r="M381" i="14"/>
  <c r="O381" i="14"/>
  <c r="Q381" i="14"/>
  <c r="V381" i="14"/>
  <c r="G385" i="14"/>
  <c r="M385" i="14" s="1"/>
  <c r="I385" i="14"/>
  <c r="K385" i="14"/>
  <c r="O385" i="14"/>
  <c r="Q385" i="14"/>
  <c r="V385" i="14"/>
  <c r="G389" i="14"/>
  <c r="G371" i="14" s="1"/>
  <c r="I389" i="14"/>
  <c r="K389" i="14"/>
  <c r="O389" i="14"/>
  <c r="Q389" i="14"/>
  <c r="V389" i="14"/>
  <c r="G391" i="14"/>
  <c r="I391" i="14"/>
  <c r="K391" i="14"/>
  <c r="M391" i="14"/>
  <c r="O391" i="14"/>
  <c r="Q391" i="14"/>
  <c r="V391" i="14"/>
  <c r="G395" i="14"/>
  <c r="I395" i="14"/>
  <c r="K395" i="14"/>
  <c r="M395" i="14"/>
  <c r="O395" i="14"/>
  <c r="Q395" i="14"/>
  <c r="V395" i="14"/>
  <c r="G397" i="14"/>
  <c r="M397" i="14" s="1"/>
  <c r="I397" i="14"/>
  <c r="K397" i="14"/>
  <c r="O397" i="14"/>
  <c r="Q397" i="14"/>
  <c r="V397" i="14"/>
  <c r="G399" i="14"/>
  <c r="M399" i="14" s="1"/>
  <c r="I399" i="14"/>
  <c r="K399" i="14"/>
  <c r="O399" i="14"/>
  <c r="Q399" i="14"/>
  <c r="V399" i="14"/>
  <c r="G401" i="14"/>
  <c r="I401" i="14"/>
  <c r="K401" i="14"/>
  <c r="M401" i="14"/>
  <c r="O401" i="14"/>
  <c r="Q401" i="14"/>
  <c r="V401" i="14"/>
  <c r="Q403" i="14"/>
  <c r="V403" i="14"/>
  <c r="G404" i="14"/>
  <c r="G403" i="14" s="1"/>
  <c r="I404" i="14"/>
  <c r="I403" i="14" s="1"/>
  <c r="K404" i="14"/>
  <c r="K403" i="14" s="1"/>
  <c r="O404" i="14"/>
  <c r="O403" i="14" s="1"/>
  <c r="Q404" i="14"/>
  <c r="V404" i="14"/>
  <c r="G409" i="14"/>
  <c r="M409" i="14" s="1"/>
  <c r="M408" i="14" s="1"/>
  <c r="I409" i="14"/>
  <c r="I408" i="14" s="1"/>
  <c r="K409" i="14"/>
  <c r="K408" i="14" s="1"/>
  <c r="O409" i="14"/>
  <c r="Q409" i="14"/>
  <c r="V409" i="14"/>
  <c r="V408" i="14" s="1"/>
  <c r="G413" i="14"/>
  <c r="I413" i="14"/>
  <c r="K413" i="14"/>
  <c r="M413" i="14"/>
  <c r="O413" i="14"/>
  <c r="Q413" i="14"/>
  <c r="V413" i="14"/>
  <c r="G415" i="14"/>
  <c r="I415" i="14"/>
  <c r="K415" i="14"/>
  <c r="M415" i="14"/>
  <c r="O415" i="14"/>
  <c r="O408" i="14" s="1"/>
  <c r="Q415" i="14"/>
  <c r="V415" i="14"/>
  <c r="G418" i="14"/>
  <c r="M418" i="14" s="1"/>
  <c r="I418" i="14"/>
  <c r="K418" i="14"/>
  <c r="O418" i="14"/>
  <c r="Q418" i="14"/>
  <c r="V418" i="14"/>
  <c r="G420" i="14"/>
  <c r="I420" i="14"/>
  <c r="K420" i="14"/>
  <c r="M420" i="14"/>
  <c r="O420" i="14"/>
  <c r="Q420" i="14"/>
  <c r="Q408" i="14" s="1"/>
  <c r="V420" i="14"/>
  <c r="G422" i="14"/>
  <c r="M422" i="14" s="1"/>
  <c r="I422" i="14"/>
  <c r="I421" i="14" s="1"/>
  <c r="K422" i="14"/>
  <c r="O422" i="14"/>
  <c r="O421" i="14" s="1"/>
  <c r="Q422" i="14"/>
  <c r="Q421" i="14" s="1"/>
  <c r="V422" i="14"/>
  <c r="V421" i="14" s="1"/>
  <c r="G430" i="14"/>
  <c r="M430" i="14" s="1"/>
  <c r="I430" i="14"/>
  <c r="K430" i="14"/>
  <c r="O430" i="14"/>
  <c r="Q430" i="14"/>
  <c r="V430" i="14"/>
  <c r="G435" i="14"/>
  <c r="I435" i="14"/>
  <c r="K435" i="14"/>
  <c r="K421" i="14" s="1"/>
  <c r="M435" i="14"/>
  <c r="O435" i="14"/>
  <c r="Q435" i="14"/>
  <c r="V435" i="14"/>
  <c r="G437" i="14"/>
  <c r="I437" i="14"/>
  <c r="K437" i="14"/>
  <c r="M437" i="14"/>
  <c r="O437" i="14"/>
  <c r="Q437" i="14"/>
  <c r="V437" i="14"/>
  <c r="G441" i="14"/>
  <c r="I441" i="14"/>
  <c r="K441" i="14"/>
  <c r="M441" i="14"/>
  <c r="O441" i="14"/>
  <c r="Q441" i="14"/>
  <c r="V441" i="14"/>
  <c r="G443" i="14"/>
  <c r="M443" i="14" s="1"/>
  <c r="I443" i="14"/>
  <c r="K443" i="14"/>
  <c r="O443" i="14"/>
  <c r="Q443" i="14"/>
  <c r="V443" i="14"/>
  <c r="G448" i="14"/>
  <c r="M448" i="14" s="1"/>
  <c r="I448" i="14"/>
  <c r="K448" i="14"/>
  <c r="O448" i="14"/>
  <c r="Q448" i="14"/>
  <c r="V448" i="14"/>
  <c r="G454" i="14"/>
  <c r="I454" i="14"/>
  <c r="K454" i="14"/>
  <c r="M454" i="14"/>
  <c r="O454" i="14"/>
  <c r="Q454" i="14"/>
  <c r="V454" i="14"/>
  <c r="G456" i="14"/>
  <c r="I456" i="14"/>
  <c r="K456" i="14"/>
  <c r="M456" i="14"/>
  <c r="O456" i="14"/>
  <c r="Q456" i="14"/>
  <c r="V456" i="14"/>
  <c r="G459" i="14"/>
  <c r="M459" i="14" s="1"/>
  <c r="I459" i="14"/>
  <c r="K459" i="14"/>
  <c r="O459" i="14"/>
  <c r="Q459" i="14"/>
  <c r="V459" i="14"/>
  <c r="G461" i="14"/>
  <c r="I461" i="14"/>
  <c r="K461" i="14"/>
  <c r="M461" i="14"/>
  <c r="O461" i="14"/>
  <c r="Q461" i="14"/>
  <c r="V461" i="14"/>
  <c r="G467" i="14"/>
  <c r="M467" i="14" s="1"/>
  <c r="I467" i="14"/>
  <c r="K467" i="14"/>
  <c r="O467" i="14"/>
  <c r="Q467" i="14"/>
  <c r="V467" i="14"/>
  <c r="G470" i="14"/>
  <c r="M470" i="14" s="1"/>
  <c r="I470" i="14"/>
  <c r="K470" i="14"/>
  <c r="O470" i="14"/>
  <c r="Q470" i="14"/>
  <c r="V470" i="14"/>
  <c r="G473" i="14"/>
  <c r="M473" i="14" s="1"/>
  <c r="I473" i="14"/>
  <c r="K473" i="14"/>
  <c r="O473" i="14"/>
  <c r="Q473" i="14"/>
  <c r="V473" i="14"/>
  <c r="G477" i="14"/>
  <c r="M477" i="14" s="1"/>
  <c r="I477" i="14"/>
  <c r="K477" i="14"/>
  <c r="O477" i="14"/>
  <c r="Q477" i="14"/>
  <c r="V477" i="14"/>
  <c r="G481" i="14"/>
  <c r="I481" i="14"/>
  <c r="K481" i="14"/>
  <c r="M481" i="14"/>
  <c r="O481" i="14"/>
  <c r="Q481" i="14"/>
  <c r="V481" i="14"/>
  <c r="G484" i="14"/>
  <c r="I484" i="14"/>
  <c r="K484" i="14"/>
  <c r="M484" i="14"/>
  <c r="O484" i="14"/>
  <c r="Q484" i="14"/>
  <c r="V484" i="14"/>
  <c r="G486" i="14"/>
  <c r="I486" i="14"/>
  <c r="K486" i="14"/>
  <c r="M486" i="14"/>
  <c r="O486" i="14"/>
  <c r="Q486" i="14"/>
  <c r="V486" i="14"/>
  <c r="G488" i="14"/>
  <c r="M488" i="14" s="1"/>
  <c r="I488" i="14"/>
  <c r="K488" i="14"/>
  <c r="O488" i="14"/>
  <c r="Q488" i="14"/>
  <c r="V488" i="14"/>
  <c r="G491" i="14"/>
  <c r="I491" i="14"/>
  <c r="K491" i="14"/>
  <c r="M491" i="14"/>
  <c r="O491" i="14"/>
  <c r="Q491" i="14"/>
  <c r="V491" i="14"/>
  <c r="G495" i="14"/>
  <c r="I495" i="14"/>
  <c r="K495" i="14"/>
  <c r="M495" i="14"/>
  <c r="O495" i="14"/>
  <c r="Q495" i="14"/>
  <c r="V495" i="14"/>
  <c r="G497" i="14"/>
  <c r="M497" i="14" s="1"/>
  <c r="I497" i="14"/>
  <c r="K497" i="14"/>
  <c r="O497" i="14"/>
  <c r="Q497" i="14"/>
  <c r="V497" i="14"/>
  <c r="G499" i="14"/>
  <c r="I499" i="14"/>
  <c r="K499" i="14"/>
  <c r="M499" i="14"/>
  <c r="O499" i="14"/>
  <c r="Q499" i="14"/>
  <c r="V499" i="14"/>
  <c r="G503" i="14"/>
  <c r="M503" i="14" s="1"/>
  <c r="I503" i="14"/>
  <c r="K503" i="14"/>
  <c r="O503" i="14"/>
  <c r="Q503" i="14"/>
  <c r="V503" i="14"/>
  <c r="G505" i="14"/>
  <c r="I505" i="14"/>
  <c r="K505" i="14"/>
  <c r="M505" i="14"/>
  <c r="O505" i="14"/>
  <c r="Q505" i="14"/>
  <c r="V505" i="14"/>
  <c r="G510" i="14"/>
  <c r="M510" i="14" s="1"/>
  <c r="I510" i="14"/>
  <c r="K510" i="14"/>
  <c r="O510" i="14"/>
  <c r="Q510" i="14"/>
  <c r="V510" i="14"/>
  <c r="G514" i="14"/>
  <c r="I514" i="14"/>
  <c r="K514" i="14"/>
  <c r="M514" i="14"/>
  <c r="O514" i="14"/>
  <c r="Q514" i="14"/>
  <c r="V514" i="14"/>
  <c r="G517" i="14"/>
  <c r="I517" i="14"/>
  <c r="K517" i="14"/>
  <c r="M517" i="14"/>
  <c r="O517" i="14"/>
  <c r="Q517" i="14"/>
  <c r="V517" i="14"/>
  <c r="G519" i="14"/>
  <c r="I519" i="14"/>
  <c r="K519" i="14"/>
  <c r="M519" i="14"/>
  <c r="O519" i="14"/>
  <c r="Q519" i="14"/>
  <c r="V519" i="14"/>
  <c r="G523" i="14"/>
  <c r="I523" i="14"/>
  <c r="K523" i="14"/>
  <c r="M523" i="14"/>
  <c r="O523" i="14"/>
  <c r="Q523" i="14"/>
  <c r="V523" i="14"/>
  <c r="G525" i="14"/>
  <c r="M525" i="14" s="1"/>
  <c r="I525" i="14"/>
  <c r="K525" i="14"/>
  <c r="O525" i="14"/>
  <c r="Q525" i="14"/>
  <c r="V525" i="14"/>
  <c r="G527" i="14"/>
  <c r="I527" i="14"/>
  <c r="K527" i="14"/>
  <c r="M527" i="14"/>
  <c r="O527" i="14"/>
  <c r="Q527" i="14"/>
  <c r="V527" i="14"/>
  <c r="V538" i="14"/>
  <c r="G539" i="14"/>
  <c r="M539" i="14" s="1"/>
  <c r="M538" i="14" s="1"/>
  <c r="I539" i="14"/>
  <c r="I538" i="14" s="1"/>
  <c r="K539" i="14"/>
  <c r="K538" i="14" s="1"/>
  <c r="O539" i="14"/>
  <c r="O538" i="14" s="1"/>
  <c r="Q539" i="14"/>
  <c r="Q538" i="14" s="1"/>
  <c r="V539" i="14"/>
  <c r="G542" i="14"/>
  <c r="G541" i="14" s="1"/>
  <c r="I542" i="14"/>
  <c r="K542" i="14"/>
  <c r="K541" i="14" s="1"/>
  <c r="M542" i="14"/>
  <c r="O542" i="14"/>
  <c r="Q542" i="14"/>
  <c r="V542" i="14"/>
  <c r="G545" i="14"/>
  <c r="I545" i="14"/>
  <c r="K545" i="14"/>
  <c r="M545" i="14"/>
  <c r="O545" i="14"/>
  <c r="O541" i="14" s="1"/>
  <c r="Q545" i="14"/>
  <c r="V545" i="14"/>
  <c r="G547" i="14"/>
  <c r="M547" i="14" s="1"/>
  <c r="I547" i="14"/>
  <c r="I541" i="14" s="1"/>
  <c r="K547" i="14"/>
  <c r="O547" i="14"/>
  <c r="Q547" i="14"/>
  <c r="Q541" i="14" s="1"/>
  <c r="V547" i="14"/>
  <c r="G550" i="14"/>
  <c r="M550" i="14" s="1"/>
  <c r="I550" i="14"/>
  <c r="K550" i="14"/>
  <c r="O550" i="14"/>
  <c r="Q550" i="14"/>
  <c r="V550" i="14"/>
  <c r="G553" i="14"/>
  <c r="I553" i="14"/>
  <c r="K553" i="14"/>
  <c r="M553" i="14"/>
  <c r="O553" i="14"/>
  <c r="Q553" i="14"/>
  <c r="V553" i="14"/>
  <c r="V541" i="14" s="1"/>
  <c r="G556" i="14"/>
  <c r="I556" i="14"/>
  <c r="K556" i="14"/>
  <c r="M556" i="14"/>
  <c r="O556" i="14"/>
  <c r="Q556" i="14"/>
  <c r="V556" i="14"/>
  <c r="G558" i="14"/>
  <c r="I558" i="14"/>
  <c r="K558" i="14"/>
  <c r="M558" i="14"/>
  <c r="O558" i="14"/>
  <c r="Q558" i="14"/>
  <c r="V558" i="14"/>
  <c r="G560" i="14"/>
  <c r="M560" i="14" s="1"/>
  <c r="I560" i="14"/>
  <c r="K560" i="14"/>
  <c r="O560" i="14"/>
  <c r="Q560" i="14"/>
  <c r="V560" i="14"/>
  <c r="G575" i="14"/>
  <c r="I575" i="14"/>
  <c r="K575" i="14"/>
  <c r="M575" i="14"/>
  <c r="O575" i="14"/>
  <c r="Q575" i="14"/>
  <c r="V575" i="14"/>
  <c r="G584" i="14"/>
  <c r="M584" i="14" s="1"/>
  <c r="I584" i="14"/>
  <c r="K584" i="14"/>
  <c r="O584" i="14"/>
  <c r="Q584" i="14"/>
  <c r="V584" i="14"/>
  <c r="G587" i="14"/>
  <c r="I587" i="14"/>
  <c r="K587" i="14"/>
  <c r="K586" i="14" s="1"/>
  <c r="M587" i="14"/>
  <c r="O587" i="14"/>
  <c r="Q587" i="14"/>
  <c r="Q586" i="14" s="1"/>
  <c r="V587" i="14"/>
  <c r="V586" i="14" s="1"/>
  <c r="G589" i="14"/>
  <c r="I589" i="14"/>
  <c r="K589" i="14"/>
  <c r="M589" i="14"/>
  <c r="O589" i="14"/>
  <c r="Q589" i="14"/>
  <c r="V589" i="14"/>
  <c r="G591" i="14"/>
  <c r="I591" i="14"/>
  <c r="K591" i="14"/>
  <c r="M591" i="14"/>
  <c r="O591" i="14"/>
  <c r="O586" i="14" s="1"/>
  <c r="Q591" i="14"/>
  <c r="V591" i="14"/>
  <c r="G594" i="14"/>
  <c r="M594" i="14" s="1"/>
  <c r="I594" i="14"/>
  <c r="K594" i="14"/>
  <c r="O594" i="14"/>
  <c r="Q594" i="14"/>
  <c r="V594" i="14"/>
  <c r="G596" i="14"/>
  <c r="M596" i="14" s="1"/>
  <c r="I596" i="14"/>
  <c r="I586" i="14" s="1"/>
  <c r="K596" i="14"/>
  <c r="O596" i="14"/>
  <c r="Q596" i="14"/>
  <c r="V596" i="14"/>
  <c r="G599" i="14"/>
  <c r="G598" i="14" s="1"/>
  <c r="I599" i="14"/>
  <c r="I598" i="14" s="1"/>
  <c r="K599" i="14"/>
  <c r="O599" i="14"/>
  <c r="O598" i="14" s="1"/>
  <c r="Q599" i="14"/>
  <c r="V599" i="14"/>
  <c r="G605" i="14"/>
  <c r="I605" i="14"/>
  <c r="K605" i="14"/>
  <c r="K598" i="14" s="1"/>
  <c r="M605" i="14"/>
  <c r="O605" i="14"/>
  <c r="Q605" i="14"/>
  <c r="Q598" i="14" s="1"/>
  <c r="V605" i="14"/>
  <c r="G607" i="14"/>
  <c r="M607" i="14" s="1"/>
  <c r="I607" i="14"/>
  <c r="K607" i="14"/>
  <c r="O607" i="14"/>
  <c r="Q607" i="14"/>
  <c r="V607" i="14"/>
  <c r="G610" i="14"/>
  <c r="I610" i="14"/>
  <c r="K610" i="14"/>
  <c r="M610" i="14"/>
  <c r="O610" i="14"/>
  <c r="Q610" i="14"/>
  <c r="V610" i="14"/>
  <c r="V598" i="14" s="1"/>
  <c r="G612" i="14"/>
  <c r="M612" i="14" s="1"/>
  <c r="I612" i="14"/>
  <c r="K612" i="14"/>
  <c r="O612" i="14"/>
  <c r="Q612" i="14"/>
  <c r="V612" i="14"/>
  <c r="G618" i="14"/>
  <c r="M618" i="14" s="1"/>
  <c r="I618" i="14"/>
  <c r="K618" i="14"/>
  <c r="O618" i="14"/>
  <c r="Q618" i="14"/>
  <c r="V618" i="14"/>
  <c r="G621" i="14"/>
  <c r="I621" i="14"/>
  <c r="K621" i="14"/>
  <c r="M621" i="14"/>
  <c r="O621" i="14"/>
  <c r="Q621" i="14"/>
  <c r="V621" i="14"/>
  <c r="G625" i="14"/>
  <c r="I625" i="14"/>
  <c r="K625" i="14"/>
  <c r="M625" i="14"/>
  <c r="O625" i="14"/>
  <c r="Q625" i="14"/>
  <c r="V625" i="14"/>
  <c r="G627" i="14"/>
  <c r="I627" i="14"/>
  <c r="K627" i="14"/>
  <c r="M627" i="14"/>
  <c r="O627" i="14"/>
  <c r="Q627" i="14"/>
  <c r="V627" i="14"/>
  <c r="G632" i="14"/>
  <c r="M632" i="14" s="1"/>
  <c r="I632" i="14"/>
  <c r="K632" i="14"/>
  <c r="O632" i="14"/>
  <c r="Q632" i="14"/>
  <c r="V632" i="14"/>
  <c r="G636" i="14"/>
  <c r="I636" i="14"/>
  <c r="K636" i="14"/>
  <c r="M636" i="14"/>
  <c r="O636" i="14"/>
  <c r="Q636" i="14"/>
  <c r="V636" i="14"/>
  <c r="G641" i="14"/>
  <c r="I641" i="14"/>
  <c r="K641" i="14"/>
  <c r="M641" i="14"/>
  <c r="O641" i="14"/>
  <c r="Q641" i="14"/>
  <c r="V641" i="14"/>
  <c r="G643" i="14"/>
  <c r="I643" i="14"/>
  <c r="K643" i="14"/>
  <c r="M643" i="14"/>
  <c r="O643" i="14"/>
  <c r="Q643" i="14"/>
  <c r="V643" i="14"/>
  <c r="G645" i="14"/>
  <c r="I645" i="14"/>
  <c r="K645" i="14"/>
  <c r="M645" i="14"/>
  <c r="O645" i="14"/>
  <c r="Q645" i="14"/>
  <c r="V645" i="14"/>
  <c r="G647" i="14"/>
  <c r="M647" i="14" s="1"/>
  <c r="I647" i="14"/>
  <c r="K647" i="14"/>
  <c r="O647" i="14"/>
  <c r="Q647" i="14"/>
  <c r="V647" i="14"/>
  <c r="G649" i="14"/>
  <c r="I649" i="14"/>
  <c r="K649" i="14"/>
  <c r="M649" i="14"/>
  <c r="O649" i="14"/>
  <c r="Q649" i="14"/>
  <c r="V649" i="14"/>
  <c r="G652" i="14"/>
  <c r="M652" i="14" s="1"/>
  <c r="I652" i="14"/>
  <c r="I651" i="14" s="1"/>
  <c r="K652" i="14"/>
  <c r="K651" i="14" s="1"/>
  <c r="O652" i="14"/>
  <c r="O651" i="14" s="1"/>
  <c r="Q652" i="14"/>
  <c r="Q651" i="14" s="1"/>
  <c r="V652" i="14"/>
  <c r="G657" i="14"/>
  <c r="I657" i="14"/>
  <c r="K657" i="14"/>
  <c r="M657" i="14"/>
  <c r="O657" i="14"/>
  <c r="Q657" i="14"/>
  <c r="V657" i="14"/>
  <c r="V651" i="14" s="1"/>
  <c r="G662" i="14"/>
  <c r="M662" i="14" s="1"/>
  <c r="I662" i="14"/>
  <c r="K662" i="14"/>
  <c r="O662" i="14"/>
  <c r="Q662" i="14"/>
  <c r="V662" i="14"/>
  <c r="G667" i="14"/>
  <c r="I667" i="14"/>
  <c r="K667" i="14"/>
  <c r="M667" i="14"/>
  <c r="O667" i="14"/>
  <c r="Q667" i="14"/>
  <c r="V667" i="14"/>
  <c r="G669" i="14"/>
  <c r="M669" i="14" s="1"/>
  <c r="I669" i="14"/>
  <c r="K669" i="14"/>
  <c r="O669" i="14"/>
  <c r="Q669" i="14"/>
  <c r="V669" i="14"/>
  <c r="K671" i="14"/>
  <c r="Q671" i="14"/>
  <c r="G672" i="14"/>
  <c r="I672" i="14"/>
  <c r="K672" i="14"/>
  <c r="M672" i="14"/>
  <c r="O672" i="14"/>
  <c r="O671" i="14" s="1"/>
  <c r="Q672" i="14"/>
  <c r="V672" i="14"/>
  <c r="V671" i="14" s="1"/>
  <c r="G675" i="14"/>
  <c r="G671" i="14" s="1"/>
  <c r="I675" i="14"/>
  <c r="K675" i="14"/>
  <c r="M675" i="14"/>
  <c r="O675" i="14"/>
  <c r="Q675" i="14"/>
  <c r="V675" i="14"/>
  <c r="G677" i="14"/>
  <c r="I677" i="14"/>
  <c r="K677" i="14"/>
  <c r="M677" i="14"/>
  <c r="O677" i="14"/>
  <c r="Q677" i="14"/>
  <c r="V677" i="14"/>
  <c r="G679" i="14"/>
  <c r="M679" i="14" s="1"/>
  <c r="I679" i="14"/>
  <c r="I671" i="14" s="1"/>
  <c r="K679" i="14"/>
  <c r="O679" i="14"/>
  <c r="Q679" i="14"/>
  <c r="V679" i="14"/>
  <c r="G682" i="14"/>
  <c r="M682" i="14" s="1"/>
  <c r="I682" i="14"/>
  <c r="K682" i="14"/>
  <c r="O682" i="14"/>
  <c r="Q682" i="14"/>
  <c r="Q681" i="14" s="1"/>
  <c r="V682" i="14"/>
  <c r="G688" i="14"/>
  <c r="M688" i="14" s="1"/>
  <c r="I688" i="14"/>
  <c r="I681" i="14" s="1"/>
  <c r="K688" i="14"/>
  <c r="O688" i="14"/>
  <c r="O681" i="14" s="1"/>
  <c r="Q688" i="14"/>
  <c r="V688" i="14"/>
  <c r="G690" i="14"/>
  <c r="I690" i="14"/>
  <c r="K690" i="14"/>
  <c r="M690" i="14"/>
  <c r="O690" i="14"/>
  <c r="Q690" i="14"/>
  <c r="V690" i="14"/>
  <c r="V681" i="14" s="1"/>
  <c r="G692" i="14"/>
  <c r="M692" i="14" s="1"/>
  <c r="I692" i="14"/>
  <c r="K692" i="14"/>
  <c r="K681" i="14" s="1"/>
  <c r="O692" i="14"/>
  <c r="Q692" i="14"/>
  <c r="V692" i="14"/>
  <c r="G700" i="14"/>
  <c r="I700" i="14"/>
  <c r="K700" i="14"/>
  <c r="M700" i="14"/>
  <c r="O700" i="14"/>
  <c r="Q700" i="14"/>
  <c r="V700" i="14"/>
  <c r="G704" i="14"/>
  <c r="M704" i="14" s="1"/>
  <c r="I704" i="14"/>
  <c r="K704" i="14"/>
  <c r="O704" i="14"/>
  <c r="Q704" i="14"/>
  <c r="V704" i="14"/>
  <c r="G707" i="14"/>
  <c r="M707" i="14" s="1"/>
  <c r="I707" i="14"/>
  <c r="K707" i="14"/>
  <c r="O707" i="14"/>
  <c r="Q707" i="14"/>
  <c r="V707" i="14"/>
  <c r="G709" i="14"/>
  <c r="I709" i="14"/>
  <c r="K709" i="14"/>
  <c r="M709" i="14"/>
  <c r="O709" i="14"/>
  <c r="Q709" i="14"/>
  <c r="V709" i="14"/>
  <c r="G715" i="14"/>
  <c r="I715" i="14"/>
  <c r="K715" i="14"/>
  <c r="M715" i="14"/>
  <c r="O715" i="14"/>
  <c r="Q715" i="14"/>
  <c r="V715" i="14"/>
  <c r="G720" i="14"/>
  <c r="I720" i="14"/>
  <c r="K720" i="14"/>
  <c r="M720" i="14"/>
  <c r="O720" i="14"/>
  <c r="Q720" i="14"/>
  <c r="V720" i="14"/>
  <c r="G725" i="14"/>
  <c r="M725" i="14" s="1"/>
  <c r="I725" i="14"/>
  <c r="K725" i="14"/>
  <c r="O725" i="14"/>
  <c r="Q725" i="14"/>
  <c r="V725" i="14"/>
  <c r="G726" i="14"/>
  <c r="G681" i="14" s="1"/>
  <c r="I726" i="14"/>
  <c r="K726" i="14"/>
  <c r="O726" i="14"/>
  <c r="Q726" i="14"/>
  <c r="V726" i="14"/>
  <c r="G729" i="14"/>
  <c r="M729" i="14" s="1"/>
  <c r="I729" i="14"/>
  <c r="K729" i="14"/>
  <c r="O729" i="14"/>
  <c r="Q729" i="14"/>
  <c r="V729" i="14"/>
  <c r="G738" i="14"/>
  <c r="M738" i="14" s="1"/>
  <c r="I738" i="14"/>
  <c r="K738" i="14"/>
  <c r="O738" i="14"/>
  <c r="Q738" i="14"/>
  <c r="V738" i="14"/>
  <c r="G745" i="14"/>
  <c r="I745" i="14"/>
  <c r="K745" i="14"/>
  <c r="M745" i="14"/>
  <c r="O745" i="14"/>
  <c r="Q745" i="14"/>
  <c r="V745" i="14"/>
  <c r="G751" i="14"/>
  <c r="M751" i="14" s="1"/>
  <c r="I751" i="14"/>
  <c r="K751" i="14"/>
  <c r="O751" i="14"/>
  <c r="Q751" i="14"/>
  <c r="V751" i="14"/>
  <c r="G756" i="14"/>
  <c r="I756" i="14"/>
  <c r="K756" i="14"/>
  <c r="M756" i="14"/>
  <c r="O756" i="14"/>
  <c r="Q756" i="14"/>
  <c r="V756" i="14"/>
  <c r="G758" i="14"/>
  <c r="M758" i="14" s="1"/>
  <c r="I758" i="14"/>
  <c r="K758" i="14"/>
  <c r="O758" i="14"/>
  <c r="Q758" i="14"/>
  <c r="V758" i="14"/>
  <c r="G761" i="14"/>
  <c r="M761" i="14" s="1"/>
  <c r="I761" i="14"/>
  <c r="K761" i="14"/>
  <c r="O761" i="14"/>
  <c r="Q761" i="14"/>
  <c r="V761" i="14"/>
  <c r="G763" i="14"/>
  <c r="I763" i="14"/>
  <c r="K763" i="14"/>
  <c r="M763" i="14"/>
  <c r="O763" i="14"/>
  <c r="Q763" i="14"/>
  <c r="V763" i="14"/>
  <c r="G765" i="14"/>
  <c r="I765" i="14"/>
  <c r="K765" i="14"/>
  <c r="M765" i="14"/>
  <c r="O765" i="14"/>
  <c r="Q765" i="14"/>
  <c r="V765" i="14"/>
  <c r="G768" i="14"/>
  <c r="M768" i="14" s="1"/>
  <c r="I768" i="14"/>
  <c r="I767" i="14" s="1"/>
  <c r="K768" i="14"/>
  <c r="O768" i="14"/>
  <c r="Q768" i="14"/>
  <c r="V768" i="14"/>
  <c r="G773" i="14"/>
  <c r="M773" i="14" s="1"/>
  <c r="I773" i="14"/>
  <c r="K773" i="14"/>
  <c r="O773" i="14"/>
  <c r="Q773" i="14"/>
  <c r="V773" i="14"/>
  <c r="V767" i="14" s="1"/>
  <c r="G775" i="14"/>
  <c r="M775" i="14" s="1"/>
  <c r="I775" i="14"/>
  <c r="K775" i="14"/>
  <c r="O775" i="14"/>
  <c r="Q775" i="14"/>
  <c r="Q767" i="14" s="1"/>
  <c r="V775" i="14"/>
  <c r="G779" i="14"/>
  <c r="M779" i="14" s="1"/>
  <c r="I779" i="14"/>
  <c r="K779" i="14"/>
  <c r="O779" i="14"/>
  <c r="O767" i="14" s="1"/>
  <c r="Q779" i="14"/>
  <c r="V779" i="14"/>
  <c r="G780" i="14"/>
  <c r="I780" i="14"/>
  <c r="K780" i="14"/>
  <c r="M780" i="14"/>
  <c r="O780" i="14"/>
  <c r="Q780" i="14"/>
  <c r="V780" i="14"/>
  <c r="G782" i="14"/>
  <c r="I782" i="14"/>
  <c r="K782" i="14"/>
  <c r="M782" i="14"/>
  <c r="O782" i="14"/>
  <c r="Q782" i="14"/>
  <c r="V782" i="14"/>
  <c r="G783" i="14"/>
  <c r="I783" i="14"/>
  <c r="K783" i="14"/>
  <c r="M783" i="14"/>
  <c r="O783" i="14"/>
  <c r="Q783" i="14"/>
  <c r="V783" i="14"/>
  <c r="G784" i="14"/>
  <c r="M784" i="14" s="1"/>
  <c r="I784" i="14"/>
  <c r="K784" i="14"/>
  <c r="O784" i="14"/>
  <c r="Q784" i="14"/>
  <c r="V784" i="14"/>
  <c r="G785" i="14"/>
  <c r="M785" i="14" s="1"/>
  <c r="I785" i="14"/>
  <c r="K785" i="14"/>
  <c r="O785" i="14"/>
  <c r="Q785" i="14"/>
  <c r="V785" i="14"/>
  <c r="G786" i="14"/>
  <c r="I786" i="14"/>
  <c r="K786" i="14"/>
  <c r="M786" i="14"/>
  <c r="O786" i="14"/>
  <c r="Q786" i="14"/>
  <c r="V786" i="14"/>
  <c r="G787" i="14"/>
  <c r="I787" i="14"/>
  <c r="K787" i="14"/>
  <c r="M787" i="14"/>
  <c r="O787" i="14"/>
  <c r="Q787" i="14"/>
  <c r="V787" i="14"/>
  <c r="G789" i="14"/>
  <c r="I789" i="14"/>
  <c r="K789" i="14"/>
  <c r="K767" i="14" s="1"/>
  <c r="M789" i="14"/>
  <c r="O789" i="14"/>
  <c r="Q789" i="14"/>
  <c r="V789" i="14"/>
  <c r="G792" i="14"/>
  <c r="M792" i="14" s="1"/>
  <c r="I792" i="14"/>
  <c r="K792" i="14"/>
  <c r="K791" i="14" s="1"/>
  <c r="O792" i="14"/>
  <c r="O791" i="14" s="1"/>
  <c r="Q792" i="14"/>
  <c r="Q791" i="14" s="1"/>
  <c r="V792" i="14"/>
  <c r="V791" i="14" s="1"/>
  <c r="G794" i="14"/>
  <c r="M794" i="14" s="1"/>
  <c r="I794" i="14"/>
  <c r="K794" i="14"/>
  <c r="O794" i="14"/>
  <c r="Q794" i="14"/>
  <c r="V794" i="14"/>
  <c r="G796" i="14"/>
  <c r="M796" i="14" s="1"/>
  <c r="I796" i="14"/>
  <c r="K796" i="14"/>
  <c r="O796" i="14"/>
  <c r="Q796" i="14"/>
  <c r="V796" i="14"/>
  <c r="G798" i="14"/>
  <c r="I798" i="14"/>
  <c r="K798" i="14"/>
  <c r="M798" i="14"/>
  <c r="O798" i="14"/>
  <c r="Q798" i="14"/>
  <c r="V798" i="14"/>
  <c r="G801" i="14"/>
  <c r="I801" i="14"/>
  <c r="K801" i="14"/>
  <c r="M801" i="14"/>
  <c r="O801" i="14"/>
  <c r="Q801" i="14"/>
  <c r="V801" i="14"/>
  <c r="G803" i="14"/>
  <c r="I803" i="14"/>
  <c r="I791" i="14" s="1"/>
  <c r="K803" i="14"/>
  <c r="M803" i="14"/>
  <c r="O803" i="14"/>
  <c r="Q803" i="14"/>
  <c r="V803" i="14"/>
  <c r="G806" i="14"/>
  <c r="M806" i="14" s="1"/>
  <c r="I806" i="14"/>
  <c r="K806" i="14"/>
  <c r="O806" i="14"/>
  <c r="Q806" i="14"/>
  <c r="V806" i="14"/>
  <c r="G809" i="14"/>
  <c r="M809" i="14" s="1"/>
  <c r="I809" i="14"/>
  <c r="K809" i="14"/>
  <c r="O809" i="14"/>
  <c r="Q809" i="14"/>
  <c r="V809" i="14"/>
  <c r="G811" i="14"/>
  <c r="I811" i="14"/>
  <c r="K811" i="14"/>
  <c r="M811" i="14"/>
  <c r="O811" i="14"/>
  <c r="Q811" i="14"/>
  <c r="V811" i="14"/>
  <c r="G813" i="14"/>
  <c r="I813" i="14"/>
  <c r="K813" i="14"/>
  <c r="M813" i="14"/>
  <c r="O813" i="14"/>
  <c r="Q813" i="14"/>
  <c r="V813" i="14"/>
  <c r="K815" i="14"/>
  <c r="G816" i="14"/>
  <c r="M816" i="14" s="1"/>
  <c r="I816" i="14"/>
  <c r="I815" i="14" s="1"/>
  <c r="K816" i="14"/>
  <c r="O816" i="14"/>
  <c r="Q816" i="14"/>
  <c r="V816" i="14"/>
  <c r="G818" i="14"/>
  <c r="M818" i="14" s="1"/>
  <c r="I818" i="14"/>
  <c r="K818" i="14"/>
  <c r="O818" i="14"/>
  <c r="Q818" i="14"/>
  <c r="Q815" i="14" s="1"/>
  <c r="V818" i="14"/>
  <c r="V815" i="14" s="1"/>
  <c r="G820" i="14"/>
  <c r="M820" i="14" s="1"/>
  <c r="I820" i="14"/>
  <c r="K820" i="14"/>
  <c r="O820" i="14"/>
  <c r="Q820" i="14"/>
  <c r="V820" i="14"/>
  <c r="G825" i="14"/>
  <c r="M825" i="14" s="1"/>
  <c r="I825" i="14"/>
  <c r="K825" i="14"/>
  <c r="O825" i="14"/>
  <c r="O815" i="14" s="1"/>
  <c r="Q825" i="14"/>
  <c r="V825" i="14"/>
  <c r="G830" i="14"/>
  <c r="I830" i="14"/>
  <c r="K830" i="14"/>
  <c r="M830" i="14"/>
  <c r="O830" i="14"/>
  <c r="Q830" i="14"/>
  <c r="V830" i="14"/>
  <c r="G836" i="14"/>
  <c r="I836" i="14"/>
  <c r="K836" i="14"/>
  <c r="M836" i="14"/>
  <c r="O836" i="14"/>
  <c r="Q836" i="14"/>
  <c r="V836" i="14"/>
  <c r="G839" i="14"/>
  <c r="I839" i="14"/>
  <c r="K839" i="14"/>
  <c r="M839" i="14"/>
  <c r="O839" i="14"/>
  <c r="Q839" i="14"/>
  <c r="V839" i="14"/>
  <c r="G842" i="14"/>
  <c r="M842" i="14" s="1"/>
  <c r="I842" i="14"/>
  <c r="K842" i="14"/>
  <c r="O842" i="14"/>
  <c r="Q842" i="14"/>
  <c r="V842" i="14"/>
  <c r="G845" i="14"/>
  <c r="M845" i="14" s="1"/>
  <c r="I845" i="14"/>
  <c r="K845" i="14"/>
  <c r="O845" i="14"/>
  <c r="Q845" i="14"/>
  <c r="V845" i="14"/>
  <c r="O847" i="14"/>
  <c r="G848" i="14"/>
  <c r="G847" i="14" s="1"/>
  <c r="I848" i="14"/>
  <c r="I847" i="14" s="1"/>
  <c r="K848" i="14"/>
  <c r="K847" i="14" s="1"/>
  <c r="M848" i="14"/>
  <c r="O848" i="14"/>
  <c r="Q848" i="14"/>
  <c r="V848" i="14"/>
  <c r="G851" i="14"/>
  <c r="I851" i="14"/>
  <c r="K851" i="14"/>
  <c r="M851" i="14"/>
  <c r="O851" i="14"/>
  <c r="Q851" i="14"/>
  <c r="Q847" i="14" s="1"/>
  <c r="V851" i="14"/>
  <c r="G863" i="14"/>
  <c r="M863" i="14" s="1"/>
  <c r="I863" i="14"/>
  <c r="K863" i="14"/>
  <c r="O863" i="14"/>
  <c r="Q863" i="14"/>
  <c r="V863" i="14"/>
  <c r="G873" i="14"/>
  <c r="M873" i="14" s="1"/>
  <c r="I873" i="14"/>
  <c r="K873" i="14"/>
  <c r="O873" i="14"/>
  <c r="Q873" i="14"/>
  <c r="V873" i="14"/>
  <c r="V847" i="14" s="1"/>
  <c r="G875" i="14"/>
  <c r="M875" i="14" s="1"/>
  <c r="I875" i="14"/>
  <c r="K875" i="14"/>
  <c r="O875" i="14"/>
  <c r="Q875" i="14"/>
  <c r="V875" i="14"/>
  <c r="G876" i="14"/>
  <c r="O876" i="14"/>
  <c r="G877" i="14"/>
  <c r="I877" i="14"/>
  <c r="K877" i="14"/>
  <c r="M877" i="14"/>
  <c r="M876" i="14" s="1"/>
  <c r="O877" i="14"/>
  <c r="Q877" i="14"/>
  <c r="Q876" i="14" s="1"/>
  <c r="V877" i="14"/>
  <c r="V876" i="14" s="1"/>
  <c r="G880" i="14"/>
  <c r="I880" i="14"/>
  <c r="I876" i="14" s="1"/>
  <c r="K880" i="14"/>
  <c r="K876" i="14" s="1"/>
  <c r="M880" i="14"/>
  <c r="O880" i="14"/>
  <c r="Q880" i="14"/>
  <c r="V880" i="14"/>
  <c r="I886" i="14"/>
  <c r="G887" i="14"/>
  <c r="M887" i="14" s="1"/>
  <c r="M886" i="14" s="1"/>
  <c r="I887" i="14"/>
  <c r="K887" i="14"/>
  <c r="O887" i="14"/>
  <c r="Q887" i="14"/>
  <c r="Q886" i="14" s="1"/>
  <c r="V887" i="14"/>
  <c r="V886" i="14" s="1"/>
  <c r="G890" i="14"/>
  <c r="M890" i="14" s="1"/>
  <c r="I890" i="14"/>
  <c r="K890" i="14"/>
  <c r="K886" i="14" s="1"/>
  <c r="O890" i="14"/>
  <c r="O886" i="14" s="1"/>
  <c r="Q890" i="14"/>
  <c r="V890" i="14"/>
  <c r="G892" i="14"/>
  <c r="I892" i="14"/>
  <c r="K892" i="14"/>
  <c r="M892" i="14"/>
  <c r="O892" i="14"/>
  <c r="Q892" i="14"/>
  <c r="V892" i="14"/>
  <c r="G894" i="14"/>
  <c r="I894" i="14"/>
  <c r="K894" i="14"/>
  <c r="M894" i="14"/>
  <c r="O894" i="14"/>
  <c r="Q894" i="14"/>
  <c r="V894" i="14"/>
  <c r="G896" i="14"/>
  <c r="I896" i="14"/>
  <c r="K896" i="14"/>
  <c r="M896" i="14"/>
  <c r="O896" i="14"/>
  <c r="Q896" i="14"/>
  <c r="V896" i="14"/>
  <c r="I904" i="14"/>
  <c r="G905" i="14"/>
  <c r="M905" i="14" s="1"/>
  <c r="M904" i="14" s="1"/>
  <c r="I905" i="14"/>
  <c r="K905" i="14"/>
  <c r="K904" i="14" s="1"/>
  <c r="O905" i="14"/>
  <c r="O904" i="14" s="1"/>
  <c r="Q905" i="14"/>
  <c r="Q904" i="14" s="1"/>
  <c r="V905" i="14"/>
  <c r="V904" i="14" s="1"/>
  <c r="Q906" i="14"/>
  <c r="G907" i="14"/>
  <c r="M907" i="14" s="1"/>
  <c r="I907" i="14"/>
  <c r="I906" i="14" s="1"/>
  <c r="K907" i="14"/>
  <c r="K906" i="14" s="1"/>
  <c r="O907" i="14"/>
  <c r="O906" i="14" s="1"/>
  <c r="Q907" i="14"/>
  <c r="V907" i="14"/>
  <c r="G908" i="14"/>
  <c r="I908" i="14"/>
  <c r="K908" i="14"/>
  <c r="M908" i="14"/>
  <c r="O908" i="14"/>
  <c r="Q908" i="14"/>
  <c r="V908" i="14"/>
  <c r="V906" i="14" s="1"/>
  <c r="G909" i="14"/>
  <c r="I909" i="14"/>
  <c r="K909" i="14"/>
  <c r="M909" i="14"/>
  <c r="O909" i="14"/>
  <c r="Q909" i="14"/>
  <c r="V909" i="14"/>
  <c r="G911" i="14"/>
  <c r="I911" i="14"/>
  <c r="K911" i="14"/>
  <c r="M911" i="14"/>
  <c r="O911" i="14"/>
  <c r="Q911" i="14"/>
  <c r="V911" i="14"/>
  <c r="G912" i="14"/>
  <c r="M912" i="14" s="1"/>
  <c r="I912" i="14"/>
  <c r="K912" i="14"/>
  <c r="O912" i="14"/>
  <c r="Q912" i="14"/>
  <c r="V912" i="14"/>
  <c r="G913" i="14"/>
  <c r="M913" i="14" s="1"/>
  <c r="I913" i="14"/>
  <c r="K913" i="14"/>
  <c r="O913" i="14"/>
  <c r="Q913" i="14"/>
  <c r="V913" i="14"/>
  <c r="G916" i="14"/>
  <c r="I916" i="14"/>
  <c r="K916" i="14"/>
  <c r="M916" i="14"/>
  <c r="O916" i="14"/>
  <c r="Q916" i="14"/>
  <c r="V916" i="14"/>
  <c r="G919" i="14"/>
  <c r="I919" i="14"/>
  <c r="I918" i="14" s="1"/>
  <c r="K919" i="14"/>
  <c r="K918" i="14" s="1"/>
  <c r="M919" i="14"/>
  <c r="O919" i="14"/>
  <c r="O918" i="14" s="1"/>
  <c r="Q919" i="14"/>
  <c r="Q918" i="14" s="1"/>
  <c r="V919" i="14"/>
  <c r="V918" i="14" s="1"/>
  <c r="G921" i="14"/>
  <c r="M921" i="14" s="1"/>
  <c r="I921" i="14"/>
  <c r="K921" i="14"/>
  <c r="O921" i="14"/>
  <c r="Q921" i="14"/>
  <c r="V921" i="14"/>
  <c r="G924" i="14"/>
  <c r="G918" i="14" s="1"/>
  <c r="I924" i="14"/>
  <c r="K924" i="14"/>
  <c r="O924" i="14"/>
  <c r="Q924" i="14"/>
  <c r="V924" i="14"/>
  <c r="G927" i="14"/>
  <c r="M927" i="14" s="1"/>
  <c r="M926" i="14" s="1"/>
  <c r="I927" i="14"/>
  <c r="I926" i="14" s="1"/>
  <c r="K927" i="14"/>
  <c r="K926" i="14" s="1"/>
  <c r="O927" i="14"/>
  <c r="O926" i="14" s="1"/>
  <c r="Q927" i="14"/>
  <c r="V927" i="14"/>
  <c r="G928" i="14"/>
  <c r="I928" i="14"/>
  <c r="K928" i="14"/>
  <c r="M928" i="14"/>
  <c r="O928" i="14"/>
  <c r="Q928" i="14"/>
  <c r="Q926" i="14" s="1"/>
  <c r="V928" i="14"/>
  <c r="V926" i="14" s="1"/>
  <c r="G930" i="14"/>
  <c r="I930" i="14"/>
  <c r="K930" i="14"/>
  <c r="M930" i="14"/>
  <c r="O930" i="14"/>
  <c r="Q930" i="14"/>
  <c r="V930" i="14"/>
  <c r="G932" i="14"/>
  <c r="I932" i="14"/>
  <c r="K932" i="14"/>
  <c r="M932" i="14"/>
  <c r="O932" i="14"/>
  <c r="Q932" i="14"/>
  <c r="V932" i="14"/>
  <c r="AE934" i="14"/>
  <c r="AF934" i="14"/>
  <c r="G37" i="13"/>
  <c r="BA35" i="13"/>
  <c r="BA32" i="13"/>
  <c r="BA22" i="13"/>
  <c r="BA10" i="13"/>
  <c r="G8" i="13"/>
  <c r="G9" i="13"/>
  <c r="M9" i="13" s="1"/>
  <c r="M8" i="13" s="1"/>
  <c r="I9" i="13"/>
  <c r="I8" i="13" s="1"/>
  <c r="K9" i="13"/>
  <c r="O9" i="13"/>
  <c r="Q9" i="13"/>
  <c r="Q8" i="13" s="1"/>
  <c r="V9" i="13"/>
  <c r="G12" i="13"/>
  <c r="I12" i="13"/>
  <c r="K12" i="13"/>
  <c r="K8" i="13" s="1"/>
  <c r="M12" i="13"/>
  <c r="O12" i="13"/>
  <c r="O8" i="13" s="1"/>
  <c r="Q12" i="13"/>
  <c r="V12" i="13"/>
  <c r="G15" i="13"/>
  <c r="I15" i="13"/>
  <c r="K15" i="13"/>
  <c r="M15" i="13"/>
  <c r="O15" i="13"/>
  <c r="Q15" i="13"/>
  <c r="V15" i="13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V8" i="13" s="1"/>
  <c r="G21" i="13"/>
  <c r="M21" i="13" s="1"/>
  <c r="I21" i="13"/>
  <c r="K21" i="13"/>
  <c r="O21" i="13"/>
  <c r="Q21" i="13"/>
  <c r="V21" i="13"/>
  <c r="G23" i="13"/>
  <c r="I23" i="13"/>
  <c r="K23" i="13"/>
  <c r="M23" i="13"/>
  <c r="O23" i="13"/>
  <c r="Q23" i="13"/>
  <c r="V23" i="13"/>
  <c r="G25" i="13"/>
  <c r="I25" i="13"/>
  <c r="K25" i="13"/>
  <c r="M25" i="13"/>
  <c r="O25" i="13"/>
  <c r="Q25" i="13"/>
  <c r="V25" i="13"/>
  <c r="G27" i="13"/>
  <c r="I27" i="13"/>
  <c r="M27" i="13"/>
  <c r="O27" i="13"/>
  <c r="G28" i="13"/>
  <c r="I28" i="13"/>
  <c r="K28" i="13"/>
  <c r="K27" i="13" s="1"/>
  <c r="M28" i="13"/>
  <c r="O28" i="13"/>
  <c r="Q28" i="13"/>
  <c r="Q27" i="13" s="1"/>
  <c r="V28" i="13"/>
  <c r="V27" i="13" s="1"/>
  <c r="I30" i="13"/>
  <c r="K30" i="13"/>
  <c r="G31" i="13"/>
  <c r="G30" i="13" s="1"/>
  <c r="I31" i="13"/>
  <c r="K31" i="13"/>
  <c r="M31" i="13"/>
  <c r="M30" i="13" s="1"/>
  <c r="O31" i="13"/>
  <c r="O30" i="13" s="1"/>
  <c r="Q31" i="13"/>
  <c r="Q30" i="13" s="1"/>
  <c r="V31" i="13"/>
  <c r="V30" i="13" s="1"/>
  <c r="G33" i="13"/>
  <c r="M33" i="13" s="1"/>
  <c r="I33" i="13"/>
  <c r="K33" i="13"/>
  <c r="O33" i="13"/>
  <c r="Q33" i="13"/>
  <c r="V33" i="13"/>
  <c r="AE37" i="13"/>
  <c r="AF37" i="13"/>
  <c r="G302" i="12"/>
  <c r="BA299" i="12"/>
  <c r="BA292" i="12"/>
  <c r="BA286" i="12"/>
  <c r="BA284" i="12"/>
  <c r="BA283" i="12"/>
  <c r="BA97" i="12"/>
  <c r="BA92" i="12"/>
  <c r="BA87" i="12"/>
  <c r="BA43" i="12"/>
  <c r="BA16" i="12"/>
  <c r="BA13" i="12"/>
  <c r="G8" i="12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5" i="12"/>
  <c r="I15" i="12"/>
  <c r="K15" i="12"/>
  <c r="M15" i="12"/>
  <c r="O15" i="12"/>
  <c r="Q15" i="12"/>
  <c r="V15" i="12"/>
  <c r="G18" i="12"/>
  <c r="I18" i="12"/>
  <c r="K18" i="12"/>
  <c r="M18" i="12"/>
  <c r="O18" i="12"/>
  <c r="Q18" i="12"/>
  <c r="V18" i="12"/>
  <c r="G20" i="12"/>
  <c r="M20" i="12" s="1"/>
  <c r="I20" i="12"/>
  <c r="K20" i="12"/>
  <c r="O20" i="12"/>
  <c r="Q20" i="12"/>
  <c r="V20" i="12"/>
  <c r="G23" i="12"/>
  <c r="I23" i="12"/>
  <c r="K23" i="12"/>
  <c r="M23" i="12"/>
  <c r="O23" i="12"/>
  <c r="Q23" i="12"/>
  <c r="V23" i="12"/>
  <c r="G27" i="12"/>
  <c r="M27" i="12" s="1"/>
  <c r="I27" i="12"/>
  <c r="K27" i="12"/>
  <c r="O27" i="12"/>
  <c r="Q27" i="12"/>
  <c r="V27" i="12"/>
  <c r="O29" i="12"/>
  <c r="G30" i="12"/>
  <c r="M30" i="12" s="1"/>
  <c r="M29" i="12" s="1"/>
  <c r="I30" i="12"/>
  <c r="K30" i="12"/>
  <c r="O30" i="12"/>
  <c r="Q30" i="12"/>
  <c r="Q29" i="12" s="1"/>
  <c r="V30" i="12"/>
  <c r="V29" i="12" s="1"/>
  <c r="G33" i="12"/>
  <c r="M33" i="12" s="1"/>
  <c r="I33" i="12"/>
  <c r="I29" i="12" s="1"/>
  <c r="K33" i="12"/>
  <c r="K29" i="12" s="1"/>
  <c r="O33" i="12"/>
  <c r="Q33" i="12"/>
  <c r="V33" i="12"/>
  <c r="G36" i="12"/>
  <c r="I36" i="12"/>
  <c r="K36" i="12"/>
  <c r="M36" i="12"/>
  <c r="O36" i="12"/>
  <c r="Q36" i="12"/>
  <c r="V36" i="12"/>
  <c r="G39" i="12"/>
  <c r="M39" i="12" s="1"/>
  <c r="I39" i="12"/>
  <c r="K39" i="12"/>
  <c r="O39" i="12"/>
  <c r="Q39" i="12"/>
  <c r="V39" i="12"/>
  <c r="G42" i="12"/>
  <c r="I42" i="12"/>
  <c r="K42" i="12"/>
  <c r="M42" i="12"/>
  <c r="O42" i="12"/>
  <c r="Q42" i="12"/>
  <c r="V42" i="12"/>
  <c r="G45" i="12"/>
  <c r="M45" i="12" s="1"/>
  <c r="I45" i="12"/>
  <c r="K45" i="12"/>
  <c r="O45" i="12"/>
  <c r="Q45" i="12"/>
  <c r="V45" i="12"/>
  <c r="G47" i="12"/>
  <c r="G48" i="12"/>
  <c r="I48" i="12"/>
  <c r="K48" i="12"/>
  <c r="M48" i="12"/>
  <c r="O48" i="12"/>
  <c r="O47" i="12" s="1"/>
  <c r="Q48" i="12"/>
  <c r="Q47" i="12" s="1"/>
  <c r="V48" i="12"/>
  <c r="V47" i="12" s="1"/>
  <c r="G52" i="12"/>
  <c r="M52" i="12" s="1"/>
  <c r="I52" i="12"/>
  <c r="I47" i="12" s="1"/>
  <c r="K52" i="12"/>
  <c r="O52" i="12"/>
  <c r="Q52" i="12"/>
  <c r="V52" i="12"/>
  <c r="G57" i="12"/>
  <c r="I57" i="12"/>
  <c r="K57" i="12"/>
  <c r="K47" i="12" s="1"/>
  <c r="M57" i="12"/>
  <c r="O57" i="12"/>
  <c r="Q57" i="12"/>
  <c r="V57" i="12"/>
  <c r="G60" i="12"/>
  <c r="I60" i="12"/>
  <c r="K60" i="12"/>
  <c r="M60" i="12"/>
  <c r="O60" i="12"/>
  <c r="Q60" i="12"/>
  <c r="V60" i="12"/>
  <c r="G63" i="12"/>
  <c r="M63" i="12" s="1"/>
  <c r="I63" i="12"/>
  <c r="K63" i="12"/>
  <c r="O63" i="12"/>
  <c r="Q63" i="12"/>
  <c r="V63" i="12"/>
  <c r="G66" i="12"/>
  <c r="M66" i="12" s="1"/>
  <c r="I66" i="12"/>
  <c r="K66" i="12"/>
  <c r="O66" i="12"/>
  <c r="Q66" i="12"/>
  <c r="V66" i="12"/>
  <c r="G69" i="12"/>
  <c r="M69" i="12" s="1"/>
  <c r="I69" i="12"/>
  <c r="K69" i="12"/>
  <c r="O69" i="12"/>
  <c r="Q69" i="12"/>
  <c r="V69" i="12"/>
  <c r="G72" i="12"/>
  <c r="I72" i="12"/>
  <c r="K72" i="12"/>
  <c r="M72" i="12"/>
  <c r="O72" i="12"/>
  <c r="Q72" i="12"/>
  <c r="V72" i="12"/>
  <c r="G73" i="12"/>
  <c r="G74" i="12"/>
  <c r="I74" i="12"/>
  <c r="I73" i="12" s="1"/>
  <c r="K74" i="12"/>
  <c r="K73" i="12" s="1"/>
  <c r="M74" i="12"/>
  <c r="M73" i="12" s="1"/>
  <c r="O74" i="12"/>
  <c r="O73" i="12" s="1"/>
  <c r="Q74" i="12"/>
  <c r="Q73" i="12" s="1"/>
  <c r="V74" i="12"/>
  <c r="V73" i="12" s="1"/>
  <c r="V77" i="12"/>
  <c r="G78" i="12"/>
  <c r="G77" i="12" s="1"/>
  <c r="I78" i="12"/>
  <c r="I77" i="12" s="1"/>
  <c r="K78" i="12"/>
  <c r="K77" i="12" s="1"/>
  <c r="M78" i="12"/>
  <c r="O78" i="12"/>
  <c r="O77" i="12" s="1"/>
  <c r="Q78" i="12"/>
  <c r="Q77" i="12" s="1"/>
  <c r="V78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V85" i="12"/>
  <c r="G86" i="12"/>
  <c r="I86" i="12"/>
  <c r="I85" i="12" s="1"/>
  <c r="K86" i="12"/>
  <c r="M86" i="12"/>
  <c r="O86" i="12"/>
  <c r="O85" i="12" s="1"/>
  <c r="Q86" i="12"/>
  <c r="Q85" i="12" s="1"/>
  <c r="V86" i="12"/>
  <c r="G91" i="12"/>
  <c r="G85" i="12" s="1"/>
  <c r="I91" i="12"/>
  <c r="K91" i="12"/>
  <c r="O91" i="12"/>
  <c r="Q91" i="12"/>
  <c r="V91" i="12"/>
  <c r="G94" i="12"/>
  <c r="I94" i="12"/>
  <c r="K94" i="12"/>
  <c r="M94" i="12"/>
  <c r="O94" i="12"/>
  <c r="Q94" i="12"/>
  <c r="V94" i="12"/>
  <c r="G96" i="12"/>
  <c r="M96" i="12" s="1"/>
  <c r="I96" i="12"/>
  <c r="K96" i="12"/>
  <c r="K85" i="12" s="1"/>
  <c r="O96" i="12"/>
  <c r="Q96" i="12"/>
  <c r="V96" i="12"/>
  <c r="G99" i="12"/>
  <c r="I99" i="12"/>
  <c r="K99" i="12"/>
  <c r="M99" i="12"/>
  <c r="O99" i="12"/>
  <c r="Q99" i="12"/>
  <c r="V99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7" i="12"/>
  <c r="M107" i="12" s="1"/>
  <c r="I107" i="12"/>
  <c r="K107" i="12"/>
  <c r="O107" i="12"/>
  <c r="Q107" i="12"/>
  <c r="V107" i="12"/>
  <c r="G110" i="12"/>
  <c r="I110" i="12"/>
  <c r="K110" i="12"/>
  <c r="M110" i="12"/>
  <c r="O110" i="12"/>
  <c r="Q110" i="12"/>
  <c r="V110" i="12"/>
  <c r="G112" i="12"/>
  <c r="I112" i="12"/>
  <c r="K112" i="12"/>
  <c r="M112" i="12"/>
  <c r="O112" i="12"/>
  <c r="Q112" i="12"/>
  <c r="V112" i="12"/>
  <c r="G114" i="12"/>
  <c r="I114" i="12"/>
  <c r="K114" i="12"/>
  <c r="M114" i="12"/>
  <c r="O114" i="12"/>
  <c r="Q114" i="12"/>
  <c r="V114" i="12"/>
  <c r="G117" i="12"/>
  <c r="I117" i="12"/>
  <c r="K117" i="12"/>
  <c r="M117" i="12"/>
  <c r="O117" i="12"/>
  <c r="Q117" i="12"/>
  <c r="V117" i="12"/>
  <c r="G119" i="12"/>
  <c r="I119" i="12"/>
  <c r="K119" i="12"/>
  <c r="M119" i="12"/>
  <c r="O119" i="12"/>
  <c r="Q119" i="12"/>
  <c r="V119" i="12"/>
  <c r="G121" i="12"/>
  <c r="M121" i="12" s="1"/>
  <c r="I121" i="12"/>
  <c r="K121" i="12"/>
  <c r="O121" i="12"/>
  <c r="Q121" i="12"/>
  <c r="V121" i="12"/>
  <c r="G123" i="12"/>
  <c r="I123" i="12"/>
  <c r="K123" i="12"/>
  <c r="M123" i="12"/>
  <c r="O123" i="12"/>
  <c r="Q123" i="12"/>
  <c r="V123" i="12"/>
  <c r="G125" i="12"/>
  <c r="M125" i="12" s="1"/>
  <c r="I125" i="12"/>
  <c r="K125" i="12"/>
  <c r="O125" i="12"/>
  <c r="Q125" i="12"/>
  <c r="V125" i="12"/>
  <c r="I129" i="12"/>
  <c r="O129" i="12"/>
  <c r="G130" i="12"/>
  <c r="M130" i="12" s="1"/>
  <c r="M129" i="12" s="1"/>
  <c r="I130" i="12"/>
  <c r="K130" i="12"/>
  <c r="K129" i="12" s="1"/>
  <c r="O130" i="12"/>
  <c r="Q130" i="12"/>
  <c r="Q129" i="12" s="1"/>
  <c r="V130" i="12"/>
  <c r="V129" i="12" s="1"/>
  <c r="K132" i="12"/>
  <c r="G133" i="12"/>
  <c r="M133" i="12" s="1"/>
  <c r="I133" i="12"/>
  <c r="K133" i="12"/>
  <c r="O133" i="12"/>
  <c r="O132" i="12" s="1"/>
  <c r="Q133" i="12"/>
  <c r="V133" i="12"/>
  <c r="V132" i="12" s="1"/>
  <c r="G142" i="12"/>
  <c r="G132" i="12" s="1"/>
  <c r="I142" i="12"/>
  <c r="K142" i="12"/>
  <c r="M142" i="12"/>
  <c r="O142" i="12"/>
  <c r="Q142" i="12"/>
  <c r="V142" i="12"/>
  <c r="G144" i="12"/>
  <c r="I144" i="12"/>
  <c r="K144" i="12"/>
  <c r="M144" i="12"/>
  <c r="O144" i="12"/>
  <c r="Q144" i="12"/>
  <c r="Q132" i="12" s="1"/>
  <c r="V144" i="12"/>
  <c r="G146" i="12"/>
  <c r="I146" i="12"/>
  <c r="I132" i="12" s="1"/>
  <c r="K146" i="12"/>
  <c r="M146" i="12"/>
  <c r="O146" i="12"/>
  <c r="Q146" i="12"/>
  <c r="V146" i="12"/>
  <c r="G148" i="12"/>
  <c r="I148" i="12"/>
  <c r="K148" i="12"/>
  <c r="M148" i="12"/>
  <c r="O148" i="12"/>
  <c r="Q148" i="12"/>
  <c r="V148" i="12"/>
  <c r="G150" i="12"/>
  <c r="M150" i="12" s="1"/>
  <c r="I150" i="12"/>
  <c r="K150" i="12"/>
  <c r="O150" i="12"/>
  <c r="Q150" i="12"/>
  <c r="V150" i="12"/>
  <c r="G154" i="12"/>
  <c r="M154" i="12" s="1"/>
  <c r="I154" i="12"/>
  <c r="K154" i="12"/>
  <c r="O154" i="12"/>
  <c r="Q154" i="12"/>
  <c r="V154" i="12"/>
  <c r="G156" i="12"/>
  <c r="I156" i="12"/>
  <c r="K156" i="12"/>
  <c r="M156" i="12"/>
  <c r="O156" i="12"/>
  <c r="Q156" i="12"/>
  <c r="V156" i="12"/>
  <c r="G159" i="12"/>
  <c r="I159" i="12"/>
  <c r="I158" i="12" s="1"/>
  <c r="K159" i="12"/>
  <c r="M159" i="12"/>
  <c r="O159" i="12"/>
  <c r="O158" i="12" s="1"/>
  <c r="Q159" i="12"/>
  <c r="Q158" i="12" s="1"/>
  <c r="V159" i="12"/>
  <c r="V158" i="12" s="1"/>
  <c r="G168" i="12"/>
  <c r="M168" i="12" s="1"/>
  <c r="I168" i="12"/>
  <c r="K168" i="12"/>
  <c r="O168" i="12"/>
  <c r="Q168" i="12"/>
  <c r="V168" i="12"/>
  <c r="G177" i="12"/>
  <c r="M177" i="12" s="1"/>
  <c r="I177" i="12"/>
  <c r="K177" i="12"/>
  <c r="K158" i="12" s="1"/>
  <c r="O177" i="12"/>
  <c r="Q177" i="12"/>
  <c r="V177" i="12"/>
  <c r="G186" i="12"/>
  <c r="M186" i="12" s="1"/>
  <c r="I186" i="12"/>
  <c r="K186" i="12"/>
  <c r="O186" i="12"/>
  <c r="Q186" i="12"/>
  <c r="V186" i="12"/>
  <c r="G188" i="12"/>
  <c r="AF302" i="12" s="1"/>
  <c r="I188" i="12"/>
  <c r="K188" i="12"/>
  <c r="O188" i="12"/>
  <c r="Q188" i="12"/>
  <c r="V188" i="12"/>
  <c r="Q190" i="12"/>
  <c r="G191" i="12"/>
  <c r="I191" i="12"/>
  <c r="I190" i="12" s="1"/>
  <c r="K191" i="12"/>
  <c r="M191" i="12"/>
  <c r="O191" i="12"/>
  <c r="Q191" i="12"/>
  <c r="V191" i="12"/>
  <c r="G201" i="12"/>
  <c r="G190" i="12" s="1"/>
  <c r="I201" i="12"/>
  <c r="K201" i="12"/>
  <c r="K190" i="12" s="1"/>
  <c r="M201" i="12"/>
  <c r="O201" i="12"/>
  <c r="O190" i="12" s="1"/>
  <c r="Q201" i="12"/>
  <c r="V201" i="12"/>
  <c r="V190" i="12" s="1"/>
  <c r="G208" i="12"/>
  <c r="I208" i="12"/>
  <c r="K208" i="12"/>
  <c r="M208" i="12"/>
  <c r="O208" i="12"/>
  <c r="Q208" i="12"/>
  <c r="V208" i="12"/>
  <c r="G211" i="12"/>
  <c r="M211" i="12" s="1"/>
  <c r="I211" i="12"/>
  <c r="K211" i="12"/>
  <c r="O211" i="12"/>
  <c r="Q211" i="12"/>
  <c r="V211" i="12"/>
  <c r="G213" i="12"/>
  <c r="I213" i="12"/>
  <c r="K213" i="12"/>
  <c r="M213" i="12"/>
  <c r="O213" i="12"/>
  <c r="Q213" i="12"/>
  <c r="V213" i="12"/>
  <c r="G216" i="12"/>
  <c r="M216" i="12" s="1"/>
  <c r="I216" i="12"/>
  <c r="K216" i="12"/>
  <c r="O216" i="12"/>
  <c r="Q216" i="12"/>
  <c r="V216" i="12"/>
  <c r="G218" i="12"/>
  <c r="I218" i="12"/>
  <c r="K218" i="12"/>
  <c r="M218" i="12"/>
  <c r="O218" i="12"/>
  <c r="Q218" i="12"/>
  <c r="V218" i="12"/>
  <c r="G220" i="12"/>
  <c r="G221" i="12"/>
  <c r="M221" i="12" s="1"/>
  <c r="M220" i="12" s="1"/>
  <c r="I221" i="12"/>
  <c r="I220" i="12" s="1"/>
  <c r="K221" i="12"/>
  <c r="K220" i="12" s="1"/>
  <c r="O221" i="12"/>
  <c r="Q221" i="12"/>
  <c r="Q220" i="12" s="1"/>
  <c r="V221" i="12"/>
  <c r="G223" i="12"/>
  <c r="M223" i="12" s="1"/>
  <c r="I223" i="12"/>
  <c r="K223" i="12"/>
  <c r="O223" i="12"/>
  <c r="O220" i="12" s="1"/>
  <c r="Q223" i="12"/>
  <c r="V223" i="12"/>
  <c r="V220" i="12" s="1"/>
  <c r="G225" i="12"/>
  <c r="G226" i="12"/>
  <c r="I226" i="12"/>
  <c r="K226" i="12"/>
  <c r="K225" i="12" s="1"/>
  <c r="M226" i="12"/>
  <c r="O226" i="12"/>
  <c r="O225" i="12" s="1"/>
  <c r="Q226" i="12"/>
  <c r="Q225" i="12" s="1"/>
  <c r="V226" i="12"/>
  <c r="V225" i="12" s="1"/>
  <c r="G228" i="12"/>
  <c r="I228" i="12"/>
  <c r="I225" i="12" s="1"/>
  <c r="K228" i="12"/>
  <c r="M228" i="12"/>
  <c r="O228" i="12"/>
  <c r="Q228" i="12"/>
  <c r="V228" i="12"/>
  <c r="G230" i="12"/>
  <c r="I230" i="12"/>
  <c r="K230" i="12"/>
  <c r="M230" i="12"/>
  <c r="O230" i="12"/>
  <c r="Q230" i="12"/>
  <c r="V230" i="12"/>
  <c r="G234" i="12"/>
  <c r="I234" i="12"/>
  <c r="K234" i="12"/>
  <c r="M234" i="12"/>
  <c r="O234" i="12"/>
  <c r="Q234" i="12"/>
  <c r="V234" i="12"/>
  <c r="G239" i="12"/>
  <c r="M239" i="12" s="1"/>
  <c r="I239" i="12"/>
  <c r="K239" i="12"/>
  <c r="O239" i="12"/>
  <c r="Q239" i="12"/>
  <c r="V239" i="12"/>
  <c r="G242" i="12"/>
  <c r="I242" i="12"/>
  <c r="K242" i="12"/>
  <c r="M242" i="12"/>
  <c r="O242" i="12"/>
  <c r="Q242" i="12"/>
  <c r="V242" i="12"/>
  <c r="G244" i="12"/>
  <c r="M244" i="12" s="1"/>
  <c r="I244" i="12"/>
  <c r="K244" i="12"/>
  <c r="O244" i="12"/>
  <c r="Q244" i="12"/>
  <c r="V244" i="12"/>
  <c r="G246" i="12"/>
  <c r="I246" i="12"/>
  <c r="K246" i="12"/>
  <c r="M246" i="12"/>
  <c r="O246" i="12"/>
  <c r="Q246" i="12"/>
  <c r="V246" i="12"/>
  <c r="G248" i="12"/>
  <c r="G249" i="12"/>
  <c r="I249" i="12"/>
  <c r="I248" i="12" s="1"/>
  <c r="K249" i="12"/>
  <c r="K248" i="12" s="1"/>
  <c r="M249" i="12"/>
  <c r="O249" i="12"/>
  <c r="Q249" i="12"/>
  <c r="Q248" i="12" s="1"/>
  <c r="V249" i="12"/>
  <c r="G252" i="12"/>
  <c r="M252" i="12" s="1"/>
  <c r="I252" i="12"/>
  <c r="K252" i="12"/>
  <c r="O252" i="12"/>
  <c r="O248" i="12" s="1"/>
  <c r="Q252" i="12"/>
  <c r="V252" i="12"/>
  <c r="V248" i="12" s="1"/>
  <c r="G254" i="12"/>
  <c r="I254" i="12"/>
  <c r="K254" i="12"/>
  <c r="M254" i="12"/>
  <c r="O254" i="12"/>
  <c r="Q254" i="12"/>
  <c r="V254" i="12"/>
  <c r="G256" i="12"/>
  <c r="I256" i="12"/>
  <c r="K256" i="12"/>
  <c r="M256" i="12"/>
  <c r="O256" i="12"/>
  <c r="Q256" i="12"/>
  <c r="V256" i="12"/>
  <c r="G258" i="12"/>
  <c r="I258" i="12"/>
  <c r="K258" i="12"/>
  <c r="M258" i="12"/>
  <c r="O258" i="12"/>
  <c r="Q258" i="12"/>
  <c r="V258" i="12"/>
  <c r="V259" i="12"/>
  <c r="G260" i="12"/>
  <c r="I260" i="12"/>
  <c r="K260" i="12"/>
  <c r="M260" i="12"/>
  <c r="O260" i="12"/>
  <c r="Q260" i="12"/>
  <c r="Q259" i="12" s="1"/>
  <c r="V260" i="12"/>
  <c r="G262" i="12"/>
  <c r="G259" i="12" s="1"/>
  <c r="I262" i="12"/>
  <c r="I259" i="12" s="1"/>
  <c r="K262" i="12"/>
  <c r="K259" i="12" s="1"/>
  <c r="O262" i="12"/>
  <c r="O259" i="12" s="1"/>
  <c r="Q262" i="12"/>
  <c r="V262" i="12"/>
  <c r="G264" i="12"/>
  <c r="I264" i="12"/>
  <c r="K264" i="12"/>
  <c r="M264" i="12"/>
  <c r="O264" i="12"/>
  <c r="Q264" i="12"/>
  <c r="V264" i="12"/>
  <c r="G268" i="12"/>
  <c r="M268" i="12" s="1"/>
  <c r="I268" i="12"/>
  <c r="K268" i="12"/>
  <c r="O268" i="12"/>
  <c r="Q268" i="12"/>
  <c r="V268" i="12"/>
  <c r="I275" i="12"/>
  <c r="K275" i="12"/>
  <c r="O275" i="12"/>
  <c r="Q275" i="12"/>
  <c r="G276" i="12"/>
  <c r="M276" i="12" s="1"/>
  <c r="M275" i="12" s="1"/>
  <c r="I276" i="12"/>
  <c r="K276" i="12"/>
  <c r="O276" i="12"/>
  <c r="Q276" i="12"/>
  <c r="V276" i="12"/>
  <c r="V275" i="12" s="1"/>
  <c r="K277" i="12"/>
  <c r="Q277" i="12"/>
  <c r="G278" i="12"/>
  <c r="M278" i="12" s="1"/>
  <c r="M277" i="12" s="1"/>
  <c r="I278" i="12"/>
  <c r="K278" i="12"/>
  <c r="O278" i="12"/>
  <c r="O277" i="12" s="1"/>
  <c r="Q278" i="12"/>
  <c r="V278" i="12"/>
  <c r="V277" i="12" s="1"/>
  <c r="G280" i="12"/>
  <c r="G277" i="12" s="1"/>
  <c r="I280" i="12"/>
  <c r="I277" i="12" s="1"/>
  <c r="K280" i="12"/>
  <c r="M280" i="12"/>
  <c r="O280" i="12"/>
  <c r="Q280" i="12"/>
  <c r="V280" i="12"/>
  <c r="G281" i="12"/>
  <c r="I281" i="12"/>
  <c r="K281" i="12"/>
  <c r="M281" i="12"/>
  <c r="O281" i="12"/>
  <c r="Q281" i="12"/>
  <c r="V281" i="12"/>
  <c r="G282" i="12"/>
  <c r="I282" i="12"/>
  <c r="K282" i="12"/>
  <c r="M282" i="12"/>
  <c r="O282" i="12"/>
  <c r="Q282" i="12"/>
  <c r="V282" i="12"/>
  <c r="G285" i="12"/>
  <c r="I285" i="12"/>
  <c r="K285" i="12"/>
  <c r="M285" i="12"/>
  <c r="O285" i="12"/>
  <c r="Q285" i="12"/>
  <c r="V285" i="12"/>
  <c r="G288" i="12"/>
  <c r="G287" i="12" s="1"/>
  <c r="I288" i="12"/>
  <c r="I287" i="12" s="1"/>
  <c r="K288" i="12"/>
  <c r="K287" i="12" s="1"/>
  <c r="O288" i="12"/>
  <c r="O287" i="12" s="1"/>
  <c r="Q288" i="12"/>
  <c r="V288" i="12"/>
  <c r="G291" i="12"/>
  <c r="I291" i="12"/>
  <c r="K291" i="12"/>
  <c r="M291" i="12"/>
  <c r="O291" i="12"/>
  <c r="Q291" i="12"/>
  <c r="Q287" i="12" s="1"/>
  <c r="V291" i="12"/>
  <c r="V287" i="12" s="1"/>
  <c r="K293" i="12"/>
  <c r="G294" i="12"/>
  <c r="I294" i="12"/>
  <c r="I293" i="12" s="1"/>
  <c r="K294" i="12"/>
  <c r="M294" i="12"/>
  <c r="O294" i="12"/>
  <c r="O293" i="12" s="1"/>
  <c r="Q294" i="12"/>
  <c r="Q293" i="12" s="1"/>
  <c r="V294" i="12"/>
  <c r="G295" i="12"/>
  <c r="M295" i="12" s="1"/>
  <c r="I295" i="12"/>
  <c r="K295" i="12"/>
  <c r="O295" i="12"/>
  <c r="Q295" i="12"/>
  <c r="V295" i="12"/>
  <c r="V293" i="12" s="1"/>
  <c r="G296" i="12"/>
  <c r="I296" i="12"/>
  <c r="K296" i="12"/>
  <c r="M296" i="12"/>
  <c r="O296" i="12"/>
  <c r="Q296" i="12"/>
  <c r="V296" i="12"/>
  <c r="G298" i="12"/>
  <c r="M298" i="12" s="1"/>
  <c r="I298" i="12"/>
  <c r="K298" i="12"/>
  <c r="O298" i="12"/>
  <c r="Q298" i="12"/>
  <c r="V298" i="12"/>
  <c r="G300" i="12"/>
  <c r="I300" i="12"/>
  <c r="K300" i="12"/>
  <c r="M300" i="12"/>
  <c r="O300" i="12"/>
  <c r="Q300" i="12"/>
  <c r="V300" i="12"/>
  <c r="AE302" i="12"/>
  <c r="I20" i="1"/>
  <c r="I19" i="1"/>
  <c r="I18" i="1"/>
  <c r="I17" i="1"/>
  <c r="I16" i="1"/>
  <c r="I89" i="1"/>
  <c r="J88" i="1" s="1"/>
  <c r="F47" i="1"/>
  <c r="G23" i="1" s="1"/>
  <c r="G47" i="1"/>
  <c r="G25" i="1" s="1"/>
  <c r="A25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47" i="1" s="1"/>
  <c r="J28" i="1"/>
  <c r="J26" i="1"/>
  <c r="G38" i="1"/>
  <c r="F38" i="1"/>
  <c r="J23" i="1"/>
  <c r="J24" i="1"/>
  <c r="J25" i="1"/>
  <c r="J27" i="1"/>
  <c r="E24" i="1"/>
  <c r="E26" i="1"/>
  <c r="J62" i="1" l="1"/>
  <c r="J81" i="1"/>
  <c r="J63" i="1"/>
  <c r="J82" i="1"/>
  <c r="J76" i="1"/>
  <c r="J75" i="1"/>
  <c r="J68" i="1"/>
  <c r="J69" i="1"/>
  <c r="J70" i="1"/>
  <c r="J83" i="1"/>
  <c r="J64" i="1"/>
  <c r="J78" i="1"/>
  <c r="J84" i="1"/>
  <c r="J77" i="1"/>
  <c r="J71" i="1"/>
  <c r="J86" i="1"/>
  <c r="J72" i="1"/>
  <c r="J66" i="1"/>
  <c r="J80" i="1"/>
  <c r="J65" i="1"/>
  <c r="J74" i="1"/>
  <c r="J87" i="1"/>
  <c r="J61" i="1"/>
  <c r="J67" i="1"/>
  <c r="J73" i="1"/>
  <c r="J79" i="1"/>
  <c r="J85" i="1"/>
  <c r="G26" i="1"/>
  <c r="A26" i="1"/>
  <c r="A23" i="1"/>
  <c r="G28" i="1"/>
  <c r="M325" i="16"/>
  <c r="M198" i="16"/>
  <c r="M172" i="16"/>
  <c r="M154" i="16"/>
  <c r="M111" i="16"/>
  <c r="M212" i="16"/>
  <c r="M246" i="16"/>
  <c r="M34" i="16"/>
  <c r="M310" i="16"/>
  <c r="M8" i="16"/>
  <c r="M297" i="16"/>
  <c r="M56" i="16"/>
  <c r="M306" i="16"/>
  <c r="M277" i="16"/>
  <c r="M276" i="16" s="1"/>
  <c r="M122" i="16"/>
  <c r="M121" i="16" s="1"/>
  <c r="M97" i="16"/>
  <c r="M43" i="16"/>
  <c r="M255" i="16"/>
  <c r="M254" i="16" s="1"/>
  <c r="G100" i="16"/>
  <c r="G111" i="16"/>
  <c r="G151" i="16"/>
  <c r="G240" i="16"/>
  <c r="G212" i="16"/>
  <c r="AF334" i="16"/>
  <c r="G172" i="16"/>
  <c r="M8" i="15"/>
  <c r="M34" i="15"/>
  <c r="M847" i="14"/>
  <c r="M815" i="14"/>
  <c r="M767" i="14"/>
  <c r="M541" i="14"/>
  <c r="M371" i="14"/>
  <c r="M651" i="14"/>
  <c r="M791" i="14"/>
  <c r="M421" i="14"/>
  <c r="M286" i="14"/>
  <c r="M681" i="14"/>
  <c r="M906" i="14"/>
  <c r="M671" i="14"/>
  <c r="M586" i="14"/>
  <c r="M185" i="14"/>
  <c r="G926" i="14"/>
  <c r="G906" i="14"/>
  <c r="G651" i="14"/>
  <c r="G538" i="14"/>
  <c r="M74" i="14"/>
  <c r="M59" i="14" s="1"/>
  <c r="M599" i="14"/>
  <c r="M598" i="14" s="1"/>
  <c r="M404" i="14"/>
  <c r="M403" i="14" s="1"/>
  <c r="G904" i="14"/>
  <c r="G791" i="14"/>
  <c r="M389" i="14"/>
  <c r="G421" i="14"/>
  <c r="G43" i="14"/>
  <c r="M924" i="14"/>
  <c r="M918" i="14" s="1"/>
  <c r="M726" i="14"/>
  <c r="G586" i="14"/>
  <c r="M301" i="14"/>
  <c r="M231" i="14"/>
  <c r="M208" i="14" s="1"/>
  <c r="G886" i="14"/>
  <c r="G815" i="14"/>
  <c r="G767" i="14"/>
  <c r="G408" i="14"/>
  <c r="M47" i="12"/>
  <c r="M293" i="12"/>
  <c r="M132" i="12"/>
  <c r="M77" i="12"/>
  <c r="M190" i="12"/>
  <c r="M248" i="12"/>
  <c r="M8" i="12"/>
  <c r="M225" i="12"/>
  <c r="M188" i="12"/>
  <c r="M158" i="12" s="1"/>
  <c r="M288" i="12"/>
  <c r="M287" i="12" s="1"/>
  <c r="M262" i="12"/>
  <c r="M259" i="12" s="1"/>
  <c r="M91" i="12"/>
  <c r="M85" i="12" s="1"/>
  <c r="G293" i="12"/>
  <c r="G158" i="12"/>
  <c r="G29" i="12"/>
  <c r="G275" i="12"/>
  <c r="G129" i="12"/>
  <c r="I21" i="1"/>
  <c r="J39" i="1"/>
  <c r="J47" i="1" s="1"/>
  <c r="J43" i="1"/>
  <c r="J44" i="1"/>
  <c r="J46" i="1"/>
  <c r="J42" i="1"/>
  <c r="J41" i="1"/>
  <c r="J45" i="1"/>
  <c r="H47" i="1"/>
  <c r="J89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<sst xmlns="http://schemas.openxmlformats.org/spreadsheetml/2006/main" count="7018" uniqueCount="1506">
  <si>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</si>
  <si>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</si>
  <si>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</si>
  <si>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</si>
  <si>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</si>
  <si>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</si>
  <si>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</si>
  <si>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</si>
  <si>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</si>
  <si>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</si>
  <si>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</si>
  <si>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</si>
  <si>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</si>
  <si>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</si>
  <si>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</si>
  <si>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</si>
  <si>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</si>
  <si>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</si>
  <si>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</si>
  <si>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</si>
  <si>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</si>
  <si>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</si>
  <si>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</si>
  <si>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</si>
  <si>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</si>
  <si>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</si>
  <si>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</si>
  <si>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</si>
  <si>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</si>
  <si>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</si>
  <si>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</si>
  <si>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</si>
  <si>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</si>
  <si>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</si>
  <si>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</si>
  <si>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</si>
  <si>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</si>
  <si>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</si>
  <si>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</si>
  <si>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</si>
  <si>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</si>
  <si>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</si>
  <si>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</si>
  <si>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</si>
  <si>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Rekonstrukce - modernizace objektu</t>
  </si>
  <si>
    <t>Stavba</t>
  </si>
  <si>
    <t>Stavební objekt</t>
  </si>
  <si>
    <t>6</t>
  </si>
  <si>
    <t>FN Brno - Rekonstrukce stravovacího provozu</t>
  </si>
  <si>
    <t>SO01</t>
  </si>
  <si>
    <t>I.Etapa - výstavba provizorní varny</t>
  </si>
  <si>
    <t>SO01a</t>
  </si>
  <si>
    <t>I.Etapa - příprava zařízení staveniště</t>
  </si>
  <si>
    <t>SO02</t>
  </si>
  <si>
    <t>II.Etapa - rekonstrukce varny</t>
  </si>
  <si>
    <t>SO02a</t>
  </si>
  <si>
    <t>II.Etapa - příprava zařízení staveniště</t>
  </si>
  <si>
    <t>SO03</t>
  </si>
  <si>
    <t>III.Etapa - dokončení rekonstrukce varny</t>
  </si>
  <si>
    <t>Celkem za stavbu</t>
  </si>
  <si>
    <t>CZK</t>
  </si>
  <si>
    <t>#POPS</t>
  </si>
  <si>
    <t>Popis stavby: 1 - Rekonstrukce - modernizace objektu</t>
  </si>
  <si>
    <t>#POPO</t>
  </si>
  <si>
    <t>Popis objektu: 6 - FN Brno - Rekonstrukce stravovacího provozu</t>
  </si>
  <si>
    <t>#POPR</t>
  </si>
  <si>
    <t>Popis rozpočtu: SO01 - I.Etapa - výstavba provizorní varny</t>
  </si>
  <si>
    <t>Popis rozpočtu: SO01a - I.Etapa - příprava zařízení staveniště</t>
  </si>
  <si>
    <t>Popis rozpočtu: SO02 - II.Etapa - rekonstrukce varny</t>
  </si>
  <si>
    <t>Popis rozpočtu: SO02a - II.Etapa - příprava zařízení staveniště</t>
  </si>
  <si>
    <t>Popis rozpočtu: SO03 - III.Etapa - dokončení rekonstrukce varny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</si>
  <si>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</si>
  <si>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</si>
  <si>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</si>
  <si>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</si>
  <si>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</si>
  <si>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</si>
  <si>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</si>
  <si>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</si>
  <si>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</si>
  <si>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</si>
  <si>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</si>
  <si>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</si>
  <si>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</si>
  <si>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</si>
  <si>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</si>
  <si>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</si>
  <si>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</si>
  <si>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</si>
  <si>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</si>
  <si>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</si>
  <si>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</si>
  <si>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</si>
  <si>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</si>
  <si>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</si>
  <si>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</si>
  <si>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</si>
  <si>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</si>
  <si>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</si>
  <si>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</si>
  <si>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</si>
  <si>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</si>
  <si>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</si>
  <si>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</si>
  <si>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</si>
  <si>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</si>
  <si>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</si>
  <si>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</si>
  <si>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</si>
  <si>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</si>
  <si>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</si>
  <si>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</si>
  <si>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</si>
  <si>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</si>
  <si>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</si>
  <si>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</si>
  <si>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</si>
  <si>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</si>
  <si>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</si>
  <si>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</si>
  <si>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</si>
  <si>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</si>
  <si>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</si>
  <si>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</si>
  <si>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</si>
  <si>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</si>
  <si>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</si>
  <si>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</si>
  <si>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</si>
  <si>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</si>
  <si>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</si>
  <si>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</si>
  <si>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</si>
  <si>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</si>
  <si>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</si>
  <si>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</si>
  <si>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</si>
  <si>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</si>
  <si>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</si>
  <si>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</si>
  <si>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</si>
  <si>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</si>
  <si>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</si>
  <si>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</si>
  <si>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</si>
  <si>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</si>
  <si>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</si>
  <si>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</si>
  <si>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</si>
  <si>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</si>
  <si>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</si>
  <si>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</si>
  <si>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</si>
  <si>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</si>
  <si>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</si>
  <si>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</si>
  <si>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311361821R00</t>
  </si>
  <si>
    <t>Výztuž nadzákladových zdí z betonářské oceli 10 505(R), Výztuž ocelová betonářská - tyč;  úprava: střih, ohyb;  povrch: žebírkový;  značka: B500B (1.0439);  d = 12,0 mm</t>
  </si>
  <si>
    <t>t</t>
  </si>
  <si>
    <t>801-1</t>
  </si>
  <si>
    <t>RTS 22/ II</t>
  </si>
  <si>
    <t>Práce</t>
  </si>
  <si>
    <t>Běžná</t>
  </si>
  <si>
    <t>POL1_</t>
  </si>
  <si>
    <t>včetně distančních prvků</t>
  </si>
  <si>
    <t>SPI</t>
  </si>
  <si>
    <t>soklík TG : 0,15*(0,76*2+5,36*2)*0,1*50*0,001</t>
  </si>
  <si>
    <t>VV</t>
  </si>
  <si>
    <t>342011123R00</t>
  </si>
  <si>
    <t>Příčky z desek sádrokartonových jednoduché opláštění bez izolace, konstrukce CW 50 tloušťka příčky 75 mm, desky impregnované, tloušťky 12,5 mm,  , požární odolnost EI 15</t>
  </si>
  <si>
    <t>m2</t>
  </si>
  <si>
    <t>zřízení nosné konstrukce příčky, vložení tepelné izolace tl. do 5 cm, montáž desek, tmelení spár Q2 a úprava rohů. Včetně dodávek materiálu.</t>
  </si>
  <si>
    <t>St20 : 2,4*3,41*2</t>
  </si>
  <si>
    <t>342013123R00</t>
  </si>
  <si>
    <t>Příčky z desek sádrokartonových dvojité opláštění, jednoduchá konstrukce CW 50  tloušťka příčky 100 mm, desky impregnované, tloušťky 12,5 mm, tloušťka izolace 50 mm, požární odolnost EI 60, Výrobek izolační pro budovy z minerální vlny (MW) tvar: rohož; použití: stěny; tloušťka d = 50,0 mm; hrana: rovná; OH = 15 kg/m3; lambda = 0,037 W/...</t>
  </si>
  <si>
    <t>St26 : 2,4*3,92-2*0,9</t>
  </si>
  <si>
    <t>342090132R00</t>
  </si>
  <si>
    <t>Úprava nosné konstrukce a opláštění SDK příčky pro zřízení otvoru pro dveře jednokřídlé, při hmotnosti jednoho křídla do 25 kg, v SDK příčce z R-CW a R-UW profilů š. 100 mm, 2 x opláštěné</t>
  </si>
  <si>
    <t>kus</t>
  </si>
  <si>
    <t>St26 : 1</t>
  </si>
  <si>
    <t>342255028RT1</t>
  </si>
  <si>
    <t>Příčky z cihel a tvárnic nepálených příčky z příčkovek pórobetonových tloušťky 150 mm</t>
  </si>
  <si>
    <t>včetně pomocného lešení</t>
  </si>
  <si>
    <t>2,35*5,6</t>
  </si>
  <si>
    <t>342948111R00</t>
  </si>
  <si>
    <t>Kotvení příček ke konstrukci kotvami na hmoždinky</t>
  </si>
  <si>
    <t>m</t>
  </si>
  <si>
    <t>Včetně dodávky kotev a spojovacího materiálu.</t>
  </si>
  <si>
    <t>Včetně dodávky kotev i spojovacího materiálu.</t>
  </si>
  <si>
    <t>POP</t>
  </si>
  <si>
    <t>2,35*2</t>
  </si>
  <si>
    <t>31111231a</t>
  </si>
  <si>
    <t>Stěna z tvárnic ztraceného bednění, tl. 100 mm, zalití tvárnic betonem C 25/30</t>
  </si>
  <si>
    <t>Vlastní</t>
  </si>
  <si>
    <t>soklík TG : 0,15*(0,76*2+5,36*2)</t>
  </si>
  <si>
    <t>602011112RT5</t>
  </si>
  <si>
    <t xml:space="preserve">Omítka stěn z hotových směsí vrstva jádrová, vápenocementová,  , tloušťka vrstvy 20 mm,  </t>
  </si>
  <si>
    <t>po jednotlivých vrstvách</t>
  </si>
  <si>
    <t>602011141RT3</t>
  </si>
  <si>
    <t xml:space="preserve">Omítka stěn z hotových směsí vrstva štuková, vápenná,  , tloušťka vrstvy 4 mm,  </t>
  </si>
  <si>
    <t>Odkaz na mn. položky pořadí 11 : 92,96000</t>
  </si>
  <si>
    <t>612421637R00</t>
  </si>
  <si>
    <t>Omítky vnitřní stěn vápenné nebo vápenocementové v podlaží i ve schodišti štukové</t>
  </si>
  <si>
    <t>po chla. boxu : 4,07*(3,675+6,8*2+0,45*2+0,6*2+0,7*2+0,4+0,15*6)</t>
  </si>
  <si>
    <t>-1,1*2</t>
  </si>
  <si>
    <t>612421211R00</t>
  </si>
  <si>
    <t>Oprava vnitřních vápenných omítek stěn v množství opravované plochy přes 5 do 10 %, hrubých</t>
  </si>
  <si>
    <t>801-4</t>
  </si>
  <si>
    <t>pod nový nátěr stěn : 2*(0,6*2+0,4*2+3,35+0,75*2+0,7+5,3+12,6+9,2+0,45*2+0,4*2+0,6*2+9,45+2)</t>
  </si>
  <si>
    <t>-(1,4*0,6*6)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</si>
  <si>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</si>
  <si>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</si>
  <si>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</si>
  <si>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1np : (0,45+0,3*2)*(2,9*2+1,4)*2</t>
  </si>
  <si>
    <t>612481211RU1</t>
  </si>
  <si>
    <t>Vyztužení povrchu vnitřních stěn sklotextilní síťovinou s dodávkou síťoviny a stěrkového tmelu</t>
  </si>
  <si>
    <t>2,35*5,6*2</t>
  </si>
  <si>
    <t>631313711RM1</t>
  </si>
  <si>
    <t>Mazanina z betonu prostého tl. přes 80 do 120 mm třídy C 25/30 ,  , Beton čerstvý obyčejný;  C 25/30;  prostředí: X0;  cement: CEM I;  Dmax = 22 mm;  S 2</t>
  </si>
  <si>
    <t>m3</t>
  </si>
  <si>
    <t>(z kameniva) hlazená dřevěným hladítkem</t>
  </si>
  <si>
    <t>Včetně vytvoření dilatačních spár, bez zaplnění.</t>
  </si>
  <si>
    <t>SP1 : (3,675*5,325+2,625*5,925+11,85*6,8-0,7*0,6-0,45*0,4)*0,086*1,03</t>
  </si>
  <si>
    <t>631315711RM1</t>
  </si>
  <si>
    <t>Mazanina z betonu prostého tl. přes 120 do 240 mm třídy C 25/30,  , Beton čerstvý obyčejný;  C 25/30;  prostředí: X0;  cement: CEM I;  Dmax = 22 mm;  S 2</t>
  </si>
  <si>
    <t>SP2 : 0,45*1,4*2*0,136*1,03</t>
  </si>
  <si>
    <t>(0,15*(1,55+9,3+3,55+2,7+12,6+9,05)+0,25*0,8)*0,136*1,03</t>
  </si>
  <si>
    <t>631319153R00</t>
  </si>
  <si>
    <t>Příplatek za přehlazení povrchu tloušťka mazaniny od 80 mm do 120 mm</t>
  </si>
  <si>
    <t>betonové mazaniny min. B 10 ocelovým hladítkem</t>
  </si>
  <si>
    <t>Odkaz na mn. položky pořadí 14 : 10,19578</t>
  </si>
  <si>
    <t>631319155R00</t>
  </si>
  <si>
    <t>Příplatek za přehlazení povrchu tloušťka mazaniny od 120 mm do 240 mm</t>
  </si>
  <si>
    <t>Odkaz na mn. položky pořadí 15 : 1,01873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</si>
  <si>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</si>
  <si>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</si>
  <si>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</si>
  <si>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631319175R00</t>
  </si>
  <si>
    <t>Příplatek za stržení povrchu tloušťka mazaniny od 120 mm do 240 mm</t>
  </si>
  <si>
    <t>631361921RT4</t>
  </si>
  <si>
    <t>Výztuž mazanin z betonů a z lehkých betonů ze svařovaných sítí průměr drátu 6 mm, velikost oka 100/100 mm</t>
  </si>
  <si>
    <t>SP1 : (3,675*5,325+2,625*5,925+11,85*6,8-0,7*0,6-0,45*0,4)*2*1,25*4,44*0,001</t>
  </si>
  <si>
    <t>6311</t>
  </si>
  <si>
    <t>Přistavení a pronájem čerpadla na beton</t>
  </si>
  <si>
    <t>hod</t>
  </si>
  <si>
    <t>Indiv</t>
  </si>
  <si>
    <t>POL1_1</t>
  </si>
  <si>
    <t>941955004R00</t>
  </si>
  <si>
    <t>Lešení lehké pracovní pomocné pomocné, o výšce lešeňové podlahy přes 2,5 do 3,5 m</t>
  </si>
  <si>
    <t>800-3</t>
  </si>
  <si>
    <t>277,1+63,7+73,4</t>
  </si>
  <si>
    <t>3,5+8*2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</si>
  <si>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</si>
  <si>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</si>
  <si>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135,9</t>
  </si>
  <si>
    <t>953981102R00</t>
  </si>
  <si>
    <t>Chemické kotvy do betonu, do cihelného zdiva do betonu, hloubky 90 mm, M 10, ampule pro chemickou kotvu</t>
  </si>
  <si>
    <t>soklík TG : (0,76*2+5,36*2)/0,5</t>
  </si>
  <si>
    <t>952122</t>
  </si>
  <si>
    <t>Zakrytí stávajících podlach geotextilii, folií a sololitem, - ochrana stávajících podlah proti poškození</t>
  </si>
  <si>
    <t>nutné zakrytí stávajících podlah : 200</t>
  </si>
  <si>
    <t>962032231R00</t>
  </si>
  <si>
    <t>Bourání zdiva nadzákladového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</si>
  <si>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</si>
  <si>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</si>
  <si>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1np : 0,1*1,5*1,4*2+0,45*1,4*1,4*2</t>
  </si>
  <si>
    <t>0,15*4,07*(9,325+9,3*3+2,7+11,325+24,6+6,4*2+2,75+3,05+11,85+9,05)</t>
  </si>
  <si>
    <t>-0,15*(2,45*2,6*2+1,1*2*4+1*2+1,2*2+1,2*2*2+1,1*2*8)</t>
  </si>
  <si>
    <t>963012520R00</t>
  </si>
  <si>
    <t>Bourání stropů z desek železobetonových z panelů šířky přes 300 mm a tloušťky přes 140 mm</t>
  </si>
  <si>
    <t>nebo panelů železobetonových prefabrikovaných s dutinami, včetně pomocného lešení o výšce podlahy do 1900 mm a pro zatížení do 1,5 kPa  (150 kg/m2),</t>
  </si>
  <si>
    <t>SE20 : (17,6+17,9+16,3+16,6+19,9+8,5)*0,18</t>
  </si>
  <si>
    <t>963016111R00</t>
  </si>
  <si>
    <t>Demontáž sádrokartonových a sádrovláknitých podhledů z desek bez minerální izolace, na jednoduché ocelové konstrukci, 1x opláštěné tl. 12,5 mm</t>
  </si>
  <si>
    <t>1np : 2,5+1</t>
  </si>
  <si>
    <t>964061321R00</t>
  </si>
  <si>
    <t>Uvolnění zhlaví trámu ze zdiva cihelného, o průřezu zhlaví do 0,03m2</t>
  </si>
  <si>
    <t>při jeho výměně pro jakoukoliv délku uložení, včetně pomocného lešení o výšce podlahy do 1900 mm a pro zatížení do 1,5 kPa  (150 kg/m2),</t>
  </si>
  <si>
    <t>SE20 : (7+9+4)*2</t>
  </si>
  <si>
    <t>964076331R00</t>
  </si>
  <si>
    <t>Vybourání válcovaných nosníků uložených ve zdivu betonovém nebo kamenném na maltu cementovou, délky do 6 m, hmotnosti do 35 kg/m</t>
  </si>
  <si>
    <t>včetně pomocného lešení o výšce podlahy do 1900 mm a pro zatížení do 1,5 kPa  (150 kg/m2)</t>
  </si>
  <si>
    <t>SE20 : (12,15*7*21,9+2,625*9*21,9+3,1*4*21,9)*0,001</t>
  </si>
  <si>
    <t>965042231R00</t>
  </si>
  <si>
    <t>Bourání podkladů pod dlažby nebo litých celistvých dlažeb a mazanin  betonových nebo z litého asfaltu, tloušťky přes 100 mm, plochy do 4 m2</t>
  </si>
  <si>
    <t>SE7 : (17,6+17,9+16,3+16,6+19,9+8,5)*0,1</t>
  </si>
  <si>
    <t>965081713R00</t>
  </si>
  <si>
    <t>Bourání podlah z keramických dlaždic, tloušťky do 10 mm, plochy přes 1 m2</t>
  </si>
  <si>
    <t>bez podkladního lože, s jakoukoliv výplní spár</t>
  </si>
  <si>
    <t>SE7 : 17,6+17,9+16,3+16,6+19,9+8,5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</si>
  <si>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</si>
  <si>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</si>
  <si>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</si>
  <si>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1np : 2*2</t>
  </si>
  <si>
    <t>968061125R00</t>
  </si>
  <si>
    <t>Vyvěšení nebo zavěšení dřevěných křídel dveří, plochy do 2 m2</t>
  </si>
  <si>
    <t>968061126R00</t>
  </si>
  <si>
    <t>Vyvěšení nebo zavěšení dřevěných křídel dveří, plochy přes 2 m2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</si>
  <si>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</si>
  <si>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</si>
  <si>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</si>
  <si>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1np : 1,4*1,5*2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</si>
  <si>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</si>
  <si>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</si>
  <si>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1*2*12+0,9*2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</si>
  <si>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</si>
  <si>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</si>
  <si>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1,1*2*3</t>
  </si>
  <si>
    <t>968095002R00</t>
  </si>
  <si>
    <t xml:space="preserve">Vybourání vnitřních parapetů dřevěných, šířky do 50 cm,  </t>
  </si>
  <si>
    <t>1np : 1,4*2</t>
  </si>
  <si>
    <t>978013121R00</t>
  </si>
  <si>
    <t>Otlučení omítek vápenných nebo vápenocementových vnitřních s vyškrabáním spár, s očištěním zdiva stěn, v rozsahu do 10 %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</si>
  <si>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</si>
  <si>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</si>
  <si>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</si>
  <si>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stěny chla. boxu : 2,85*(6,3*2*4+2,55*2+2,525*2+2,775*2+2,75*2+0,225*4+0,45*2)</t>
  </si>
  <si>
    <t>2,85*(2,5*2+3,175*2+2,125*2+9,1*2)</t>
  </si>
  <si>
    <t>999281148R00</t>
  </si>
  <si>
    <t>Přesun hmot pro opravy a údržbu objektů pro opravy a údržbu dosavadních objektů včetně vnějších plášťů  výšky do 12 m, nošením</t>
  </si>
  <si>
    <t>Přesun hmot</t>
  </si>
  <si>
    <t>POL7_</t>
  </si>
  <si>
    <t>oborů 801, 803, 811 a 812</t>
  </si>
  <si>
    <t>713134211RK3</t>
  </si>
  <si>
    <t>Montáž tepelné izolace stropů parotěsná zábrana na stěny s přelepením spojů, včetně dodávky fólie</t>
  </si>
  <si>
    <t>800-713</t>
  </si>
  <si>
    <t>St1 : 1,7*3,55*1,1</t>
  </si>
  <si>
    <t>St2 : (0,2*2+2)*3,15*1,1</t>
  </si>
  <si>
    <t>St3 : ((1,7+2,85+0,7)*3,55-0,9*2)*1,1</t>
  </si>
  <si>
    <t>St4 : (1+1,9)*3,15*1,1</t>
  </si>
  <si>
    <t>St5 : (2,05*3,55-0,9*2)*2*1,1</t>
  </si>
  <si>
    <t>St6 : (2,05*3-0,9*2)*1,1</t>
  </si>
  <si>
    <t>St7 : (2,4*2,6+1,6*0,4-0,9*2)*2*1,1</t>
  </si>
  <si>
    <t>St8 : 3*2,25*1,1</t>
  </si>
  <si>
    <t>713101321R00</t>
  </si>
  <si>
    <t>Odstranění tepelné izolace z desek, lamel, rohoží, pásů a foukané izolace stropů a podhledů, přilepené k podkladu, z minerálních desek, lamel, rohoží a pásů, tloušťky do 100 mm</t>
  </si>
  <si>
    <t>chladírna strop : 17,6+17,9+16,3+16,6+19,9+8,5</t>
  </si>
  <si>
    <t>713102111R00</t>
  </si>
  <si>
    <t>Odstranění tepelné izolace z desek, lamel, rohoží, pásů a foukané izolace podlah, volně uložené, z desek z expandovaného polystyrenu, tloušťky do 100 mm</t>
  </si>
  <si>
    <t>chladírna podlaha : 17,6+17,9+16,3+16,6+19,9+8,5</t>
  </si>
  <si>
    <t>713103321R00</t>
  </si>
  <si>
    <t>Odstranění tepelné izolace z desek, lamel, rohoží, pásů a foukané izolace stěn, přilepené k podkladu, z minerálních desek, lamel, rohoží a pásů, tloušťky do 100 mm</t>
  </si>
  <si>
    <t>chladící box : 3,01*(2,7*2+3,375*2+9,3*2+2,125*2+2,55*2+6,5*2*4+2,525*2+2,775*2+2,75*2)</t>
  </si>
  <si>
    <t>713121111RT1</t>
  </si>
  <si>
    <t>Montáž tepelné izolace podlah  jednovrstvá, bez dodávky materiálu</t>
  </si>
  <si>
    <t>SP1 : (3,675*5,325+2,625*5,925+11,85*6,8-0,7*0,6-0,45*0,4)</t>
  </si>
  <si>
    <t>713191100RT9</t>
  </si>
  <si>
    <t>Izolace tepelné běžných konstrukcí - doplňky položení separační fólie, včetně dodávky PE fólie, Fólie polymerní</t>
  </si>
  <si>
    <t>SP1 : (3,675*5,325+2,625*5,925+11,85*6,8-0,7*0,6-0,45*0,4)*1,1</t>
  </si>
  <si>
    <t>SP2 : 0,45*1,4*2*1,1</t>
  </si>
  <si>
    <t>(0,15*(1,55+9,3+3,55+2,7+12,6+9,05)+0,25*0,8)*1,1</t>
  </si>
  <si>
    <t>283754601R</t>
  </si>
  <si>
    <t>deska izolační tepelně izol.; extrudovaný polystyren; povrch strukturovaný; rovná hrana; součinitel tepelné vodivosti 0,035 W/mK; obj. hmotnost 35,00 kg/m3</t>
  </si>
  <si>
    <t>SPCM</t>
  </si>
  <si>
    <t>Specifikace</t>
  </si>
  <si>
    <t>POL3_</t>
  </si>
  <si>
    <t>SP1 : (3,675*5,325+2,625*5,925+11,85*6,8-0,7*0,6-0,45*0,4)*0,05*1,05</t>
  </si>
  <si>
    <t>998713202R00</t>
  </si>
  <si>
    <t>Přesun hmot pro izolace tepelné v objektech výšky do 12 m</t>
  </si>
  <si>
    <t>50 m vodorovně</t>
  </si>
  <si>
    <t>762112110RT3</t>
  </si>
  <si>
    <t>Konstrukce stěn a příček na hladko s dodávkou řeziva  hraněného, nebo polohraněného 100 x 120 mm</t>
  </si>
  <si>
    <t>800-762</t>
  </si>
  <si>
    <t>St1 : 1,7*3+3,55*3</t>
  </si>
  <si>
    <t>St2 : 2*3+3,15*4</t>
  </si>
  <si>
    <t>St3 : (1,7+2,85+0,7)*3+3,55*12</t>
  </si>
  <si>
    <t>St4 : (1,9+1)*3+3,15*7</t>
  </si>
  <si>
    <t>St5 : 2,05*3+3,55*5</t>
  </si>
  <si>
    <t>St6 : 2,05*3+3,55*5</t>
  </si>
  <si>
    <t>St7 : 2,4*3+3*3+2,6*2</t>
  </si>
  <si>
    <t>St8 : 3*3+2,25*6</t>
  </si>
  <si>
    <t>762111811R00</t>
  </si>
  <si>
    <t>Demontáž stěn a příček z hranolků, fošen nebo latí</t>
  </si>
  <si>
    <t>St1 : 1,7*3,55</t>
  </si>
  <si>
    <t>St2 : (0,2*2+2)*3,15</t>
  </si>
  <si>
    <t>St3 : (1,7+2,85+0,7)*3,55-0,9*2</t>
  </si>
  <si>
    <t>St4 : (1+1,9)*3,15</t>
  </si>
  <si>
    <t>St5 : (2,05*3,55-0,9*2)*2</t>
  </si>
  <si>
    <t>St6 : 2,05*3-0,9*2</t>
  </si>
  <si>
    <t>St7 : (2,4*2,6+1,6*0,4-0,9*2)*2</t>
  </si>
  <si>
    <t>St8 : 3*2,25</t>
  </si>
  <si>
    <t>762195000R00</t>
  </si>
  <si>
    <t>Spojovací a ochranné prostředky hřebíky, svory, fixační prkna, impregnace</t>
  </si>
  <si>
    <t>St1 : (1,7*3+3,55*3)*0,1*0,12*1,2</t>
  </si>
  <si>
    <t>St2 : (2*3+3,15*4)*0,1*0,12*1,2</t>
  </si>
  <si>
    <t>St3 : ((1,7+2,85+0,7)*3+3,55*12)*0,1*0,12*1,2</t>
  </si>
  <si>
    <t>St4 : ((1,9+1)*3+3,15*7)*0,1*0,12*1,2</t>
  </si>
  <si>
    <t>St5 : (2,05*3+3,55*5)*0,1*0,12*1,2</t>
  </si>
  <si>
    <t>St6 : (2,05*3+3,55*5)*0,1*0,12*1,2</t>
  </si>
  <si>
    <t>St7 : (2,4*3+3*3+2,6*2)*0,1*0,12*1,2</t>
  </si>
  <si>
    <t>St8 : (3*3+2,25*6)*0,1*0,12*1,2</t>
  </si>
  <si>
    <t>76291111a</t>
  </si>
  <si>
    <t>Impregnace řeziva máčením, ochrana proti dřevokazným houbám, plísním a dřevokaznému hmyzu</t>
  </si>
  <si>
    <t>Odkaz na mn. položky pořadí 53 : 3,09816</t>
  </si>
  <si>
    <t>998762202R00</t>
  </si>
  <si>
    <t>Přesun hmot pro konstrukce tesařské v objektech výšky do 12 m</t>
  </si>
  <si>
    <t>766416141R00</t>
  </si>
  <si>
    <t>Montáž obložení stěn, sloupů a pilířů o ploše přes 5 m2, panely obkladovými, z aglomerovaných desek, velikosti do 0,6 m2</t>
  </si>
  <si>
    <t>800-766</t>
  </si>
  <si>
    <t>Včetně našroubování soklu.</t>
  </si>
  <si>
    <t>St2 : (0,3*2+2,2)*3,15</t>
  </si>
  <si>
    <t>St4 : (1,1+2)*3,15</t>
  </si>
  <si>
    <t>766411811R00</t>
  </si>
  <si>
    <t>Demontáž obložení stěn panely velikosti do 1,5 m2</t>
  </si>
  <si>
    <t>766670011R00</t>
  </si>
  <si>
    <t>Montáž obložkové zárubně a dveřního křídla jednokřídlového</t>
  </si>
  <si>
    <t>POL1_7</t>
  </si>
  <si>
    <t>DP1 : 4</t>
  </si>
  <si>
    <t>DP2 : 1</t>
  </si>
  <si>
    <t>766670021R00</t>
  </si>
  <si>
    <t xml:space="preserve">Montáž kliky a štítku </t>
  </si>
  <si>
    <t>Odkaz na mn. položky pořadí 58 : 5,00000</t>
  </si>
  <si>
    <t>7661</t>
  </si>
  <si>
    <t>Vnitřní jednokřídlové dveře plné, vč kování a rámové zárubně  - dle PD</t>
  </si>
  <si>
    <t>60725038R</t>
  </si>
  <si>
    <t>deska dřevoštěpková třívrstvá pro prostředí vlhké; strana nebroušená; hrana pero/drážka; tl = 18,0 mm</t>
  </si>
  <si>
    <t>Odkaz na mn. položky pořadí 56 : 73,67250*1,05</t>
  </si>
  <si>
    <t>998766202R00</t>
  </si>
  <si>
    <t>Přesun hmot pro konstrukce truhlářské v objektech výšky do 12 m</t>
  </si>
  <si>
    <t>767581802R00</t>
  </si>
  <si>
    <t>Demontáž podhledů lamel</t>
  </si>
  <si>
    <t>800-767</t>
  </si>
  <si>
    <t>1np : 7,6+1,2</t>
  </si>
  <si>
    <t>998767202R00</t>
  </si>
  <si>
    <t>Přesun hmot pro kovové stavební doplňk. konstrukce v objektech výšky do 12 m</t>
  </si>
  <si>
    <t>771101101R00</t>
  </si>
  <si>
    <t xml:space="preserve">Příprava podkladu pod dlažby vysávání podkladů pod keramickou dlažbu průmyslovým vysavačem </t>
  </si>
  <si>
    <t>800-771</t>
  </si>
  <si>
    <t>Odkaz na mn. položky pořadí 67 : 122,37500</t>
  </si>
  <si>
    <t>771101210RT1</t>
  </si>
  <si>
    <t>Příprava podkladu pod dlažby penetrace podkladu pod dlažby</t>
  </si>
  <si>
    <t>771575105R00</t>
  </si>
  <si>
    <t>Montáž podlah z dlaždic keramických 150 x 150 mm, režných nebo glazovaných, hladkých, kladených do flexibilního tmele</t>
  </si>
  <si>
    <t>SP2 : 0,45*1,4*2</t>
  </si>
  <si>
    <t>(0,15*(1,55+9,3+3,55+2,7+12,6+9,05)+0,25*0,8)</t>
  </si>
  <si>
    <t>771578011R00</t>
  </si>
  <si>
    <t>Zvláštní úpravy spár spára podlaha-stěna silikonem</t>
  </si>
  <si>
    <t>vč. dodávky a montáže silikonu.</t>
  </si>
  <si>
    <t>3,675+0,4+6,8*2+3,6*2+0,6+0,45+0,45*2</t>
  </si>
  <si>
    <t>5,4+6,3</t>
  </si>
  <si>
    <t>soklík TG : (0,76*2+5,36*2)</t>
  </si>
  <si>
    <t>771579791R00</t>
  </si>
  <si>
    <t>Příplatky k položkám montáže podlah keramických příplatek za plochu podlah keramických do 5 m2 jednotlivě</t>
  </si>
  <si>
    <t>771579793R00</t>
  </si>
  <si>
    <t>Příplatky k položkám montáže podlah keramických příplatek za spárovací hmotu - plošně</t>
  </si>
  <si>
    <t>59763000a</t>
  </si>
  <si>
    <t>Dlažba dle výběru investora</t>
  </si>
  <si>
    <t>POL3_1</t>
  </si>
  <si>
    <t>Odkaz na mn. položky pořadí 67 : 122,37500*1,05</t>
  </si>
  <si>
    <t>998771202R00</t>
  </si>
  <si>
    <t>Přesun hmot pro podlahy z dlaždic v objektech výšky do 12 m</t>
  </si>
  <si>
    <t>781101210RT1</t>
  </si>
  <si>
    <t>Příprava podkladu pod obklady penetrace podkladu pod obklady</t>
  </si>
  <si>
    <t>včetně dodávky materiálu.</t>
  </si>
  <si>
    <t>Odkaz na mn. položky pořadí 74 : 1,83600</t>
  </si>
  <si>
    <t>781475114R00</t>
  </si>
  <si>
    <t>Montáž obkladů vnitřních z dlaždic keramických kladených do tmele 200 x 200 mm,  , kladených do flexibilního tmele</t>
  </si>
  <si>
    <t>781497121R00</t>
  </si>
  <si>
    <t xml:space="preserve">Lišty k obkladům profil rohový eloxovaný hliník, uložení do tmele,  , výška profilu 6 mm,  </t>
  </si>
  <si>
    <t>soklík TG : 0,15*4</t>
  </si>
  <si>
    <t>59781360a</t>
  </si>
  <si>
    <t>Obkládačka dle původního obkladu</t>
  </si>
  <si>
    <t>Odkaz na mn. položky pořadí 74 : 1,83600*1,05</t>
  </si>
  <si>
    <t>998781202R00</t>
  </si>
  <si>
    <t>Přesun hmot pro obklady keramické v objektech výšky do 12 m</t>
  </si>
  <si>
    <t>784111401R00</t>
  </si>
  <si>
    <t>Příprava povrchu Penetrace (napouštění) podkladu latex, jednonásobná</t>
  </si>
  <si>
    <t>800-784</t>
  </si>
  <si>
    <t>Odkaz na mn. položky pořadí 80 : 177,75000</t>
  </si>
  <si>
    <t>784191301R00</t>
  </si>
  <si>
    <t>Příprava povrchu Penetrace (napouštění) podkladu protiplísňová, jednonásobná</t>
  </si>
  <si>
    <t>Odkaz na mn. položky pořadí 81 : 810,91000</t>
  </si>
  <si>
    <t>784114212R00</t>
  </si>
  <si>
    <t>Malby latexové  , bílé, dvojnásobné</t>
  </si>
  <si>
    <t>po chla. boxu : 2*(3,675+6,8*2+0,45*2+0,6*2+0,7*2+0,4+0,15*6)</t>
  </si>
  <si>
    <t>nová příčka : 2*(5,3*2+2,4+2,4+2,4)</t>
  </si>
  <si>
    <t>784195322R00</t>
  </si>
  <si>
    <t>Malby z malířských směsí otěruvzdorných,  , barevné, dvojnásobné</t>
  </si>
  <si>
    <t>stěny : 1,92*(3,675+6,8*2+0,45*2+0,6*2+0,7*2+0,4+0,15*6)</t>
  </si>
  <si>
    <t>1,92*(0,6*2+0,4*2+3,35+0,75*2+0,7+5,3+12,6+9,2+0,45*2+0,4*2+0,6*2+9,45+2)</t>
  </si>
  <si>
    <t>1,92*(5,3*2+2,4+2,4+2,4)</t>
  </si>
  <si>
    <t>2,6*9,4+2,1*(5,75+8,25+2,4+2,4+12,5)</t>
  </si>
  <si>
    <t>strop : 277,1+63,7+73,4</t>
  </si>
  <si>
    <t>799003</t>
  </si>
  <si>
    <t>Stavební přípomoce, bude čerpáno po odsouhlasení TDS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</si>
  <si>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</si>
  <si>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</si>
  <si>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</si>
  <si>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</si>
  <si>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</si>
  <si>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</si>
  <si>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</si>
  <si>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979990107R00</t>
  </si>
  <si>
    <t>Poplatek za skládku za uložení, směs betonu, cihel a dřeva,  , skupina 17 09 04 z Katalogu odpadů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</si>
  <si>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</si>
  <si>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</si>
  <si>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</si>
  <si>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</si>
  <si>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</si>
  <si>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979087391R00</t>
  </si>
  <si>
    <t xml:space="preserve">Vodorovné přemístění suti nošením k místu nakládky příplatek za každých dalších i započatých 10 m vzdálenosti suti,  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</si>
  <si>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</si>
  <si>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</si>
  <si>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</si>
  <si>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</si>
  <si>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</si>
  <si>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</si>
  <si>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Mobilní buňky, sklady, stavební wc, mobilní oplocení</t>
  </si>
  <si>
    <t>00524 R</t>
  </si>
  <si>
    <t>Předání a převzetí díla</t>
  </si>
  <si>
    <t>POL99_</t>
  </si>
  <si>
    <t>Náklady zhotovitele, které vzniknou v souvislosti s povinnostmi zhotovitele při předání a převzetí díla.</t>
  </si>
  <si>
    <t>005112</t>
  </si>
  <si>
    <t>Prohlídka stavby statikem</t>
  </si>
  <si>
    <t>Koordinační práce s provozovatelem objektu</t>
  </si>
  <si>
    <t>POL99_8</t>
  </si>
  <si>
    <t>005211010R</t>
  </si>
  <si>
    <t>Předání a převzetí staveniště</t>
  </si>
  <si>
    <t>Náklady spojené s účastí zhotovitele na předání a převzetí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</si>
  <si>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</si>
  <si>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</si>
  <si>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</si>
  <si>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VRN91-61</t>
  </si>
  <si>
    <t>Zpracování fotodokumentace : A) fotofokumentace stávajícího stavu před zahájením stavebních prací, B) fotodokumentace průběhu realizace stavby C) fotodokumentace dokončeného díla.</t>
  </si>
  <si>
    <t>SUM</t>
  </si>
  <si>
    <t>END</t>
  </si>
  <si>
    <t>121101103R00</t>
  </si>
  <si>
    <t>Sejmutí ornice s přemístěním na vzdálenost přes 100 do 250 m</t>
  </si>
  <si>
    <t>800-1</t>
  </si>
  <si>
    <t>nebo lesní půdy, s vodorovným přemístěním na hromady v místě upotřebení nebo na dočasné či trvalé skládky se složením</t>
  </si>
  <si>
    <t>(516+1035)*0,3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</si>
  <si>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</si>
  <si>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</si>
  <si>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</si>
  <si>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Odkaz na mn. položky pořadí 1 : 465,30000</t>
  </si>
  <si>
    <t>167101102R00</t>
  </si>
  <si>
    <t>Nakládání, skládání, překládání neulehlého výkopku nakládání výkopku  přes 100 m3, z horniny 1 až 4</t>
  </si>
  <si>
    <t>171201201R00</t>
  </si>
  <si>
    <t>Uložení sypaniny na dočasnou skládku tak, že na 1 m2 plochy připadá přes 2 m3 výkopku nebo ornice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</si>
  <si>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</si>
  <si>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</si>
  <si>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</si>
  <si>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</si>
  <si>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</si>
  <si>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</si>
  <si>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</si>
  <si>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</si>
  <si>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</si>
  <si>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</si>
  <si>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00572400R</t>
  </si>
  <si>
    <t>směs travní parková, pro běžnou zátěž</t>
  </si>
  <si>
    <t>kg</t>
  </si>
  <si>
    <t>1891*0,03</t>
  </si>
  <si>
    <t>999281105R00</t>
  </si>
  <si>
    <t xml:space="preserve">Přesun hmot pro opravy a údržbu objektů pro opravy a údržbu dosavadních objektů včetně vnějších plášťů výšky do 6 m,  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</si>
  <si>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</si>
  <si>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</si>
  <si>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</si>
  <si>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</si>
  <si>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</si>
  <si>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</si>
  <si>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Geodetické zaměření rohů stavby, stabilizace bodů a sestavení laviček.</t>
  </si>
  <si>
    <t>132301401R00</t>
  </si>
  <si>
    <t>Hloubená vykopávka pod základy v hornině 4</t>
  </si>
  <si>
    <t>s přehozením výkopku na vzdálenost 3 m nebo s naložením na ruční dopravní prostředek.</t>
  </si>
  <si>
    <t>1pp : 0,35*0,25*(4,3+4,5)</t>
  </si>
  <si>
    <t>139711101RT4</t>
  </si>
  <si>
    <t>Vykopávka v uzavřených prostorách v hornině 4</t>
  </si>
  <si>
    <t>s naložením výkopku na dopravní prostředek</t>
  </si>
  <si>
    <t>1pp : 0,5*1,025*(4,5+4,3)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</si>
  <si>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</si>
  <si>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</si>
  <si>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</si>
  <si>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Odkaz na mn. položky pořadí 2 : 4,51000</t>
  </si>
  <si>
    <t>Odkaz na mn. položky pořadí 1 : 0,77000</t>
  </si>
  <si>
    <t>161101601R00</t>
  </si>
  <si>
    <t>Vytažení výkopku z prostoru pod základy z horniny 1 až 4, z hloubky přes 1 do 2 m</t>
  </si>
  <si>
    <t>nebo z pracovních šachet při podchycování základového zdiva, bez naložení, avšak s vyprázdněním nádoby na hromady nebo do dopravního prostředku,</t>
  </si>
  <si>
    <t>162301102R00</t>
  </si>
  <si>
    <t>Vodorovné přemístění výkopku z horniny 1 až 4, na vzdálenost přes 500  do 1 000 m</t>
  </si>
  <si>
    <t>162701109R00</t>
  </si>
  <si>
    <t>Vodorovné přemístění výkopku příplatek k ceně za každých dalších i započatých 1 000 m přes 10 000 m  z horniny 1 až 4</t>
  </si>
  <si>
    <t>Odkaz na mn. položky pořadí 5 : 5,28000*20</t>
  </si>
  <si>
    <t>162201201R00</t>
  </si>
  <si>
    <t>Vodorovné přemístění výkopku z horniny 1 až 4, nošením, na vzdálenost do 10 m</t>
  </si>
  <si>
    <t>bez naložení, avšak s vyprázdněním nádoby na hromadu nebo do dopravního prostředku,</t>
  </si>
  <si>
    <t>162201204R00</t>
  </si>
  <si>
    <t>Vodorovné přemístění výkopku z horniny 1 až 4, kbelíkem, na vzdálenost do 10 m</t>
  </si>
  <si>
    <t>Odkaz na mn. položky pořadí 7 : 5,28000*3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</si>
  <si>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</si>
  <si>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</si>
  <si>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</si>
  <si>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1pp : 0,5*0,6*(4,3+4,5)</t>
  </si>
  <si>
    <t>zásyp kanálu : (1,75*4,2+1,5*1,8)*0,5</t>
  </si>
  <si>
    <t>58344169R</t>
  </si>
  <si>
    <t>štěrkodrť frakce 0,0 až 32,0 mm; třída A</t>
  </si>
  <si>
    <t>1pp : 0,5*0,6*(4,3+4,5)*1,8*1,05</t>
  </si>
  <si>
    <t>(1,75*4,2+1,5*1,8)*0,5*1,8*1,05</t>
  </si>
  <si>
    <t>274313711R00</t>
  </si>
  <si>
    <t>Beton základových pasů prostý třídy C 25/30, Beton čerstvý obyčejný;  C 25/30;  prostředí: X0;  cement: CEM I;  Dmax = 22 mm;  S 3</t>
  </si>
  <si>
    <t>Včetně dodávky a uložení betonu a kamene.</t>
  </si>
  <si>
    <t>1pp : 0,4*0,5*(4,3+4,5)*1,03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</si>
  <si>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</si>
  <si>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</si>
  <si>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</si>
  <si>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1pp : 0,5*(4,3+4,5)</t>
  </si>
  <si>
    <t>274351216R00</t>
  </si>
  <si>
    <t>Bednění stěn základových pasů odstranění</t>
  </si>
  <si>
    <t>Včetně očištění, vytřídění a uložení bednicího materiálu.</t>
  </si>
  <si>
    <t>Odkaz na mn. položky pořadí 12 : 4,40000</t>
  </si>
  <si>
    <t>279311115R00</t>
  </si>
  <si>
    <t>Postupné podbetonování základového zdiva z betonu třídy C 20/25</t>
  </si>
  <si>
    <t>jakékoliv tloušťky bez výkopu, pažení a bednění, prostým betonem, včetně pomocného pracovního lešení</t>
  </si>
  <si>
    <t>1pp : 0,35*0,25*(4,3+4,5)*1,03</t>
  </si>
  <si>
    <t>451315111R00</t>
  </si>
  <si>
    <t>Podklad. nebo vyrovnáv. vrstva z betonu prostého beton C 25/30, tloušťka do 100 mm</t>
  </si>
  <si>
    <t>821-1</t>
  </si>
  <si>
    <t>1pp : 0,7*(4,6+4,5)</t>
  </si>
  <si>
    <t>311271176R00</t>
  </si>
  <si>
    <t>Zdivo nosné z tvárnic porobetonových hladkých tloušťky 250 mm, charakteristická pevnost v tlaku fk = 1,92 MPa, součinitel prostupu tepla U=0,503 W/m2.K</t>
  </si>
  <si>
    <t>1np : 2,4*5,4+1,3*4,2</t>
  </si>
  <si>
    <t>3,7*(6+5,6)</t>
  </si>
  <si>
    <t>311271177RT4</t>
  </si>
  <si>
    <t>Zdivo nosné z tvárnic porobetonových hladkých tloušťky 300 mm, charakteristická pevnost v tlaku fk = 1,50 MPa, součinitel prostupu tepla U=0,33 W/m2.K</t>
  </si>
  <si>
    <t>1pp : 2,9*5,6*3</t>
  </si>
  <si>
    <t>1np : 3,55*(5,6*3+2,85)</t>
  </si>
  <si>
    <t>2np : 1,6*2</t>
  </si>
  <si>
    <t>311271178R00</t>
  </si>
  <si>
    <t>Zdivo nosné z tvárnic porobetonových hladkých tloušťky 375 mm, charakteristická pevnost v tlaku fk = 3,93 MPa, součinitel prostupu tepla U=0,442 W/m2.K</t>
  </si>
  <si>
    <t>1pp - zazdívka otvorů : 0,61*1,72+1,85*1,05+0,175*1,72</t>
  </si>
  <si>
    <t>317121047RT4</t>
  </si>
  <si>
    <t>Překlady pórobetonové nenosné délky 1240 mm, šířky 150 mm, výšky 249 mm</t>
  </si>
  <si>
    <t>P10 : 3</t>
  </si>
  <si>
    <t>317238121R00</t>
  </si>
  <si>
    <t>Překlady keramické nadezdívka tlakové zóny plochých překladů šířky 145 mm, Prvek zdicí pálený P;  funkce: cihla plná;  tvar: základní;  l = 290 mm;  w = 140 mm;  h = 65 mm;  styčná plocha: hladká;  fb = 20,0 N/mm2;  barva:...</t>
  </si>
  <si>
    <t>P1 : 1,5</t>
  </si>
  <si>
    <t>P2 : 1,7</t>
  </si>
  <si>
    <t>317238141R00</t>
  </si>
  <si>
    <t>Překlady keramické nadezdívka tlakové zóny plochých překladů šířky 300 mm, Prvek zdicí pálený P; funkce: blok zdicí; tvar: snížený; l = 300 mm; w = 240 mm; h = 155 mm; styčná plocha: P+D; svisle děrovaný prvek; lambda = 0,...</t>
  </si>
  <si>
    <t>P3 : 1,5</t>
  </si>
  <si>
    <t>317234410R00</t>
  </si>
  <si>
    <t>Vyzdívka mezi nosníky cementovou</t>
  </si>
  <si>
    <t>jakýmikoliv cihlami pálenými na jakoukoliv maltu,</t>
  </si>
  <si>
    <t>P3 : 1,5*0,3*0,15</t>
  </si>
  <si>
    <t>317314130R00</t>
  </si>
  <si>
    <t>Podbetonování zhlaví nosníků zdivo šířky 300 mm</t>
  </si>
  <si>
    <t>betonem C 16/20. Tloušťka lože 50 mm, délka 200 mm.</t>
  </si>
  <si>
    <t>P3 : 2</t>
  </si>
  <si>
    <t>317941123RT2</t>
  </si>
  <si>
    <t>Osazení ocelových válcovaných nosníků na zdivu profil I, výšky 140 mm</t>
  </si>
  <si>
    <t>profilu I, nebo IE, nebo U, nebo UE, nebo L</t>
  </si>
  <si>
    <t>P1 : 1,5*14,3*0,001</t>
  </si>
  <si>
    <t>P2 : 1,7*14,3*0,001</t>
  </si>
  <si>
    <t>P3 : 1,5*2*14,3*0,001</t>
  </si>
  <si>
    <t>317941125R00</t>
  </si>
  <si>
    <t>Osazení ocelových válcovaných nosníků na zdivu bez dodávky materiálu, výšky přes 220 mm</t>
  </si>
  <si>
    <t>Z3 : 5,85*2*41,8*0,001</t>
  </si>
  <si>
    <t>319201311R00</t>
  </si>
  <si>
    <t>Vyrovnání nerovného povrchu jakoukoliv maltou  do 30 mm</t>
  </si>
  <si>
    <t>vnitřního i vnějšího zdiva, bez odsekání vadných cihel, bez pomocného lešení,</t>
  </si>
  <si>
    <t xml:space="preserve">pod obklady : </t>
  </si>
  <si>
    <t>Odkaz na mn. položky pořadí 225 : 1143,10075</t>
  </si>
  <si>
    <t>319211331RT1</t>
  </si>
  <si>
    <t>Utěsnění zdiva - fabion z těsnicí malty v koutu podlahy r 25 mm</t>
  </si>
  <si>
    <t>Odkaz na mn. položky pořadí 221 : 100,54500</t>
  </si>
  <si>
    <t>Odkaz na mn. položky pořadí 219 : 437,86000</t>
  </si>
  <si>
    <t>St21 : 2,5*(0,3*2+2)*2</t>
  </si>
  <si>
    <t>St22 : 4,22*(13,695+8,535+2,5*2+1,75)-1,1*2*2-0,9*2*2</t>
  </si>
  <si>
    <t>St23 : 2,9*(5,7+0,6)</t>
  </si>
  <si>
    <t>St24 : 2,5*2,75</t>
  </si>
  <si>
    <t>2np : 5,25*1,87+5,4*1,87*2</t>
  </si>
  <si>
    <t>St22 : 4</t>
  </si>
  <si>
    <t>342255022R00</t>
  </si>
  <si>
    <t>Příčky z cihel a tvárnic nepálených příčky z příčkovek pórobetonových tloušťky 75 mm</t>
  </si>
  <si>
    <t>1np : 0,9*4,37</t>
  </si>
  <si>
    <t>3,7*(0,265*2+0,4+0,65+0,21+0,475+0,3*2*2+0,4+0,3*3+0,325+0,475+0,825+(0,3+0,325)*4+0,5)</t>
  </si>
  <si>
    <t>1pp : 2,5*2,8</t>
  </si>
  <si>
    <t>2np : 5,4*2,2*6</t>
  </si>
  <si>
    <t>1np : 4,37*3,05+1,2*2,02+1,4*2,02+1,4*2,02</t>
  </si>
  <si>
    <t>1,3*(8,4+3,95+1,36+3,45+0,55+2,6+4,2*2+4,55)</t>
  </si>
  <si>
    <t>2,4*(5,85+4,45+2,45*3+6+0,8+12+5,775+5,85+5,775)</t>
  </si>
  <si>
    <t>-(1,7*2*2+1,2*2*2+0,9*2*2+0,8*0,85)</t>
  </si>
  <si>
    <t>3,7*(5,6+2,6+5,15+0,7+12,4+0,7+5,05+23,5+5,925*3+2,5+5,6)</t>
  </si>
  <si>
    <t>-(1,4*2*3+1,2*2*2+1*2*2)</t>
  </si>
  <si>
    <t>1,4*1,5*9+1,1*2,02*2</t>
  </si>
  <si>
    <t>342321410R00</t>
  </si>
  <si>
    <t>Beton příček železový třídy C 25/30, Beton čerstvý obyčejný;  C 25/30;  prostředí: X0;  cement: CEM I;  Dmax = 22 mm;  S 3</t>
  </si>
  <si>
    <t>příček výplňových a oddělovacích pevných, ochranných přizdívek, bez výztuže, s pomocným lešením výšky do 1900 mm a pro zatížení do 1,5 kPa,</t>
  </si>
  <si>
    <t>sokl TG : 0,1*0,15*(5,96*2+0,63*2+1,38*2+0,78*2*2+4,38*2+1,36*2+0,78*2+3,31*2+0,55*2+1,98*2+0,55*2+3,43*2*2+0,55*2*2+9,3+2,92+0,63*2+3,55+9,93+0,63*2+6,15*2+0,63*2*2+4,16*2*2+2,28*2+0,63*2+3,15*2+0,63*2+3,38*2+0,63*2+5,775*2+0,63*2+1,83*2+1,58*2+0,63*2*2)*1,03</t>
  </si>
  <si>
    <t>0,1*0,15*(3,87*2+0,63*2+3,02*2+0,63*2+2,48*2+0,63*2)*1,03</t>
  </si>
  <si>
    <t>342351105R00</t>
  </si>
  <si>
    <t>Bednění příček a stěn výplňových oboustranné zřízení</t>
  </si>
  <si>
    <t>svislé nebo šikmé (odkloněné), půdorysně přímé nebo zalomené, stěn výplňových, včetně vzpěr nebo jiného zajištění,</t>
  </si>
  <si>
    <t>sokl TG : 2*0,15*(5,96*2+0,63*2+1,38*2+0,78*2*2+4,38*2+1,36*2+0,78*2+3,31*2+0,55*2+1,98*2+0,55*2+3,43*2*2+0,55*2*2+9,3+2,92+0,63*2+3,55+9,93+0,63*2+6,15*2+0,63*2*2+4,16*2*2+2,28*2+0,63*2+3,15*2+0,63*2+3,38*2+0,63*2+5,775*2+0,63*2+1,83*2+1,58*2+0,63*2*2)</t>
  </si>
  <si>
    <t>2*0,15*(3,87*2+0,63*2+3,02*2+0,63*2+2,48*2+0,63*2)</t>
  </si>
  <si>
    <t>342351106R00</t>
  </si>
  <si>
    <t>Bednění příček a stěn výplňových oboustranné odstranění</t>
  </si>
  <si>
    <t>Odkaz na mn. položky pořadí 34 : 55,96500</t>
  </si>
  <si>
    <t>342361821R00</t>
  </si>
  <si>
    <t>Výztuž příček svislých a šikmých z betonářské oceli 10 505(R)</t>
  </si>
  <si>
    <t>Včetně distančních prvků.</t>
  </si>
  <si>
    <t xml:space="preserve">tg sokl : </t>
  </si>
  <si>
    <t>50kg/m3 : 0,15*(5,96*2+0,63*2+1,38*2+0,78*2*2+4,38*2+1,36*2+0,78*2+3,31*2+0,55*2+1,98*2+0,55*2+3,43*2*2+0,55*2*2+9,3+2,92+0,63*2+3,55+9,93+0,63*2+6,15*2+0,63*2*2+4,16*2*2+2,28*2+0,63*2+3,15*2+0,63*2+3,38*2+0,63*2+5,775*2+0,63*2+1,83*2+1,58*2+0,63*2*2)*0,1*100*0,001</t>
  </si>
  <si>
    <t>0,15*(3,87*2+0,63*2+3,02*2+0,63*2+2,48*2+0,63*2)*0,1*100*0,001</t>
  </si>
  <si>
    <t>1pp : 2*2,8</t>
  </si>
  <si>
    <t>2,9*2*3</t>
  </si>
  <si>
    <t>2np : 2*2,2*6+2*2</t>
  </si>
  <si>
    <t>1np : 4,37</t>
  </si>
  <si>
    <t>2*3,05+2*2,02+2*2,02+2*2,02</t>
  </si>
  <si>
    <t>1,3*3</t>
  </si>
  <si>
    <t>2,4*6</t>
  </si>
  <si>
    <t>3,7*17</t>
  </si>
  <si>
    <t>2*1,5*9+2*2,02*2</t>
  </si>
  <si>
    <t>2,4*2</t>
  </si>
  <si>
    <t>3,7*3</t>
  </si>
  <si>
    <t>3,55*7</t>
  </si>
  <si>
    <t>3,7*16</t>
  </si>
  <si>
    <t xml:space="preserve">k podlaze : </t>
  </si>
  <si>
    <t>1np : 3,05*1,66</t>
  </si>
  <si>
    <t>(8,4+3,95+1,36+3,45+0,55+2,6+4,2*2+4,55)*1,66</t>
  </si>
  <si>
    <t>(5,85+4,45+2,45*3+6+0,8+12+5,775+5,85+5,775)*1,66</t>
  </si>
  <si>
    <t>(5,6+2,6+5,15+0,7+12,4+0,7+5,05+23,5+5,925*3+2,5+5,6)*1,66</t>
  </si>
  <si>
    <t>346244381R00</t>
  </si>
  <si>
    <t>Plentování ocelových nosníků jednostranné výšky do 200 mm, Prvek zdicí pálený P;  funkce: cihla plná;  tvar: základní;  l = 290 mm;  w = 140 mm;  h = 65 mm;  styčná plocha: hladká;  fb = 20,0 N/mm2;  barva:...</t>
  </si>
  <si>
    <t>jakýmikoliv cihlami,</t>
  </si>
  <si>
    <t>P1 : 1,5*0,15*3</t>
  </si>
  <si>
    <t>P2 : 1,7*0,15*3</t>
  </si>
  <si>
    <t>P3 : 1,5*(0,3+0,15*2)</t>
  </si>
  <si>
    <t>349231811R00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</si>
  <si>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</si>
  <si>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</si>
  <si>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2np : 0,3*2*2</t>
  </si>
  <si>
    <t>1np : 0,15*2*2*3</t>
  </si>
  <si>
    <t>0,15*2*2*3</t>
  </si>
  <si>
    <t>342264051RT4</t>
  </si>
  <si>
    <t>Podhledy na kovové konstrukci opláštěné deskami sádrokartonovými nosná konstrukce z profilů CD s přímým uchycením 1x deska, tloušťky 12,5 mm, protipožární impregnovaná, bez izolace</t>
  </si>
  <si>
    <t>1np - pro provedení proviz příčky : 52,3+0,4*8,4*2</t>
  </si>
  <si>
    <t>342264098RT1</t>
  </si>
  <si>
    <t>Příplatky k podhledům sádrokartonovým příplatek k podhledu sádrokartonovému za plochu do 2 m2</t>
  </si>
  <si>
    <t>Odkaz na mn. položky pořadí 40 : 59,02000</t>
  </si>
  <si>
    <t>342267111RT4</t>
  </si>
  <si>
    <t>Obklady konstrukcí sádrokartonovými deskami obklady dřevěných konstrukcí  obklad sloupů a trámů do 500 x500 mm  1x opláštění, dvoustranné, deska protipožární impregnovaná tloušťky 12,5 mm</t>
  </si>
  <si>
    <t>Z3 : 5,85*2</t>
  </si>
  <si>
    <t>31712104a</t>
  </si>
  <si>
    <t>Překlad nosný pórobetonový, světlost otvoru do 3750 mm, překlad nosný 250-2500, 250 x 15 x 25 cm</t>
  </si>
  <si>
    <t>P13 : 1</t>
  </si>
  <si>
    <t>31712104b</t>
  </si>
  <si>
    <t>Překlad nosný pórobetonový, světlost otvoru do 1800 mm, překlad nosný NOP 200-2000, 200 x 15 x 25 cm</t>
  </si>
  <si>
    <t>P14 : 1</t>
  </si>
  <si>
    <t>P12 : 3</t>
  </si>
  <si>
    <t>31712104c</t>
  </si>
  <si>
    <t>Překlad nenosný pórobetonový, světlost otvoru do 1050 mm, překlad nenosný NEP 150-1250, 150 x 25 x 15 cm</t>
  </si>
  <si>
    <t>P11 : 9</t>
  </si>
  <si>
    <t>13480930R</t>
  </si>
  <si>
    <t>tyč ocelová profilová válcovaná za tepla S235 (11375); průřez I; výška 260 mm</t>
  </si>
  <si>
    <t>411321414R00</t>
  </si>
  <si>
    <t>Beton stropů železový stropů deskových, desek plochých střech, desek balkónových, desek hřibových stropů včetně hlavic hřibových sloupů, železový (bez výztuže) třídy C 25/30, Beton čerstvý obyčejný;  C 25/30;  prostředí: X0;  cement: CEM I;  Dmax = 22 mm;  S 3</t>
  </si>
  <si>
    <t>D2 : 4,5*1,375*0,13</t>
  </si>
  <si>
    <t>D3 : 0,9*0,9*0,08*3</t>
  </si>
  <si>
    <t>411322424R00</t>
  </si>
  <si>
    <t>Beton stropů železový stropů trámových (žebrových),  kazetových, nebo vložkových z tvárnic, nebo z hraněných či zaoblených vln zabudovaného plechového bednění, železový (bez výztuže) třídy C 25/30, Beton čerstvý obyčejný;  C 25/30;  prostředí: X0;  cement: CEM I;  Dmax = 22 mm;  S 3</t>
  </si>
  <si>
    <t>D1 : 0,08*5,85*5,6+0,3*0,15*5,6*5</t>
  </si>
  <si>
    <t>411351211R00</t>
  </si>
  <si>
    <t>Bednění stropů deskových včetně podpěrné konstrukce výšky do 5,9 m do 5 kPa, - zřízení</t>
  </si>
  <si>
    <t>s pomocným lešením</t>
  </si>
  <si>
    <t>D2 : 4,5*1,375</t>
  </si>
  <si>
    <t>D3 : 0,9*0,9*3</t>
  </si>
  <si>
    <t>411351212R00</t>
  </si>
  <si>
    <t>Bednění stropů deskových včetně podpěrné konstrukce výšky do 5,9 m do 5 kPa, - odstranění</t>
  </si>
  <si>
    <t>Odkaz na mn. položky pořadí 49 : 8,61750</t>
  </si>
  <si>
    <t>411351311R00</t>
  </si>
  <si>
    <t>Bednění stropů trámových včetně podpěrné konstrukce výšky do 5,9 m do 5 kPa, - zřízení</t>
  </si>
  <si>
    <t>D1 : 5,85*5,6+(0,3*2+0,15)*5,6*5</t>
  </si>
  <si>
    <t>411351312R00</t>
  </si>
  <si>
    <t>Bednění stropů trámových včetně podpěrné konstrukce výšky do 5,9 m do 5 kPa, - odstranění</t>
  </si>
  <si>
    <t>Odkaz na mn. položky pořadí 51 : 53,76000</t>
  </si>
  <si>
    <t>411361821R00</t>
  </si>
  <si>
    <t>Výztuž stropů z betonářské oceli 10 505(R), Výztuž ocelová betonářská - tyč;  úprava: střih, ohyb;  povrch: žebírkový;  značka: B500B (1.0439);  d = 12,0 mm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</si>
  <si>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</si>
  <si>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Odkaz na mn. položky pořadí 48 : 3,88080*0,2</t>
  </si>
  <si>
    <t>Odkaz na mn. položky pořadí 47 : 0,99880*0,2</t>
  </si>
  <si>
    <t>602011141RU3</t>
  </si>
  <si>
    <t xml:space="preserve">Omítka stěn z hotových směsí vrstva štuková, vápenná, 2x nanášená, tloušťka vrstvy 4 mm,  </t>
  </si>
  <si>
    <t>(0,61*1,72+1,85*1,05+0,175*1,72)*2</t>
  </si>
  <si>
    <t>2,5*2,8*2</t>
  </si>
  <si>
    <t>1,6*2</t>
  </si>
  <si>
    <t>1np : 4,37*(6,9*2+14,95*2+3,375*4+0,6*2+0,35*6)</t>
  </si>
  <si>
    <t>-(1*2+1,2*2*2)</t>
  </si>
  <si>
    <t>1,4*2,02+1,2*2,02</t>
  </si>
  <si>
    <t>7,07*(17,6*2+30*2+0,3*4+0,6*2*3+0,4*2*3)-(1,4*1,5*15+1,5*2*2+(3+4,8)*3,7+1*2+1,2*2*2+1,4*2)</t>
  </si>
  <si>
    <t>0,275*(1,4*15+2*1,5*15)+0,6*(1,5*2+2*2*2)</t>
  </si>
  <si>
    <t>1,3*(8,4+3,95+1,36+3,45+0,55+2,6+4,2*3+4,55+0,15*7+0,25)*2</t>
  </si>
  <si>
    <t>2,4*(8,3+5,85+3,6*2+0,15+5,85+2,6+6,15+2,15*2*2+2,45*2*2+8,45*2+3,4*2+0,25*2+5,85*2*2+2,1*2+3,525*2+12+5,925+0,8*2)</t>
  </si>
  <si>
    <t>-(1,4*2*2*2+1,2*2*2*2+0,9*2*2*3+0,8*0,85*2)</t>
  </si>
  <si>
    <t>3,75*(2,5*2+3,375*2+4,3*2+5,925*2*3+2,25*2+7*2+7,85*2+11,85*2+6,05*2+11,85*2+4,2*2+5,15*2+7,25*2+6,15*2)</t>
  </si>
  <si>
    <t>-(1,4*1,5*3+1,4*2*2*2+1,4*2,02*2+1,1*2,02*2+1,4*2+1,2*2*2+1*2*2)</t>
  </si>
  <si>
    <t>0,275*(1,4*3+2*1,5*3)</t>
  </si>
  <si>
    <t>Odkaz na mn. položky pořadí 225 : 1143,10075*-1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</si>
  <si>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</si>
  <si>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</si>
  <si>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</si>
  <si>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1np : 1,4*1,5*18</t>
  </si>
  <si>
    <t>610991001R00</t>
  </si>
  <si>
    <t>Začišťovací okenní lišta pro omítku tl. 6 mm</t>
  </si>
  <si>
    <t>nalepení a odříznutí po dokončení omítek</t>
  </si>
  <si>
    <t>2np : 2*2+1</t>
  </si>
  <si>
    <t>1np : (1,5+2*2)*2+1,4*18+1,5*2*18</t>
  </si>
  <si>
    <t>611421231R00</t>
  </si>
  <si>
    <t>Oprava vnitřních vápenných omítek stropů železobetonových rovných tvárnicových a kleneb v množství opravované plochy  v množství opravované plochy přes 5 do 10 %, štukových</t>
  </si>
  <si>
    <t>Včetně pomocného pracovního lešení o výšce podlahy do 1900 mm a pro zatížení do 1,5 kPa.</t>
  </si>
  <si>
    <t>Odkaz na mn. položky pořadí 127 : 413,50000</t>
  </si>
  <si>
    <t>611474611RT4</t>
  </si>
  <si>
    <t>Omítka vnitřní stropů ze suché směsi dvouvrstvá, vápenný štuk, ruční zpracování, na beton</t>
  </si>
  <si>
    <t>kompletní souvrství</t>
  </si>
  <si>
    <t>včetně vlepování výztuže</t>
  </si>
  <si>
    <t>1pp - 039 : 5,85*5,6+(0,3*2+0,15)*5,6*5</t>
  </si>
  <si>
    <t>2np - 201 : 0,9*0,9*3</t>
  </si>
  <si>
    <t>039 : 3,92*(5,85*2+5,925*2+0,3*2)-1,2*2</t>
  </si>
  <si>
    <t>612421311R00</t>
  </si>
  <si>
    <t>Oprava vnitřních vápenných omítek stěn v množství opravované plochy přes 10 do 30 %, hrubých</t>
  </si>
  <si>
    <t xml:space="preserve">oprava stávajících stěn : </t>
  </si>
  <si>
    <t>1np : 4,37*(6,9*2+14,95*2+3,375*2+0,6*2+0,35*6)</t>
  </si>
  <si>
    <t>7,07*(17,6+30+0,3*4+0,6*2*3+0,4*2*3)-(1,4*1,5*15+1,5*2*2)</t>
  </si>
  <si>
    <t>3,7*(3,2+2,6+6,3)-(1,4*2,02*2+1,1*2,02*2)-1,4*1,5*3</t>
  </si>
  <si>
    <t>0,5*(1,4*2+2*2,02*2+1,1*2+2*2,02*2)</t>
  </si>
  <si>
    <t>0,275*(1,4*3+1,5*2*3)</t>
  </si>
  <si>
    <t>1pp : 3,92*(4,26+12+0,35*4+0,3*2*2+0,4*2+0,3*2*2+0,4*2*2+13,5+5,9+4,8+0,6*2*2+0,4*2*2)</t>
  </si>
  <si>
    <t>-(1,3*2*2+1,85*1,05*3+2,5*2,82+1,45*2)</t>
  </si>
  <si>
    <t>2np - 201 : 3,15*(6*2+17,525*2)-(1*2+3,75*1)</t>
  </si>
  <si>
    <t>2np : 0,3*(2*2+1)*2+0,3*(3,75*2+1*2)</t>
  </si>
  <si>
    <t>1np : 0,3*(2,02*2*4+1,4*2+1,1*2)</t>
  </si>
  <si>
    <t>612473185R00</t>
  </si>
  <si>
    <t>Omítky vnitřní zdiva ze suchých směsí příplatek za zabudované omítníky v ploše stěn</t>
  </si>
  <si>
    <t>omítka vápenocementová, strojně nebo ručně nanášená v podlaží i ve schodišti na jakýkoliv druh podkladu, kompletní souvrství</t>
  </si>
  <si>
    <t>Odkaz na mn. položky pořadí 60 : 965,42070</t>
  </si>
  <si>
    <t>Odkaz na mn. položky pořadí 61 : 12,19800</t>
  </si>
  <si>
    <t>1np : 4,37*3,05*2</t>
  </si>
  <si>
    <t>(1,4*2,02+1,2*2,02)*2</t>
  </si>
  <si>
    <t>ostění : 0,275*(1,4*15+2*1,5*15)+0,6*(1,5*2+2*2*2)</t>
  </si>
  <si>
    <t>ostění : 0,275*(1,4*3+2*1,5*3)</t>
  </si>
  <si>
    <t>632411904R00</t>
  </si>
  <si>
    <t xml:space="preserve">Potěr ze suchých směsí nátěr savých podkladů penetrační,  </t>
  </si>
  <si>
    <t>s rozprostřením a uhlazením</t>
  </si>
  <si>
    <t>Odkaz na mn. položky pořadí 63 : 1936,47540</t>
  </si>
  <si>
    <t>631312711R00</t>
  </si>
  <si>
    <t>Mazanina z betonu prostého tl. přes 50 do 80 mm třídy C 25/30,  , Beton čerstvý obyčejný;  C 25/30;  prostředí: X0;  cement: CEM I;  Dmax = 22 mm;  S 2</t>
  </si>
  <si>
    <t>SN4 : 35,1*0,045*1,03</t>
  </si>
  <si>
    <t>SN6 : 0,1*(0,7*5,6+0,7*3,8+10,13+0,4*0,4)*1,03</t>
  </si>
  <si>
    <t>0,095*(0,7*5,6+0,7*3,8+10,13+0,4*0,4+0,3*5,6)*1,03</t>
  </si>
  <si>
    <t>039 : 34,7*0,1*1,03</t>
  </si>
  <si>
    <t>SN1 : (336,6+33,7+21+12,5+13,5+47,9)*0,086*1,03</t>
  </si>
  <si>
    <t>SN2 : (42,7+40+65,8+65,4+41,8+14,1+25,5+8+22,8)*0,089*1,03</t>
  </si>
  <si>
    <t>SN3 : (23,3+5,3*2)*0,091*1,03</t>
  </si>
  <si>
    <t>SN8 : 41,8*0,089*1,03</t>
  </si>
  <si>
    <t>631315711R00</t>
  </si>
  <si>
    <t>SN5 : 0,4*5,4*0,131*1,03</t>
  </si>
  <si>
    <t>631316231R00</t>
  </si>
  <si>
    <t xml:space="preserve">Mazanina z betonu prostého speciální povrchové úpravy mazanin hlazení strojně,  </t>
  </si>
  <si>
    <t>SN4 : 35,1</t>
  </si>
  <si>
    <t xml:space="preserve">pod PU stěrku : </t>
  </si>
  <si>
    <t>SN1 : (336,6+33,7+21+12,5+13,5+47,9)</t>
  </si>
  <si>
    <t>SN2 : (42,7+40+65,8+65,4+41,8+14,1+25,5+8+22,8)</t>
  </si>
  <si>
    <t>SN3 : (23,3+5,3*2)</t>
  </si>
  <si>
    <t>SN8 : 41,8</t>
  </si>
  <si>
    <t>631317205R00</t>
  </si>
  <si>
    <t>Mazanina z betonu prostého řezání dilatačních spár v čerstvém betonu vyztuženém, hloubky 0-50 mm</t>
  </si>
  <si>
    <t>Odkaz na mn. položky pořadí 222 : 647,67500</t>
  </si>
  <si>
    <t>631319151R00</t>
  </si>
  <si>
    <t xml:space="preserve">Příplatek za přehlazení povrchu tloušťka mazaniny do 80 mm </t>
  </si>
  <si>
    <t>Odkaz na mn. položky pořadí 65 : 1,62689</t>
  </si>
  <si>
    <t>Odkaz na mn. položky pořadí 66 : 85,23708</t>
  </si>
  <si>
    <t>Odkaz na mn. položky pořadí 67 : 0,29145</t>
  </si>
  <si>
    <t>631319171R00</t>
  </si>
  <si>
    <t xml:space="preserve">Příplatek za stržení povrchu tloušťka mazaniny do 80 mm </t>
  </si>
  <si>
    <t>SN6 : (0,7*5,6+0,7*3,8+10,13+0,4*0,4)*1,3*4,44*0,001</t>
  </si>
  <si>
    <t>(0,7*5,6+0,7*3,8+10,13+0,4*0,4)*1,3*4,44*0,001</t>
  </si>
  <si>
    <t>039 : 34,7*1,3*4,44*0,001</t>
  </si>
  <si>
    <t>SN1 : (336,6+33,7+21+12,5+13,5+47,9)*1,3*4,44*0,001</t>
  </si>
  <si>
    <t>SN2 : (42,7+40+65,8+65,4+41,8+14,1+25,5+8+22,8)*1,3*4,44*0,001</t>
  </si>
  <si>
    <t>SN3 : (23,3+5,3*2)*1,3*4,44*0,001</t>
  </si>
  <si>
    <t>SN4 : 35,1*1,3*4,44*0,001</t>
  </si>
  <si>
    <t>SN8 : 41,8*1,3*4,44*0,001</t>
  </si>
  <si>
    <t>Odkaz na mn. položky pořadí 78 : 272,70000</t>
  </si>
  <si>
    <t>Odkaz na mn. položky pořadí 79 : 881,11500</t>
  </si>
  <si>
    <t>632419101RT2</t>
  </si>
  <si>
    <t>Potěr ze suchých směsí cementová samonivelační podlahová stěrka, tloušťky 1 mm, bez penetrace</t>
  </si>
  <si>
    <t>Speciální cementová samonivelační podlahová stěrka pro tloušťky 1-15 mm. Pouze pro vnitřní použití, vhodná pro podlahová vytápění, pro jemné vyrovnání nerovných podlah.</t>
  </si>
  <si>
    <t xml:space="preserve">vyspravení podlahy : </t>
  </si>
  <si>
    <t>1pp - 039, 040 : 238+34,7</t>
  </si>
  <si>
    <t>632419102R00</t>
  </si>
  <si>
    <t>Potěr ze suchých směsí cementová samonivelační podlahová stěrka, tloušťky 2 mm, bez penetrace</t>
  </si>
  <si>
    <t xml:space="preserve">vyspravení stropu : </t>
  </si>
  <si>
    <t>SN1 : 336,6+33,7+21+12,5+13,5+47,9</t>
  </si>
  <si>
    <t>SN2 : 42,7+40+65,8+65,4+41,8+14,1+25,5+8+22,8</t>
  </si>
  <si>
    <t>SN3 : 23,3+5,3*2</t>
  </si>
  <si>
    <t>SN5 : 0,4*5,4</t>
  </si>
  <si>
    <t>sokl TG : 0,1*(5,96*2+0,63*2+1,38*2+0,78*2*2+4,38*2+1,36*2+0,78*2+3,31*2+0,55*2+1,98*2+0,55*2+3,43*2*2+0,55*2*2+9,3+2,92+0,63*2+3,55+9,93+0,63*2+6,15*2+0,63*2*2+4,16*2*2+2,28*2+0,63*2+3,15*2+0,63*2+3,38*2+0,63*2+5,775*2+0,63*2+1,83*2+1,58*2+0,63*2*2)</t>
  </si>
  <si>
    <t>0,1*(3,87*2+0,63*2+3,02*2+0,63*2+2,48*2+0,63*2)</t>
  </si>
  <si>
    <t>632451022R00</t>
  </si>
  <si>
    <t>Vyrovnávací potěr z cementové malty v pásu o průměrné (střední) tloušťce od 20 do 30 mm</t>
  </si>
  <si>
    <t>na zdivu jako podklad např. pod izolaci, na parapetech z prefabrikovaných dílců, pod oplechování apod., vodorovný nebo ve spádu do 15°, hlazený dřevěným hladítkem,</t>
  </si>
  <si>
    <t xml:space="preserve">pod nové otvory : </t>
  </si>
  <si>
    <t>0,45*1,4*(6+12)</t>
  </si>
  <si>
    <t>771578014RT1</t>
  </si>
  <si>
    <t>Zvláštní úpravy spár dilatční spára vyplněná PE provazcem d=6 mm a silikonem</t>
  </si>
  <si>
    <t>8*4</t>
  </si>
  <si>
    <t>642942212R00</t>
  </si>
  <si>
    <t>Osazení zárubní dveřních ocelových do sádrokartonové příčky  tloušťky 100 mm  šířky 700 mm, bez dodávky zárubně</t>
  </si>
  <si>
    <t>Včetně kotvení rámů do zdiva a platí pro jakýkoliv způsob provádění (např. bodovým přivařením k obnažené výztuži, uklínováním, zalitím pracen apod.).</t>
  </si>
  <si>
    <t>DP3 : 1</t>
  </si>
  <si>
    <t>DP4 : 1</t>
  </si>
  <si>
    <t>DP5 : 1</t>
  </si>
  <si>
    <t>DP6 : 1</t>
  </si>
  <si>
    <t>642945314RT4</t>
  </si>
  <si>
    <t>Osazení ocelových zárubní protipožárních dvourámových, konstrukce šroubovaná tloušťka stěny 150 mm, včetně dodávky zárubně, š. průchodu 800 mm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</si>
  <si>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</si>
  <si>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D1 : 1</t>
  </si>
  <si>
    <t>642945314RT5</t>
  </si>
  <si>
    <t>Osazení ocelových zárubní protipožárních dvourámových, konstrukce šroubovaná tloušťka stěny 150 mm, včetně dodávky zárubně, š. průchodu 900 mm</t>
  </si>
  <si>
    <t>D2 : 2</t>
  </si>
  <si>
    <t>D3 : 1</t>
  </si>
  <si>
    <t>64001</t>
  </si>
  <si>
    <t>D+M okna hlinikového, dle PD</t>
  </si>
  <si>
    <t>O1 : 1,4*1,5*6</t>
  </si>
  <si>
    <t>O2 : 1,4*1,5*12</t>
  </si>
  <si>
    <t>O3 : 0,8*1,12*2</t>
  </si>
  <si>
    <t>64294531a</t>
  </si>
  <si>
    <t>Osaz.zár.oc.pož.2rám., šroubovaných,tl.stěny 150mm, včetně dodávky zárubně, š průchodu 1300 mm</t>
  </si>
  <si>
    <t>D13 : 1</t>
  </si>
  <si>
    <t>64294531b</t>
  </si>
  <si>
    <t>Osaz.zár.oc.pož.2rám., šroubovaných,tl.stěny 150mm, včetně dodávky zárubně, š průchodu 1100 mm</t>
  </si>
  <si>
    <t>D4 : 1</t>
  </si>
  <si>
    <t>D11 : 1</t>
  </si>
  <si>
    <t>D12 : 2</t>
  </si>
  <si>
    <t>553308130R</t>
  </si>
  <si>
    <t>zárubeň kovová hranatá; pro sádrokarton; š profilu 100 mm; š průchodu 900 mm; h průchodu 1 970 mm; L; závěsy kapsové</t>
  </si>
  <si>
    <t>553308131R</t>
  </si>
  <si>
    <t>zárubeň kovová hranatá; pro sádrokarton; š profilu 100 mm; š průchodu 900 mm; h průchodu 1 970 mm; P; závěsy kapsové</t>
  </si>
  <si>
    <t>553308140R</t>
  </si>
  <si>
    <t>zárubeň kovová hranatá; pro sádrokarton; š profilu 100 mm; š průchodu 1 100 mm; h průchodu 1 970 mm; L; závěsy kapsové</t>
  </si>
  <si>
    <t>553308141R</t>
  </si>
  <si>
    <t>zárubeň kovová hranatá; pro sádrokarton; š profilu 100 mm; š průchodu 1 100 mm; h průchodu 1 970 mm; P; závěsy kapsové</t>
  </si>
  <si>
    <t>1np : 336,6+33,7+21+12,5+13,5+23,3+5,3*2+42,7+40+65,8+65,4+15,7+41,8+14,1+25,5+8+47,9+22,8+35,1</t>
  </si>
  <si>
    <t>1pp : 34,7+471,7</t>
  </si>
  <si>
    <t>2np : 104,8+70+17,2+90,5</t>
  </si>
  <si>
    <t>1np : 336,6+33,7+21+12,5+13,5+23,3+5,3*2+42,7+40+65,8+65,4+15,7+41,8+14,1+25,5+8+437,6+47,9+22,8+35,1</t>
  </si>
  <si>
    <t>952902110R00</t>
  </si>
  <si>
    <t>Čištění budov zametáním v místnostech, chodbách, na schodišti a na půdě</t>
  </si>
  <si>
    <t>Odkaz na mn. položky pořadí 94 : 2102,50000</t>
  </si>
  <si>
    <t>sokl TG : (5,96*2+0,63*2+1,38*2+0,78*2*2+4,38*2+1,36*2+0,78*2+3,31*2+0,55*2+1,98*2+0,55*2+3,43*2*2+0,55*2*2+9,3+2,92+0,63*2+3,55+9,93+0,63*2+6,15*2+0,63*2*2+4,16*2*2+2,28*2+0,63*2+3,15*2+0,63*2+3,38*2+0,63*2+5,775*2+0,63*2+1,83*2+1,58*2+0,63*2*2)/0,5</t>
  </si>
  <si>
    <t>(3,87*2+0,63*2+3,02*2+0,63*2+2,48*2+0,63*2)/0,5</t>
  </si>
  <si>
    <t>953981105R00</t>
  </si>
  <si>
    <t>Chemické kotvy do betonu, do cihelného zdiva do betonu, hloubky 170 mm, M 20, ampule pro chemickou kotvu</t>
  </si>
  <si>
    <t>D1 : 2*2*5</t>
  </si>
  <si>
    <t>1pp : 0,15*(2,5*2,82+5,6*4,02)+0,4*(1,05*(0,7+0,265)+0,67*(0,7+1,85+0,265+1,85))</t>
  </si>
  <si>
    <t>2np : 0,3*(3,75*1+1,2*2,02)</t>
  </si>
  <si>
    <t>1np : 0,15*(4,37*(5,4+5,85+2,775+2)+1,2*2,02+1,4*2,02)+0,1*4,37*(0,5+0,3)</t>
  </si>
  <si>
    <t>0,1*(1,4*1,5*3+1,4*2,9-1*2)+0,45*1,4*1,4*3</t>
  </si>
  <si>
    <t>0,15*(3,7*(28,65+3,725*5+1,2+13,4+8+0,4+0,55+6+5,85+6,625+2,85+0,7+5,6+8,6)-(1*2*3+1,2*2*2+1,2*2,6+1*2)+2,2*(3,15+2,85+2,25+3,6))</t>
  </si>
  <si>
    <t>0,1*(3,7*(0,4*2+1)*2+4,7*(0,4*2+0,6)*5+1,8*(0,4*2+0,6)*2+1,4*0,6*2)</t>
  </si>
  <si>
    <t>962036112R00</t>
  </si>
  <si>
    <t>Demontáž sádrokartonových, sádrovláknitých příček a předstěn příčka, sádrokartonová bez minerální izolace, jednoduchá ocelová konstrukce, 1xopláštěná deskou tl. 12,5 mm</t>
  </si>
  <si>
    <t>St21 : 2,5*(0,2*2+1,8)*2</t>
  </si>
  <si>
    <t>St22 : 4,22*(13,695+8,535+2,5*2+1,75)-1,1*2*4</t>
  </si>
  <si>
    <t>St23 : 2,9*(5,6+0,5)</t>
  </si>
  <si>
    <t>963051213R00</t>
  </si>
  <si>
    <t>Bourání železobetonových stropů žebrových s viditelnými trámy</t>
  </si>
  <si>
    <t>strop nad 1pp : (5,6*1*2+5,85*5,85)*0,05+(0,1*0,36)*(5,6+5,85*5)</t>
  </si>
  <si>
    <t>strop nad 1np - m.č. 201 : (0,85*3,485+0,85*1,1+0,85*0,525)*0,15+(0,1*0,27)*0,85*4</t>
  </si>
  <si>
    <t>963053936R00</t>
  </si>
  <si>
    <t>Bourání železobetonových schodišťových ramen samonosných</t>
  </si>
  <si>
    <t>2np : 1*1,8</t>
  </si>
  <si>
    <t>965041331RT2</t>
  </si>
  <si>
    <t>Bourání podkladů pod dlažby nebo litých celistvých dlažeb a mazanin  lehčených, tloušťky do 100 mm, plochy do 4 m2</t>
  </si>
  <si>
    <t xml:space="preserve">Plynosilikátové desky : </t>
  </si>
  <si>
    <t>SE4 : (49,5+135,9+12,5+7,1+8,8+17,5+48,8)*0,075</t>
  </si>
  <si>
    <t>SE6 : (10+11,9)*0,075</t>
  </si>
  <si>
    <t>SE9 : 16,9*0,075</t>
  </si>
  <si>
    <t>965042131RT1</t>
  </si>
  <si>
    <t>Bourání podkladů pod dlažby nebo litých celistvých dlažeb a mazanin  betonových nebo z litého asfaltu, tloušťky do 100 mm, plochy do 4 m2</t>
  </si>
  <si>
    <t>SE11 - m.č. 201 : (0,85*3,485+0,85*1,1+0,85*0,525)*0,05</t>
  </si>
  <si>
    <t>SE4 : (49,5+135,9+12,5+7,1+8,8+17,5+48,8)*(0,048+0,015)</t>
  </si>
  <si>
    <t>SE5 : (41,4+420+7,6+65,5+13,8+9,6+51,7)*(0,043+0,015)</t>
  </si>
  <si>
    <t>SE6 : (10+11,9)*(0,038+0,015)</t>
  </si>
  <si>
    <t>SE9 : 16,9*0,05</t>
  </si>
  <si>
    <t>965042131RT2</t>
  </si>
  <si>
    <t>podlaha 1pp : 5,6*0,625*0,1</t>
  </si>
  <si>
    <t>965042231RT2</t>
  </si>
  <si>
    <t>podlaha 1PP : (5,6+3,8)*1,025*0,2</t>
  </si>
  <si>
    <t>039 : 34,7*0,1</t>
  </si>
  <si>
    <t>965049112R00</t>
  </si>
  <si>
    <t>Bourání podkladů pod dlažby nebo litých celistvých dlažeb a mazanin  příplatek za bourání mazanin vyztužených svařovanou sítí, tloušťky přes 100 mm</t>
  </si>
  <si>
    <t>Odkaz na mn. položky pořadí 107 : 5,39700</t>
  </si>
  <si>
    <t>SE4 : 49,5+135,9+12,5+7,1+8,8+17,5+48,8</t>
  </si>
  <si>
    <t>SE5 : 41,4+420+7,6+65,5+13,8+9,6+51,7</t>
  </si>
  <si>
    <t>SE6 : 10+11,9</t>
  </si>
  <si>
    <t>SE9 : 16,9</t>
  </si>
  <si>
    <t>2np : 2</t>
  </si>
  <si>
    <t>1np : 1+4+1+1+1+4</t>
  </si>
  <si>
    <t>968071113R00</t>
  </si>
  <si>
    <t>Vyvěšení nebo zavěšení kovových křídel oken, plochy přes 1,5 m2</t>
  </si>
  <si>
    <t>s případným uložením a opětovným zavěšením po provedení stavebních změn,</t>
  </si>
  <si>
    <t>1np : 18</t>
  </si>
  <si>
    <t>968072356R00</t>
  </si>
  <si>
    <t>Vybourání a vyjmutí kovových rámů a rolet rámů, včetně pomocného lešení o výšce podlahy do 1900 mm a pro zatížení do 1,5 kPa  (150 kg/m2) okenních zdvojených, plochy do 4 m2</t>
  </si>
  <si>
    <t>0,8*1,12*2</t>
  </si>
  <si>
    <t>1,4*1,5*3</t>
  </si>
  <si>
    <t>2np : 1,45*2</t>
  </si>
  <si>
    <t>1np : 1*2+1,2*2*4+1,2*2,3+1*2+1,1*2+1*2*4</t>
  </si>
  <si>
    <t>968095001R00</t>
  </si>
  <si>
    <t xml:space="preserve">Vybourání vnitřních parapetů dřevěných, šířky do 25 cm,  </t>
  </si>
  <si>
    <t>2np : 5,4*2+5,25</t>
  </si>
  <si>
    <t>1np : 1,4*12</t>
  </si>
  <si>
    <t>970051130R00</t>
  </si>
  <si>
    <t>Jádrové vrtání, kruhové prostupy v železobetonu jádrové vrtání , do D 130 mm</t>
  </si>
  <si>
    <t>V1 : 0,15*12</t>
  </si>
  <si>
    <t>Pr1 : 12*0,1</t>
  </si>
  <si>
    <t>970051250R00</t>
  </si>
  <si>
    <t>Jádrové vrtání, kruhové prostupy v železobetonu jádrové vrtání , do D 250 mm</t>
  </si>
  <si>
    <t>V2 : 13*0,15</t>
  </si>
  <si>
    <t>Pr2 : 0,1*13</t>
  </si>
  <si>
    <t>Pr3 : 6*0,1</t>
  </si>
  <si>
    <t>970054130R00</t>
  </si>
  <si>
    <t>Jádrové vrtání, kruhové prostupy v železobetonu příplatek za jádrové vrtání vodorovně ve stěně , do D 130 mm</t>
  </si>
  <si>
    <t>970054250R00</t>
  </si>
  <si>
    <t>Jádrové vrtání, kruhové prostupy v železobetonu příplatek za jádrové vrtání vodorovně ve stěně , do D 250 mm</t>
  </si>
  <si>
    <t>970251100R00</t>
  </si>
  <si>
    <t>Řezání železobetonu hloubka řezu 100 mm</t>
  </si>
  <si>
    <t>podlaha 1pp : 5,6</t>
  </si>
  <si>
    <t>strop nad 1pp : (5,6+0,7*2)*2+5,85*2+5,85*2</t>
  </si>
  <si>
    <t>strop nad 1np - m.č. 201 : 3,485+0,85+1,1+0,525+0,85</t>
  </si>
  <si>
    <t>970251200R00</t>
  </si>
  <si>
    <t>Řezání železobetonu hloubka řezu 200 mm</t>
  </si>
  <si>
    <t>podlaha 1PP : 5,6+3,8</t>
  </si>
  <si>
    <t>971033431R00</t>
  </si>
  <si>
    <t>Vybourání otvorů ve zdivu cihelném z jakýchkoliv cihel pálených  na jakoukoliv maltu vápenou nebo vápenocementovou, plochy do 0,25 m2, tloušťky do 150 mm</t>
  </si>
  <si>
    <t>základovém nebo nadzákladovém,</t>
  </si>
  <si>
    <t>Včetně pomocného lešení o výšce podlahy do 1900 mm a pro zatížení do 1,5 kPa  (150 kg/m2).</t>
  </si>
  <si>
    <t>P1 : 1</t>
  </si>
  <si>
    <t>P2 : 1</t>
  </si>
  <si>
    <t>971033441R00</t>
  </si>
  <si>
    <t>Vybourání otvorů ve zdivu cihelném z jakýchkoliv cihel pálených  na jakoukoliv maltu vápenou nebo vápenocementovou, plochy do 0,25 m2, tloušťky do 300 mm</t>
  </si>
  <si>
    <t>2NP - P3 : 1</t>
  </si>
  <si>
    <t>975043121R00</t>
  </si>
  <si>
    <t>Jednořadové podchycení stropů pro osazení nosníků pro osazení nosníků do výšky podchycení 3,5 m  při zatížení hmotnosti přes 750 do 1000 kg/m</t>
  </si>
  <si>
    <t>1pp : 5,6*2+6*4</t>
  </si>
  <si>
    <t>strop nad 1np - m.č. 201 : 5,6*2</t>
  </si>
  <si>
    <t>975048121R00</t>
  </si>
  <si>
    <t>Jednořadové podchycení stropů pro osazení nosníků příplatek k ceně za dřevení za každý další 1 m výšky podchycení přes 3,5 m  při zatížení hmotnosti přes 750 do 1000 kg/m</t>
  </si>
  <si>
    <t>978011121R00</t>
  </si>
  <si>
    <t>Otlučení omítek vápenných nebo vápenocementových vnitřních s vyškrabáním spár, s očištěním zdiva stropů, v rozsahu do 10 %</t>
  </si>
  <si>
    <t>1pp - 040 : 238</t>
  </si>
  <si>
    <t>2np - 201 : 104,8</t>
  </si>
  <si>
    <t>1np : 47,9+22,8</t>
  </si>
  <si>
    <t>978013141R00</t>
  </si>
  <si>
    <t>Otlučení omítek vápenných nebo vápenocementových vnitřních s vyškrabáním spár, s očištěním zdiva stěn, v rozsahu do 30 %</t>
  </si>
  <si>
    <t>978013191R00</t>
  </si>
  <si>
    <t>Otlučení omítek vápenných nebo vápenocementových vnitřních s vyškrabáním spár, s očištěním zdiva stěn, v rozsahu do 100 %</t>
  </si>
  <si>
    <t>172 : 2,6*(6,1+2,8*2)-1,2*2*2</t>
  </si>
  <si>
    <t>183+184 : 2*(3,375*2+6,6*2+1,975*2)-1,2*2*2</t>
  </si>
  <si>
    <t>185 : 1,95*(3,375*2+15,25*2+0,325*2*2+0,625*2)-1*2</t>
  </si>
  <si>
    <t>154-167 : 2,7*(3,725*2*6+2,45*2+1,85*2+16,3*2+3,3*2+2,55*2+3,76*2+1,03*2)-(1*2*4+2,7*(1,1+1+1,76+2,6))</t>
  </si>
  <si>
    <t>2,7*28,95*2-(1*2+1,4*1,5*12+1,1*2,02)</t>
  </si>
  <si>
    <t>2,7*(30,5+0,67*2+0,35*2+6,25)+2,2*(11,24+0,15+12,55*2+3+2,85*2+3*2+0,7*2+3,6*2)</t>
  </si>
  <si>
    <t>-(1,2*2*2+1*2*2+1,11*2+1,3*2+1*2,7+1*2+1,2*2,6*2+1*2)</t>
  </si>
  <si>
    <t>3,7*(17,525+0,3*2*2)+1,55*3,88+2,1*0,925+4*29,7+3,7*8,45+2,9*(8,45*2+0,64*2)+1,35*6,3</t>
  </si>
  <si>
    <t>4,7*(1*2*2+0,6*2*2+0,7*2+0,6*2)</t>
  </si>
  <si>
    <t>999281151R00</t>
  </si>
  <si>
    <t>Přesun hmot pro opravy a údržbu objektů pro opravy a údržbu dosavadních objektů včetně vnějších plášťů  výšky do 25 m, nošením</t>
  </si>
  <si>
    <t>711111001RZ1</t>
  </si>
  <si>
    <t>Provedení izolace proti zemní vlhkosti natěradly za studena na ploše vodorovné nátěrem penetračním, 1 x nátěr, včetně dodávky penetračního laku ALP, Hmota nátěrová asfaltová; typ: lak, penetrace; funkce: zpevnění povrchu, adhezní můstek; vrstva: podkladní; exteriér; podklad: beton, keramika; bar...</t>
  </si>
  <si>
    <t>800-711</t>
  </si>
  <si>
    <t>SN6 : (1*5,6+1*3,8+10,67+0,4*0,4+0,6*5,6)</t>
  </si>
  <si>
    <t>039 : 34,7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</si>
  <si>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</si>
  <si>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ALP, Hmota nátěrová asfaltová; typ: lak, penetrace; funkce: zpevnění povrchu, adhezní můstek; vrstva: podkladní; exteriér; podklad: beton, keramika; bar...</t>
  </si>
  <si>
    <t>1pp : 0,4*(5,6+0,3*2)*3</t>
  </si>
  <si>
    <t>711130101R00</t>
  </si>
  <si>
    <t>Odstranění izolace proti vodě - pásy na sucho vodorovné, 1 vrstva</t>
  </si>
  <si>
    <t>SE4 : (49,5+135,9+12,5+7,1+8,8+17,5+48,8)</t>
  </si>
  <si>
    <t>711130102R00</t>
  </si>
  <si>
    <t>Odstranění izolace proti vodě - pásy na sucho vodorovné, 2 vrstvy</t>
  </si>
  <si>
    <t>SE5 : (41,4+420+7,6+65,5+13,8+9,6+51,7)</t>
  </si>
  <si>
    <t>SE6 : (10+11,9)</t>
  </si>
  <si>
    <t>711141559RY2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</si>
  <si>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</si>
  <si>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</si>
  <si>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SN6 : (1*5,6+1*3,8+10,67+0,4*0,4+0,6*5,6)*1,1</t>
  </si>
  <si>
    <t>711142559RY2</t>
  </si>
  <si>
    <t>Provedení izolace proti zemní vlhkosti pásy přitavením svislá, 1 vrstva, s dodávkou izolačního pásu se skleněnou nebo polyesterovou vložkou, s minerálním posypem</t>
  </si>
  <si>
    <t>1pp : 0,4*(5,6+0,3*2)*3*1,1</t>
  </si>
  <si>
    <t>711212901R00</t>
  </si>
  <si>
    <t>Izolace proti vodě nátěr podkladní provedení</t>
  </si>
  <si>
    <t>Odkaz na mn. položky pořadí 139 : 1265,99105</t>
  </si>
  <si>
    <t>711212002Rt7</t>
  </si>
  <si>
    <t>Izolace proti vodě stěrka hydroizolační  proti tlakové vodě</t>
  </si>
  <si>
    <t>dvouvrstvá</t>
  </si>
  <si>
    <t>sokl v.30cm : 0,3*(6,25+6+0,4*2+6,9*2+3,375*2+8,35*2+2,7*2+3,9*2+3,375*2)</t>
  </si>
  <si>
    <t>0,3*(17,525+0,575*2*2+0,3*2*2+26,15+3,6*2+5,85+8,45+0,25*3+0,55+3,55+2,6+5,85+2,6+11,3+1,2+4,2+17,3+0,8*2+5,925+17,7+4,55*2+0,15*2+4,2*2*3+0,15*2*2+0,25*2+8,4*2+0,15*2+0,6*2*2+0,4*2*2+3,95*2+0,15*2+3,6*2+1,36*2)</t>
  </si>
  <si>
    <t>0,3*(3,4*2+6*2+2,45*2+2,15*2*2+2,45*2*2+7,25*2+6,15*2+0,715*2+11,85*2+6,05*2+0,65*2+7,85*2+11,85*2+0,475+1,2+0,3*2+5,85*2+2,1*2+3,525*2+5,925*2+7*2+0,325*2+2,25*2+5,925*2*2+4,3*2+2,5*2+3,375*2)</t>
  </si>
  <si>
    <t>sokl TG - vnitřek i venek : 0,15*(0,63*4+5,96*3+1,38*3+0,78*4+4,38*3+0,78*3+0,63*4+4,16*3+0,63*4+4,16*3+0,63*3+9,3*3+0,63*3+2,92*3+0,78*4+1,36*3+0,55*3+3,45*3+0,55*3+3,45*3+0,55*4+2*3+0,613*4+3,46*3+0,63*2+6,15*3+0,63*3+3,87*3+3,02*3+0,63*3+0,63*4+1,83*3+1,58*3+0,63*4)</t>
  </si>
  <si>
    <t>0,15*(5,775*3+0,63*3+2,28*3+0,63*3+3,15*3+0,63*3+3,38*3+0,63*3)</t>
  </si>
  <si>
    <t>pod obklad : 3,25*(3,375*2+14,95*2+0,6*2+0,325*2*2)-1,2*2*2</t>
  </si>
  <si>
    <t>2,25*(5,85*2+3,525*2)-1,4*2-1,2*2</t>
  </si>
  <si>
    <t>711212601R00</t>
  </si>
  <si>
    <t>Izolace proti vodě doplňky  těsnicí pás š.120 mm do spoje podlaha-stěna, Páska těsnicí</t>
  </si>
  <si>
    <t>(6,25+6+0,4*2+6,9*2+3,375*2+8,35*2+2,7*2+3,9*2+3,375*2)</t>
  </si>
  <si>
    <t>(17,525+0,575*2*2+0,3*2*2+26,15+3,6*2+5,85+8,45+0,25*3+0,55+3,55+2,6+5,85+2,6+11,3+1,2+4,2+17,3+0,8*2+5,925+17,7+4,55*2+0,15*2+4,2*2*3+0,15*2*2+0,25*2+8,4*2+0,15*2+0,6*2*2+0,4*2*2+3,95*2+0,15*2+3,6*2+1,36*2)</t>
  </si>
  <si>
    <t>(3,4*2+6*2+2,45*2+2,15*2*2+2,45*2*2+7,25*2+6,15*2+0,715*2+11,85*2+6,05*2+0,65*2+7,85*2+11,85*2+0,475+1,2+0,3*2+5,85*2+2,1*2+3,525*2+5,925*2+7*2+0,325*2+2,25*2+5,925*2*2+4,3*2+2,5*2+3,375*2)</t>
  </si>
  <si>
    <t>pod obklad : 3,25*22</t>
  </si>
  <si>
    <t>2,25*8</t>
  </si>
  <si>
    <t>sokl TG : (0,63*4+5,96*3+1,38*3+0,78*4+4,38*3+0,78*3+0,63*4+4,16*3+0,63*4+4,16*3+0,63*3+9,3*3+0,63*3+2,92*3+0,78*4+1,36*3+0,55*3+3,45*3+0,55*3+3,45*3+0,55*4+2*3+0,613*4+3,46*3+0,63*2+6,15*3+0,63*3+3,87*3+3,02*3+0,63*3+0,63*4+1,83*3+1,58*3+0,63*4)</t>
  </si>
  <si>
    <t>(5,775*3+0,63*3+2,28*3+0,63*3+3,15*3+0,63*3+3,38*3+0,63*3)</t>
  </si>
  <si>
    <t>0,15*(4*20+6+20+10)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</si>
  <si>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</si>
  <si>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</si>
  <si>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</si>
  <si>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712311106RZ3</t>
  </si>
  <si>
    <t>Povlakové krytiny střech do 10° za studena asfaltovou penetrační suspenzí, včetně dodávky emulze 0,3 kg/m2, Hmota nátěrová asfaltová; typ: penetrace; funkce: zpevnění povrchu; vrstva: podkladní; exteriér; podklad: kov, beton, keramika, minerální; barva: h...</t>
  </si>
  <si>
    <t>SN11 : 1*1*3</t>
  </si>
  <si>
    <t>712341559RT1</t>
  </si>
  <si>
    <t>Povlakové krytiny střech do 10° pásy přitavením v celé ploše, 1 vrstva, bez dodávky pásu</t>
  </si>
  <si>
    <t>SN11 : 1,3*1,3*3</t>
  </si>
  <si>
    <t>712351111RT2</t>
  </si>
  <si>
    <t>Povlakové krytiny střech do 10° samolepicími pásy 1 vrstva, včetně dodávky samolepicího asfaltového pásu</t>
  </si>
  <si>
    <t>1,3*1,3*3</t>
  </si>
  <si>
    <t>62852252R</t>
  </si>
  <si>
    <t>pás izolační z modifikovaného asfaltu natavitelný; nosná vložka polyesterové rouno; horní strana jemný minerální posyp; spodní strana PE fólie; tl. 5,0 mm</t>
  </si>
  <si>
    <t>Odkaz na mn. položky pořadí 143 : 5,07000*1,05</t>
  </si>
  <si>
    <t>998712203R00</t>
  </si>
  <si>
    <t>Přesun hmot pro povlakové krytiny v objektech výšky přes 12 do 24 m</t>
  </si>
  <si>
    <t>St9 : 2,4*2,9*2*2</t>
  </si>
  <si>
    <t>St10 : 3*3,92*2</t>
  </si>
  <si>
    <t>St11 : 3,15*(0,2*2+8)*2</t>
  </si>
  <si>
    <t>St12 : 2,62*(3+2)-0,9*2</t>
  </si>
  <si>
    <t>H4 : 5,4*2,2*1,1*6</t>
  </si>
  <si>
    <t>171 : 6,1*3,05</t>
  </si>
  <si>
    <t>SE5 - Polaid : (41,4+420+7,6+65,5+13,8+9,6+51,7)</t>
  </si>
  <si>
    <t>171 : 2,5*(6,1*2+3,05*2)-1,1*2,2</t>
  </si>
  <si>
    <t>713131121R00</t>
  </si>
  <si>
    <t>Montáž tepelné izolace stěn přichycením úchytnými dráty a závlačkami</t>
  </si>
  <si>
    <t>Včetně pomocného lešení o výšce podlahy do 1900 mm a pro zatížení do 1,5 kPa.</t>
  </si>
  <si>
    <t>H4 - 2 vrstvy : 5,4*2,2*6*2</t>
  </si>
  <si>
    <t>713131130R00</t>
  </si>
  <si>
    <t>Montáž tepelné izolace stěn vložením do nosné rámové konstrukce</t>
  </si>
  <si>
    <t>dilatace mezi soklem TG a stěnou : 0,15*(5,96+9,3+0,63+2,92+0,63+1,38+0,3*2+4,38+1,36+3,45*2+0,55*2+2+3,39+4,16+4,16+6,15+3,87+0,63+1,83+1,58+5,775+0,63*2+2,48+0,63+3,02+0,63+3,15+0,63+3,38+0,63)</t>
  </si>
  <si>
    <t>713141326R00</t>
  </si>
  <si>
    <t>Montáž tepelné izolace plochých střech dvouvrstvé, tloušťky do 250 mm na kotvy</t>
  </si>
  <si>
    <t>SN1 : (336,6+33,7+21+12,5+13,5+47,9)*1,1</t>
  </si>
  <si>
    <t>SN2 : (42,7+40+65,8+65,4+41,8+14,1+25,5+8+22,8)*1,1</t>
  </si>
  <si>
    <t>SN3 : (23,3+5,3*2)*1,1</t>
  </si>
  <si>
    <t>SN8 : 41,8*1,1</t>
  </si>
  <si>
    <t>713191221R00</t>
  </si>
  <si>
    <t>Izolace tepelné běžných konstrukcí - doplňky obložení stěn pásky 100 mm, včetně dodávky materiálu, Pás dilatační</t>
  </si>
  <si>
    <t>(6,25+6+6,9*2+3,375*2+8,35*2+2,7*2+3,9*2+3,375*2)</t>
  </si>
  <si>
    <t>SN1 : (336,6+33,7+21+12,5+13,5+47,9)*1,05*0,05</t>
  </si>
  <si>
    <t>SN2 : (42,7+40+65,8+65,4+41,8+14,1+25,5+8+22,8)*1,05*0,05</t>
  </si>
  <si>
    <t>SN3 : (23,3+5,3*2)*1,05*0,05</t>
  </si>
  <si>
    <t>SN8 : 41,8*1,05*0,05</t>
  </si>
  <si>
    <t>28375707R</t>
  </si>
  <si>
    <t>deska izolační fasádní; pěnový polystyren; rovná hrana; součinitel tepelné vodivosti 0,039 W/mK; obj. hmotnost 15,00 kg/m3</t>
  </si>
  <si>
    <t>dilatace mezi soklem TG a stěnou : 0,15*(5,96+9,3+0,63+2,92+0,63+1,38+0,3*2+4,38+1,36+3,45*2+0,55*2+2+3,39+4,16+4,16+6,15+3,87+0,63+1,83+1,58+5,775+0,63*2+2,48+0,63+3,02+0,63+3,15+0,63+3,38+0,63)*0,01*1,05</t>
  </si>
  <si>
    <t>63151543R</t>
  </si>
  <si>
    <t>deska izolační fasádní; minerální vlákno; orientace vláken rovnoběžná; tl. 100,0 mm; součinitel tepelné vodivosti 0,036 W/mK; R = 2,750 m2K/W; obj. hmotnost 150,00 kg/m3; hydrofobizováno</t>
  </si>
  <si>
    <t>H4 - 2 vrstvy : 5,4*2,2*6*1,05</t>
  </si>
  <si>
    <t>63151546R</t>
  </si>
  <si>
    <t>deska izolační fasádní; minerální vlákno; orientace vláken rovnoběžná; tl. 150,0 mm; součinitel tepelné vodivosti 0,036 W/mK; R = 4,150 m2K/W; obj. hmotnost 150,00 kg/m3; hydrofobizováno</t>
  </si>
  <si>
    <t>Odkaz na mn. položky pořadí 159 : 74,84400</t>
  </si>
  <si>
    <t>63151587R</t>
  </si>
  <si>
    <t>deska izolační střešní; minerální vlákno; rovná hrana; tl. 160,0 mm; součinitel tepelné vodivosti 0,041 W/mK; R = 3,900 m2K/W; obj. hmotnost 150,00 kg/m3; hydrofobizováno</t>
  </si>
  <si>
    <t>Odkaz na mn. položky pořadí 154 : 3,00000*2,1</t>
  </si>
  <si>
    <t>998713203R00</t>
  </si>
  <si>
    <t>Přesun hmot pro izolace tepelné v objektech výšky do 24 m</t>
  </si>
  <si>
    <t>St9 : (2,4*3+2,9*5)*2</t>
  </si>
  <si>
    <t>St10 : (3*4+3,92*6)</t>
  </si>
  <si>
    <t>St11 : 3,15*16+(0,2*2+8)*4</t>
  </si>
  <si>
    <t>St12 : (2,62*8+(3+2)*3)</t>
  </si>
  <si>
    <t>St9 : 2,4*2,9*2</t>
  </si>
  <si>
    <t>St10 : 3*3,92</t>
  </si>
  <si>
    <t>St9 : (2,4*3+2,9*5)*2*0,1*0,12*1,2</t>
  </si>
  <si>
    <t>St10 : (3*4+3,92*6)*0,1*0,12*1,2</t>
  </si>
  <si>
    <t>St11 : (3,15*16+(0,2*2+8)*4)*0,1*0,12*1,2</t>
  </si>
  <si>
    <t>Odkaz na mn. položky pořadí 165 : 38,30605</t>
  </si>
  <si>
    <t>998762203R00</t>
  </si>
  <si>
    <t>Přesun hmot pro konstrukce tesařské v objektech výšky do 24 m</t>
  </si>
  <si>
    <t>764816125R00</t>
  </si>
  <si>
    <t>Oplechování parapetů včetně rohů, lepené lepidlem, z lakovaného pozinkovaného plechu, rš 250 mm, dodávka a montáž</t>
  </si>
  <si>
    <t>800-764</t>
  </si>
  <si>
    <t>včetně rohů</t>
  </si>
  <si>
    <t>K1 : 1,4*18</t>
  </si>
  <si>
    <t>764410850R00</t>
  </si>
  <si>
    <t>Demontáž oplechování parapetů rš od 100 do 330 mm</t>
  </si>
  <si>
    <t>76481337a</t>
  </si>
  <si>
    <t>Oplechování dilatace - lemování, nerez plech r.š. 700mm</t>
  </si>
  <si>
    <t>K2 : 5,7*2</t>
  </si>
  <si>
    <t>998764203R00</t>
  </si>
  <si>
    <t>Přesun hmot pro konstrukce klempířské v objektech výšky do 24 m</t>
  </si>
  <si>
    <t>St11 : 3,15*(0,3*2+8,2)*2</t>
  </si>
  <si>
    <t>Odkaz na mn. položky pořadí 172 : 118,10000</t>
  </si>
  <si>
    <t>766661112R00</t>
  </si>
  <si>
    <t>Montáž dveřních křídel kompletizovaných otevíravých ,  , do ocelové nebo fošnové zárubně, jednokřídlových, šířky do 800 mm</t>
  </si>
  <si>
    <t>766661122R00</t>
  </si>
  <si>
    <t>Montáž dveřních křídel kompletizovaných otevíravých ,  , do ocelové nebo fošnové zárubně, jednokřídlových, šířky přes 800 mm</t>
  </si>
  <si>
    <t>766661422R00</t>
  </si>
  <si>
    <t>Montáž dveřních křídel kompletizovaných otevíravých , protipožárních, do ocelové nebo fošnové zárubně, jednokřídlových, šířky přes 800 mm</t>
  </si>
  <si>
    <t>Dveře s protipožární odolností do 30 minut.</t>
  </si>
  <si>
    <t>766661432R00</t>
  </si>
  <si>
    <t>Montáž dveřních křídel kompletizovaných otevíravých , protipožárních, do ocelové nebo fošnové zárubně, dvoukřídlových, šířky do 1450 mm</t>
  </si>
  <si>
    <t>DP1 : 1</t>
  </si>
  <si>
    <t>Odkaz na mn. položky pořadí 177 : 1,00000</t>
  </si>
  <si>
    <t>Odkaz na mn. položky pořadí 176 : 3,00000</t>
  </si>
  <si>
    <t>Odkaz na mn. položky pořadí 175 : 8,00000</t>
  </si>
  <si>
    <t>Odkaz na mn. položky pořadí 174 : 1,00000</t>
  </si>
  <si>
    <t>Odkaz na mn. položky pořadí 178 : 1,00000</t>
  </si>
  <si>
    <t>7660001</t>
  </si>
  <si>
    <t>D+M dveřní nerezové zarážky do podlahy</t>
  </si>
  <si>
    <t>7660002</t>
  </si>
  <si>
    <t>D+M dveřní štítek pro označení čísla místnosti - typ dle výběru investora</t>
  </si>
  <si>
    <t>7660003</t>
  </si>
  <si>
    <t>D+M jídelního stolu, klasický + 4 kusy židlí, dle Pd, ozn. I2</t>
  </si>
  <si>
    <t>soub</t>
  </si>
  <si>
    <t>7660004</t>
  </si>
  <si>
    <t>D+M kuchyňských linek dřevěných linek š.do 1,8m, odstín dle výběru investora, dle PD, ozn. I1</t>
  </si>
  <si>
    <t/>
  </si>
  <si>
    <t>Kuchyňská linka s nerezovým  dřezem  s odkladací plochou. Kuchyňská linka bude mít horní a spodní skříňky v celé délce linky a kuchyňskou desku.</t>
  </si>
  <si>
    <t>7660005</t>
  </si>
  <si>
    <t>D+M vybavení kanceláře, dle PD, ozn. I3</t>
  </si>
  <si>
    <t>- psací stůl laminátový s kovovou podnoží</t>
  </si>
  <si>
    <t>1200x800mm se zásuvným lamino boxem se</t>
  </si>
  <si>
    <t>zásuvkami</t>
  </si>
  <si>
    <t>- sestava kancelářský skříní z laminované dřevotřísky 2000x400x1800 mm, 4 kusy polic</t>
  </si>
  <si>
    <t>- otočná kancelářská kolečková židle se zádovou</t>
  </si>
  <si>
    <t>a hlavovou opěrkou</t>
  </si>
  <si>
    <t>- odpadkový koškovový, drátěný (min. 20 l)</t>
  </si>
  <si>
    <t>- barevné řešení dle investora</t>
  </si>
  <si>
    <t>7660006</t>
  </si>
  <si>
    <t>D+M vnitřních plech. dveří, posuvných na stěnu, zárubeň slepá nerez, kování otevírání dveří - madlo, dle PD</t>
  </si>
  <si>
    <t>D5 : 1</t>
  </si>
  <si>
    <t>D6 : 1</t>
  </si>
  <si>
    <t>D7 : 1</t>
  </si>
  <si>
    <t>D8 : 5</t>
  </si>
  <si>
    <t>D9 : 3</t>
  </si>
  <si>
    <t>D10 : 2</t>
  </si>
  <si>
    <t>7662</t>
  </si>
  <si>
    <t>Vnitřní jednokřídlové dveře plné, vč kování - dle PD, oboustranně opláštěné lakovaný žárově pozinkovaný plech tl. 0,6mm</t>
  </si>
  <si>
    <t>7663</t>
  </si>
  <si>
    <t>Vnitřní dvoukřídlové dveře plné, vč kování, protipožářní EW30/DP3-C - dle PD, oboustranně opláštěné lakovaný žárově pozinkovaný plech tl. 1,2mm</t>
  </si>
  <si>
    <t>7664</t>
  </si>
  <si>
    <t>Vnitřní jednokřídlové dveře plné, vč kování, protipožářní EW30/DP3-C - dle PD, oboustranně opláštěné lakovaný žárově pozinkovaný plech tl. 1,2mm</t>
  </si>
  <si>
    <t>766699722a</t>
  </si>
  <si>
    <t>Překrytí spár lištou z měkkého dřeva, rohové, vč. dodávky</t>
  </si>
  <si>
    <t>H10 : 16,1</t>
  </si>
  <si>
    <t>Odkaz na mn. položky pořadí 172 : 118,10000*1,05</t>
  </si>
  <si>
    <t>998766203R00</t>
  </si>
  <si>
    <t>Přesun hmot pro konstrukce truhlářské v objektech výšky do 24 m</t>
  </si>
  <si>
    <t>bourání stěny podhledu : 1,12*(5,28+5,4+5,4)</t>
  </si>
  <si>
    <t>767631800R00</t>
  </si>
  <si>
    <t>Demontáž oken pro beztmelé zasklení vč. zasklení konstrukce včetně zasklení</t>
  </si>
  <si>
    <t>2np : 5,28*0,75+5,4*0,75*2</t>
  </si>
  <si>
    <t>767649191R00</t>
  </si>
  <si>
    <t>Montáž dveří montáž doplňků dveří samozavírače hydraulického</t>
  </si>
  <si>
    <t>767001</t>
  </si>
  <si>
    <t>D+M Kotvení překladu, L 100x100x10mm, délky 0,15m, kotvení chem. kotvou M12, dle PD, ozn. Z1</t>
  </si>
  <si>
    <t>767002</t>
  </si>
  <si>
    <t>D+M ochraného rohu zdiva, 35x35x1500mm, nerez, tvar L</t>
  </si>
  <si>
    <t>H2 : 78*1,5</t>
  </si>
  <si>
    <t>767003</t>
  </si>
  <si>
    <t>Demontáž a likvidace ocelové plošiny v 1PP m.č. 040</t>
  </si>
  <si>
    <t>767004</t>
  </si>
  <si>
    <t>Demontáž a likvidace ocelového sloupu v 1PP m.č. 040</t>
  </si>
  <si>
    <t>767005</t>
  </si>
  <si>
    <t>D+M Potrubní pošty, nerezová trouba, dle PD ozn. H1</t>
  </si>
  <si>
    <t>767006</t>
  </si>
  <si>
    <t>D+M nástěnného nárazníku, gumový 150x30mm, vč. kotvení, dle PD, ozn. H3</t>
  </si>
  <si>
    <t>767007</t>
  </si>
  <si>
    <t>D+M ocelové chráničky ozn. Z2, dle PD</t>
  </si>
  <si>
    <t>54917040R</t>
  </si>
  <si>
    <t>zavírač dveří hydraulický hmotnost dveří 30 až 60 kg; š. dveří 900 mm; stříbrný</t>
  </si>
  <si>
    <t>Odkaz na mn. položky pořadí 195 : 4,00000</t>
  </si>
  <si>
    <t>998767203R00</t>
  </si>
  <si>
    <t>Přesun hmot pro kovové stavební doplňk. konstrukce v objektech výšky do 24 m</t>
  </si>
  <si>
    <t>Odkaz na mn. položky pořadí 207 : 2,16000</t>
  </si>
  <si>
    <t>771575118R00</t>
  </si>
  <si>
    <t>Montáž podlah z dlaždic keramických 600 x 600 mm, režných nebo glazovaných, hladkých, kladených do flexibilního tmele</t>
  </si>
  <si>
    <t>771577831R00</t>
  </si>
  <si>
    <t>Hrany schodů, dilatační, koutové, ukončovací a přechodové profily profily dilatační s bočními stěnami z tvrdého PVC a spojovací dilatační zónou z měkké plastické hmoty s nastavovacími profily, výška 25 mm</t>
  </si>
  <si>
    <t>Dodávka a montáž dvou kusů profilů.</t>
  </si>
  <si>
    <t>H7 : 2*1,6</t>
  </si>
  <si>
    <t>771577836R00</t>
  </si>
  <si>
    <t>Hrany schodů, dilatační, koutové, ukončovací a přechodové profily profily dilatační s ozubenými bočními stranami z tvrdého PVC, spojenými dilatační zónou z šedé plastické hmoty, výšky 50 mm</t>
  </si>
  <si>
    <t>H8 : 1,1*4</t>
  </si>
  <si>
    <t>771577843R00</t>
  </si>
  <si>
    <t>Hrany schodů, dilatační, koutové, ukončovací a přechodové profily profily dilatační s bočními díly z tvrdého PVC, horní dilatační zóna je z měkké plastické hmoty a tvoří 10 mm širokou pohledovou plochu, výšky 10 mm</t>
  </si>
  <si>
    <t>H5 : 0,9</t>
  </si>
  <si>
    <t>H6 : 1,1*2</t>
  </si>
  <si>
    <t>SN5 : 0,4*2</t>
  </si>
  <si>
    <t>59764202a</t>
  </si>
  <si>
    <t>RTS 20/ I</t>
  </si>
  <si>
    <t>Odkaz na mn. položky pořadí 207 : 2,16000*1,05</t>
  </si>
  <si>
    <t>998771203R00</t>
  </si>
  <si>
    <t>Přesun hmot pro podlahy z dlaždic v objektech výšky do 24 m</t>
  </si>
  <si>
    <t>777101101R00</t>
  </si>
  <si>
    <t>Příprava podkladu vysávání podlah průmyslovým vysavačem</t>
  </si>
  <si>
    <t>800-773</t>
  </si>
  <si>
    <t>Odkaz na mn. položky pořadí 216 : 272,70000</t>
  </si>
  <si>
    <t>777615223R00</t>
  </si>
  <si>
    <t>Nátěr epoxidový, podlah betonových, skladba: penetrace, zásyp křemičitým pískem, 2xnátěr</t>
  </si>
  <si>
    <t>781497131R00</t>
  </si>
  <si>
    <t xml:space="preserve">Lišty k obkladům profil ukončovací nerez odolná proti oděru, uložení do tmele, výška profilu 8 mm,  </t>
  </si>
  <si>
    <t>H9 : 17,5</t>
  </si>
  <si>
    <t xml:space="preserve">k ukončení polyuretanových soklů dle detailů : </t>
  </si>
  <si>
    <t>77781120a</t>
  </si>
  <si>
    <t>Podlahový polyur.systém tl. 4 - 6mm, třída protiskluznosti R10 a R11, odolnost proti teplotám do 80C</t>
  </si>
  <si>
    <t>včetně tryskání a penetrace podkladu, nosné vrstvy prosypané křemičitým pískem a uzavírací vrstvy.</t>
  </si>
  <si>
    <t>77781120b</t>
  </si>
  <si>
    <t>Provedení soklu - polyur.systém, výšky 50mm</t>
  </si>
  <si>
    <t>včetně penetrace podkladu, nosné vrstvy prosypané křemičitým pískem a uzavírací vrstvy.</t>
  </si>
  <si>
    <t>(6,9*2+3,375*2+8,35*2+2,7*2+3,9*2+3,375*2)</t>
  </si>
  <si>
    <t>-(5,96+9,3+2,92+3,45*2+0,55*2+1,4+1,98+6,15+3+4,38+1,38+4,16*2+3,15+3,38+2,28+0,63*3+1,58+1,83+5,775+0,63*2+3,87+3,02+2,45+0,63*3)</t>
  </si>
  <si>
    <t>77781120c</t>
  </si>
  <si>
    <t>Podlahový polyur.systém tl. 9mm, třída proiskluznosti R12, odolnost proti teplotám do 130C</t>
  </si>
  <si>
    <t>SN1 : (336,6+33,7+21+12,5+13,5+47,9-2,7*3,375)</t>
  </si>
  <si>
    <t>77781120d</t>
  </si>
  <si>
    <t>Provedení soklu - polyur.systém, výšky 150mm</t>
  </si>
  <si>
    <t>sokl TG : (0,63*2+5,96+0,63*2+9,3+2,92+3,43*2+0,55*2+0,78*2+1,36+0,55*2+1,98+3,31*2+0,615*2+0,78*2+1,38+4,38+0,38*2+0,63*2*2+4,16*2+6,15+0,63+3,87+0,63+3,02+2,48+0,63+1,58+1,83+0,63*2+0,28*2+5,775+2,28+0,63+3,15+0,63+3,38+0,63)</t>
  </si>
  <si>
    <t>77811001</t>
  </si>
  <si>
    <t>Provedení dilatační spáry v podlahové stěrce</t>
  </si>
  <si>
    <t>3,375*5</t>
  </si>
  <si>
    <t>36*9+23,6*13</t>
  </si>
  <si>
    <t>998777203R00</t>
  </si>
  <si>
    <t>Přesun hmot pro podlahy syntetické v objektech výšky do 24 m</t>
  </si>
  <si>
    <t>1np : 2,25*(6,9*2+3,375*2+0,35)+3,25*(14,95*2+3,375*2+0,6*2+0,35*5)</t>
  </si>
  <si>
    <t>2,25*(17,6*2+30*2+0,3*4+0,6*2*3+0,4*2*3)-(1,4*1,5*15+1,5*2*2+(3+4,8)*3,7+1*2+1,2*2*2+1,4*2)</t>
  </si>
  <si>
    <t>0,275*(1,4*15*2+2*1,5*15)+0,6*(1,5*2+2*2*2)</t>
  </si>
  <si>
    <t>0,15*(8,4+3,95+1,36+3,45+0,55+2,6+4,2*3+4,55+0,15*7+0,25)</t>
  </si>
  <si>
    <t>2,25*(8,3+5,85+3,6*2+0,15+5,85+2,6+6,15+2,15*2*2+2,45*2*2+8,45*2+3,4*2+0,25*2+5,85*2*2+2,1*2+3,525*2+12+5,925+0,8*2)</t>
  </si>
  <si>
    <t>2,25*(2,5*2+3,375*2+4,3*2+5,925*2*3+2,25*2+7*2+7,85*2+11,85*2+6,05*2+11,85*2+4,2*2+5,15*2+7,25*2+6,15*2)</t>
  </si>
  <si>
    <t>0,275*(1,4*3*2+2*1,5*3)</t>
  </si>
  <si>
    <t>781497132R00</t>
  </si>
  <si>
    <t xml:space="preserve">Lišty k obkladům profil rohový nerez ododlná proti oděru, uložení do tmele,  , výška profilu 8 mm,  </t>
  </si>
  <si>
    <t>1np : (6,9*2+3,375*2+0,35)+(14,95*2+3,375*2+0,6*2+0,35*5)</t>
  </si>
  <si>
    <t>(17,6*2+30*2+0,3*4+0,6*2*3+0,4*2*3)</t>
  </si>
  <si>
    <t>(1,4*15*2+2*1,5*15)+(1,5*2+2*2*2)</t>
  </si>
  <si>
    <t>(8,4+3,95+1,36+3,45+0,55+2,6+4,2*3+4,55+0,15*7+0,25)*2</t>
  </si>
  <si>
    <t>(8,3+5,85+3,6*2+0,15+5,85+2,6+6,15+2,15*2*2+2,45*2*2+8,45*2+3,4*2+0,25*2+5,85*2*2+2,1*2+3,525*2+12+5,925+0,8*2)</t>
  </si>
  <si>
    <t>(2,5*2+3,375*2+4,3*2+5,925*2*3+2,25*2+7*2+7,85*2+11,85*2+6,05*2+11,85*2+4,2*2+5,15*2+7,25*2+6,15*2)</t>
  </si>
  <si>
    <t>(1,4*3*2+2*1,5*3)</t>
  </si>
  <si>
    <t>1,3*30+2,25*31</t>
  </si>
  <si>
    <t>1,3*2*5+0,8*2*2+1,1*2*4+1,4*4</t>
  </si>
  <si>
    <t>Obkládačka, dle výběru investora</t>
  </si>
  <si>
    <t>Odkaz na mn. položky pořadí 225 : 1143,10075*1,05</t>
  </si>
  <si>
    <t>998781203R00</t>
  </si>
  <si>
    <t>Přesun hmot pro obklady keramické v objektech výšky do 24 m</t>
  </si>
  <si>
    <t>783125730R00</t>
  </si>
  <si>
    <t>Nátěry ocelových konstrukcí syntetické C+CC ocelové konstrukce lehké + velmi lehké, základní</t>
  </si>
  <si>
    <t>800-783</t>
  </si>
  <si>
    <t>na vzduchu schnoucí</t>
  </si>
  <si>
    <t>Z3 : 5,85*2*0,906</t>
  </si>
  <si>
    <t>7831</t>
  </si>
  <si>
    <t>Očištění a nátěr ocel. zárubní 1xzáklad+2xemail</t>
  </si>
  <si>
    <t>Odkaz na mn. položky pořadí 88 : 4,00000</t>
  </si>
  <si>
    <t>Odkaz na mn. položky pořadí 87 : 1,00000</t>
  </si>
  <si>
    <t>Odkaz na mn. položky pořadí 85 : 3,00000</t>
  </si>
  <si>
    <t>Odkaz na mn. položky pořadí 84 : 1,00000</t>
  </si>
  <si>
    <t>Odkaz na mn. položky pořadí 83 : 4,00000</t>
  </si>
  <si>
    <t>784402801R00</t>
  </si>
  <si>
    <t>Odstranění maleb oškrabáním, v místnostech do 3,8 m</t>
  </si>
  <si>
    <t>Odkaz na mn. položky pořadí 128 : 965,42070</t>
  </si>
  <si>
    <t>1np : 2*(0,4*2+2,2+0,4*2+2,2+0,47*2+1,75+1,85*2+1,75*2+13,85+8,7+5,75+0,65+2,75)</t>
  </si>
  <si>
    <t>Odkaz na mn. položky pořadí 235 : 2895,12665</t>
  </si>
  <si>
    <t>Odkaz na mn. položky pořadí 232 : 95,18000</t>
  </si>
  <si>
    <t>Odkaz na mn. položky pořadí 59 : 92,26800</t>
  </si>
  <si>
    <t>Odkaz na mn. položky pořadí 58 : 56,19000</t>
  </si>
  <si>
    <t>Odkaz na mn. položky pořadí 57 : 413,50000</t>
  </si>
  <si>
    <t>Odkaz na mn. položky pořadí 54 : 1019,05065</t>
  </si>
  <si>
    <t>strop 1NP : 336,6+33,7+21+12,5+13,5+23,3+5,3*2+42,7+40+65,8+65,4+15,7+41,8+14,1+25,5+8+437,6+35,1</t>
  </si>
  <si>
    <t>979011211R00</t>
  </si>
  <si>
    <t>Svislá doprava suti a vybouraných hmot nošením za prvé podlaží nad základním podlažím</t>
  </si>
  <si>
    <t>979011221R00</t>
  </si>
  <si>
    <t>Svislá doprava suti a vybouraných hmot nošením za prvé podlaží pod základním podlažím</t>
  </si>
  <si>
    <t>005124010R</t>
  </si>
  <si>
    <t>Koordinační činnost</t>
  </si>
  <si>
    <t>Koordinace stavebních a technologických dodávek stavby.</t>
  </si>
  <si>
    <t>Nařezání izolace na potřebný rouzměr. Vložení izolace do stěny bez dodávky tepelné izolace.</t>
  </si>
  <si>
    <t>111201101R00</t>
  </si>
  <si>
    <t>Odstranění křovin a stromů o průměru do 10 cm při celkové ploše do 1 000 m2</t>
  </si>
  <si>
    <t>s odstraněním kořenů a s případným nutným odklizením křovin a stromů na hromady na vzdálenost do 50 m nebo s naložením na dopravní prostředek, do sklonu terénu 1 : 5,</t>
  </si>
  <si>
    <t>111201401R00</t>
  </si>
  <si>
    <t>Spálení odstraněných křovin a stromů o průměru kmene do 100 mm, na hromadách, pro jakoukoliv plochu</t>
  </si>
  <si>
    <t>Včetně očištění spáleniště, uložení popela a zbytků na hromadu.</t>
  </si>
  <si>
    <t>Včetně nákladů na přihrnování křovin, očištění spáleniště, uložení popela a zbytků na hromadu.</t>
  </si>
  <si>
    <t>113201111R00</t>
  </si>
  <si>
    <t>Vytrhání obrub chodníkových ležatých</t>
  </si>
  <si>
    <t>822-1</t>
  </si>
  <si>
    <t>s vybouráním lože, s přemístěním hmot na skládku na vzdálenost do 3 m nebo naložením na dopravní prostředek</t>
  </si>
  <si>
    <t>340*0,3</t>
  </si>
  <si>
    <t>Odkaz na mn. položky pořadí 4 : 102,00000</t>
  </si>
  <si>
    <t>162301501R00</t>
  </si>
  <si>
    <t>Vodorovné přemístění křovin nma vzdálenost do 5 000 m</t>
  </si>
  <si>
    <t>o průměru kmene do 10 cm na vzdálenost, složení z dopravního porstředku.</t>
  </si>
  <si>
    <t>340*0,03</t>
  </si>
  <si>
    <t>917862111RT5</t>
  </si>
  <si>
    <t>Osazení silničního nebo chodníkového betonového obrubníku včetně dodávky betonovéího obrubníku  stojatého, rozměru 1000/100/250 mm, s boční opěrou z betonu prostého, do lože z betonu prostého C 12/15</t>
  </si>
  <si>
    <t>S dodáním hmot pro lože tl. 80-100 mm.</t>
  </si>
  <si>
    <t>918101111a</t>
  </si>
  <si>
    <t>Lože pod obrubníky nebo obruby dlažeb z C 20/25nXF3</t>
  </si>
  <si>
    <t>0,2*0,3*4,5</t>
  </si>
  <si>
    <t>09 : 2,75*3,55</t>
  </si>
  <si>
    <t>317121044RT9</t>
  </si>
  <si>
    <t>Překlady pórobetonové nosné délky 1990 mm, výšky 249 mm, šířky 200 mm</t>
  </si>
  <si>
    <t>157a : (8,025*2+2,4*2+0,2*2*2+0,3*2-(1,45+0,8+0,9*3+1,3))</t>
  </si>
  <si>
    <t>169 : (1,05*2+3,05*2-0,8)</t>
  </si>
  <si>
    <t>09 : (2,15+2,75)</t>
  </si>
  <si>
    <t>St25 : 3,55*(2,85+3,8)</t>
  </si>
  <si>
    <t>157a : 1,4*1,5*2</t>
  </si>
  <si>
    <t>09 : 2,9*(1,4*2)+0,3*0,7-0,7*0,7</t>
  </si>
  <si>
    <t>157a : 1,5*2*2</t>
  </si>
  <si>
    <t>09 : 2,9*4+3,55*2</t>
  </si>
  <si>
    <t>0,4*2,4</t>
  </si>
  <si>
    <t>5,75</t>
  </si>
  <si>
    <t>Odkaz na mn. položky pořadí 7 : 6,71000</t>
  </si>
  <si>
    <t>Odkaz na mn. položky pořadí 82 : 76,38750*-1</t>
  </si>
  <si>
    <t>Odkaz na mn. položky pořadí 12 : 112,98900</t>
  </si>
  <si>
    <t>157a : 1,45+0,8+0,9*3+2*10</t>
  </si>
  <si>
    <t>169 : 0,8+2*2</t>
  </si>
  <si>
    <t>157a : 3,5*(5,53+2,4+8)-(0,8*2+1,45*2+0,9*2*2+1,3*2-1,4*1,5*2)+0,3*(2*2+1,3)+0,2*(2*2*2+0,9*2)</t>
  </si>
  <si>
    <t>169 : 3,92*(1,05*2+3,05*2)-0,8*2</t>
  </si>
  <si>
    <t>09 : 2,3*3-1,4*2,9</t>
  </si>
  <si>
    <t>157a : 3,5*(8,025*2+2,4*2)-(0,8*2+1,45*2+0,9*2*3+1,4*2,9)+0,3*(2*2+1,3)+0,2*(2*2*2+0,9*2)</t>
  </si>
  <si>
    <t>09 : 2,8*(2,15+2,75)</t>
  </si>
  <si>
    <t>101P : 2,2*2,8</t>
  </si>
  <si>
    <t>Odkaz na mn. položky pořadí 9 : 36,60150</t>
  </si>
  <si>
    <t xml:space="preserve">SN2 : </t>
  </si>
  <si>
    <t>157a : 19,2*0,089*1,03</t>
  </si>
  <si>
    <t>09 : 5,9*0,089*1,03</t>
  </si>
  <si>
    <t xml:space="preserve">SN3 : </t>
  </si>
  <si>
    <t>169 : 3,4*0,091*1,03</t>
  </si>
  <si>
    <t>157a : 19,2</t>
  </si>
  <si>
    <t>09 : 5,9</t>
  </si>
  <si>
    <t>169 : 3,4</t>
  </si>
  <si>
    <t>Odkaz na mn. položky pořadí 79 : 9,70000</t>
  </si>
  <si>
    <t>Odkaz na mn. položky pořadí 14 : 2,61960</t>
  </si>
  <si>
    <t>157a : 19,2*1,25*4,44*0,001</t>
  </si>
  <si>
    <t>09 : 5,9*1,25*4,44*0,001</t>
  </si>
  <si>
    <t>169 : 3,4*1,25*4,44*0,001</t>
  </si>
  <si>
    <t>Odkaz na mn. položky pořadí 21 : 28,50000</t>
  </si>
  <si>
    <t>Odkaz na mn. položky pořadí 16 : 9,70000</t>
  </si>
  <si>
    <t>D14 : 1</t>
  </si>
  <si>
    <t>3,55*(2,475+0,15*2)*0,15</t>
  </si>
  <si>
    <t>ST25 : 3,55*(2,75+3,7)</t>
  </si>
  <si>
    <t>965041331RT1</t>
  </si>
  <si>
    <t>157a : 19,2*0,075</t>
  </si>
  <si>
    <t>169 : 3,4*0,075</t>
  </si>
  <si>
    <t>09 : 5,9*0,075</t>
  </si>
  <si>
    <t>965042131R00</t>
  </si>
  <si>
    <t>157a : 19,2*0,048</t>
  </si>
  <si>
    <t>169 : 3,4*0,048</t>
  </si>
  <si>
    <t>09 : 5,9*0,048</t>
  </si>
  <si>
    <t>0,9*2</t>
  </si>
  <si>
    <t>1,4*2</t>
  </si>
  <si>
    <t>Odkaz na mn. položky pořadí 11 : 86,18900</t>
  </si>
  <si>
    <t>157a : 3*(6,625+2,4+5,225)-(0,8*2*3+1,4*2,9+1,45*2)</t>
  </si>
  <si>
    <t>Odkaz na mn. položky pořadí 43 : 38,23500</t>
  </si>
  <si>
    <t>157a : 19,2+0,3*(8,025*2+2,4*2+0,2*2*2+0,3*2-(1,45+0,8+0,9*3+1,3))</t>
  </si>
  <si>
    <t>169 : 3,4+0,3*(1,05*2+3,05*2)</t>
  </si>
  <si>
    <t>09 : 5,9+0,3*(2,15+2,75+0,45*2)+0,15*(2,15+2,75)</t>
  </si>
  <si>
    <t>169 : (1,05*2+3,05*2)</t>
  </si>
  <si>
    <t>09 : (2,15+2,75+0,45*2)+(2,15+2,75)</t>
  </si>
  <si>
    <t>998711202R00</t>
  </si>
  <si>
    <t>Přesun hmot pro izolace proti vodě svisle do 12 m</t>
  </si>
  <si>
    <t>157a : 19,2*1,1</t>
  </si>
  <si>
    <t>169 : 3,4*1,1</t>
  </si>
  <si>
    <t>09 : 5,9*1,1</t>
  </si>
  <si>
    <t>157a : (8,025*2+2,4*2+0,2*2*2+0,3*2)</t>
  </si>
  <si>
    <t>713191313R00</t>
  </si>
  <si>
    <t>Izolace tepelné běžných konstrukcí - doplňky perlitové lože pro tepelnou izolaci, tl. 20 mm, včetně dodávky materiálu, Perlit expandovaný</t>
  </si>
  <si>
    <t>157a : 19,2*0,05*1,05</t>
  </si>
  <si>
    <t>169 : 3,4*0,05*1,05</t>
  </si>
  <si>
    <t>09 : 5,9*0,05*1,05</t>
  </si>
  <si>
    <t>Odkaz na mn. položky pořadí 55 : 0,71064</t>
  </si>
  <si>
    <t>Odkaz na mn. položky pořadí 58 : 18,58500*1,05</t>
  </si>
  <si>
    <t>H2 : 1,5*7</t>
  </si>
  <si>
    <t>H7 : 1,6</t>
  </si>
  <si>
    <t>H8 : 1,1*1</t>
  </si>
  <si>
    <t>Odkaz na mn. položky pořadí 77 : 32,86500</t>
  </si>
  <si>
    <t>Podlahový polyur.systém tl. 4 - 6mm, třída proiskluznosti R10 a R11, odolnost proti teplotám do 80C</t>
  </si>
  <si>
    <t>157a : 19,2+0,15*(8,025*2+2,4*2+0,2*2*2+0,3*2-(1,45+0,8+0,9*3+1,3))</t>
  </si>
  <si>
    <t>169 : 3,4+0,15*(1,05*2+3,05*2)</t>
  </si>
  <si>
    <t>09 : 5,9+0,15*(2,15+2,75)</t>
  </si>
  <si>
    <t>Provedení soklu - polyur.systém, třída protiskluznosti R10 a R11, odolnost proti teplotám do 80C</t>
  </si>
  <si>
    <t>2,4*2+2,75+2,15</t>
  </si>
  <si>
    <t>998777202R00</t>
  </si>
  <si>
    <t>Přesun hmot pro podlahy syntetické v objektech výšky do 12 m</t>
  </si>
  <si>
    <t>Odkaz na mn. položky pořadí 82 : 76,38750</t>
  </si>
  <si>
    <t>157a : 2,25*(8,025*2+2,4*2)</t>
  </si>
  <si>
    <t>169 : 2,25*(1,05*2+3,05*2)</t>
  </si>
  <si>
    <t>09 : 2,25*(2,15+2,75)</t>
  </si>
  <si>
    <t>(8,025*2+2,4*2)</t>
  </si>
  <si>
    <t>(1,05*2+3,05*2)</t>
  </si>
  <si>
    <t>Obkládačka dle původního obkladu, dle výběru investora</t>
  </si>
  <si>
    <t>Odkaz na mn. položky pořadí 82 : 76,38750*1,05</t>
  </si>
  <si>
    <t>Odkaz na mn. položky pořadí 38 : 86,18900</t>
  </si>
  <si>
    <t>Odkaz na mn. položky pořadí 90 : 22,89750</t>
  </si>
  <si>
    <t>Odkaz na mn. položky pořadí 91 : 36,60150</t>
  </si>
  <si>
    <t>St25 : 3,55*(2,75+3,7)</t>
  </si>
  <si>
    <t xml:space="preserve">FN Brno - Rekonstrukce stravovacího provozu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</si>
</sst>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8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CLQ/IGnPzYMfLa/4fVlNy/MnULLGWLsLiLXonB6qnSklvzTyuivs8iVykJSaHLtxWyhdZbhQXFZnXFd/NAjHOQ==" saltValue="NjwZdy64PojcnGXbKyXNx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2"/>
  <sheetViews>
    <sheetView showGridLines="0" tabSelected="1" topLeftCell="B6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3" t="s">
        <v>41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6" t="s">
        <v>22</v>
      </c>
      <c r="C2" s="77"/>
      <c r="D2" s="78" t="s">
        <v>43</v>
      </c>
      <c r="E2" s="239" t="s">
        <v>44</v>
      </c>
      <c r="F2" s="240"/>
      <c r="G2" s="240"/>
      <c r="H2" s="240"/>
      <c r="I2" s="240"/>
      <c r="J2" s="241"/>
      <c r="O2" s="1"/>
    </row>
    <row r="3" spans="1:15" ht="27" hidden="1" customHeight="1" x14ac:dyDescent="0.2">
      <c r="A3" s="2"/>
      <c r="B3" s="79"/>
      <c r="C3" s="77"/>
      <c r="D3" s="80"/>
      <c r="E3" s="242"/>
      <c r="F3" s="243"/>
      <c r="G3" s="243"/>
      <c r="H3" s="243"/>
      <c r="I3" s="243"/>
      <c r="J3" s="244"/>
    </row>
    <row r="4" spans="1:15" ht="23.25" customHeight="1" x14ac:dyDescent="0.2">
      <c r="A4" s="2"/>
      <c r="B4" s="81"/>
      <c r="C4" s="82"/>
      <c r="D4" s="83"/>
      <c r="E4" s="223" t="s">
        <v>1505</v>
      </c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42</v>
      </c>
      <c r="D5" s="227"/>
      <c r="E5" s="228"/>
      <c r="F5" s="228"/>
      <c r="G5" s="228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9"/>
      <c r="E6" s="230"/>
      <c r="F6" s="230"/>
      <c r="G6" s="23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1"/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6"/>
      <c r="E11" s="246"/>
      <c r="F11" s="246"/>
      <c r="G11" s="246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5"/>
      <c r="F15" s="245"/>
      <c r="G15" s="247"/>
      <c r="H15" s="247"/>
      <c r="I15" s="247" t="s">
        <v>29</v>
      </c>
      <c r="J15" s="248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11"/>
      <c r="F16" s="212"/>
      <c r="G16" s="211"/>
      <c r="H16" s="212"/>
      <c r="I16" s="211">
        <f>SUMIF(F61:F88,A16,I61:I88)+SUMIF(F61:F88,"PSU",I61:I88)</f>
        <v>0</v>
      </c>
      <c r="J16" s="213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11"/>
      <c r="F17" s="212"/>
      <c r="G17" s="211"/>
      <c r="H17" s="212"/>
      <c r="I17" s="211">
        <f>SUMIF(F61:F88,A17,I61:I88)</f>
        <v>0</v>
      </c>
      <c r="J17" s="213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11"/>
      <c r="F18" s="212"/>
      <c r="G18" s="211"/>
      <c r="H18" s="212"/>
      <c r="I18" s="211">
        <f>SUMIF(F61:F88,A18,I61:I88)</f>
        <v>0</v>
      </c>
      <c r="J18" s="213"/>
    </row>
    <row r="19" spans="1:10" ht="23.25" customHeight="1" x14ac:dyDescent="0.2">
      <c r="A19" s="138" t="s">
        <v>125</v>
      </c>
      <c r="B19" s="38" t="s">
        <v>27</v>
      </c>
      <c r="C19" s="62"/>
      <c r="D19" s="63"/>
      <c r="E19" s="211"/>
      <c r="F19" s="212"/>
      <c r="G19" s="211"/>
      <c r="H19" s="212"/>
      <c r="I19" s="211">
        <f>SUMIF(F61:F88,A19,I61:I88)</f>
        <v>0</v>
      </c>
      <c r="J19" s="213"/>
    </row>
    <row r="20" spans="1:10" ht="23.25" customHeight="1" x14ac:dyDescent="0.2">
      <c r="A20" s="138" t="s">
        <v>126</v>
      </c>
      <c r="B20" s="38" t="s">
        <v>28</v>
      </c>
      <c r="C20" s="62"/>
      <c r="D20" s="63"/>
      <c r="E20" s="211"/>
      <c r="F20" s="212"/>
      <c r="G20" s="211"/>
      <c r="H20" s="212"/>
      <c r="I20" s="211">
        <f>SUMIF(F61:F88,A20,I61:I88)</f>
        <v>0</v>
      </c>
      <c r="J20" s="213"/>
    </row>
    <row r="21" spans="1:10" ht="23.25" customHeight="1" x14ac:dyDescent="0.2">
      <c r="A21" s="2"/>
      <c r="B21" s="48" t="s">
        <v>29</v>
      </c>
      <c r="C21" s="64"/>
      <c r="D21" s="65"/>
      <c r="E21" s="214"/>
      <c r="F21" s="249"/>
      <c r="G21" s="214"/>
      <c r="H21" s="249"/>
      <c r="I21" s="214">
        <f>SUM(I16:J20)</f>
        <v>0</v>
      </c>
      <c r="J21" s="21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9">
        <f>ZakladDPHSniVypocet</f>
        <v>0</v>
      </c>
      <c r="H23" s="210"/>
      <c r="I23" s="21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7">
        <f>A23</f>
        <v>0</v>
      </c>
      <c r="H24" s="208"/>
      <c r="I24" s="20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9">
        <f>ZakladDPHZaklVypocet</f>
        <v>0</v>
      </c>
      <c r="H25" s="210"/>
      <c r="I25" s="21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6">
        <f>A25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8">
        <f>CenaCelkem-(ZakladDPHSni+DPHSni+ZakladDPHZakl+DPHZakl)</f>
        <v>0</v>
      </c>
      <c r="H27" s="238"/>
      <c r="I27" s="238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17">
        <f>ZakladDPHSniVypocet+ZakladDPHZaklVypocet</f>
        <v>0</v>
      </c>
      <c r="H28" s="217"/>
      <c r="I28" s="217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16">
        <f>A27</f>
        <v>0</v>
      </c>
      <c r="H29" s="216"/>
      <c r="I29" s="216"/>
      <c r="J29" s="118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01"/>
      <c r="D39" s="201"/>
      <c r="E39" s="201"/>
      <c r="F39" s="98">
        <f>'6 SO01 Pol'!AE302+'6 SO01a Pol'!AE37+'6 SO02 Pol'!AE934+'6 SO02a Pol'!AE51+'6 SO03 Pol'!AE334</f>
        <v>0</v>
      </c>
      <c r="G39" s="99">
        <f>'6 SO01 Pol'!AF302+'6 SO01a Pol'!AF37+'6 SO02 Pol'!AF934+'6 SO02a Pol'!AF51+'6 SO03 Pol'!AF334</f>
        <v>0</v>
      </c>
      <c r="H39" s="100">
        <f t="shared" ref="H39:H46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205" t="s">
        <v>46</v>
      </c>
      <c r="D40" s="205"/>
      <c r="E40" s="205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205" t="s">
        <v>48</v>
      </c>
      <c r="D41" s="205"/>
      <c r="E41" s="205"/>
      <c r="F41" s="103">
        <f>'6 SO01 Pol'!AE302+'6 SO01a Pol'!AE37+'6 SO02 Pol'!AE934+'6 SO02a Pol'!AE51+'6 SO03 Pol'!AE334</f>
        <v>0</v>
      </c>
      <c r="G41" s="104">
        <f>'6 SO01 Pol'!AF302+'6 SO01a Pol'!AF37+'6 SO02 Pol'!AF934+'6 SO02a Pol'!AF51+'6 SO03 Pol'!AF334</f>
        <v>0</v>
      </c>
      <c r="H41" s="104">
        <f t="shared" si="1"/>
        <v>0</v>
      </c>
      <c r="I41" s="104">
        <f t="shared" ref="I41:I46" si="2">F41+G41+H41</f>
        <v>0</v>
      </c>
      <c r="J41" s="105" t="str">
        <f t="shared" ref="J41:J46" si="3">IF(CenaCelkemVypocet=0,"",I41/CenaCelkemVypocet*100)</f>
        <v/>
      </c>
    </row>
    <row r="42" spans="1:10" ht="25.5" customHeight="1" x14ac:dyDescent="0.2">
      <c r="A42" s="87">
        <v>3</v>
      </c>
      <c r="B42" s="106" t="s">
        <v>49</v>
      </c>
      <c r="C42" s="201" t="s">
        <v>50</v>
      </c>
      <c r="D42" s="201"/>
      <c r="E42" s="201"/>
      <c r="F42" s="107">
        <f>'6 SO01 Pol'!AE302</f>
        <v>0</v>
      </c>
      <c r="G42" s="100">
        <f>'6 SO01 Pol'!AF302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51</v>
      </c>
      <c r="C43" s="201" t="s">
        <v>52</v>
      </c>
      <c r="D43" s="201"/>
      <c r="E43" s="201"/>
      <c r="F43" s="107">
        <f>'6 SO01a Pol'!AE37</f>
        <v>0</v>
      </c>
      <c r="G43" s="100">
        <f>'6 SO01a Pol'!AF37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53</v>
      </c>
      <c r="C44" s="201" t="s">
        <v>54</v>
      </c>
      <c r="D44" s="201"/>
      <c r="E44" s="201"/>
      <c r="F44" s="107">
        <f>'6 SO02 Pol'!AE934</f>
        <v>0</v>
      </c>
      <c r="G44" s="100">
        <f>'6 SO02 Pol'!AF934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55</v>
      </c>
      <c r="C45" s="201" t="s">
        <v>56</v>
      </c>
      <c r="D45" s="201"/>
      <c r="E45" s="201"/>
      <c r="F45" s="107">
        <f>'6 SO02a Pol'!AE51</f>
        <v>0</v>
      </c>
      <c r="G45" s="100">
        <f>'6 SO02a Pol'!AF51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57</v>
      </c>
      <c r="C46" s="201" t="s">
        <v>58</v>
      </c>
      <c r="D46" s="201"/>
      <c r="E46" s="201"/>
      <c r="F46" s="107">
        <f>'6 SO03 Pol'!AE334</f>
        <v>0</v>
      </c>
      <c r="G46" s="100">
        <f>'6 SO03 Pol'!AF334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/>
      <c r="B47" s="202" t="s">
        <v>59</v>
      </c>
      <c r="C47" s="203"/>
      <c r="D47" s="203"/>
      <c r="E47" s="204"/>
      <c r="F47" s="108">
        <f>SUMIF(A39:A46,"=1",F39:F46)</f>
        <v>0</v>
      </c>
      <c r="G47" s="109">
        <f>SUMIF(A39:A46,"=1",G39:G46)</f>
        <v>0</v>
      </c>
      <c r="H47" s="109">
        <f>SUMIF(A39:A46,"=1",H39:H46)</f>
        <v>0</v>
      </c>
      <c r="I47" s="109">
        <f>SUMIF(A39:A46,"=1",I39:I46)</f>
        <v>0</v>
      </c>
      <c r="J47" s="110">
        <f>SUMIF(A39:A46,"=1",J39:J46)</f>
        <v>0</v>
      </c>
    </row>
    <row r="49" spans="1:10" x14ac:dyDescent="0.2">
      <c r="A49" t="s">
        <v>61</v>
      </c>
      <c r="B49" t="s">
        <v>62</v>
      </c>
    </row>
    <row r="50" spans="1:10" x14ac:dyDescent="0.2">
      <c r="A50" t="s">
        <v>63</v>
      </c>
      <c r="B50" t="s">
        <v>64</v>
      </c>
    </row>
    <row r="51" spans="1:10" x14ac:dyDescent="0.2">
      <c r="A51" t="s">
        <v>65</v>
      </c>
      <c r="B51" t="s">
        <v>66</v>
      </c>
    </row>
    <row r="52" spans="1:10" x14ac:dyDescent="0.2">
      <c r="A52" t="s">
        <v>65</v>
      </c>
      <c r="B52" t="s">
        <v>67</v>
      </c>
    </row>
    <row r="53" spans="1:10" x14ac:dyDescent="0.2">
      <c r="A53" t="s">
        <v>65</v>
      </c>
      <c r="B53" t="s">
        <v>68</v>
      </c>
    </row>
    <row r="54" spans="1:10" x14ac:dyDescent="0.2">
      <c r="A54" t="s">
        <v>65</v>
      </c>
      <c r="B54" t="s">
        <v>69</v>
      </c>
    </row>
    <row r="55" spans="1:10" x14ac:dyDescent="0.2">
      <c r="A55" t="s">
        <v>65</v>
      </c>
      <c r="B55" t="s">
        <v>70</v>
      </c>
    </row>
    <row r="58" spans="1:10" ht="15.75" x14ac:dyDescent="0.25">
      <c r="B58" s="119" t="s">
        <v>71</v>
      </c>
    </row>
    <row r="60" spans="1:10" ht="25.5" customHeight="1" x14ac:dyDescent="0.2">
      <c r="A60" s="121"/>
      <c r="B60" s="124" t="s">
        <v>17</v>
      </c>
      <c r="C60" s="124" t="s">
        <v>5</v>
      </c>
      <c r="D60" s="125"/>
      <c r="E60" s="125"/>
      <c r="F60" s="126" t="s">
        <v>72</v>
      </c>
      <c r="G60" s="126"/>
      <c r="H60" s="126"/>
      <c r="I60" s="126" t="s">
        <v>29</v>
      </c>
      <c r="J60" s="126" t="s">
        <v>0</v>
      </c>
    </row>
    <row r="61" spans="1:10" ht="36.75" customHeight="1" x14ac:dyDescent="0.2">
      <c r="A61" s="122"/>
      <c r="B61" s="127" t="s">
        <v>43</v>
      </c>
      <c r="C61" s="199" t="s">
        <v>73</v>
      </c>
      <c r="D61" s="200"/>
      <c r="E61" s="200"/>
      <c r="F61" s="134" t="s">
        <v>24</v>
      </c>
      <c r="G61" s="135"/>
      <c r="H61" s="135"/>
      <c r="I61" s="135">
        <f>'6 SO01a Pol'!G8+'6 SO02 Pol'!G8+'6 SO02a Pol'!G8</f>
        <v>0</v>
      </c>
      <c r="J61" s="131" t="str">
        <f>IF(I89=0,"",I61/I89*100)</f>
        <v/>
      </c>
    </row>
    <row r="62" spans="1:10" ht="36.75" customHeight="1" x14ac:dyDescent="0.2">
      <c r="A62" s="122"/>
      <c r="B62" s="127" t="s">
        <v>74</v>
      </c>
      <c r="C62" s="199" t="s">
        <v>75</v>
      </c>
      <c r="D62" s="200"/>
      <c r="E62" s="200"/>
      <c r="F62" s="134" t="s">
        <v>24</v>
      </c>
      <c r="G62" s="135"/>
      <c r="H62" s="135"/>
      <c r="I62" s="135">
        <f>'6 SO02 Pol'!G43</f>
        <v>0</v>
      </c>
      <c r="J62" s="131" t="str">
        <f>IF(I89=0,"",I62/I89*100)</f>
        <v/>
      </c>
    </row>
    <row r="63" spans="1:10" ht="36.75" customHeight="1" x14ac:dyDescent="0.2">
      <c r="A63" s="122"/>
      <c r="B63" s="127" t="s">
        <v>76</v>
      </c>
      <c r="C63" s="199" t="s">
        <v>77</v>
      </c>
      <c r="D63" s="200"/>
      <c r="E63" s="200"/>
      <c r="F63" s="134" t="s">
        <v>24</v>
      </c>
      <c r="G63" s="135"/>
      <c r="H63" s="135"/>
      <c r="I63" s="135">
        <f>'6 SO01 Pol'!G8+'6 SO02 Pol'!G59+'6 SO03 Pol'!G8</f>
        <v>0</v>
      </c>
      <c r="J63" s="131" t="str">
        <f>IF(I89=0,"",I63/I89*100)</f>
        <v/>
      </c>
    </row>
    <row r="64" spans="1:10" ht="36.75" customHeight="1" x14ac:dyDescent="0.2">
      <c r="A64" s="122"/>
      <c r="B64" s="127" t="s">
        <v>78</v>
      </c>
      <c r="C64" s="199" t="s">
        <v>79</v>
      </c>
      <c r="D64" s="200"/>
      <c r="E64" s="200"/>
      <c r="F64" s="134" t="s">
        <v>24</v>
      </c>
      <c r="G64" s="135"/>
      <c r="H64" s="135"/>
      <c r="I64" s="135">
        <f>'6 SO02 Pol'!G185</f>
        <v>0</v>
      </c>
      <c r="J64" s="131" t="str">
        <f>IF(I89=0,"",I64/I89*100)</f>
        <v/>
      </c>
    </row>
    <row r="65" spans="1:10" ht="36.75" customHeight="1" x14ac:dyDescent="0.2">
      <c r="A65" s="122"/>
      <c r="B65" s="127" t="s">
        <v>80</v>
      </c>
      <c r="C65" s="199" t="s">
        <v>81</v>
      </c>
      <c r="D65" s="200"/>
      <c r="E65" s="200"/>
      <c r="F65" s="134" t="s">
        <v>24</v>
      </c>
      <c r="G65" s="135"/>
      <c r="H65" s="135"/>
      <c r="I65" s="135">
        <f>'6 SO01 Pol'!G29+'6 SO02 Pol'!G208+'6 SO03 Pol'!G34</f>
        <v>0</v>
      </c>
      <c r="J65" s="131" t="str">
        <f>IF(I89=0,"",I65/I89*100)</f>
        <v/>
      </c>
    </row>
    <row r="66" spans="1:10" ht="36.75" customHeight="1" x14ac:dyDescent="0.2">
      <c r="A66" s="122"/>
      <c r="B66" s="127" t="s">
        <v>82</v>
      </c>
      <c r="C66" s="199" t="s">
        <v>83</v>
      </c>
      <c r="D66" s="200"/>
      <c r="E66" s="200"/>
      <c r="F66" s="134" t="s">
        <v>24</v>
      </c>
      <c r="G66" s="135"/>
      <c r="H66" s="135"/>
      <c r="I66" s="135">
        <f>'6 SO01 Pol'!G47+'6 SO02 Pol'!G286+'6 SO03 Pol'!G56</f>
        <v>0</v>
      </c>
      <c r="J66" s="131" t="str">
        <f>IF(I89=0,"",I66/I89*100)</f>
        <v/>
      </c>
    </row>
    <row r="67" spans="1:10" ht="36.75" customHeight="1" x14ac:dyDescent="0.2">
      <c r="A67" s="122"/>
      <c r="B67" s="127" t="s">
        <v>84</v>
      </c>
      <c r="C67" s="199" t="s">
        <v>85</v>
      </c>
      <c r="D67" s="200"/>
      <c r="E67" s="200"/>
      <c r="F67" s="134" t="s">
        <v>24</v>
      </c>
      <c r="G67" s="135"/>
      <c r="H67" s="135"/>
      <c r="I67" s="135">
        <f>'6 SO02 Pol'!G371+'6 SO03 Pol'!G100</f>
        <v>0</v>
      </c>
      <c r="J67" s="131" t="str">
        <f>IF(I89=0,"",I67/I89*100)</f>
        <v/>
      </c>
    </row>
    <row r="68" spans="1:10" ht="36.75" customHeight="1" x14ac:dyDescent="0.2">
      <c r="A68" s="122"/>
      <c r="B68" s="127" t="s">
        <v>86</v>
      </c>
      <c r="C68" s="199" t="s">
        <v>87</v>
      </c>
      <c r="D68" s="200"/>
      <c r="E68" s="200"/>
      <c r="F68" s="134" t="s">
        <v>24</v>
      </c>
      <c r="G68" s="135"/>
      <c r="H68" s="135"/>
      <c r="I68" s="135">
        <f>'6 SO02a Pol'!G36</f>
        <v>0</v>
      </c>
      <c r="J68" s="131" t="str">
        <f>IF(I89=0,"",I68/I89*100)</f>
        <v/>
      </c>
    </row>
    <row r="69" spans="1:10" ht="36.75" customHeight="1" x14ac:dyDescent="0.2">
      <c r="A69" s="122"/>
      <c r="B69" s="127" t="s">
        <v>88</v>
      </c>
      <c r="C69" s="199" t="s">
        <v>89</v>
      </c>
      <c r="D69" s="200"/>
      <c r="E69" s="200"/>
      <c r="F69" s="134" t="s">
        <v>24</v>
      </c>
      <c r="G69" s="135"/>
      <c r="H69" s="135"/>
      <c r="I69" s="135">
        <f>'6 SO01 Pol'!G73+'6 SO02 Pol'!G403+'6 SO03 Pol'!G106</f>
        <v>0</v>
      </c>
      <c r="J69" s="131" t="str">
        <f>IF(I89=0,"",I69/I89*100)</f>
        <v/>
      </c>
    </row>
    <row r="70" spans="1:10" ht="36.75" customHeight="1" x14ac:dyDescent="0.2">
      <c r="A70" s="122"/>
      <c r="B70" s="127" t="s">
        <v>90</v>
      </c>
      <c r="C70" s="199" t="s">
        <v>91</v>
      </c>
      <c r="D70" s="200"/>
      <c r="E70" s="200"/>
      <c r="F70" s="134" t="s">
        <v>24</v>
      </c>
      <c r="G70" s="135"/>
      <c r="H70" s="135"/>
      <c r="I70" s="135">
        <f>'6 SO01 Pol'!G77+'6 SO02 Pol'!G408+'6 SO03 Pol'!G111</f>
        <v>0</v>
      </c>
      <c r="J70" s="131" t="str">
        <f>IF(I89=0,"",I70/I89*100)</f>
        <v/>
      </c>
    </row>
    <row r="71" spans="1:10" ht="36.75" customHeight="1" x14ac:dyDescent="0.2">
      <c r="A71" s="122"/>
      <c r="B71" s="127" t="s">
        <v>92</v>
      </c>
      <c r="C71" s="199" t="s">
        <v>93</v>
      </c>
      <c r="D71" s="200"/>
      <c r="E71" s="200"/>
      <c r="F71" s="134" t="s">
        <v>24</v>
      </c>
      <c r="G71" s="135"/>
      <c r="H71" s="135"/>
      <c r="I71" s="135">
        <f>'6 SO01 Pol'!G85+'6 SO02 Pol'!G421+'6 SO03 Pol'!G121</f>
        <v>0</v>
      </c>
      <c r="J71" s="131" t="str">
        <f>IF(I89=0,"",I71/I89*100)</f>
        <v/>
      </c>
    </row>
    <row r="72" spans="1:10" ht="36.75" customHeight="1" x14ac:dyDescent="0.2">
      <c r="A72" s="122"/>
      <c r="B72" s="127" t="s">
        <v>94</v>
      </c>
      <c r="C72" s="199" t="s">
        <v>95</v>
      </c>
      <c r="D72" s="200"/>
      <c r="E72" s="200"/>
      <c r="F72" s="134" t="s">
        <v>24</v>
      </c>
      <c r="G72" s="135"/>
      <c r="H72" s="135"/>
      <c r="I72" s="135">
        <f>'6 SO01 Pol'!G129+'6 SO01a Pol'!G27+'6 SO02 Pol'!G538+'6 SO02a Pol'!G41+'6 SO03 Pol'!G151</f>
        <v>0</v>
      </c>
      <c r="J72" s="131" t="str">
        <f>IF(I89=0,"",I72/I89*100)</f>
        <v/>
      </c>
    </row>
    <row r="73" spans="1:10" ht="36.75" customHeight="1" x14ac:dyDescent="0.2">
      <c r="A73" s="122"/>
      <c r="B73" s="127" t="s">
        <v>96</v>
      </c>
      <c r="C73" s="199" t="s">
        <v>97</v>
      </c>
      <c r="D73" s="200"/>
      <c r="E73" s="200"/>
      <c r="F73" s="134" t="s">
        <v>25</v>
      </c>
      <c r="G73" s="135"/>
      <c r="H73" s="135"/>
      <c r="I73" s="135">
        <f>'6 SO02 Pol'!G541+'6 SO03 Pol'!G154</f>
        <v>0</v>
      </c>
      <c r="J73" s="131" t="str">
        <f>IF(I89=0,"",I73/I89*100)</f>
        <v/>
      </c>
    </row>
    <row r="74" spans="1:10" ht="36.75" customHeight="1" x14ac:dyDescent="0.2">
      <c r="A74" s="122"/>
      <c r="B74" s="127" t="s">
        <v>98</v>
      </c>
      <c r="C74" s="199" t="s">
        <v>99</v>
      </c>
      <c r="D74" s="200"/>
      <c r="E74" s="200"/>
      <c r="F74" s="134" t="s">
        <v>25</v>
      </c>
      <c r="G74" s="135"/>
      <c r="H74" s="135"/>
      <c r="I74" s="135">
        <f>'6 SO02 Pol'!G586</f>
        <v>0</v>
      </c>
      <c r="J74" s="131" t="str">
        <f>IF(I89=0,"",I74/I89*100)</f>
        <v/>
      </c>
    </row>
    <row r="75" spans="1:10" ht="36.75" customHeight="1" x14ac:dyDescent="0.2">
      <c r="A75" s="122"/>
      <c r="B75" s="127" t="s">
        <v>100</v>
      </c>
      <c r="C75" s="199" t="s">
        <v>101</v>
      </c>
      <c r="D75" s="200"/>
      <c r="E75" s="200"/>
      <c r="F75" s="134" t="s">
        <v>25</v>
      </c>
      <c r="G75" s="135"/>
      <c r="H75" s="135"/>
      <c r="I75" s="135">
        <f>'6 SO01 Pol'!G132+'6 SO02 Pol'!G598+'6 SO03 Pol'!G172</f>
        <v>0</v>
      </c>
      <c r="J75" s="131" t="str">
        <f>IF(I89=0,"",I75/I89*100)</f>
        <v/>
      </c>
    </row>
    <row r="76" spans="1:10" ht="36.75" customHeight="1" x14ac:dyDescent="0.2">
      <c r="A76" s="122"/>
      <c r="B76" s="127" t="s">
        <v>102</v>
      </c>
      <c r="C76" s="199" t="s">
        <v>103</v>
      </c>
      <c r="D76" s="200"/>
      <c r="E76" s="200"/>
      <c r="F76" s="134" t="s">
        <v>25</v>
      </c>
      <c r="G76" s="135"/>
      <c r="H76" s="135"/>
      <c r="I76" s="135">
        <f>'6 SO01 Pol'!G158+'6 SO02 Pol'!G651+'6 SO03 Pol'!G198</f>
        <v>0</v>
      </c>
      <c r="J76" s="131" t="str">
        <f>IF(I89=0,"",I76/I89*100)</f>
        <v/>
      </c>
    </row>
    <row r="77" spans="1:10" ht="36.75" customHeight="1" x14ac:dyDescent="0.2">
      <c r="A77" s="122"/>
      <c r="B77" s="127" t="s">
        <v>104</v>
      </c>
      <c r="C77" s="199" t="s">
        <v>105</v>
      </c>
      <c r="D77" s="200"/>
      <c r="E77" s="200"/>
      <c r="F77" s="134" t="s">
        <v>25</v>
      </c>
      <c r="G77" s="135"/>
      <c r="H77" s="135"/>
      <c r="I77" s="135">
        <f>'6 SO02 Pol'!G671</f>
        <v>0</v>
      </c>
      <c r="J77" s="131" t="str">
        <f>IF(I89=0,"",I77/I89*100)</f>
        <v/>
      </c>
    </row>
    <row r="78" spans="1:10" ht="36.75" customHeight="1" x14ac:dyDescent="0.2">
      <c r="A78" s="122"/>
      <c r="B78" s="127" t="s">
        <v>106</v>
      </c>
      <c r="C78" s="199" t="s">
        <v>107</v>
      </c>
      <c r="D78" s="200"/>
      <c r="E78" s="200"/>
      <c r="F78" s="134" t="s">
        <v>25</v>
      </c>
      <c r="G78" s="135"/>
      <c r="H78" s="135"/>
      <c r="I78" s="135">
        <f>'6 SO01 Pol'!G190+'6 SO02 Pol'!G681+'6 SO03 Pol'!G212</f>
        <v>0</v>
      </c>
      <c r="J78" s="131" t="str">
        <f>IF(I89=0,"",I78/I89*100)</f>
        <v/>
      </c>
    </row>
    <row r="79" spans="1:10" ht="36.75" customHeight="1" x14ac:dyDescent="0.2">
      <c r="A79" s="122"/>
      <c r="B79" s="127" t="s">
        <v>108</v>
      </c>
      <c r="C79" s="199" t="s">
        <v>109</v>
      </c>
      <c r="D79" s="200"/>
      <c r="E79" s="200"/>
      <c r="F79" s="134" t="s">
        <v>25</v>
      </c>
      <c r="G79" s="135"/>
      <c r="H79" s="135"/>
      <c r="I79" s="135">
        <f>'6 SO01 Pol'!G220+'6 SO02 Pol'!G767+'6 SO03 Pol'!G240</f>
        <v>0</v>
      </c>
      <c r="J79" s="131" t="str">
        <f>IF(I89=0,"",I79/I89*100)</f>
        <v/>
      </c>
    </row>
    <row r="80" spans="1:10" ht="36.75" customHeight="1" x14ac:dyDescent="0.2">
      <c r="A80" s="122"/>
      <c r="B80" s="127" t="s">
        <v>110</v>
      </c>
      <c r="C80" s="199" t="s">
        <v>111</v>
      </c>
      <c r="D80" s="200"/>
      <c r="E80" s="200"/>
      <c r="F80" s="134" t="s">
        <v>25</v>
      </c>
      <c r="G80" s="135"/>
      <c r="H80" s="135"/>
      <c r="I80" s="135">
        <f>'6 SO01 Pol'!G225+'6 SO02 Pol'!G791+'6 SO03 Pol'!G246</f>
        <v>0</v>
      </c>
      <c r="J80" s="131" t="str">
        <f>IF(I89=0,"",I80/I89*100)</f>
        <v/>
      </c>
    </row>
    <row r="81" spans="1:10" ht="36.75" customHeight="1" x14ac:dyDescent="0.2">
      <c r="A81" s="122"/>
      <c r="B81" s="127" t="s">
        <v>112</v>
      </c>
      <c r="C81" s="199" t="s">
        <v>113</v>
      </c>
      <c r="D81" s="200"/>
      <c r="E81" s="200"/>
      <c r="F81" s="134" t="s">
        <v>25</v>
      </c>
      <c r="G81" s="135"/>
      <c r="H81" s="135"/>
      <c r="I81" s="135">
        <f>'6 SO02 Pol'!G815+'6 SO03 Pol'!G254</f>
        <v>0</v>
      </c>
      <c r="J81" s="131" t="str">
        <f>IF(I89=0,"",I81/I89*100)</f>
        <v/>
      </c>
    </row>
    <row r="82" spans="1:10" ht="36.75" customHeight="1" x14ac:dyDescent="0.2">
      <c r="A82" s="122"/>
      <c r="B82" s="127" t="s">
        <v>114</v>
      </c>
      <c r="C82" s="199" t="s">
        <v>115</v>
      </c>
      <c r="D82" s="200"/>
      <c r="E82" s="200"/>
      <c r="F82" s="134" t="s">
        <v>25</v>
      </c>
      <c r="G82" s="135"/>
      <c r="H82" s="135"/>
      <c r="I82" s="135">
        <f>'6 SO01 Pol'!G248+'6 SO02 Pol'!G847+'6 SO03 Pol'!G276</f>
        <v>0</v>
      </c>
      <c r="J82" s="131" t="str">
        <f>IF(I89=0,"",I82/I89*100)</f>
        <v/>
      </c>
    </row>
    <row r="83" spans="1:10" ht="36.75" customHeight="1" x14ac:dyDescent="0.2">
      <c r="A83" s="122"/>
      <c r="B83" s="127" t="s">
        <v>116</v>
      </c>
      <c r="C83" s="199" t="s">
        <v>117</v>
      </c>
      <c r="D83" s="200"/>
      <c r="E83" s="200"/>
      <c r="F83" s="134" t="s">
        <v>25</v>
      </c>
      <c r="G83" s="135"/>
      <c r="H83" s="135"/>
      <c r="I83" s="135">
        <f>'6 SO02 Pol'!G876+'6 SO03 Pol'!G293</f>
        <v>0</v>
      </c>
      <c r="J83" s="131" t="str">
        <f>IF(I89=0,"",I83/I89*100)</f>
        <v/>
      </c>
    </row>
    <row r="84" spans="1:10" ht="36.75" customHeight="1" x14ac:dyDescent="0.2">
      <c r="A84" s="122"/>
      <c r="B84" s="127" t="s">
        <v>118</v>
      </c>
      <c r="C84" s="199" t="s">
        <v>119</v>
      </c>
      <c r="D84" s="200"/>
      <c r="E84" s="200"/>
      <c r="F84" s="134" t="s">
        <v>25</v>
      </c>
      <c r="G84" s="135"/>
      <c r="H84" s="135"/>
      <c r="I84" s="135">
        <f>'6 SO01 Pol'!G259+'6 SO02 Pol'!G886+'6 SO03 Pol'!G297</f>
        <v>0</v>
      </c>
      <c r="J84" s="131" t="str">
        <f>IF(I89=0,"",I84/I89*100)</f>
        <v/>
      </c>
    </row>
    <row r="85" spans="1:10" ht="36.75" customHeight="1" x14ac:dyDescent="0.2">
      <c r="A85" s="122"/>
      <c r="B85" s="127" t="s">
        <v>120</v>
      </c>
      <c r="C85" s="199" t="s">
        <v>121</v>
      </c>
      <c r="D85" s="200"/>
      <c r="E85" s="200"/>
      <c r="F85" s="134" t="s">
        <v>25</v>
      </c>
      <c r="G85" s="135"/>
      <c r="H85" s="135"/>
      <c r="I85" s="135">
        <f>'6 SO01 Pol'!G275+'6 SO02 Pol'!G904+'6 SO03 Pol'!G308</f>
        <v>0</v>
      </c>
      <c r="J85" s="131" t="str">
        <f>IF(I89=0,"",I85/I89*100)</f>
        <v/>
      </c>
    </row>
    <row r="86" spans="1:10" ht="36.75" customHeight="1" x14ac:dyDescent="0.2">
      <c r="A86" s="122"/>
      <c r="B86" s="127" t="s">
        <v>122</v>
      </c>
      <c r="C86" s="199" t="s">
        <v>123</v>
      </c>
      <c r="D86" s="200"/>
      <c r="E86" s="200"/>
      <c r="F86" s="134" t="s">
        <v>124</v>
      </c>
      <c r="G86" s="135"/>
      <c r="H86" s="135"/>
      <c r="I86" s="135">
        <f>'6 SO01 Pol'!G277+'6 SO02 Pol'!G906+'6 SO03 Pol'!G310</f>
        <v>0</v>
      </c>
      <c r="J86" s="131" t="str">
        <f>IF(I89=0,"",I86/I89*100)</f>
        <v/>
      </c>
    </row>
    <row r="87" spans="1:10" ht="36.75" customHeight="1" x14ac:dyDescent="0.2">
      <c r="A87" s="122"/>
      <c r="B87" s="127" t="s">
        <v>125</v>
      </c>
      <c r="C87" s="199" t="s">
        <v>27</v>
      </c>
      <c r="D87" s="200"/>
      <c r="E87" s="200"/>
      <c r="F87" s="134" t="s">
        <v>125</v>
      </c>
      <c r="G87" s="135"/>
      <c r="H87" s="135"/>
      <c r="I87" s="135">
        <f>'6 SO01 Pol'!G287+'6 SO01a Pol'!G30+'6 SO02 Pol'!G918+'6 SO02a Pol'!G44+'6 SO03 Pol'!G320</f>
        <v>0</v>
      </c>
      <c r="J87" s="131" t="str">
        <f>IF(I89=0,"",I87/I89*100)</f>
        <v/>
      </c>
    </row>
    <row r="88" spans="1:10" ht="36.75" customHeight="1" x14ac:dyDescent="0.2">
      <c r="A88" s="122"/>
      <c r="B88" s="127" t="s">
        <v>126</v>
      </c>
      <c r="C88" s="199" t="s">
        <v>28</v>
      </c>
      <c r="D88" s="200"/>
      <c r="E88" s="200"/>
      <c r="F88" s="134" t="s">
        <v>126</v>
      </c>
      <c r="G88" s="135"/>
      <c r="H88" s="135"/>
      <c r="I88" s="135">
        <f>'6 SO01 Pol'!G293+'6 SO02 Pol'!G926+'6 SO03 Pol'!G325</f>
        <v>0</v>
      </c>
      <c r="J88" s="131" t="str">
        <f>IF(I89=0,"",I88/I89*100)</f>
        <v/>
      </c>
    </row>
    <row r="89" spans="1:10" ht="25.5" customHeight="1" x14ac:dyDescent="0.2">
      <c r="A89" s="123"/>
      <c r="B89" s="128" t="s">
        <v>1</v>
      </c>
      <c r="C89" s="129"/>
      <c r="D89" s="130"/>
      <c r="E89" s="130"/>
      <c r="F89" s="136"/>
      <c r="G89" s="137"/>
      <c r="H89" s="137"/>
      <c r="I89" s="137">
        <f>SUM(I61:I88)</f>
        <v>0</v>
      </c>
      <c r="J89" s="132">
        <f>SUM(J61:J88)</f>
        <v>0</v>
      </c>
    </row>
    <row r="90" spans="1:10" x14ac:dyDescent="0.2">
      <c r="F90" s="86"/>
      <c r="G90" s="86"/>
      <c r="H90" s="86"/>
      <c r="I90" s="86"/>
      <c r="J90" s="133"/>
    </row>
    <row r="91" spans="1:10" x14ac:dyDescent="0.2">
      <c r="F91" s="86"/>
      <c r="G91" s="86"/>
      <c r="H91" s="86"/>
      <c r="I91" s="86"/>
      <c r="J91" s="133"/>
    </row>
    <row r="92" spans="1:10" x14ac:dyDescent="0.2">
      <c r="F92" s="86"/>
      <c r="G92" s="86"/>
      <c r="H92" s="86"/>
      <c r="I92" s="86"/>
      <c r="J92" s="133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7:E87"/>
    <mergeCell ref="C88:E88"/>
    <mergeCell ref="C82:E82"/>
    <mergeCell ref="C83:E83"/>
    <mergeCell ref="C84:E84"/>
    <mergeCell ref="C85:E85"/>
    <mergeCell ref="C86:E8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9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4i76iN5yfVWr9h1rhE8FtbB/D7RTlZo+p/iIwAH4hmbWw+rJOdtTlzvREminVQm6m39eY0ITy85D5tLMlOr+6g==" saltValue="9NbriP/3B8T8+wiBJNgzR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2" t="s">
        <v>127</v>
      </c>
      <c r="B1" s="262"/>
      <c r="C1" s="262"/>
      <c r="D1" s="262"/>
      <c r="E1" s="262"/>
      <c r="F1" s="262"/>
      <c r="G1" s="262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129</v>
      </c>
    </row>
    <row r="3" spans="1:60" ht="24.95" customHeight="1" x14ac:dyDescent="0.2">
      <c r="A3" s="139" t="s">
        <v>8</v>
      </c>
      <c r="B3" s="49" t="s">
        <v>47</v>
      </c>
      <c r="C3" s="263" t="s">
        <v>48</v>
      </c>
      <c r="D3" s="264"/>
      <c r="E3" s="264"/>
      <c r="F3" s="264"/>
      <c r="G3" s="265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49</v>
      </c>
      <c r="C4" s="266" t="s">
        <v>50</v>
      </c>
      <c r="D4" s="267"/>
      <c r="E4" s="267"/>
      <c r="F4" s="267"/>
      <c r="G4" s="268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76</v>
      </c>
      <c r="C8" s="189" t="s">
        <v>77</v>
      </c>
      <c r="D8" s="168"/>
      <c r="E8" s="169"/>
      <c r="F8" s="170"/>
      <c r="G8" s="170">
        <f>SUMIF(AG9:AG28,"&lt;&gt;NOR",G9:G28)</f>
        <v>0</v>
      </c>
      <c r="H8" s="170"/>
      <c r="I8" s="170">
        <f>SUM(I9:I28)</f>
        <v>0</v>
      </c>
      <c r="J8" s="170"/>
      <c r="K8" s="170">
        <f>SUM(K9:K28)</f>
        <v>0</v>
      </c>
      <c r="L8" s="170"/>
      <c r="M8" s="170">
        <f>SUM(M9:M28)</f>
        <v>0</v>
      </c>
      <c r="N8" s="169"/>
      <c r="O8" s="169">
        <f>SUM(O9:O28)</f>
        <v>2.9099999999999997</v>
      </c>
      <c r="P8" s="169"/>
      <c r="Q8" s="169">
        <f>SUM(Q9:Q28)</f>
        <v>0</v>
      </c>
      <c r="R8" s="170"/>
      <c r="S8" s="170"/>
      <c r="T8" s="171"/>
      <c r="U8" s="165"/>
      <c r="V8" s="165">
        <f>SUM(V9:V28)</f>
        <v>34.83</v>
      </c>
      <c r="W8" s="165"/>
      <c r="X8" s="165"/>
      <c r="Y8" s="165"/>
      <c r="AG8" t="s">
        <v>155</v>
      </c>
    </row>
    <row r="9" spans="1:60" ht="22.5" outlineLevel="1" x14ac:dyDescent="0.2">
      <c r="A9" s="173">
        <v>1</v>
      </c>
      <c r="B9" s="174" t="s">
        <v>156</v>
      </c>
      <c r="C9" s="190" t="s">
        <v>157</v>
      </c>
      <c r="D9" s="175" t="s">
        <v>158</v>
      </c>
      <c r="E9" s="176">
        <v>9.1800000000000007E-3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1.0202899999999999</v>
      </c>
      <c r="O9" s="176">
        <f>ROUND(E9*N9,2)</f>
        <v>0.01</v>
      </c>
      <c r="P9" s="176">
        <v>0</v>
      </c>
      <c r="Q9" s="176">
        <f>ROUND(E9*P9,2)</f>
        <v>0</v>
      </c>
      <c r="R9" s="178" t="s">
        <v>159</v>
      </c>
      <c r="S9" s="178" t="s">
        <v>160</v>
      </c>
      <c r="T9" s="179" t="s">
        <v>160</v>
      </c>
      <c r="U9" s="158">
        <v>25.271000000000001</v>
      </c>
      <c r="V9" s="158">
        <f>ROUND(E9*U9,2)</f>
        <v>0.23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163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6" t="s">
        <v>164</v>
      </c>
      <c r="D10" s="257"/>
      <c r="E10" s="257"/>
      <c r="F10" s="257"/>
      <c r="G10" s="25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165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91" t="s">
        <v>166</v>
      </c>
      <c r="D11" s="160"/>
      <c r="E11" s="161">
        <v>9.1800000000000007E-3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167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3">
        <v>2</v>
      </c>
      <c r="B12" s="174" t="s">
        <v>168</v>
      </c>
      <c r="C12" s="190" t="s">
        <v>169</v>
      </c>
      <c r="D12" s="175" t="s">
        <v>170</v>
      </c>
      <c r="E12" s="176">
        <v>16.367999999999999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2.231E-2</v>
      </c>
      <c r="O12" s="176">
        <f>ROUND(E12*N12,2)</f>
        <v>0.37</v>
      </c>
      <c r="P12" s="176">
        <v>0</v>
      </c>
      <c r="Q12" s="176">
        <f>ROUND(E12*P12,2)</f>
        <v>0</v>
      </c>
      <c r="R12" s="178" t="s">
        <v>159</v>
      </c>
      <c r="S12" s="178" t="s">
        <v>160</v>
      </c>
      <c r="T12" s="179" t="s">
        <v>160</v>
      </c>
      <c r="U12" s="158">
        <v>0.88</v>
      </c>
      <c r="V12" s="158">
        <f>ROUND(E12*U12,2)</f>
        <v>14.4</v>
      </c>
      <c r="W12" s="158"/>
      <c r="X12" s="158" t="s">
        <v>161</v>
      </c>
      <c r="Y12" s="158" t="s">
        <v>162</v>
      </c>
      <c r="Z12" s="147"/>
      <c r="AA12" s="147"/>
      <c r="AB12" s="147"/>
      <c r="AC12" s="147"/>
      <c r="AD12" s="147"/>
      <c r="AE12" s="147"/>
      <c r="AF12" s="147"/>
      <c r="AG12" s="147" t="s">
        <v>163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2" x14ac:dyDescent="0.2">
      <c r="A13" s="154"/>
      <c r="B13" s="155"/>
      <c r="C13" s="256" t="s">
        <v>171</v>
      </c>
      <c r="D13" s="257"/>
      <c r="E13" s="257"/>
      <c r="F13" s="257"/>
      <c r="G13" s="257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165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80" t="str">
        <f>C13</f>
        <v>zřízení nosné konstrukce příčky, vložení tepelné izolace tl. do 5 cm, montáž desek, tmelení spár Q2 a úprava rohů. Včetně dodávek materiálu.</v>
      </c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1" t="s">
        <v>172</v>
      </c>
      <c r="D14" s="160"/>
      <c r="E14" s="161">
        <v>16.367999999999999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167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45" outlineLevel="1" x14ac:dyDescent="0.2">
      <c r="A15" s="173">
        <v>3</v>
      </c>
      <c r="B15" s="174" t="s">
        <v>173</v>
      </c>
      <c r="C15" s="190" t="s">
        <v>174</v>
      </c>
      <c r="D15" s="175" t="s">
        <v>170</v>
      </c>
      <c r="E15" s="176">
        <v>7.6079999999999997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4.5569999999999999E-2</v>
      </c>
      <c r="O15" s="176">
        <f>ROUND(E15*N15,2)</f>
        <v>0.35</v>
      </c>
      <c r="P15" s="176">
        <v>0</v>
      </c>
      <c r="Q15" s="176">
        <f>ROUND(E15*P15,2)</f>
        <v>0</v>
      </c>
      <c r="R15" s="178" t="s">
        <v>159</v>
      </c>
      <c r="S15" s="178" t="s">
        <v>160</v>
      </c>
      <c r="T15" s="179" t="s">
        <v>160</v>
      </c>
      <c r="U15" s="158">
        <v>1.2869999999999999</v>
      </c>
      <c r="V15" s="158">
        <f>ROUND(E15*U15,2)</f>
        <v>9.7899999999999991</v>
      </c>
      <c r="W15" s="158"/>
      <c r="X15" s="158" t="s">
        <v>161</v>
      </c>
      <c r="Y15" s="158" t="s">
        <v>162</v>
      </c>
      <c r="Z15" s="147"/>
      <c r="AA15" s="147"/>
      <c r="AB15" s="147"/>
      <c r="AC15" s="147"/>
      <c r="AD15" s="147"/>
      <c r="AE15" s="147"/>
      <c r="AF15" s="147"/>
      <c r="AG15" s="147" t="s">
        <v>163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2" x14ac:dyDescent="0.2">
      <c r="A16" s="154"/>
      <c r="B16" s="155"/>
      <c r="C16" s="256" t="s">
        <v>171</v>
      </c>
      <c r="D16" s="257"/>
      <c r="E16" s="257"/>
      <c r="F16" s="257"/>
      <c r="G16" s="257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165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0" t="str">
        <f>C16</f>
        <v>zřízení nosné konstrukce příčky, vložení tepelné izolace tl. do 5 cm, montáž desek, tmelení spár Q2 a úprava rohů. Včetně dodávek materiálu.</v>
      </c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91" t="s">
        <v>175</v>
      </c>
      <c r="D17" s="160"/>
      <c r="E17" s="161">
        <v>7.6079999999999997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167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1" x14ac:dyDescent="0.2">
      <c r="A18" s="173">
        <v>4</v>
      </c>
      <c r="B18" s="174" t="s">
        <v>176</v>
      </c>
      <c r="C18" s="190" t="s">
        <v>177</v>
      </c>
      <c r="D18" s="175" t="s">
        <v>178</v>
      </c>
      <c r="E18" s="176">
        <v>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6.3200000000000001E-3</v>
      </c>
      <c r="O18" s="176">
        <f>ROUND(E18*N18,2)</f>
        <v>0.01</v>
      </c>
      <c r="P18" s="176">
        <v>0</v>
      </c>
      <c r="Q18" s="176">
        <f>ROUND(E18*P18,2)</f>
        <v>0</v>
      </c>
      <c r="R18" s="178" t="s">
        <v>159</v>
      </c>
      <c r="S18" s="178" t="s">
        <v>160</v>
      </c>
      <c r="T18" s="179" t="s">
        <v>160</v>
      </c>
      <c r="U18" s="158">
        <v>0.95699999999999996</v>
      </c>
      <c r="V18" s="158">
        <f>ROUND(E18*U18,2)</f>
        <v>0.96</v>
      </c>
      <c r="W18" s="158"/>
      <c r="X18" s="158" t="s">
        <v>161</v>
      </c>
      <c r="Y18" s="158" t="s">
        <v>162</v>
      </c>
      <c r="Z18" s="147"/>
      <c r="AA18" s="147"/>
      <c r="AB18" s="147"/>
      <c r="AC18" s="147"/>
      <c r="AD18" s="147"/>
      <c r="AE18" s="147"/>
      <c r="AF18" s="147"/>
      <c r="AG18" s="147" t="s">
        <v>163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91" t="s">
        <v>179</v>
      </c>
      <c r="D19" s="160"/>
      <c r="E19" s="161">
        <v>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167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5</v>
      </c>
      <c r="B20" s="174" t="s">
        <v>180</v>
      </c>
      <c r="C20" s="190" t="s">
        <v>181</v>
      </c>
      <c r="D20" s="175" t="s">
        <v>170</v>
      </c>
      <c r="E20" s="176">
        <v>13.16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0.11219</v>
      </c>
      <c r="O20" s="176">
        <f>ROUND(E20*N20,2)</f>
        <v>1.48</v>
      </c>
      <c r="P20" s="176">
        <v>0</v>
      </c>
      <c r="Q20" s="176">
        <f>ROUND(E20*P20,2)</f>
        <v>0</v>
      </c>
      <c r="R20" s="178" t="s">
        <v>159</v>
      </c>
      <c r="S20" s="178" t="s">
        <v>160</v>
      </c>
      <c r="T20" s="179" t="s">
        <v>160</v>
      </c>
      <c r="U20" s="158">
        <v>0.55488999999999999</v>
      </c>
      <c r="V20" s="158">
        <f>ROUND(E20*U20,2)</f>
        <v>7.3</v>
      </c>
      <c r="W20" s="158"/>
      <c r="X20" s="158" t="s">
        <v>161</v>
      </c>
      <c r="Y20" s="158" t="s">
        <v>162</v>
      </c>
      <c r="Z20" s="147"/>
      <c r="AA20" s="147"/>
      <c r="AB20" s="147"/>
      <c r="AC20" s="147"/>
      <c r="AD20" s="147"/>
      <c r="AE20" s="147"/>
      <c r="AF20" s="147"/>
      <c r="AG20" s="147" t="s">
        <v>163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6" t="s">
        <v>182</v>
      </c>
      <c r="D21" s="257"/>
      <c r="E21" s="257"/>
      <c r="F21" s="257"/>
      <c r="G21" s="257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165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1" t="s">
        <v>183</v>
      </c>
      <c r="D22" s="160"/>
      <c r="E22" s="161">
        <v>13.16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167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6</v>
      </c>
      <c r="B23" s="174" t="s">
        <v>184</v>
      </c>
      <c r="C23" s="190" t="s">
        <v>185</v>
      </c>
      <c r="D23" s="175" t="s">
        <v>186</v>
      </c>
      <c r="E23" s="176">
        <v>4.7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1.0200000000000001E-3</v>
      </c>
      <c r="O23" s="176">
        <f>ROUND(E23*N23,2)</f>
        <v>0</v>
      </c>
      <c r="P23" s="176">
        <v>0</v>
      </c>
      <c r="Q23" s="176">
        <f>ROUND(E23*P23,2)</f>
        <v>0</v>
      </c>
      <c r="R23" s="178" t="s">
        <v>159</v>
      </c>
      <c r="S23" s="178" t="s">
        <v>160</v>
      </c>
      <c r="T23" s="179" t="s">
        <v>160</v>
      </c>
      <c r="U23" s="158">
        <v>0.223</v>
      </c>
      <c r="V23" s="158">
        <f>ROUND(E23*U23,2)</f>
        <v>1.05</v>
      </c>
      <c r="W23" s="158"/>
      <c r="X23" s="158" t="s">
        <v>161</v>
      </c>
      <c r="Y23" s="158" t="s">
        <v>162</v>
      </c>
      <c r="Z23" s="147"/>
      <c r="AA23" s="147"/>
      <c r="AB23" s="147"/>
      <c r="AC23" s="147"/>
      <c r="AD23" s="147"/>
      <c r="AE23" s="147"/>
      <c r="AF23" s="147"/>
      <c r="AG23" s="147" t="s">
        <v>163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6" t="s">
        <v>187</v>
      </c>
      <c r="D24" s="257"/>
      <c r="E24" s="257"/>
      <c r="F24" s="257"/>
      <c r="G24" s="257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165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58" t="s">
        <v>188</v>
      </c>
      <c r="D25" s="259"/>
      <c r="E25" s="259"/>
      <c r="F25" s="259"/>
      <c r="G25" s="259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189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1" t="s">
        <v>190</v>
      </c>
      <c r="D26" s="160"/>
      <c r="E26" s="161">
        <v>4.7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167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7</v>
      </c>
      <c r="B27" s="174" t="s">
        <v>191</v>
      </c>
      <c r="C27" s="190" t="s">
        <v>192</v>
      </c>
      <c r="D27" s="175" t="s">
        <v>170</v>
      </c>
      <c r="E27" s="176">
        <v>1.8360000000000001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0.37564999999999998</v>
      </c>
      <c r="O27" s="176">
        <f>ROUND(E27*N27,2)</f>
        <v>0.69</v>
      </c>
      <c r="P27" s="176">
        <v>0</v>
      </c>
      <c r="Q27" s="176">
        <f>ROUND(E27*P27,2)</f>
        <v>0</v>
      </c>
      <c r="R27" s="178"/>
      <c r="S27" s="178" t="s">
        <v>193</v>
      </c>
      <c r="T27" s="179" t="s">
        <v>160</v>
      </c>
      <c r="U27" s="158">
        <v>0.6</v>
      </c>
      <c r="V27" s="158">
        <f>ROUND(E27*U27,2)</f>
        <v>1.1000000000000001</v>
      </c>
      <c r="W27" s="158"/>
      <c r="X27" s="158" t="s">
        <v>161</v>
      </c>
      <c r="Y27" s="158" t="s">
        <v>162</v>
      </c>
      <c r="Z27" s="147"/>
      <c r="AA27" s="147"/>
      <c r="AB27" s="147"/>
      <c r="AC27" s="147"/>
      <c r="AD27" s="147"/>
      <c r="AE27" s="147"/>
      <c r="AF27" s="147"/>
      <c r="AG27" s="147" t="s">
        <v>163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1" t="s">
        <v>194</v>
      </c>
      <c r="D28" s="160"/>
      <c r="E28" s="161">
        <v>1.8360000000000001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167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6" t="s">
        <v>154</v>
      </c>
      <c r="B29" s="167" t="s">
        <v>80</v>
      </c>
      <c r="C29" s="189" t="s">
        <v>81</v>
      </c>
      <c r="D29" s="168"/>
      <c r="E29" s="169"/>
      <c r="F29" s="170"/>
      <c r="G29" s="170">
        <f>SUMIF(AG30:AG46,"&lt;&gt;NOR",G30:G46)</f>
        <v>0</v>
      </c>
      <c r="H29" s="170"/>
      <c r="I29" s="170">
        <f>SUM(I30:I46)</f>
        <v>0</v>
      </c>
      <c r="J29" s="170"/>
      <c r="K29" s="170">
        <f>SUM(K30:K46)</f>
        <v>0</v>
      </c>
      <c r="L29" s="170"/>
      <c r="M29" s="170">
        <f>SUM(M30:M46)</f>
        <v>0</v>
      </c>
      <c r="N29" s="169"/>
      <c r="O29" s="169">
        <f>SUM(O30:O46)</f>
        <v>6.06</v>
      </c>
      <c r="P29" s="169"/>
      <c r="Q29" s="169">
        <f>SUM(Q30:Q46)</f>
        <v>0</v>
      </c>
      <c r="R29" s="170"/>
      <c r="S29" s="170"/>
      <c r="T29" s="171"/>
      <c r="U29" s="165"/>
      <c r="V29" s="165">
        <f>SUM(V30:V46)</f>
        <v>132.81</v>
      </c>
      <c r="W29" s="165"/>
      <c r="X29" s="165"/>
      <c r="Y29" s="165"/>
      <c r="AG29" t="s">
        <v>155</v>
      </c>
    </row>
    <row r="30" spans="1:60" ht="22.5" outlineLevel="1" x14ac:dyDescent="0.2">
      <c r="A30" s="173">
        <v>8</v>
      </c>
      <c r="B30" s="174" t="s">
        <v>195</v>
      </c>
      <c r="C30" s="190" t="s">
        <v>196</v>
      </c>
      <c r="D30" s="175" t="s">
        <v>170</v>
      </c>
      <c r="E30" s="176">
        <v>1.8360000000000001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3.5000000000000003E-2</v>
      </c>
      <c r="O30" s="176">
        <f>ROUND(E30*N30,2)</f>
        <v>0.06</v>
      </c>
      <c r="P30" s="176">
        <v>0</v>
      </c>
      <c r="Q30" s="176">
        <f>ROUND(E30*P30,2)</f>
        <v>0</v>
      </c>
      <c r="R30" s="178" t="s">
        <v>159</v>
      </c>
      <c r="S30" s="178" t="s">
        <v>160</v>
      </c>
      <c r="T30" s="179" t="s">
        <v>160</v>
      </c>
      <c r="U30" s="158">
        <v>0.48</v>
      </c>
      <c r="V30" s="158">
        <f>ROUND(E30*U30,2)</f>
        <v>0.88</v>
      </c>
      <c r="W30" s="158"/>
      <c r="X30" s="158" t="s">
        <v>161</v>
      </c>
      <c r="Y30" s="158" t="s">
        <v>162</v>
      </c>
      <c r="Z30" s="147"/>
      <c r="AA30" s="147"/>
      <c r="AB30" s="147"/>
      <c r="AC30" s="147"/>
      <c r="AD30" s="147"/>
      <c r="AE30" s="147"/>
      <c r="AF30" s="147"/>
      <c r="AG30" s="147" t="s">
        <v>163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6" t="s">
        <v>197</v>
      </c>
      <c r="D31" s="257"/>
      <c r="E31" s="257"/>
      <c r="F31" s="257"/>
      <c r="G31" s="257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165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91" t="s">
        <v>194</v>
      </c>
      <c r="D32" s="160"/>
      <c r="E32" s="161">
        <v>1.8360000000000001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167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9</v>
      </c>
      <c r="B33" s="174" t="s">
        <v>198</v>
      </c>
      <c r="C33" s="190" t="s">
        <v>199</v>
      </c>
      <c r="D33" s="175" t="s">
        <v>170</v>
      </c>
      <c r="E33" s="176">
        <v>92.96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4.8999999999999998E-3</v>
      </c>
      <c r="O33" s="176">
        <f>ROUND(E33*N33,2)</f>
        <v>0.46</v>
      </c>
      <c r="P33" s="176">
        <v>0</v>
      </c>
      <c r="Q33" s="176">
        <f>ROUND(E33*P33,2)</f>
        <v>0</v>
      </c>
      <c r="R33" s="178" t="s">
        <v>159</v>
      </c>
      <c r="S33" s="178" t="s">
        <v>160</v>
      </c>
      <c r="T33" s="179" t="s">
        <v>160</v>
      </c>
      <c r="U33" s="158">
        <v>0.25</v>
      </c>
      <c r="V33" s="158">
        <f>ROUND(E33*U33,2)</f>
        <v>23.24</v>
      </c>
      <c r="W33" s="158"/>
      <c r="X33" s="158" t="s">
        <v>161</v>
      </c>
      <c r="Y33" s="158" t="s">
        <v>162</v>
      </c>
      <c r="Z33" s="147"/>
      <c r="AA33" s="147"/>
      <c r="AB33" s="147"/>
      <c r="AC33" s="147"/>
      <c r="AD33" s="147"/>
      <c r="AE33" s="147"/>
      <c r="AF33" s="147"/>
      <c r="AG33" s="147" t="s">
        <v>163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6" t="s">
        <v>197</v>
      </c>
      <c r="D34" s="257"/>
      <c r="E34" s="257"/>
      <c r="F34" s="257"/>
      <c r="G34" s="257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165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91" t="s">
        <v>200</v>
      </c>
      <c r="D35" s="160"/>
      <c r="E35" s="161">
        <v>92.96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167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10</v>
      </c>
      <c r="B36" s="174" t="s">
        <v>201</v>
      </c>
      <c r="C36" s="190" t="s">
        <v>202</v>
      </c>
      <c r="D36" s="175" t="s">
        <v>170</v>
      </c>
      <c r="E36" s="176">
        <v>87.645250000000004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4.7660000000000001E-2</v>
      </c>
      <c r="O36" s="176">
        <f>ROUND(E36*N36,2)</f>
        <v>4.18</v>
      </c>
      <c r="P36" s="176">
        <v>0</v>
      </c>
      <c r="Q36" s="176">
        <f>ROUND(E36*P36,2)</f>
        <v>0</v>
      </c>
      <c r="R36" s="178" t="s">
        <v>159</v>
      </c>
      <c r="S36" s="178" t="s">
        <v>160</v>
      </c>
      <c r="T36" s="179" t="s">
        <v>160</v>
      </c>
      <c r="U36" s="158">
        <v>0.84</v>
      </c>
      <c r="V36" s="158">
        <f>ROUND(E36*U36,2)</f>
        <v>73.62</v>
      </c>
      <c r="W36" s="158"/>
      <c r="X36" s="158" t="s">
        <v>161</v>
      </c>
      <c r="Y36" s="158" t="s">
        <v>162</v>
      </c>
      <c r="Z36" s="147"/>
      <c r="AA36" s="147"/>
      <c r="AB36" s="147"/>
      <c r="AC36" s="147"/>
      <c r="AD36" s="147"/>
      <c r="AE36" s="147"/>
      <c r="AF36" s="147"/>
      <c r="AG36" s="147" t="s">
        <v>163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1" t="s">
        <v>203</v>
      </c>
      <c r="D37" s="160"/>
      <c r="E37" s="161">
        <v>89.845249999999993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167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1" t="s">
        <v>204</v>
      </c>
      <c r="D38" s="160"/>
      <c r="E38" s="161">
        <v>-2.2000000000000002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167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3">
        <v>11</v>
      </c>
      <c r="B39" s="174" t="s">
        <v>205</v>
      </c>
      <c r="C39" s="190" t="s">
        <v>206</v>
      </c>
      <c r="D39" s="175" t="s">
        <v>170</v>
      </c>
      <c r="E39" s="176">
        <v>92.96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4.5399999999999998E-3</v>
      </c>
      <c r="O39" s="176">
        <f>ROUND(E39*N39,2)</f>
        <v>0.42</v>
      </c>
      <c r="P39" s="176">
        <v>0</v>
      </c>
      <c r="Q39" s="176">
        <f>ROUND(E39*P39,2)</f>
        <v>0</v>
      </c>
      <c r="R39" s="178" t="s">
        <v>207</v>
      </c>
      <c r="S39" s="178" t="s">
        <v>160</v>
      </c>
      <c r="T39" s="179" t="s">
        <v>160</v>
      </c>
      <c r="U39" s="158">
        <v>8.3250000000000005E-2</v>
      </c>
      <c r="V39" s="158">
        <f>ROUND(E39*U39,2)</f>
        <v>7.74</v>
      </c>
      <c r="W39" s="158"/>
      <c r="X39" s="158" t="s">
        <v>161</v>
      </c>
      <c r="Y39" s="158" t="s">
        <v>162</v>
      </c>
      <c r="Z39" s="147"/>
      <c r="AA39" s="147"/>
      <c r="AB39" s="147"/>
      <c r="AC39" s="147"/>
      <c r="AD39" s="147"/>
      <c r="AE39" s="147"/>
      <c r="AF39" s="147"/>
      <c r="AG39" s="147" t="s">
        <v>163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2" x14ac:dyDescent="0.2">
      <c r="A40" s="154"/>
      <c r="B40" s="155"/>
      <c r="C40" s="191" t="s">
        <v>208</v>
      </c>
      <c r="D40" s="160"/>
      <c r="E40" s="161">
        <v>98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167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1" t="s">
        <v>209</v>
      </c>
      <c r="D41" s="160"/>
      <c r="E41" s="161">
        <v>-5.04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167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12</v>
      </c>
      <c r="B42" s="174" t="s">
        <v>210</v>
      </c>
      <c r="C42" s="190" t="s">
        <v>211</v>
      </c>
      <c r="D42" s="175" t="s">
        <v>170</v>
      </c>
      <c r="E42" s="176">
        <v>15.12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5.3690000000000002E-2</v>
      </c>
      <c r="O42" s="176">
        <f>ROUND(E42*N42,2)</f>
        <v>0.81</v>
      </c>
      <c r="P42" s="176">
        <v>0</v>
      </c>
      <c r="Q42" s="176">
        <f>ROUND(E42*P42,2)</f>
        <v>0</v>
      </c>
      <c r="R42" s="178" t="s">
        <v>207</v>
      </c>
      <c r="S42" s="178" t="s">
        <v>160</v>
      </c>
      <c r="T42" s="179" t="s">
        <v>160</v>
      </c>
      <c r="U42" s="158">
        <v>1.17717</v>
      </c>
      <c r="V42" s="158">
        <f>ROUND(E42*U42,2)</f>
        <v>17.8</v>
      </c>
      <c r="W42" s="158"/>
      <c r="X42" s="158" t="s">
        <v>161</v>
      </c>
      <c r="Y42" s="158" t="s">
        <v>162</v>
      </c>
      <c r="Z42" s="147"/>
      <c r="AA42" s="147"/>
      <c r="AB42" s="147"/>
      <c r="AC42" s="147"/>
      <c r="AD42" s="147"/>
      <c r="AE42" s="147"/>
      <c r="AF42" s="147"/>
      <c r="AG42" s="147" t="s">
        <v>163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6" t="s">
        <v>212</v>
      </c>
      <c r="D43" s="257"/>
      <c r="E43" s="257"/>
      <c r="F43" s="257"/>
      <c r="G43" s="257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165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80" t="str">
        <f>C43</f>
        <v>okenního nebo dveřního, z pomocného pracovního lešení o výšce podlahy do 1900 mm a pro zatížení do 1,5 kPa,</v>
      </c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91" t="s">
        <v>213</v>
      </c>
      <c r="D44" s="160"/>
      <c r="E44" s="161">
        <v>15.12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167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3">
        <v>13</v>
      </c>
      <c r="B45" s="174" t="s">
        <v>214</v>
      </c>
      <c r="C45" s="190" t="s">
        <v>215</v>
      </c>
      <c r="D45" s="175" t="s">
        <v>170</v>
      </c>
      <c r="E45" s="176">
        <v>26.32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4.9100000000000003E-3</v>
      </c>
      <c r="O45" s="176">
        <f>ROUND(E45*N45,2)</f>
        <v>0.13</v>
      </c>
      <c r="P45" s="176">
        <v>0</v>
      </c>
      <c r="Q45" s="176">
        <f>ROUND(E45*P45,2)</f>
        <v>0</v>
      </c>
      <c r="R45" s="178" t="s">
        <v>159</v>
      </c>
      <c r="S45" s="178" t="s">
        <v>160</v>
      </c>
      <c r="T45" s="179" t="s">
        <v>160</v>
      </c>
      <c r="U45" s="158">
        <v>0.36199999999999999</v>
      </c>
      <c r="V45" s="158">
        <f>ROUND(E45*U45,2)</f>
        <v>9.5299999999999994</v>
      </c>
      <c r="W45" s="158"/>
      <c r="X45" s="158" t="s">
        <v>161</v>
      </c>
      <c r="Y45" s="158" t="s">
        <v>162</v>
      </c>
      <c r="Z45" s="147"/>
      <c r="AA45" s="147"/>
      <c r="AB45" s="147"/>
      <c r="AC45" s="147"/>
      <c r="AD45" s="147"/>
      <c r="AE45" s="147"/>
      <c r="AF45" s="147"/>
      <c r="AG45" s="147" t="s">
        <v>163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91" t="s">
        <v>216</v>
      </c>
      <c r="D46" s="160"/>
      <c r="E46" s="161">
        <v>26.32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167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6" t="s">
        <v>154</v>
      </c>
      <c r="B47" s="167" t="s">
        <v>82</v>
      </c>
      <c r="C47" s="189" t="s">
        <v>83</v>
      </c>
      <c r="D47" s="168"/>
      <c r="E47" s="169"/>
      <c r="F47" s="170"/>
      <c r="G47" s="170">
        <f>SUMIF(AG48:AG72,"&lt;&gt;NOR",G48:G72)</f>
        <v>0</v>
      </c>
      <c r="H47" s="170"/>
      <c r="I47" s="170">
        <f>SUM(I48:I72)</f>
        <v>0</v>
      </c>
      <c r="J47" s="170"/>
      <c r="K47" s="170">
        <f>SUM(K48:K72)</f>
        <v>0</v>
      </c>
      <c r="L47" s="170"/>
      <c r="M47" s="170">
        <f>SUM(M48:M72)</f>
        <v>0</v>
      </c>
      <c r="N47" s="169"/>
      <c r="O47" s="169">
        <f>SUM(O48:O72)</f>
        <v>29.669999999999998</v>
      </c>
      <c r="P47" s="169"/>
      <c r="Q47" s="169">
        <f>SUM(Q48:Q72)</f>
        <v>0</v>
      </c>
      <c r="R47" s="170"/>
      <c r="S47" s="170"/>
      <c r="T47" s="171"/>
      <c r="U47" s="165"/>
      <c r="V47" s="165">
        <f>SUM(V48:V72)</f>
        <v>66.97</v>
      </c>
      <c r="W47" s="165"/>
      <c r="X47" s="165"/>
      <c r="Y47" s="165"/>
      <c r="AG47" t="s">
        <v>155</v>
      </c>
    </row>
    <row r="48" spans="1:60" ht="22.5" outlineLevel="1" x14ac:dyDescent="0.2">
      <c r="A48" s="173">
        <v>14</v>
      </c>
      <c r="B48" s="174" t="s">
        <v>217</v>
      </c>
      <c r="C48" s="190" t="s">
        <v>218</v>
      </c>
      <c r="D48" s="175" t="s">
        <v>219</v>
      </c>
      <c r="E48" s="176">
        <v>10.195779999999999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2.5249999999999999</v>
      </c>
      <c r="O48" s="176">
        <f>ROUND(E48*N48,2)</f>
        <v>25.74</v>
      </c>
      <c r="P48" s="176">
        <v>0</v>
      </c>
      <c r="Q48" s="176">
        <f>ROUND(E48*P48,2)</f>
        <v>0</v>
      </c>
      <c r="R48" s="178" t="s">
        <v>159</v>
      </c>
      <c r="S48" s="178" t="s">
        <v>160</v>
      </c>
      <c r="T48" s="179" t="s">
        <v>160</v>
      </c>
      <c r="U48" s="158">
        <v>2.58</v>
      </c>
      <c r="V48" s="158">
        <f>ROUND(E48*U48,2)</f>
        <v>26.31</v>
      </c>
      <c r="W48" s="158"/>
      <c r="X48" s="158" t="s">
        <v>161</v>
      </c>
      <c r="Y48" s="158" t="s">
        <v>162</v>
      </c>
      <c r="Z48" s="147"/>
      <c r="AA48" s="147"/>
      <c r="AB48" s="147"/>
      <c r="AC48" s="147"/>
      <c r="AD48" s="147"/>
      <c r="AE48" s="147"/>
      <c r="AF48" s="147"/>
      <c r="AG48" s="147" t="s">
        <v>163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6" t="s">
        <v>220</v>
      </c>
      <c r="D49" s="257"/>
      <c r="E49" s="257"/>
      <c r="F49" s="257"/>
      <c r="G49" s="257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165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58" t="s">
        <v>221</v>
      </c>
      <c r="D50" s="259"/>
      <c r="E50" s="259"/>
      <c r="F50" s="259"/>
      <c r="G50" s="259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189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91" t="s">
        <v>222</v>
      </c>
      <c r="D51" s="160"/>
      <c r="E51" s="161">
        <v>10.195779999999999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167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3">
        <v>15</v>
      </c>
      <c r="B52" s="174" t="s">
        <v>223</v>
      </c>
      <c r="C52" s="190" t="s">
        <v>224</v>
      </c>
      <c r="D52" s="175" t="s">
        <v>219</v>
      </c>
      <c r="E52" s="176">
        <v>1.0187299999999999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2.5249999999999999</v>
      </c>
      <c r="O52" s="176">
        <f>ROUND(E52*N52,2)</f>
        <v>2.57</v>
      </c>
      <c r="P52" s="176">
        <v>0</v>
      </c>
      <c r="Q52" s="176">
        <f>ROUND(E52*P52,2)</f>
        <v>0</v>
      </c>
      <c r="R52" s="178" t="s">
        <v>159</v>
      </c>
      <c r="S52" s="178" t="s">
        <v>160</v>
      </c>
      <c r="T52" s="179" t="s">
        <v>160</v>
      </c>
      <c r="U52" s="158">
        <v>2.3170000000000002</v>
      </c>
      <c r="V52" s="158">
        <f>ROUND(E52*U52,2)</f>
        <v>2.36</v>
      </c>
      <c r="W52" s="158"/>
      <c r="X52" s="158" t="s">
        <v>161</v>
      </c>
      <c r="Y52" s="158" t="s">
        <v>162</v>
      </c>
      <c r="Z52" s="147"/>
      <c r="AA52" s="147"/>
      <c r="AB52" s="147"/>
      <c r="AC52" s="147"/>
      <c r="AD52" s="147"/>
      <c r="AE52" s="147"/>
      <c r="AF52" s="147"/>
      <c r="AG52" s="147" t="s">
        <v>163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56" t="s">
        <v>220</v>
      </c>
      <c r="D53" s="257"/>
      <c r="E53" s="257"/>
      <c r="F53" s="257"/>
      <c r="G53" s="257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165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8" t="s">
        <v>221</v>
      </c>
      <c r="D54" s="259"/>
      <c r="E54" s="259"/>
      <c r="F54" s="259"/>
      <c r="G54" s="259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189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1" t="s">
        <v>225</v>
      </c>
      <c r="D55" s="160"/>
      <c r="E55" s="161">
        <v>0.17649999999999999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167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1" t="s">
        <v>226</v>
      </c>
      <c r="D56" s="160"/>
      <c r="E56" s="161">
        <v>0.84223000000000003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167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16</v>
      </c>
      <c r="B57" s="174" t="s">
        <v>227</v>
      </c>
      <c r="C57" s="190" t="s">
        <v>228</v>
      </c>
      <c r="D57" s="175" t="s">
        <v>219</v>
      </c>
      <c r="E57" s="176">
        <v>10.195779999999999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 t="s">
        <v>159</v>
      </c>
      <c r="S57" s="178" t="s">
        <v>160</v>
      </c>
      <c r="T57" s="179" t="s">
        <v>160</v>
      </c>
      <c r="U57" s="158">
        <v>1.35</v>
      </c>
      <c r="V57" s="158">
        <f>ROUND(E57*U57,2)</f>
        <v>13.76</v>
      </c>
      <c r="W57" s="158"/>
      <c r="X57" s="158" t="s">
        <v>161</v>
      </c>
      <c r="Y57" s="158" t="s">
        <v>162</v>
      </c>
      <c r="Z57" s="147"/>
      <c r="AA57" s="147"/>
      <c r="AB57" s="147"/>
      <c r="AC57" s="147"/>
      <c r="AD57" s="147"/>
      <c r="AE57" s="147"/>
      <c r="AF57" s="147"/>
      <c r="AG57" s="147" t="s">
        <v>163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6" t="s">
        <v>229</v>
      </c>
      <c r="D58" s="257"/>
      <c r="E58" s="257"/>
      <c r="F58" s="257"/>
      <c r="G58" s="257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165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91" t="s">
        <v>230</v>
      </c>
      <c r="D59" s="160"/>
      <c r="E59" s="161">
        <v>10.195779999999999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167</v>
      </c>
      <c r="AH59" s="147">
        <v>5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17</v>
      </c>
      <c r="B60" s="174" t="s">
        <v>231</v>
      </c>
      <c r="C60" s="190" t="s">
        <v>232</v>
      </c>
      <c r="D60" s="175" t="s">
        <v>219</v>
      </c>
      <c r="E60" s="176">
        <v>1.0187299999999999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 t="s">
        <v>159</v>
      </c>
      <c r="S60" s="178" t="s">
        <v>160</v>
      </c>
      <c r="T60" s="179" t="s">
        <v>160</v>
      </c>
      <c r="U60" s="158">
        <v>0.67500000000000004</v>
      </c>
      <c r="V60" s="158">
        <f>ROUND(E60*U60,2)</f>
        <v>0.69</v>
      </c>
      <c r="W60" s="158"/>
      <c r="X60" s="158" t="s">
        <v>161</v>
      </c>
      <c r="Y60" s="158" t="s">
        <v>162</v>
      </c>
      <c r="Z60" s="147"/>
      <c r="AA60" s="147"/>
      <c r="AB60" s="147"/>
      <c r="AC60" s="147"/>
      <c r="AD60" s="147"/>
      <c r="AE60" s="147"/>
      <c r="AF60" s="147"/>
      <c r="AG60" s="147" t="s">
        <v>163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56" t="s">
        <v>229</v>
      </c>
      <c r="D61" s="257"/>
      <c r="E61" s="257"/>
      <c r="F61" s="257"/>
      <c r="G61" s="257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165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91" t="s">
        <v>233</v>
      </c>
      <c r="D62" s="160"/>
      <c r="E62" s="161">
        <v>1.0187299999999999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167</v>
      </c>
      <c r="AH62" s="147">
        <v>5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18</v>
      </c>
      <c r="B63" s="174" t="s">
        <v>234</v>
      </c>
      <c r="C63" s="190" t="s">
        <v>235</v>
      </c>
      <c r="D63" s="175" t="s">
        <v>219</v>
      </c>
      <c r="E63" s="176">
        <v>10.195779999999999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8" t="s">
        <v>159</v>
      </c>
      <c r="S63" s="178" t="s">
        <v>160</v>
      </c>
      <c r="T63" s="179" t="s">
        <v>160</v>
      </c>
      <c r="U63" s="158">
        <v>0.41</v>
      </c>
      <c r="V63" s="158">
        <f>ROUND(E63*U63,2)</f>
        <v>4.18</v>
      </c>
      <c r="W63" s="158"/>
      <c r="X63" s="158" t="s">
        <v>161</v>
      </c>
      <c r="Y63" s="158" t="s">
        <v>162</v>
      </c>
      <c r="Z63" s="147"/>
      <c r="AA63" s="147"/>
      <c r="AB63" s="147"/>
      <c r="AC63" s="147"/>
      <c r="AD63" s="147"/>
      <c r="AE63" s="147"/>
      <c r="AF63" s="147"/>
      <c r="AG63" s="147" t="s">
        <v>163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6" t="s">
        <v>236</v>
      </c>
      <c r="D64" s="257"/>
      <c r="E64" s="257"/>
      <c r="F64" s="257"/>
      <c r="G64" s="25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165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91" t="s">
        <v>230</v>
      </c>
      <c r="D65" s="160"/>
      <c r="E65" s="161">
        <v>10.195779999999999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167</v>
      </c>
      <c r="AH65" s="147">
        <v>5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3">
        <v>19</v>
      </c>
      <c r="B66" s="174" t="s">
        <v>237</v>
      </c>
      <c r="C66" s="190" t="s">
        <v>238</v>
      </c>
      <c r="D66" s="175" t="s">
        <v>219</v>
      </c>
      <c r="E66" s="176">
        <v>1.0187299999999999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 t="s">
        <v>159</v>
      </c>
      <c r="S66" s="178" t="s">
        <v>160</v>
      </c>
      <c r="T66" s="179" t="s">
        <v>160</v>
      </c>
      <c r="U66" s="158">
        <v>0.20499999999999999</v>
      </c>
      <c r="V66" s="158">
        <f>ROUND(E66*U66,2)</f>
        <v>0.21</v>
      </c>
      <c r="W66" s="158"/>
      <c r="X66" s="158" t="s">
        <v>161</v>
      </c>
      <c r="Y66" s="158" t="s">
        <v>162</v>
      </c>
      <c r="Z66" s="147"/>
      <c r="AA66" s="147"/>
      <c r="AB66" s="147"/>
      <c r="AC66" s="147"/>
      <c r="AD66" s="147"/>
      <c r="AE66" s="147"/>
      <c r="AF66" s="147"/>
      <c r="AG66" s="147" t="s">
        <v>163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56" t="s">
        <v>236</v>
      </c>
      <c r="D67" s="257"/>
      <c r="E67" s="257"/>
      <c r="F67" s="257"/>
      <c r="G67" s="257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165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91" t="s">
        <v>233</v>
      </c>
      <c r="D68" s="160"/>
      <c r="E68" s="161">
        <v>1.0187299999999999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167</v>
      </c>
      <c r="AH68" s="147">
        <v>5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3">
        <v>20</v>
      </c>
      <c r="B69" s="174" t="s">
        <v>239</v>
      </c>
      <c r="C69" s="190" t="s">
        <v>240</v>
      </c>
      <c r="D69" s="175" t="s">
        <v>158</v>
      </c>
      <c r="E69" s="176">
        <v>1.2776400000000001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1.0662499999999999</v>
      </c>
      <c r="O69" s="176">
        <f>ROUND(E69*N69,2)</f>
        <v>1.36</v>
      </c>
      <c r="P69" s="176">
        <v>0</v>
      </c>
      <c r="Q69" s="176">
        <f>ROUND(E69*P69,2)</f>
        <v>0</v>
      </c>
      <c r="R69" s="178" t="s">
        <v>159</v>
      </c>
      <c r="S69" s="178" t="s">
        <v>160</v>
      </c>
      <c r="T69" s="179" t="s">
        <v>160</v>
      </c>
      <c r="U69" s="158">
        <v>15.231</v>
      </c>
      <c r="V69" s="158">
        <f>ROUND(E69*U69,2)</f>
        <v>19.46</v>
      </c>
      <c r="W69" s="158"/>
      <c r="X69" s="158" t="s">
        <v>161</v>
      </c>
      <c r="Y69" s="158" t="s">
        <v>162</v>
      </c>
      <c r="Z69" s="147"/>
      <c r="AA69" s="147"/>
      <c r="AB69" s="147"/>
      <c r="AC69" s="147"/>
      <c r="AD69" s="147"/>
      <c r="AE69" s="147"/>
      <c r="AF69" s="147"/>
      <c r="AG69" s="147" t="s">
        <v>163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256" t="s">
        <v>164</v>
      </c>
      <c r="D70" s="257"/>
      <c r="E70" s="257"/>
      <c r="F70" s="257"/>
      <c r="G70" s="257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165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91" t="s">
        <v>241</v>
      </c>
      <c r="D71" s="160"/>
      <c r="E71" s="161">
        <v>1.2776400000000001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167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81">
        <v>21</v>
      </c>
      <c r="B72" s="182" t="s">
        <v>242</v>
      </c>
      <c r="C72" s="192" t="s">
        <v>243</v>
      </c>
      <c r="D72" s="183" t="s">
        <v>244</v>
      </c>
      <c r="E72" s="184">
        <v>8</v>
      </c>
      <c r="F72" s="185"/>
      <c r="G72" s="186">
        <f>ROUND(E72*F72,2)</f>
        <v>0</v>
      </c>
      <c r="H72" s="185"/>
      <c r="I72" s="186">
        <f>ROUND(E72*H72,2)</f>
        <v>0</v>
      </c>
      <c r="J72" s="185"/>
      <c r="K72" s="186">
        <f>ROUND(E72*J72,2)</f>
        <v>0</v>
      </c>
      <c r="L72" s="186">
        <v>21</v>
      </c>
      <c r="M72" s="186">
        <f>G72*(1+L72/100)</f>
        <v>0</v>
      </c>
      <c r="N72" s="184">
        <v>0</v>
      </c>
      <c r="O72" s="184">
        <f>ROUND(E72*N72,2)</f>
        <v>0</v>
      </c>
      <c r="P72" s="184">
        <v>0</v>
      </c>
      <c r="Q72" s="184">
        <f>ROUND(E72*P72,2)</f>
        <v>0</v>
      </c>
      <c r="R72" s="186"/>
      <c r="S72" s="186" t="s">
        <v>193</v>
      </c>
      <c r="T72" s="187" t="s">
        <v>245</v>
      </c>
      <c r="U72" s="158">
        <v>0</v>
      </c>
      <c r="V72" s="158">
        <f>ROUND(E72*U72,2)</f>
        <v>0</v>
      </c>
      <c r="W72" s="158"/>
      <c r="X72" s="158" t="s">
        <v>161</v>
      </c>
      <c r="Y72" s="158" t="s">
        <v>162</v>
      </c>
      <c r="Z72" s="147"/>
      <c r="AA72" s="147"/>
      <c r="AB72" s="147"/>
      <c r="AC72" s="147"/>
      <c r="AD72" s="147"/>
      <c r="AE72" s="147"/>
      <c r="AF72" s="147"/>
      <c r="AG72" s="147" t="s">
        <v>246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6" t="s">
        <v>154</v>
      </c>
      <c r="B73" s="167" t="s">
        <v>88</v>
      </c>
      <c r="C73" s="189" t="s">
        <v>89</v>
      </c>
      <c r="D73" s="168"/>
      <c r="E73" s="169"/>
      <c r="F73" s="170"/>
      <c r="G73" s="170">
        <f>SUMIF(AG74:AG76,"&lt;&gt;NOR",G74:G76)</f>
        <v>0</v>
      </c>
      <c r="H73" s="170"/>
      <c r="I73" s="170">
        <f>SUM(I74:I76)</f>
        <v>0</v>
      </c>
      <c r="J73" s="170"/>
      <c r="K73" s="170">
        <f>SUM(K74:K76)</f>
        <v>0</v>
      </c>
      <c r="L73" s="170"/>
      <c r="M73" s="170">
        <f>SUM(M74:M76)</f>
        <v>0</v>
      </c>
      <c r="N73" s="169"/>
      <c r="O73" s="169">
        <f>SUM(O74:O76)</f>
        <v>2.75</v>
      </c>
      <c r="P73" s="169"/>
      <c r="Q73" s="169">
        <f>SUM(Q74:Q76)</f>
        <v>0</v>
      </c>
      <c r="R73" s="170"/>
      <c r="S73" s="170"/>
      <c r="T73" s="171"/>
      <c r="U73" s="165"/>
      <c r="V73" s="165">
        <f>SUM(V74:V76)</f>
        <v>112.76</v>
      </c>
      <c r="W73" s="165"/>
      <c r="X73" s="165"/>
      <c r="Y73" s="165"/>
      <c r="AG73" t="s">
        <v>155</v>
      </c>
    </row>
    <row r="74" spans="1:60" outlineLevel="1" x14ac:dyDescent="0.2">
      <c r="A74" s="173">
        <v>22</v>
      </c>
      <c r="B74" s="174" t="s">
        <v>247</v>
      </c>
      <c r="C74" s="190" t="s">
        <v>248</v>
      </c>
      <c r="D74" s="175" t="s">
        <v>170</v>
      </c>
      <c r="E74" s="176">
        <v>433.7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6.3499999999999997E-3</v>
      </c>
      <c r="O74" s="176">
        <f>ROUND(E74*N74,2)</f>
        <v>2.75</v>
      </c>
      <c r="P74" s="176">
        <v>0</v>
      </c>
      <c r="Q74" s="176">
        <f>ROUND(E74*P74,2)</f>
        <v>0</v>
      </c>
      <c r="R74" s="178" t="s">
        <v>249</v>
      </c>
      <c r="S74" s="178" t="s">
        <v>160</v>
      </c>
      <c r="T74" s="179" t="s">
        <v>160</v>
      </c>
      <c r="U74" s="158">
        <v>0.26</v>
      </c>
      <c r="V74" s="158">
        <f>ROUND(E74*U74,2)</f>
        <v>112.76</v>
      </c>
      <c r="W74" s="158"/>
      <c r="X74" s="158" t="s">
        <v>161</v>
      </c>
      <c r="Y74" s="158" t="s">
        <v>162</v>
      </c>
      <c r="Z74" s="147"/>
      <c r="AA74" s="147"/>
      <c r="AB74" s="147"/>
      <c r="AC74" s="147"/>
      <c r="AD74" s="147"/>
      <c r="AE74" s="147"/>
      <c r="AF74" s="147"/>
      <c r="AG74" s="147" t="s">
        <v>246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91" t="s">
        <v>250</v>
      </c>
      <c r="D75" s="160"/>
      <c r="E75" s="161">
        <v>414.2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167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1" t="s">
        <v>251</v>
      </c>
      <c r="D76" s="160"/>
      <c r="E76" s="161">
        <v>19.5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167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166" t="s">
        <v>154</v>
      </c>
      <c r="B77" s="167" t="s">
        <v>90</v>
      </c>
      <c r="C77" s="189" t="s">
        <v>91</v>
      </c>
      <c r="D77" s="168"/>
      <c r="E77" s="169"/>
      <c r="F77" s="170"/>
      <c r="G77" s="170">
        <f>SUMIF(AG78:AG84,"&lt;&gt;NOR",G78:G84)</f>
        <v>0</v>
      </c>
      <c r="H77" s="170"/>
      <c r="I77" s="170">
        <f>SUM(I78:I84)</f>
        <v>0</v>
      </c>
      <c r="J77" s="170"/>
      <c r="K77" s="170">
        <f>SUM(K78:K84)</f>
        <v>0</v>
      </c>
      <c r="L77" s="170"/>
      <c r="M77" s="170">
        <f>SUM(M78:M84)</f>
        <v>0</v>
      </c>
      <c r="N77" s="169"/>
      <c r="O77" s="169">
        <f>SUM(O78:O84)</f>
        <v>0.02</v>
      </c>
      <c r="P77" s="169"/>
      <c r="Q77" s="169">
        <f>SUM(Q78:Q84)</f>
        <v>0</v>
      </c>
      <c r="R77" s="170"/>
      <c r="S77" s="170"/>
      <c r="T77" s="171"/>
      <c r="U77" s="165"/>
      <c r="V77" s="165">
        <f>SUM(V78:V84)</f>
        <v>172.49</v>
      </c>
      <c r="W77" s="165"/>
      <c r="X77" s="165"/>
      <c r="Y77" s="165"/>
      <c r="AG77" t="s">
        <v>155</v>
      </c>
    </row>
    <row r="78" spans="1:60" ht="56.25" outlineLevel="1" x14ac:dyDescent="0.2">
      <c r="A78" s="173">
        <v>23</v>
      </c>
      <c r="B78" s="174" t="s">
        <v>252</v>
      </c>
      <c r="C78" s="190" t="s">
        <v>253</v>
      </c>
      <c r="D78" s="175" t="s">
        <v>170</v>
      </c>
      <c r="E78" s="176">
        <v>550.1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4.0000000000000003E-5</v>
      </c>
      <c r="O78" s="176">
        <f>ROUND(E78*N78,2)</f>
        <v>0.02</v>
      </c>
      <c r="P78" s="176">
        <v>0</v>
      </c>
      <c r="Q78" s="176">
        <f>ROUND(E78*P78,2)</f>
        <v>0</v>
      </c>
      <c r="R78" s="178" t="s">
        <v>159</v>
      </c>
      <c r="S78" s="178" t="s">
        <v>160</v>
      </c>
      <c r="T78" s="179" t="s">
        <v>160</v>
      </c>
      <c r="U78" s="158">
        <v>0.308</v>
      </c>
      <c r="V78" s="158">
        <f>ROUND(E78*U78,2)</f>
        <v>169.43</v>
      </c>
      <c r="W78" s="158"/>
      <c r="X78" s="158" t="s">
        <v>161</v>
      </c>
      <c r="Y78" s="158" t="s">
        <v>162</v>
      </c>
      <c r="Z78" s="147"/>
      <c r="AA78" s="147"/>
      <c r="AB78" s="147"/>
      <c r="AC78" s="147"/>
      <c r="AD78" s="147"/>
      <c r="AE78" s="147"/>
      <c r="AF78" s="147"/>
      <c r="AG78" s="147" t="s">
        <v>246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91" t="s">
        <v>250</v>
      </c>
      <c r="D79" s="160"/>
      <c r="E79" s="161">
        <v>414.2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167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1" t="s">
        <v>254</v>
      </c>
      <c r="D80" s="160"/>
      <c r="E80" s="161">
        <v>135.9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167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3">
        <v>24</v>
      </c>
      <c r="B81" s="174" t="s">
        <v>255</v>
      </c>
      <c r="C81" s="190" t="s">
        <v>256</v>
      </c>
      <c r="D81" s="175" t="s">
        <v>178</v>
      </c>
      <c r="E81" s="176">
        <v>24.48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8" t="s">
        <v>207</v>
      </c>
      <c r="S81" s="178" t="s">
        <v>160</v>
      </c>
      <c r="T81" s="179" t="s">
        <v>160</v>
      </c>
      <c r="U81" s="158">
        <v>0.125</v>
      </c>
      <c r="V81" s="158">
        <f>ROUND(E81*U81,2)</f>
        <v>3.06</v>
      </c>
      <c r="W81" s="158"/>
      <c r="X81" s="158" t="s">
        <v>161</v>
      </c>
      <c r="Y81" s="158" t="s">
        <v>162</v>
      </c>
      <c r="Z81" s="147"/>
      <c r="AA81" s="147"/>
      <c r="AB81" s="147"/>
      <c r="AC81" s="147"/>
      <c r="AD81" s="147"/>
      <c r="AE81" s="147"/>
      <c r="AF81" s="147"/>
      <c r="AG81" s="147" t="s">
        <v>163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91" t="s">
        <v>257</v>
      </c>
      <c r="D82" s="160"/>
      <c r="E82" s="161">
        <v>24.48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167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3">
        <v>25</v>
      </c>
      <c r="B83" s="174" t="s">
        <v>258</v>
      </c>
      <c r="C83" s="190" t="s">
        <v>259</v>
      </c>
      <c r="D83" s="175" t="s">
        <v>170</v>
      </c>
      <c r="E83" s="176">
        <v>200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193</v>
      </c>
      <c r="T83" s="179" t="s">
        <v>245</v>
      </c>
      <c r="U83" s="158">
        <v>0</v>
      </c>
      <c r="V83" s="158">
        <f>ROUND(E83*U83,2)</f>
        <v>0</v>
      </c>
      <c r="W83" s="158"/>
      <c r="X83" s="158" t="s">
        <v>161</v>
      </c>
      <c r="Y83" s="158" t="s">
        <v>162</v>
      </c>
      <c r="Z83" s="147"/>
      <c r="AA83" s="147"/>
      <c r="AB83" s="147"/>
      <c r="AC83" s="147"/>
      <c r="AD83" s="147"/>
      <c r="AE83" s="147"/>
      <c r="AF83" s="147"/>
      <c r="AG83" s="147" t="s">
        <v>163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91" t="s">
        <v>260</v>
      </c>
      <c r="D84" s="160"/>
      <c r="E84" s="161">
        <v>200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167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66" t="s">
        <v>154</v>
      </c>
      <c r="B85" s="167" t="s">
        <v>92</v>
      </c>
      <c r="C85" s="189" t="s">
        <v>93</v>
      </c>
      <c r="D85" s="168"/>
      <c r="E85" s="169"/>
      <c r="F85" s="170"/>
      <c r="G85" s="170">
        <f>SUMIF(AG86:AG128,"&lt;&gt;NOR",G86:G128)</f>
        <v>0</v>
      </c>
      <c r="H85" s="170"/>
      <c r="I85" s="170">
        <f>SUM(I86:I128)</f>
        <v>0</v>
      </c>
      <c r="J85" s="170"/>
      <c r="K85" s="170">
        <f>SUM(K86:K128)</f>
        <v>0</v>
      </c>
      <c r="L85" s="170"/>
      <c r="M85" s="170">
        <f>SUM(M86:M128)</f>
        <v>0</v>
      </c>
      <c r="N85" s="169"/>
      <c r="O85" s="169">
        <f>SUM(O86:O128)</f>
        <v>0.28000000000000003</v>
      </c>
      <c r="P85" s="169"/>
      <c r="Q85" s="169">
        <f>SUM(Q86:Q128)</f>
        <v>197.53</v>
      </c>
      <c r="R85" s="170"/>
      <c r="S85" s="170"/>
      <c r="T85" s="171"/>
      <c r="U85" s="165"/>
      <c r="V85" s="165">
        <f>SUM(V86:V128)</f>
        <v>621.49</v>
      </c>
      <c r="W85" s="165"/>
      <c r="X85" s="165"/>
      <c r="Y85" s="165"/>
      <c r="AG85" t="s">
        <v>155</v>
      </c>
    </row>
    <row r="86" spans="1:60" ht="22.5" outlineLevel="1" x14ac:dyDescent="0.2">
      <c r="A86" s="173">
        <v>26</v>
      </c>
      <c r="B86" s="174" t="s">
        <v>261</v>
      </c>
      <c r="C86" s="190" t="s">
        <v>262</v>
      </c>
      <c r="D86" s="175" t="s">
        <v>219</v>
      </c>
      <c r="E86" s="176">
        <v>65.354179999999999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1.2800000000000001E-3</v>
      </c>
      <c r="O86" s="176">
        <f>ROUND(E86*N86,2)</f>
        <v>0.08</v>
      </c>
      <c r="P86" s="176">
        <v>1.8</v>
      </c>
      <c r="Q86" s="176">
        <f>ROUND(E86*P86,2)</f>
        <v>117.64</v>
      </c>
      <c r="R86" s="178" t="s">
        <v>263</v>
      </c>
      <c r="S86" s="178" t="s">
        <v>160</v>
      </c>
      <c r="T86" s="179" t="s">
        <v>160</v>
      </c>
      <c r="U86" s="158">
        <v>1.52</v>
      </c>
      <c r="V86" s="158">
        <f>ROUND(E86*U86,2)</f>
        <v>99.34</v>
      </c>
      <c r="W86" s="158"/>
      <c r="X86" s="158" t="s">
        <v>161</v>
      </c>
      <c r="Y86" s="158" t="s">
        <v>162</v>
      </c>
      <c r="Z86" s="147"/>
      <c r="AA86" s="147"/>
      <c r="AB86" s="147"/>
      <c r="AC86" s="147"/>
      <c r="AD86" s="147"/>
      <c r="AE86" s="147"/>
      <c r="AF86" s="147"/>
      <c r="AG86" s="147" t="s">
        <v>163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2" x14ac:dyDescent="0.2">
      <c r="A87" s="154"/>
      <c r="B87" s="155"/>
      <c r="C87" s="256" t="s">
        <v>264</v>
      </c>
      <c r="D87" s="257"/>
      <c r="E87" s="257"/>
      <c r="F87" s="257"/>
      <c r="G87" s="257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165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80" t="str">
        <f>C87</f>
        <v>nebo vybourání otvorů průřezové plochy přes 4 m2 ve zdivu nadzákladovém, včetně pomocného lešení o výšce podlahy do 1900 mm a pro zatížení do 1,5 kPa  (150 kg/m2)</v>
      </c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91" t="s">
        <v>265</v>
      </c>
      <c r="D88" s="160"/>
      <c r="E88" s="161">
        <v>2.1840000000000002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167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1" t="s">
        <v>266</v>
      </c>
      <c r="D89" s="160"/>
      <c r="E89" s="161">
        <v>70.421180000000007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167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91" t="s">
        <v>267</v>
      </c>
      <c r="D90" s="160"/>
      <c r="E90" s="161">
        <v>-7.2510000000000003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167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3">
        <v>27</v>
      </c>
      <c r="B91" s="174" t="s">
        <v>268</v>
      </c>
      <c r="C91" s="190" t="s">
        <v>269</v>
      </c>
      <c r="D91" s="175" t="s">
        <v>219</v>
      </c>
      <c r="E91" s="176">
        <v>17.423999999999999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6">
        <v>3.0999999999999999E-3</v>
      </c>
      <c r="O91" s="176">
        <f>ROUND(E91*N91,2)</f>
        <v>0.05</v>
      </c>
      <c r="P91" s="176">
        <v>1.6</v>
      </c>
      <c r="Q91" s="176">
        <f>ROUND(E91*P91,2)</f>
        <v>27.88</v>
      </c>
      <c r="R91" s="178" t="s">
        <v>263</v>
      </c>
      <c r="S91" s="178" t="s">
        <v>160</v>
      </c>
      <c r="T91" s="179" t="s">
        <v>160</v>
      </c>
      <c r="U91" s="158">
        <v>5.2439999999999998</v>
      </c>
      <c r="V91" s="158">
        <f>ROUND(E91*U91,2)</f>
        <v>91.37</v>
      </c>
      <c r="W91" s="158"/>
      <c r="X91" s="158" t="s">
        <v>161</v>
      </c>
      <c r="Y91" s="158" t="s">
        <v>162</v>
      </c>
      <c r="Z91" s="147"/>
      <c r="AA91" s="147"/>
      <c r="AB91" s="147"/>
      <c r="AC91" s="147"/>
      <c r="AD91" s="147"/>
      <c r="AE91" s="147"/>
      <c r="AF91" s="147"/>
      <c r="AG91" s="147" t="s">
        <v>163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2" x14ac:dyDescent="0.2">
      <c r="A92" s="154"/>
      <c r="B92" s="155"/>
      <c r="C92" s="256" t="s">
        <v>270</v>
      </c>
      <c r="D92" s="257"/>
      <c r="E92" s="257"/>
      <c r="F92" s="257"/>
      <c r="G92" s="257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165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80" t="str">
        <f>C92</f>
        <v>nebo panelů železobetonových prefabrikovaných s dutinami, včetně pomocného lešení o výšce podlahy do 1900 mm a pro zatížení do 1,5 kPa  (150 kg/m2),</v>
      </c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91" t="s">
        <v>271</v>
      </c>
      <c r="D93" s="160"/>
      <c r="E93" s="161">
        <v>17.423999999999999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167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3">
        <v>28</v>
      </c>
      <c r="B94" s="174" t="s">
        <v>272</v>
      </c>
      <c r="C94" s="190" t="s">
        <v>273</v>
      </c>
      <c r="D94" s="175" t="s">
        <v>170</v>
      </c>
      <c r="E94" s="176">
        <v>3.5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3.3E-4</v>
      </c>
      <c r="O94" s="176">
        <f>ROUND(E94*N94,2)</f>
        <v>0</v>
      </c>
      <c r="P94" s="176">
        <v>1.183E-2</v>
      </c>
      <c r="Q94" s="176">
        <f>ROUND(E94*P94,2)</f>
        <v>0.04</v>
      </c>
      <c r="R94" s="178" t="s">
        <v>263</v>
      </c>
      <c r="S94" s="178" t="s">
        <v>160</v>
      </c>
      <c r="T94" s="179" t="s">
        <v>160</v>
      </c>
      <c r="U94" s="158">
        <v>0.34599999999999997</v>
      </c>
      <c r="V94" s="158">
        <f>ROUND(E94*U94,2)</f>
        <v>1.21</v>
      </c>
      <c r="W94" s="158"/>
      <c r="X94" s="158" t="s">
        <v>161</v>
      </c>
      <c r="Y94" s="158" t="s">
        <v>162</v>
      </c>
      <c r="Z94" s="147"/>
      <c r="AA94" s="147"/>
      <c r="AB94" s="147"/>
      <c r="AC94" s="147"/>
      <c r="AD94" s="147"/>
      <c r="AE94" s="147"/>
      <c r="AF94" s="147"/>
      <c r="AG94" s="147" t="s">
        <v>163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91" t="s">
        <v>274</v>
      </c>
      <c r="D95" s="160"/>
      <c r="E95" s="161">
        <v>3.5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167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3">
        <v>29</v>
      </c>
      <c r="B96" s="174" t="s">
        <v>275</v>
      </c>
      <c r="C96" s="190" t="s">
        <v>276</v>
      </c>
      <c r="D96" s="175" t="s">
        <v>178</v>
      </c>
      <c r="E96" s="176">
        <v>40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1.6199999999999999E-3</v>
      </c>
      <c r="O96" s="176">
        <f>ROUND(E96*N96,2)</f>
        <v>0.06</v>
      </c>
      <c r="P96" s="176">
        <v>3.9E-2</v>
      </c>
      <c r="Q96" s="176">
        <f>ROUND(E96*P96,2)</f>
        <v>1.56</v>
      </c>
      <c r="R96" s="178" t="s">
        <v>263</v>
      </c>
      <c r="S96" s="178" t="s">
        <v>160</v>
      </c>
      <c r="T96" s="179" t="s">
        <v>160</v>
      </c>
      <c r="U96" s="158">
        <v>1.012</v>
      </c>
      <c r="V96" s="158">
        <f>ROUND(E96*U96,2)</f>
        <v>40.479999999999997</v>
      </c>
      <c r="W96" s="158"/>
      <c r="X96" s="158" t="s">
        <v>161</v>
      </c>
      <c r="Y96" s="158" t="s">
        <v>162</v>
      </c>
      <c r="Z96" s="147"/>
      <c r="AA96" s="147"/>
      <c r="AB96" s="147"/>
      <c r="AC96" s="147"/>
      <c r="AD96" s="147"/>
      <c r="AE96" s="147"/>
      <c r="AF96" s="147"/>
      <c r="AG96" s="147" t="s">
        <v>163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2" x14ac:dyDescent="0.2">
      <c r="A97" s="154"/>
      <c r="B97" s="155"/>
      <c r="C97" s="256" t="s">
        <v>277</v>
      </c>
      <c r="D97" s="257"/>
      <c r="E97" s="257"/>
      <c r="F97" s="257"/>
      <c r="G97" s="257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165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80" t="str">
        <f>C97</f>
        <v>při jeho výměně pro jakoukoliv délku uložení, včetně pomocného lešení o výšce podlahy do 1900 mm a pro zatížení do 1,5 kPa  (150 kg/m2),</v>
      </c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91" t="s">
        <v>278</v>
      </c>
      <c r="D98" s="160"/>
      <c r="E98" s="161">
        <v>40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167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3">
        <v>30</v>
      </c>
      <c r="B99" s="174" t="s">
        <v>279</v>
      </c>
      <c r="C99" s="190" t="s">
        <v>280</v>
      </c>
      <c r="D99" s="175" t="s">
        <v>158</v>
      </c>
      <c r="E99" s="176">
        <v>2.6515399999999998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6">
        <v>1.8270000000000002E-2</v>
      </c>
      <c r="O99" s="176">
        <f>ROUND(E99*N99,2)</f>
        <v>0.05</v>
      </c>
      <c r="P99" s="176">
        <v>1.2609999999999999</v>
      </c>
      <c r="Q99" s="176">
        <f>ROUND(E99*P99,2)</f>
        <v>3.34</v>
      </c>
      <c r="R99" s="178" t="s">
        <v>263</v>
      </c>
      <c r="S99" s="178" t="s">
        <v>160</v>
      </c>
      <c r="T99" s="179" t="s">
        <v>160</v>
      </c>
      <c r="U99" s="158">
        <v>15.3</v>
      </c>
      <c r="V99" s="158">
        <f>ROUND(E99*U99,2)</f>
        <v>40.57</v>
      </c>
      <c r="W99" s="158"/>
      <c r="X99" s="158" t="s">
        <v>161</v>
      </c>
      <c r="Y99" s="158" t="s">
        <v>162</v>
      </c>
      <c r="Z99" s="147"/>
      <c r="AA99" s="147"/>
      <c r="AB99" s="147"/>
      <c r="AC99" s="147"/>
      <c r="AD99" s="147"/>
      <c r="AE99" s="147"/>
      <c r="AF99" s="147"/>
      <c r="AG99" s="147" t="s">
        <v>163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256" t="s">
        <v>281</v>
      </c>
      <c r="D100" s="257"/>
      <c r="E100" s="257"/>
      <c r="F100" s="257"/>
      <c r="G100" s="257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165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91" t="s">
        <v>282</v>
      </c>
      <c r="D101" s="160"/>
      <c r="E101" s="161">
        <v>2.6515399999999998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167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73">
        <v>31</v>
      </c>
      <c r="B102" s="174" t="s">
        <v>283</v>
      </c>
      <c r="C102" s="190" t="s">
        <v>284</v>
      </c>
      <c r="D102" s="175" t="s">
        <v>219</v>
      </c>
      <c r="E102" s="176">
        <v>9.68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6">
        <v>0</v>
      </c>
      <c r="O102" s="176">
        <f>ROUND(E102*N102,2)</f>
        <v>0</v>
      </c>
      <c r="P102" s="176">
        <v>2.2000000000000002</v>
      </c>
      <c r="Q102" s="176">
        <f>ROUND(E102*P102,2)</f>
        <v>21.3</v>
      </c>
      <c r="R102" s="178" t="s">
        <v>263</v>
      </c>
      <c r="S102" s="178" t="s">
        <v>160</v>
      </c>
      <c r="T102" s="179" t="s">
        <v>160</v>
      </c>
      <c r="U102" s="158">
        <v>9.07</v>
      </c>
      <c r="V102" s="158">
        <f>ROUND(E102*U102,2)</f>
        <v>87.8</v>
      </c>
      <c r="W102" s="158"/>
      <c r="X102" s="158" t="s">
        <v>161</v>
      </c>
      <c r="Y102" s="158" t="s">
        <v>162</v>
      </c>
      <c r="Z102" s="147"/>
      <c r="AA102" s="147"/>
      <c r="AB102" s="147"/>
      <c r="AC102" s="147"/>
      <c r="AD102" s="147"/>
      <c r="AE102" s="147"/>
      <c r="AF102" s="147"/>
      <c r="AG102" s="147" t="s">
        <v>163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91" t="s">
        <v>285</v>
      </c>
      <c r="D103" s="160"/>
      <c r="E103" s="161">
        <v>9.68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167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32</v>
      </c>
      <c r="B104" s="174" t="s">
        <v>286</v>
      </c>
      <c r="C104" s="190" t="s">
        <v>287</v>
      </c>
      <c r="D104" s="175" t="s">
        <v>170</v>
      </c>
      <c r="E104" s="176">
        <v>96.8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0</v>
      </c>
      <c r="O104" s="176">
        <f>ROUND(E104*N104,2)</f>
        <v>0</v>
      </c>
      <c r="P104" s="176">
        <v>0.02</v>
      </c>
      <c r="Q104" s="176">
        <f>ROUND(E104*P104,2)</f>
        <v>1.94</v>
      </c>
      <c r="R104" s="178" t="s">
        <v>263</v>
      </c>
      <c r="S104" s="178" t="s">
        <v>160</v>
      </c>
      <c r="T104" s="179" t="s">
        <v>160</v>
      </c>
      <c r="U104" s="158">
        <v>0.14699999999999999</v>
      </c>
      <c r="V104" s="158">
        <f>ROUND(E104*U104,2)</f>
        <v>14.23</v>
      </c>
      <c r="W104" s="158"/>
      <c r="X104" s="158" t="s">
        <v>161</v>
      </c>
      <c r="Y104" s="158" t="s">
        <v>162</v>
      </c>
      <c r="Z104" s="147"/>
      <c r="AA104" s="147"/>
      <c r="AB104" s="147"/>
      <c r="AC104" s="147"/>
      <c r="AD104" s="147"/>
      <c r="AE104" s="147"/>
      <c r="AF104" s="147"/>
      <c r="AG104" s="147" t="s">
        <v>246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6" t="s">
        <v>288</v>
      </c>
      <c r="D105" s="257"/>
      <c r="E105" s="257"/>
      <c r="F105" s="257"/>
      <c r="G105" s="257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165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91" t="s">
        <v>289</v>
      </c>
      <c r="D106" s="160"/>
      <c r="E106" s="161">
        <v>96.8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167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3">
        <v>33</v>
      </c>
      <c r="B107" s="174" t="s">
        <v>290</v>
      </c>
      <c r="C107" s="190" t="s">
        <v>291</v>
      </c>
      <c r="D107" s="175" t="s">
        <v>178</v>
      </c>
      <c r="E107" s="176">
        <v>4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8" t="s">
        <v>263</v>
      </c>
      <c r="S107" s="178" t="s">
        <v>160</v>
      </c>
      <c r="T107" s="179" t="s">
        <v>160</v>
      </c>
      <c r="U107" s="158">
        <v>0.03</v>
      </c>
      <c r="V107" s="158">
        <f>ROUND(E107*U107,2)</f>
        <v>0.12</v>
      </c>
      <c r="W107" s="158"/>
      <c r="X107" s="158" t="s">
        <v>161</v>
      </c>
      <c r="Y107" s="158" t="s">
        <v>162</v>
      </c>
      <c r="Z107" s="147"/>
      <c r="AA107" s="147"/>
      <c r="AB107" s="147"/>
      <c r="AC107" s="147"/>
      <c r="AD107" s="147"/>
      <c r="AE107" s="147"/>
      <c r="AF107" s="147"/>
      <c r="AG107" s="147" t="s">
        <v>163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256" t="s">
        <v>292</v>
      </c>
      <c r="D108" s="257"/>
      <c r="E108" s="257"/>
      <c r="F108" s="257"/>
      <c r="G108" s="257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165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91" t="s">
        <v>293</v>
      </c>
      <c r="D109" s="160"/>
      <c r="E109" s="161">
        <v>4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167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3">
        <v>34</v>
      </c>
      <c r="B110" s="174" t="s">
        <v>294</v>
      </c>
      <c r="C110" s="190" t="s">
        <v>295</v>
      </c>
      <c r="D110" s="175" t="s">
        <v>178</v>
      </c>
      <c r="E110" s="176">
        <v>13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6">
        <v>0</v>
      </c>
      <c r="O110" s="176">
        <f>ROUND(E110*N110,2)</f>
        <v>0</v>
      </c>
      <c r="P110" s="176">
        <v>0</v>
      </c>
      <c r="Q110" s="176">
        <f>ROUND(E110*P110,2)</f>
        <v>0</v>
      </c>
      <c r="R110" s="178" t="s">
        <v>263</v>
      </c>
      <c r="S110" s="178" t="s">
        <v>160</v>
      </c>
      <c r="T110" s="179" t="s">
        <v>160</v>
      </c>
      <c r="U110" s="158">
        <v>0.05</v>
      </c>
      <c r="V110" s="158">
        <f>ROUND(E110*U110,2)</f>
        <v>0.65</v>
      </c>
      <c r="W110" s="158"/>
      <c r="X110" s="158" t="s">
        <v>161</v>
      </c>
      <c r="Y110" s="158" t="s">
        <v>162</v>
      </c>
      <c r="Z110" s="147"/>
      <c r="AA110" s="147"/>
      <c r="AB110" s="147"/>
      <c r="AC110" s="147"/>
      <c r="AD110" s="147"/>
      <c r="AE110" s="147"/>
      <c r="AF110" s="147"/>
      <c r="AG110" s="147" t="s">
        <v>246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56" t="s">
        <v>292</v>
      </c>
      <c r="D111" s="257"/>
      <c r="E111" s="257"/>
      <c r="F111" s="257"/>
      <c r="G111" s="257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165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3">
        <v>35</v>
      </c>
      <c r="B112" s="174" t="s">
        <v>296</v>
      </c>
      <c r="C112" s="190" t="s">
        <v>297</v>
      </c>
      <c r="D112" s="175" t="s">
        <v>178</v>
      </c>
      <c r="E112" s="176">
        <v>3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8" t="s">
        <v>263</v>
      </c>
      <c r="S112" s="178" t="s">
        <v>160</v>
      </c>
      <c r="T112" s="179" t="s">
        <v>160</v>
      </c>
      <c r="U112" s="158">
        <v>0.09</v>
      </c>
      <c r="V112" s="158">
        <f>ROUND(E112*U112,2)</f>
        <v>0.27</v>
      </c>
      <c r="W112" s="158"/>
      <c r="X112" s="158" t="s">
        <v>161</v>
      </c>
      <c r="Y112" s="158" t="s">
        <v>162</v>
      </c>
      <c r="Z112" s="147"/>
      <c r="AA112" s="147"/>
      <c r="AB112" s="147"/>
      <c r="AC112" s="147"/>
      <c r="AD112" s="147"/>
      <c r="AE112" s="147"/>
      <c r="AF112" s="147"/>
      <c r="AG112" s="147" t="s">
        <v>163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6" t="s">
        <v>292</v>
      </c>
      <c r="D113" s="257"/>
      <c r="E113" s="257"/>
      <c r="F113" s="257"/>
      <c r="G113" s="257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165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36</v>
      </c>
      <c r="B114" s="174" t="s">
        <v>298</v>
      </c>
      <c r="C114" s="190" t="s">
        <v>299</v>
      </c>
      <c r="D114" s="175" t="s">
        <v>170</v>
      </c>
      <c r="E114" s="176">
        <v>4.2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1E-3</v>
      </c>
      <c r="O114" s="176">
        <f>ROUND(E114*N114,2)</f>
        <v>0</v>
      </c>
      <c r="P114" s="176">
        <v>6.2E-2</v>
      </c>
      <c r="Q114" s="176">
        <f>ROUND(E114*P114,2)</f>
        <v>0.26</v>
      </c>
      <c r="R114" s="178" t="s">
        <v>263</v>
      </c>
      <c r="S114" s="178" t="s">
        <v>160</v>
      </c>
      <c r="T114" s="179" t="s">
        <v>160</v>
      </c>
      <c r="U114" s="158">
        <v>0.61199999999999999</v>
      </c>
      <c r="V114" s="158">
        <f>ROUND(E114*U114,2)</f>
        <v>2.57</v>
      </c>
      <c r="W114" s="158"/>
      <c r="X114" s="158" t="s">
        <v>161</v>
      </c>
      <c r="Y114" s="158" t="s">
        <v>162</v>
      </c>
      <c r="Z114" s="147"/>
      <c r="AA114" s="147"/>
      <c r="AB114" s="147"/>
      <c r="AC114" s="147"/>
      <c r="AD114" s="147"/>
      <c r="AE114" s="147"/>
      <c r="AF114" s="147"/>
      <c r="AG114" s="147" t="s">
        <v>163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56" t="s">
        <v>300</v>
      </c>
      <c r="D115" s="257"/>
      <c r="E115" s="257"/>
      <c r="F115" s="257"/>
      <c r="G115" s="257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165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91" t="s">
        <v>301</v>
      </c>
      <c r="D116" s="160"/>
      <c r="E116" s="161">
        <v>4.2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167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33.75" outlineLevel="1" x14ac:dyDescent="0.2">
      <c r="A117" s="173">
        <v>37</v>
      </c>
      <c r="B117" s="174" t="s">
        <v>302</v>
      </c>
      <c r="C117" s="190" t="s">
        <v>303</v>
      </c>
      <c r="D117" s="175" t="s">
        <v>170</v>
      </c>
      <c r="E117" s="176">
        <v>25.8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1.17E-3</v>
      </c>
      <c r="O117" s="176">
        <f>ROUND(E117*N117,2)</f>
        <v>0.03</v>
      </c>
      <c r="P117" s="176">
        <v>7.5999999999999998E-2</v>
      </c>
      <c r="Q117" s="176">
        <f>ROUND(E117*P117,2)</f>
        <v>1.96</v>
      </c>
      <c r="R117" s="178" t="s">
        <v>263</v>
      </c>
      <c r="S117" s="178" t="s">
        <v>160</v>
      </c>
      <c r="T117" s="179" t="s">
        <v>160</v>
      </c>
      <c r="U117" s="158">
        <v>0.93899999999999995</v>
      </c>
      <c r="V117" s="158">
        <f>ROUND(E117*U117,2)</f>
        <v>24.23</v>
      </c>
      <c r="W117" s="158"/>
      <c r="X117" s="158" t="s">
        <v>161</v>
      </c>
      <c r="Y117" s="158" t="s">
        <v>162</v>
      </c>
      <c r="Z117" s="147"/>
      <c r="AA117" s="147"/>
      <c r="AB117" s="147"/>
      <c r="AC117" s="147"/>
      <c r="AD117" s="147"/>
      <c r="AE117" s="147"/>
      <c r="AF117" s="147"/>
      <c r="AG117" s="147" t="s">
        <v>163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91" t="s">
        <v>304</v>
      </c>
      <c r="D118" s="160"/>
      <c r="E118" s="161">
        <v>25.8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167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33.75" outlineLevel="1" x14ac:dyDescent="0.2">
      <c r="A119" s="173">
        <v>38</v>
      </c>
      <c r="B119" s="174" t="s">
        <v>305</v>
      </c>
      <c r="C119" s="190" t="s">
        <v>306</v>
      </c>
      <c r="D119" s="175" t="s">
        <v>170</v>
      </c>
      <c r="E119" s="176">
        <v>6.6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6">
        <v>1E-3</v>
      </c>
      <c r="O119" s="176">
        <f>ROUND(E119*N119,2)</f>
        <v>0.01</v>
      </c>
      <c r="P119" s="176">
        <v>6.3E-2</v>
      </c>
      <c r="Q119" s="176">
        <f>ROUND(E119*P119,2)</f>
        <v>0.42</v>
      </c>
      <c r="R119" s="178" t="s">
        <v>263</v>
      </c>
      <c r="S119" s="178" t="s">
        <v>160</v>
      </c>
      <c r="T119" s="179" t="s">
        <v>160</v>
      </c>
      <c r="U119" s="158">
        <v>0.71799999999999997</v>
      </c>
      <c r="V119" s="158">
        <f>ROUND(E119*U119,2)</f>
        <v>4.74</v>
      </c>
      <c r="W119" s="158"/>
      <c r="X119" s="158" t="s">
        <v>161</v>
      </c>
      <c r="Y119" s="158" t="s">
        <v>162</v>
      </c>
      <c r="Z119" s="147"/>
      <c r="AA119" s="147"/>
      <c r="AB119" s="147"/>
      <c r="AC119" s="147"/>
      <c r="AD119" s="147"/>
      <c r="AE119" s="147"/>
      <c r="AF119" s="147"/>
      <c r="AG119" s="147" t="s">
        <v>246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91" t="s">
        <v>307</v>
      </c>
      <c r="D120" s="160"/>
      <c r="E120" s="161">
        <v>6.6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167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3">
        <v>39</v>
      </c>
      <c r="B121" s="174" t="s">
        <v>308</v>
      </c>
      <c r="C121" s="190" t="s">
        <v>309</v>
      </c>
      <c r="D121" s="175" t="s">
        <v>186</v>
      </c>
      <c r="E121" s="176">
        <v>2.8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6">
        <v>0</v>
      </c>
      <c r="O121" s="176">
        <f>ROUND(E121*N121,2)</f>
        <v>0</v>
      </c>
      <c r="P121" s="176">
        <v>1.507E-2</v>
      </c>
      <c r="Q121" s="176">
        <f>ROUND(E121*P121,2)</f>
        <v>0.04</v>
      </c>
      <c r="R121" s="178" t="s">
        <v>263</v>
      </c>
      <c r="S121" s="178" t="s">
        <v>160</v>
      </c>
      <c r="T121" s="179" t="s">
        <v>160</v>
      </c>
      <c r="U121" s="158">
        <v>0.11</v>
      </c>
      <c r="V121" s="158">
        <f>ROUND(E121*U121,2)</f>
        <v>0.31</v>
      </c>
      <c r="W121" s="158"/>
      <c r="X121" s="158" t="s">
        <v>161</v>
      </c>
      <c r="Y121" s="158" t="s">
        <v>162</v>
      </c>
      <c r="Z121" s="147"/>
      <c r="AA121" s="147"/>
      <c r="AB121" s="147"/>
      <c r="AC121" s="147"/>
      <c r="AD121" s="147"/>
      <c r="AE121" s="147"/>
      <c r="AF121" s="147"/>
      <c r="AG121" s="147" t="s">
        <v>163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191" t="s">
        <v>310</v>
      </c>
      <c r="D122" s="160"/>
      <c r="E122" s="161">
        <v>2.8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167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3">
        <v>40</v>
      </c>
      <c r="B123" s="174" t="s">
        <v>311</v>
      </c>
      <c r="C123" s="190" t="s">
        <v>312</v>
      </c>
      <c r="D123" s="175" t="s">
        <v>170</v>
      </c>
      <c r="E123" s="176">
        <v>92.96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21</v>
      </c>
      <c r="M123" s="178">
        <f>G123*(1+L123/100)</f>
        <v>0</v>
      </c>
      <c r="N123" s="176">
        <v>0</v>
      </c>
      <c r="O123" s="176">
        <f>ROUND(E123*N123,2)</f>
        <v>0</v>
      </c>
      <c r="P123" s="176">
        <v>4.0000000000000001E-3</v>
      </c>
      <c r="Q123" s="176">
        <f>ROUND(E123*P123,2)</f>
        <v>0.37</v>
      </c>
      <c r="R123" s="178" t="s">
        <v>263</v>
      </c>
      <c r="S123" s="178" t="s">
        <v>160</v>
      </c>
      <c r="T123" s="179" t="s">
        <v>160</v>
      </c>
      <c r="U123" s="158">
        <v>0.03</v>
      </c>
      <c r="V123" s="158">
        <f>ROUND(E123*U123,2)</f>
        <v>2.79</v>
      </c>
      <c r="W123" s="158"/>
      <c r="X123" s="158" t="s">
        <v>161</v>
      </c>
      <c r="Y123" s="158" t="s">
        <v>162</v>
      </c>
      <c r="Z123" s="147"/>
      <c r="AA123" s="147"/>
      <c r="AB123" s="147"/>
      <c r="AC123" s="147"/>
      <c r="AD123" s="147"/>
      <c r="AE123" s="147"/>
      <c r="AF123" s="147"/>
      <c r="AG123" s="147" t="s">
        <v>163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91" t="s">
        <v>200</v>
      </c>
      <c r="D124" s="160"/>
      <c r="E124" s="161">
        <v>92.96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167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3">
        <v>41</v>
      </c>
      <c r="B125" s="174" t="s">
        <v>313</v>
      </c>
      <c r="C125" s="190" t="s">
        <v>314</v>
      </c>
      <c r="D125" s="175" t="s">
        <v>170</v>
      </c>
      <c r="E125" s="176">
        <v>305.52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21</v>
      </c>
      <c r="M125" s="178">
        <f>G125*(1+L125/100)</f>
        <v>0</v>
      </c>
      <c r="N125" s="176">
        <v>0</v>
      </c>
      <c r="O125" s="176">
        <f>ROUND(E125*N125,2)</f>
        <v>0</v>
      </c>
      <c r="P125" s="176">
        <v>6.8000000000000005E-2</v>
      </c>
      <c r="Q125" s="176">
        <f>ROUND(E125*P125,2)</f>
        <v>20.78</v>
      </c>
      <c r="R125" s="178" t="s">
        <v>263</v>
      </c>
      <c r="S125" s="178" t="s">
        <v>160</v>
      </c>
      <c r="T125" s="179" t="s">
        <v>160</v>
      </c>
      <c r="U125" s="158">
        <v>0.69</v>
      </c>
      <c r="V125" s="158">
        <f>ROUND(E125*U125,2)</f>
        <v>210.81</v>
      </c>
      <c r="W125" s="158"/>
      <c r="X125" s="158" t="s">
        <v>161</v>
      </c>
      <c r="Y125" s="158" t="s">
        <v>162</v>
      </c>
      <c r="Z125" s="147"/>
      <c r="AA125" s="147"/>
      <c r="AB125" s="147"/>
      <c r="AC125" s="147"/>
      <c r="AD125" s="147"/>
      <c r="AE125" s="147"/>
      <c r="AF125" s="147"/>
      <c r="AG125" s="147" t="s">
        <v>246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256" t="s">
        <v>315</v>
      </c>
      <c r="D126" s="257"/>
      <c r="E126" s="257"/>
      <c r="F126" s="257"/>
      <c r="G126" s="257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165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91" t="s">
        <v>316</v>
      </c>
      <c r="D127" s="160"/>
      <c r="E127" s="161">
        <v>209.19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167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1" t="s">
        <v>317</v>
      </c>
      <c r="D128" s="160"/>
      <c r="E128" s="161">
        <v>96.33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167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x14ac:dyDescent="0.2">
      <c r="A129" s="166" t="s">
        <v>154</v>
      </c>
      <c r="B129" s="167" t="s">
        <v>94</v>
      </c>
      <c r="C129" s="189" t="s">
        <v>95</v>
      </c>
      <c r="D129" s="168"/>
      <c r="E129" s="169"/>
      <c r="F129" s="170"/>
      <c r="G129" s="170">
        <f>SUMIF(AG130:AG131,"&lt;&gt;NOR",G130:G131)</f>
        <v>0</v>
      </c>
      <c r="H129" s="170"/>
      <c r="I129" s="170">
        <f>SUM(I130:I131)</f>
        <v>0</v>
      </c>
      <c r="J129" s="170"/>
      <c r="K129" s="170">
        <f>SUM(K130:K131)</f>
        <v>0</v>
      </c>
      <c r="L129" s="170"/>
      <c r="M129" s="170">
        <f>SUM(M130:M131)</f>
        <v>0</v>
      </c>
      <c r="N129" s="169"/>
      <c r="O129" s="169">
        <f>SUM(O130:O131)</f>
        <v>0</v>
      </c>
      <c r="P129" s="169"/>
      <c r="Q129" s="169">
        <f>SUM(Q130:Q131)</f>
        <v>0</v>
      </c>
      <c r="R129" s="170"/>
      <c r="S129" s="170"/>
      <c r="T129" s="171"/>
      <c r="U129" s="165"/>
      <c r="V129" s="165">
        <f>SUM(V130:V131)</f>
        <v>131.38</v>
      </c>
      <c r="W129" s="165"/>
      <c r="X129" s="165"/>
      <c r="Y129" s="165"/>
      <c r="AG129" t="s">
        <v>155</v>
      </c>
    </row>
    <row r="130" spans="1:60" ht="22.5" outlineLevel="1" x14ac:dyDescent="0.2">
      <c r="A130" s="173">
        <v>42</v>
      </c>
      <c r="B130" s="174" t="s">
        <v>318</v>
      </c>
      <c r="C130" s="190" t="s">
        <v>319</v>
      </c>
      <c r="D130" s="175" t="s">
        <v>158</v>
      </c>
      <c r="E130" s="176">
        <v>41.706429999999997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76">
        <v>0</v>
      </c>
      <c r="O130" s="176">
        <f>ROUND(E130*N130,2)</f>
        <v>0</v>
      </c>
      <c r="P130" s="176">
        <v>0</v>
      </c>
      <c r="Q130" s="176">
        <f>ROUND(E130*P130,2)</f>
        <v>0</v>
      </c>
      <c r="R130" s="178" t="s">
        <v>207</v>
      </c>
      <c r="S130" s="178" t="s">
        <v>160</v>
      </c>
      <c r="T130" s="179" t="s">
        <v>160</v>
      </c>
      <c r="U130" s="158">
        <v>3.15</v>
      </c>
      <c r="V130" s="158">
        <f>ROUND(E130*U130,2)</f>
        <v>131.38</v>
      </c>
      <c r="W130" s="158"/>
      <c r="X130" s="158" t="s">
        <v>320</v>
      </c>
      <c r="Y130" s="158" t="s">
        <v>162</v>
      </c>
      <c r="Z130" s="147"/>
      <c r="AA130" s="147"/>
      <c r="AB130" s="147"/>
      <c r="AC130" s="147"/>
      <c r="AD130" s="147"/>
      <c r="AE130" s="147"/>
      <c r="AF130" s="147"/>
      <c r="AG130" s="147" t="s">
        <v>321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56" t="s">
        <v>322</v>
      </c>
      <c r="D131" s="257"/>
      <c r="E131" s="257"/>
      <c r="F131" s="257"/>
      <c r="G131" s="257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165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x14ac:dyDescent="0.2">
      <c r="A132" s="166" t="s">
        <v>154</v>
      </c>
      <c r="B132" s="167" t="s">
        <v>100</v>
      </c>
      <c r="C132" s="189" t="s">
        <v>101</v>
      </c>
      <c r="D132" s="168"/>
      <c r="E132" s="169"/>
      <c r="F132" s="170"/>
      <c r="G132" s="170">
        <f>SUMIF(AG133:AG157,"&lt;&gt;NOR",G133:G157)</f>
        <v>0</v>
      </c>
      <c r="H132" s="170"/>
      <c r="I132" s="170">
        <f>SUM(I133:I157)</f>
        <v>0</v>
      </c>
      <c r="J132" s="170"/>
      <c r="K132" s="170">
        <f>SUM(K133:K157)</f>
        <v>0</v>
      </c>
      <c r="L132" s="170"/>
      <c r="M132" s="170">
        <f>SUM(M133:M157)</f>
        <v>0</v>
      </c>
      <c r="N132" s="169"/>
      <c r="O132" s="169">
        <f>SUM(O133:O157)</f>
        <v>0.22</v>
      </c>
      <c r="P132" s="169"/>
      <c r="Q132" s="169">
        <f>SUM(Q133:Q157)</f>
        <v>7.1000000000000005</v>
      </c>
      <c r="R132" s="170"/>
      <c r="S132" s="170"/>
      <c r="T132" s="171"/>
      <c r="U132" s="165"/>
      <c r="V132" s="165">
        <f>SUM(V133:V157)</f>
        <v>73.81</v>
      </c>
      <c r="W132" s="165"/>
      <c r="X132" s="165"/>
      <c r="Y132" s="165"/>
      <c r="AG132" t="s">
        <v>155</v>
      </c>
    </row>
    <row r="133" spans="1:60" ht="22.5" outlineLevel="1" x14ac:dyDescent="0.2">
      <c r="A133" s="173">
        <v>43</v>
      </c>
      <c r="B133" s="174" t="s">
        <v>323</v>
      </c>
      <c r="C133" s="190" t="s">
        <v>324</v>
      </c>
      <c r="D133" s="175" t="s">
        <v>170</v>
      </c>
      <c r="E133" s="176">
        <v>78.960750000000004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21</v>
      </c>
      <c r="M133" s="178">
        <f>G133*(1+L133/100)</f>
        <v>0</v>
      </c>
      <c r="N133" s="176">
        <v>1.6000000000000001E-4</v>
      </c>
      <c r="O133" s="176">
        <f>ROUND(E133*N133,2)</f>
        <v>0.01</v>
      </c>
      <c r="P133" s="176">
        <v>0</v>
      </c>
      <c r="Q133" s="176">
        <f>ROUND(E133*P133,2)</f>
        <v>0</v>
      </c>
      <c r="R133" s="178" t="s">
        <v>325</v>
      </c>
      <c r="S133" s="178" t="s">
        <v>160</v>
      </c>
      <c r="T133" s="179" t="s">
        <v>160</v>
      </c>
      <c r="U133" s="158">
        <v>0.14000000000000001</v>
      </c>
      <c r="V133" s="158">
        <f>ROUND(E133*U133,2)</f>
        <v>11.05</v>
      </c>
      <c r="W133" s="158"/>
      <c r="X133" s="158" t="s">
        <v>161</v>
      </c>
      <c r="Y133" s="158" t="s">
        <v>162</v>
      </c>
      <c r="Z133" s="147"/>
      <c r="AA133" s="147"/>
      <c r="AB133" s="147"/>
      <c r="AC133" s="147"/>
      <c r="AD133" s="147"/>
      <c r="AE133" s="147"/>
      <c r="AF133" s="147"/>
      <c r="AG133" s="147" t="s">
        <v>163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91" t="s">
        <v>326</v>
      </c>
      <c r="D134" s="160"/>
      <c r="E134" s="161">
        <v>6.6384999999999996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167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91" t="s">
        <v>327</v>
      </c>
      <c r="D135" s="160"/>
      <c r="E135" s="161">
        <v>8.3160000000000007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167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1" t="s">
        <v>328</v>
      </c>
      <c r="D136" s="160"/>
      <c r="E136" s="161">
        <v>18.521249999999998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167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1" t="s">
        <v>329</v>
      </c>
      <c r="D137" s="160"/>
      <c r="E137" s="161">
        <v>10.048500000000001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167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91" t="s">
        <v>330</v>
      </c>
      <c r="D138" s="160"/>
      <c r="E138" s="161">
        <v>12.0505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167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91" t="s">
        <v>331</v>
      </c>
      <c r="D139" s="160"/>
      <c r="E139" s="161">
        <v>4.7850000000000001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167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1" t="s">
        <v>332</v>
      </c>
      <c r="D140" s="160"/>
      <c r="E140" s="161">
        <v>11.176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167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1" t="s">
        <v>333</v>
      </c>
      <c r="D141" s="160"/>
      <c r="E141" s="161">
        <v>7.4249999999999998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167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33.75" outlineLevel="1" x14ac:dyDescent="0.2">
      <c r="A142" s="173">
        <v>44</v>
      </c>
      <c r="B142" s="174" t="s">
        <v>334</v>
      </c>
      <c r="C142" s="190" t="s">
        <v>335</v>
      </c>
      <c r="D142" s="175" t="s">
        <v>170</v>
      </c>
      <c r="E142" s="176">
        <v>96.8</v>
      </c>
      <c r="F142" s="177"/>
      <c r="G142" s="178">
        <f>ROUND(E142*F142,2)</f>
        <v>0</v>
      </c>
      <c r="H142" s="177"/>
      <c r="I142" s="178">
        <f>ROUND(E142*H142,2)</f>
        <v>0</v>
      </c>
      <c r="J142" s="177"/>
      <c r="K142" s="178">
        <f>ROUND(E142*J142,2)</f>
        <v>0</v>
      </c>
      <c r="L142" s="178">
        <v>21</v>
      </c>
      <c r="M142" s="178">
        <f>G142*(1+L142/100)</f>
        <v>0</v>
      </c>
      <c r="N142" s="176">
        <v>0</v>
      </c>
      <c r="O142" s="176">
        <f>ROUND(E142*N142,2)</f>
        <v>0</v>
      </c>
      <c r="P142" s="176">
        <v>1.0829999999999999E-2</v>
      </c>
      <c r="Q142" s="176">
        <f>ROUND(E142*P142,2)</f>
        <v>1.05</v>
      </c>
      <c r="R142" s="178" t="s">
        <v>325</v>
      </c>
      <c r="S142" s="178" t="s">
        <v>160</v>
      </c>
      <c r="T142" s="179" t="s">
        <v>160</v>
      </c>
      <c r="U142" s="158">
        <v>0.105</v>
      </c>
      <c r="V142" s="158">
        <f>ROUND(E142*U142,2)</f>
        <v>10.16</v>
      </c>
      <c r="W142" s="158"/>
      <c r="X142" s="158" t="s">
        <v>161</v>
      </c>
      <c r="Y142" s="158" t="s">
        <v>162</v>
      </c>
      <c r="Z142" s="147"/>
      <c r="AA142" s="147"/>
      <c r="AB142" s="147"/>
      <c r="AC142" s="147"/>
      <c r="AD142" s="147"/>
      <c r="AE142" s="147"/>
      <c r="AF142" s="147"/>
      <c r="AG142" s="147" t="s">
        <v>163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91" t="s">
        <v>336</v>
      </c>
      <c r="D143" s="160"/>
      <c r="E143" s="161">
        <v>96.8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167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3">
        <v>45</v>
      </c>
      <c r="B144" s="174" t="s">
        <v>337</v>
      </c>
      <c r="C144" s="190" t="s">
        <v>338</v>
      </c>
      <c r="D144" s="175" t="s">
        <v>170</v>
      </c>
      <c r="E144" s="176">
        <v>96.8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6">
        <v>0</v>
      </c>
      <c r="O144" s="176">
        <f>ROUND(E144*N144,2)</f>
        <v>0</v>
      </c>
      <c r="P144" s="176">
        <v>2E-3</v>
      </c>
      <c r="Q144" s="176">
        <f>ROUND(E144*P144,2)</f>
        <v>0.19</v>
      </c>
      <c r="R144" s="178" t="s">
        <v>325</v>
      </c>
      <c r="S144" s="178" t="s">
        <v>160</v>
      </c>
      <c r="T144" s="179" t="s">
        <v>160</v>
      </c>
      <c r="U144" s="158">
        <v>3.7999999999999999E-2</v>
      </c>
      <c r="V144" s="158">
        <f>ROUND(E144*U144,2)</f>
        <v>3.68</v>
      </c>
      <c r="W144" s="158"/>
      <c r="X144" s="158" t="s">
        <v>161</v>
      </c>
      <c r="Y144" s="158" t="s">
        <v>162</v>
      </c>
      <c r="Z144" s="147"/>
      <c r="AA144" s="147"/>
      <c r="AB144" s="147"/>
      <c r="AC144" s="147"/>
      <c r="AD144" s="147"/>
      <c r="AE144" s="147"/>
      <c r="AF144" s="147"/>
      <c r="AG144" s="147" t="s">
        <v>163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91" t="s">
        <v>339</v>
      </c>
      <c r="D145" s="160"/>
      <c r="E145" s="161">
        <v>96.8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167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73">
        <v>46</v>
      </c>
      <c r="B146" s="174" t="s">
        <v>340</v>
      </c>
      <c r="C146" s="190" t="s">
        <v>341</v>
      </c>
      <c r="D146" s="175" t="s">
        <v>170</v>
      </c>
      <c r="E146" s="176">
        <v>325.68200000000002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6">
        <v>0</v>
      </c>
      <c r="O146" s="176">
        <f>ROUND(E146*N146,2)</f>
        <v>0</v>
      </c>
      <c r="P146" s="176">
        <v>1.7999999999999999E-2</v>
      </c>
      <c r="Q146" s="176">
        <f>ROUND(E146*P146,2)</f>
        <v>5.86</v>
      </c>
      <c r="R146" s="178" t="s">
        <v>325</v>
      </c>
      <c r="S146" s="178" t="s">
        <v>160</v>
      </c>
      <c r="T146" s="179" t="s">
        <v>160</v>
      </c>
      <c r="U146" s="158">
        <v>9.2999999999999999E-2</v>
      </c>
      <c r="V146" s="158">
        <f>ROUND(E146*U146,2)</f>
        <v>30.29</v>
      </c>
      <c r="W146" s="158"/>
      <c r="X146" s="158" t="s">
        <v>161</v>
      </c>
      <c r="Y146" s="158" t="s">
        <v>162</v>
      </c>
      <c r="Z146" s="147"/>
      <c r="AA146" s="147"/>
      <c r="AB146" s="147"/>
      <c r="AC146" s="147"/>
      <c r="AD146" s="147"/>
      <c r="AE146" s="147"/>
      <c r="AF146" s="147"/>
      <c r="AG146" s="147" t="s">
        <v>163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2" x14ac:dyDescent="0.2">
      <c r="A147" s="154"/>
      <c r="B147" s="155"/>
      <c r="C147" s="191" t="s">
        <v>342</v>
      </c>
      <c r="D147" s="160"/>
      <c r="E147" s="161">
        <v>325.68200000000002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167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3">
        <v>47</v>
      </c>
      <c r="B148" s="174" t="s">
        <v>343</v>
      </c>
      <c r="C148" s="190" t="s">
        <v>344</v>
      </c>
      <c r="D148" s="175" t="s">
        <v>170</v>
      </c>
      <c r="E148" s="176">
        <v>115.10250000000001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21</v>
      </c>
      <c r="M148" s="178">
        <f>G148*(1+L148/100)</f>
        <v>0</v>
      </c>
      <c r="N148" s="176">
        <v>0</v>
      </c>
      <c r="O148" s="176">
        <f>ROUND(E148*N148,2)</f>
        <v>0</v>
      </c>
      <c r="P148" s="176">
        <v>0</v>
      </c>
      <c r="Q148" s="176">
        <f>ROUND(E148*P148,2)</f>
        <v>0</v>
      </c>
      <c r="R148" s="178" t="s">
        <v>325</v>
      </c>
      <c r="S148" s="178" t="s">
        <v>160</v>
      </c>
      <c r="T148" s="179" t="s">
        <v>160</v>
      </c>
      <c r="U148" s="158">
        <v>0.08</v>
      </c>
      <c r="V148" s="158">
        <f>ROUND(E148*U148,2)</f>
        <v>9.2100000000000009</v>
      </c>
      <c r="W148" s="158"/>
      <c r="X148" s="158" t="s">
        <v>161</v>
      </c>
      <c r="Y148" s="158" t="s">
        <v>162</v>
      </c>
      <c r="Z148" s="147"/>
      <c r="AA148" s="147"/>
      <c r="AB148" s="147"/>
      <c r="AC148" s="147"/>
      <c r="AD148" s="147"/>
      <c r="AE148" s="147"/>
      <c r="AF148" s="147"/>
      <c r="AG148" s="147" t="s">
        <v>163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91" t="s">
        <v>345</v>
      </c>
      <c r="D149" s="160"/>
      <c r="E149" s="161">
        <v>115.10250000000001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167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3">
        <v>48</v>
      </c>
      <c r="B150" s="174" t="s">
        <v>346</v>
      </c>
      <c r="C150" s="190" t="s">
        <v>347</v>
      </c>
      <c r="D150" s="175" t="s">
        <v>170</v>
      </c>
      <c r="E150" s="176">
        <v>134.61250000000001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21</v>
      </c>
      <c r="M150" s="178">
        <f>G150*(1+L150/100)</f>
        <v>0</v>
      </c>
      <c r="N150" s="176">
        <v>1.0000000000000001E-5</v>
      </c>
      <c r="O150" s="176">
        <f>ROUND(E150*N150,2)</f>
        <v>0</v>
      </c>
      <c r="P150" s="176">
        <v>0</v>
      </c>
      <c r="Q150" s="176">
        <f>ROUND(E150*P150,2)</f>
        <v>0</v>
      </c>
      <c r="R150" s="178" t="s">
        <v>325</v>
      </c>
      <c r="S150" s="178" t="s">
        <v>160</v>
      </c>
      <c r="T150" s="179" t="s">
        <v>160</v>
      </c>
      <c r="U150" s="158">
        <v>7.0000000000000007E-2</v>
      </c>
      <c r="V150" s="158">
        <f>ROUND(E150*U150,2)</f>
        <v>9.42</v>
      </c>
      <c r="W150" s="158"/>
      <c r="X150" s="158" t="s">
        <v>161</v>
      </c>
      <c r="Y150" s="158" t="s">
        <v>162</v>
      </c>
      <c r="Z150" s="147"/>
      <c r="AA150" s="147"/>
      <c r="AB150" s="147"/>
      <c r="AC150" s="147"/>
      <c r="AD150" s="147"/>
      <c r="AE150" s="147"/>
      <c r="AF150" s="147"/>
      <c r="AG150" s="147" t="s">
        <v>163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191" t="s">
        <v>348</v>
      </c>
      <c r="D151" s="160"/>
      <c r="E151" s="161">
        <v>126.61275000000001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167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1" t="s">
        <v>349</v>
      </c>
      <c r="D152" s="160"/>
      <c r="E152" s="161">
        <v>1.3859999999999999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167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1" t="s">
        <v>350</v>
      </c>
      <c r="D153" s="160"/>
      <c r="E153" s="161">
        <v>6.6137499999999996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167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3">
        <v>49</v>
      </c>
      <c r="B154" s="174" t="s">
        <v>351</v>
      </c>
      <c r="C154" s="190" t="s">
        <v>352</v>
      </c>
      <c r="D154" s="175" t="s">
        <v>219</v>
      </c>
      <c r="E154" s="176">
        <v>6.0428800000000003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6">
        <v>3.5000000000000003E-2</v>
      </c>
      <c r="O154" s="176">
        <f>ROUND(E154*N154,2)</f>
        <v>0.21</v>
      </c>
      <c r="P154" s="176">
        <v>0</v>
      </c>
      <c r="Q154" s="176">
        <f>ROUND(E154*P154,2)</f>
        <v>0</v>
      </c>
      <c r="R154" s="178" t="s">
        <v>353</v>
      </c>
      <c r="S154" s="178" t="s">
        <v>160</v>
      </c>
      <c r="T154" s="179" t="s">
        <v>160</v>
      </c>
      <c r="U154" s="158">
        <v>0</v>
      </c>
      <c r="V154" s="158">
        <f>ROUND(E154*U154,2)</f>
        <v>0</v>
      </c>
      <c r="W154" s="158"/>
      <c r="X154" s="158" t="s">
        <v>354</v>
      </c>
      <c r="Y154" s="158" t="s">
        <v>162</v>
      </c>
      <c r="Z154" s="147"/>
      <c r="AA154" s="147"/>
      <c r="AB154" s="147"/>
      <c r="AC154" s="147"/>
      <c r="AD154" s="147"/>
      <c r="AE154" s="147"/>
      <c r="AF154" s="147"/>
      <c r="AG154" s="147" t="s">
        <v>355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91" t="s">
        <v>356</v>
      </c>
      <c r="D155" s="160"/>
      <c r="E155" s="161">
        <v>6.0428800000000003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167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>
        <v>50</v>
      </c>
      <c r="B156" s="155" t="s">
        <v>357</v>
      </c>
      <c r="C156" s="193" t="s">
        <v>358</v>
      </c>
      <c r="D156" s="156" t="s">
        <v>0</v>
      </c>
      <c r="E156" s="188"/>
      <c r="F156" s="159"/>
      <c r="G156" s="158">
        <f>ROUND(E156*F156,2)</f>
        <v>0</v>
      </c>
      <c r="H156" s="159"/>
      <c r="I156" s="158">
        <f>ROUND(E156*H156,2)</f>
        <v>0</v>
      </c>
      <c r="J156" s="159"/>
      <c r="K156" s="158">
        <f>ROUND(E156*J156,2)</f>
        <v>0</v>
      </c>
      <c r="L156" s="158">
        <v>21</v>
      </c>
      <c r="M156" s="158">
        <f>G156*(1+L156/100)</f>
        <v>0</v>
      </c>
      <c r="N156" s="157">
        <v>0</v>
      </c>
      <c r="O156" s="157">
        <f>ROUND(E156*N156,2)</f>
        <v>0</v>
      </c>
      <c r="P156" s="157">
        <v>0</v>
      </c>
      <c r="Q156" s="157">
        <f>ROUND(E156*P156,2)</f>
        <v>0</v>
      </c>
      <c r="R156" s="158" t="s">
        <v>325</v>
      </c>
      <c r="S156" s="158" t="s">
        <v>160</v>
      </c>
      <c r="T156" s="158" t="s">
        <v>160</v>
      </c>
      <c r="U156" s="158">
        <v>0</v>
      </c>
      <c r="V156" s="158">
        <f>ROUND(E156*U156,2)</f>
        <v>0</v>
      </c>
      <c r="W156" s="158"/>
      <c r="X156" s="158" t="s">
        <v>320</v>
      </c>
      <c r="Y156" s="158" t="s">
        <v>162</v>
      </c>
      <c r="Z156" s="147"/>
      <c r="AA156" s="147"/>
      <c r="AB156" s="147"/>
      <c r="AC156" s="147"/>
      <c r="AD156" s="147"/>
      <c r="AE156" s="147"/>
      <c r="AF156" s="147"/>
      <c r="AG156" s="147" t="s">
        <v>321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260" t="s">
        <v>359</v>
      </c>
      <c r="D157" s="261"/>
      <c r="E157" s="261"/>
      <c r="F157" s="261"/>
      <c r="G157" s="261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165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">
      <c r="A158" s="166" t="s">
        <v>154</v>
      </c>
      <c r="B158" s="167" t="s">
        <v>102</v>
      </c>
      <c r="C158" s="189" t="s">
        <v>103</v>
      </c>
      <c r="D158" s="168"/>
      <c r="E158" s="169"/>
      <c r="F158" s="170"/>
      <c r="G158" s="170">
        <f>SUMIF(AG159:AG189,"&lt;&gt;NOR",G159:G189)</f>
        <v>0</v>
      </c>
      <c r="H158" s="170"/>
      <c r="I158" s="170">
        <f>SUM(I159:I189)</f>
        <v>0</v>
      </c>
      <c r="J158" s="170"/>
      <c r="K158" s="170">
        <f>SUM(K159:K189)</f>
        <v>0</v>
      </c>
      <c r="L158" s="170"/>
      <c r="M158" s="170">
        <f>SUM(M159:M189)</f>
        <v>0</v>
      </c>
      <c r="N158" s="169"/>
      <c r="O158" s="169">
        <f>SUM(O159:O189)</f>
        <v>1.6700000000000002</v>
      </c>
      <c r="P158" s="169"/>
      <c r="Q158" s="169">
        <f>SUM(Q159:Q189)</f>
        <v>1.58</v>
      </c>
      <c r="R158" s="170"/>
      <c r="S158" s="170"/>
      <c r="T158" s="171"/>
      <c r="U158" s="165"/>
      <c r="V158" s="165">
        <f>SUM(V159:V189)</f>
        <v>62.4</v>
      </c>
      <c r="W158" s="165"/>
      <c r="X158" s="165"/>
      <c r="Y158" s="165"/>
      <c r="AG158" t="s">
        <v>155</v>
      </c>
    </row>
    <row r="159" spans="1:60" ht="22.5" outlineLevel="1" x14ac:dyDescent="0.2">
      <c r="A159" s="173">
        <v>51</v>
      </c>
      <c r="B159" s="174" t="s">
        <v>360</v>
      </c>
      <c r="C159" s="190" t="s">
        <v>361</v>
      </c>
      <c r="D159" s="175" t="s">
        <v>186</v>
      </c>
      <c r="E159" s="176">
        <v>215.15</v>
      </c>
      <c r="F159" s="177"/>
      <c r="G159" s="178">
        <f>ROUND(E159*F159,2)</f>
        <v>0</v>
      </c>
      <c r="H159" s="177"/>
      <c r="I159" s="178">
        <f>ROUND(E159*H159,2)</f>
        <v>0</v>
      </c>
      <c r="J159" s="177"/>
      <c r="K159" s="178">
        <f>ROUND(E159*J159,2)</f>
        <v>0</v>
      </c>
      <c r="L159" s="178">
        <v>21</v>
      </c>
      <c r="M159" s="178">
        <f>G159*(1+L159/100)</f>
        <v>0</v>
      </c>
      <c r="N159" s="176">
        <v>7.4599999999999996E-3</v>
      </c>
      <c r="O159" s="176">
        <f>ROUND(E159*N159,2)</f>
        <v>1.61</v>
      </c>
      <c r="P159" s="176">
        <v>0</v>
      </c>
      <c r="Q159" s="176">
        <f>ROUND(E159*P159,2)</f>
        <v>0</v>
      </c>
      <c r="R159" s="178" t="s">
        <v>362</v>
      </c>
      <c r="S159" s="178" t="s">
        <v>160</v>
      </c>
      <c r="T159" s="179" t="s">
        <v>160</v>
      </c>
      <c r="U159" s="158">
        <v>0.252</v>
      </c>
      <c r="V159" s="158">
        <f>ROUND(E159*U159,2)</f>
        <v>54.22</v>
      </c>
      <c r="W159" s="158"/>
      <c r="X159" s="158" t="s">
        <v>161</v>
      </c>
      <c r="Y159" s="158" t="s">
        <v>162</v>
      </c>
      <c r="Z159" s="147"/>
      <c r="AA159" s="147"/>
      <c r="AB159" s="147"/>
      <c r="AC159" s="147"/>
      <c r="AD159" s="147"/>
      <c r="AE159" s="147"/>
      <c r="AF159" s="147"/>
      <c r="AG159" s="147" t="s">
        <v>163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91" t="s">
        <v>363</v>
      </c>
      <c r="D160" s="160"/>
      <c r="E160" s="161">
        <v>15.75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167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1" t="s">
        <v>364</v>
      </c>
      <c r="D161" s="160"/>
      <c r="E161" s="161">
        <v>18.600000000000001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167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91" t="s">
        <v>365</v>
      </c>
      <c r="D162" s="160"/>
      <c r="E162" s="161">
        <v>58.35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167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91" t="s">
        <v>366</v>
      </c>
      <c r="D163" s="160"/>
      <c r="E163" s="161">
        <v>30.75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167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1" t="s">
        <v>367</v>
      </c>
      <c r="D164" s="160"/>
      <c r="E164" s="161">
        <v>23.9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167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1" t="s">
        <v>368</v>
      </c>
      <c r="D165" s="160"/>
      <c r="E165" s="161">
        <v>23.9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167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91" t="s">
        <v>369</v>
      </c>
      <c r="D166" s="160"/>
      <c r="E166" s="161">
        <v>21.4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167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1" t="s">
        <v>370</v>
      </c>
      <c r="D167" s="160"/>
      <c r="E167" s="161">
        <v>22.5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167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3">
        <v>52</v>
      </c>
      <c r="B168" s="174" t="s">
        <v>371</v>
      </c>
      <c r="C168" s="190" t="s">
        <v>372</v>
      </c>
      <c r="D168" s="175" t="s">
        <v>170</v>
      </c>
      <c r="E168" s="176">
        <v>71.782499999999999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6">
        <v>1.6000000000000001E-4</v>
      </c>
      <c r="O168" s="176">
        <f>ROUND(E168*N168,2)</f>
        <v>0.01</v>
      </c>
      <c r="P168" s="176">
        <v>2.1999999999999999E-2</v>
      </c>
      <c r="Q168" s="176">
        <f>ROUND(E168*P168,2)</f>
        <v>1.58</v>
      </c>
      <c r="R168" s="178" t="s">
        <v>362</v>
      </c>
      <c r="S168" s="178" t="s">
        <v>160</v>
      </c>
      <c r="T168" s="179" t="s">
        <v>160</v>
      </c>
      <c r="U168" s="158">
        <v>0.114</v>
      </c>
      <c r="V168" s="158">
        <f>ROUND(E168*U168,2)</f>
        <v>8.18</v>
      </c>
      <c r="W168" s="158"/>
      <c r="X168" s="158" t="s">
        <v>161</v>
      </c>
      <c r="Y168" s="158" t="s">
        <v>162</v>
      </c>
      <c r="Z168" s="147"/>
      <c r="AA168" s="147"/>
      <c r="AB168" s="147"/>
      <c r="AC168" s="147"/>
      <c r="AD168" s="147"/>
      <c r="AE168" s="147"/>
      <c r="AF168" s="147"/>
      <c r="AG168" s="147" t="s">
        <v>163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191" t="s">
        <v>373</v>
      </c>
      <c r="D169" s="160"/>
      <c r="E169" s="161">
        <v>6.0350000000000001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167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91" t="s">
        <v>374</v>
      </c>
      <c r="D170" s="160"/>
      <c r="E170" s="161">
        <v>7.56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167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91" t="s">
        <v>375</v>
      </c>
      <c r="D171" s="160"/>
      <c r="E171" s="161">
        <v>16.837499999999999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167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1" t="s">
        <v>376</v>
      </c>
      <c r="D172" s="160"/>
      <c r="E172" s="161">
        <v>9.1349999999999998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167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91" t="s">
        <v>377</v>
      </c>
      <c r="D173" s="160"/>
      <c r="E173" s="161">
        <v>10.955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167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91" t="s">
        <v>378</v>
      </c>
      <c r="D174" s="160"/>
      <c r="E174" s="161">
        <v>4.3499999999999996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167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91" t="s">
        <v>379</v>
      </c>
      <c r="D175" s="160"/>
      <c r="E175" s="161">
        <v>10.16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167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91" t="s">
        <v>380</v>
      </c>
      <c r="D176" s="160"/>
      <c r="E176" s="161">
        <v>6.75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167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3">
        <v>53</v>
      </c>
      <c r="B177" s="174" t="s">
        <v>381</v>
      </c>
      <c r="C177" s="190" t="s">
        <v>382</v>
      </c>
      <c r="D177" s="175" t="s">
        <v>219</v>
      </c>
      <c r="E177" s="176">
        <v>3.09816</v>
      </c>
      <c r="F177" s="177"/>
      <c r="G177" s="178">
        <f>ROUND(E177*F177,2)</f>
        <v>0</v>
      </c>
      <c r="H177" s="177"/>
      <c r="I177" s="178">
        <f>ROUND(E177*H177,2)</f>
        <v>0</v>
      </c>
      <c r="J177" s="177"/>
      <c r="K177" s="178">
        <f>ROUND(E177*J177,2)</f>
        <v>0</v>
      </c>
      <c r="L177" s="178">
        <v>21</v>
      </c>
      <c r="M177" s="178">
        <f>G177*(1+L177/100)</f>
        <v>0</v>
      </c>
      <c r="N177" s="176">
        <v>1.549E-2</v>
      </c>
      <c r="O177" s="176">
        <f>ROUND(E177*N177,2)</f>
        <v>0.05</v>
      </c>
      <c r="P177" s="176">
        <v>0</v>
      </c>
      <c r="Q177" s="176">
        <f>ROUND(E177*P177,2)</f>
        <v>0</v>
      </c>
      <c r="R177" s="178" t="s">
        <v>362</v>
      </c>
      <c r="S177" s="178" t="s">
        <v>160</v>
      </c>
      <c r="T177" s="179" t="s">
        <v>160</v>
      </c>
      <c r="U177" s="158">
        <v>0</v>
      </c>
      <c r="V177" s="158">
        <f>ROUND(E177*U177,2)</f>
        <v>0</v>
      </c>
      <c r="W177" s="158"/>
      <c r="X177" s="158" t="s">
        <v>161</v>
      </c>
      <c r="Y177" s="158" t="s">
        <v>162</v>
      </c>
      <c r="Z177" s="147"/>
      <c r="AA177" s="147"/>
      <c r="AB177" s="147"/>
      <c r="AC177" s="147"/>
      <c r="AD177" s="147"/>
      <c r="AE177" s="147"/>
      <c r="AF177" s="147"/>
      <c r="AG177" s="147" t="s">
        <v>163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91" t="s">
        <v>383</v>
      </c>
      <c r="D178" s="160"/>
      <c r="E178" s="161">
        <v>0.2268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167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1" t="s">
        <v>384</v>
      </c>
      <c r="D179" s="160"/>
      <c r="E179" s="161">
        <v>0.26784000000000002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167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91" t="s">
        <v>385</v>
      </c>
      <c r="D180" s="160"/>
      <c r="E180" s="161">
        <v>0.84023999999999999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167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91" t="s">
        <v>386</v>
      </c>
      <c r="D181" s="160"/>
      <c r="E181" s="161">
        <v>0.44280000000000003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167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1" t="s">
        <v>387</v>
      </c>
      <c r="D182" s="160"/>
      <c r="E182" s="161">
        <v>0.34416000000000002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167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91" t="s">
        <v>388</v>
      </c>
      <c r="D183" s="160"/>
      <c r="E183" s="161">
        <v>0.34416000000000002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167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91" t="s">
        <v>389</v>
      </c>
      <c r="D184" s="160"/>
      <c r="E184" s="161">
        <v>0.30815999999999999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167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1" t="s">
        <v>390</v>
      </c>
      <c r="D185" s="160"/>
      <c r="E185" s="161">
        <v>0.32400000000000001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167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73">
        <v>54</v>
      </c>
      <c r="B186" s="174" t="s">
        <v>391</v>
      </c>
      <c r="C186" s="190" t="s">
        <v>392</v>
      </c>
      <c r="D186" s="175" t="s">
        <v>219</v>
      </c>
      <c r="E186" s="176">
        <v>3.09816</v>
      </c>
      <c r="F186" s="177"/>
      <c r="G186" s="178">
        <f>ROUND(E186*F186,2)</f>
        <v>0</v>
      </c>
      <c r="H186" s="177"/>
      <c r="I186" s="178">
        <f>ROUND(E186*H186,2)</f>
        <v>0</v>
      </c>
      <c r="J186" s="177"/>
      <c r="K186" s="178">
        <f>ROUND(E186*J186,2)</f>
        <v>0</v>
      </c>
      <c r="L186" s="178">
        <v>21</v>
      </c>
      <c r="M186" s="178">
        <f>G186*(1+L186/100)</f>
        <v>0</v>
      </c>
      <c r="N186" s="176">
        <v>6.0000000000000002E-5</v>
      </c>
      <c r="O186" s="176">
        <f>ROUND(E186*N186,2)</f>
        <v>0</v>
      </c>
      <c r="P186" s="176">
        <v>0</v>
      </c>
      <c r="Q186" s="176">
        <f>ROUND(E186*P186,2)</f>
        <v>0</v>
      </c>
      <c r="R186" s="178"/>
      <c r="S186" s="178" t="s">
        <v>193</v>
      </c>
      <c r="T186" s="179" t="s">
        <v>245</v>
      </c>
      <c r="U186" s="158">
        <v>0</v>
      </c>
      <c r="V186" s="158">
        <f>ROUND(E186*U186,2)</f>
        <v>0</v>
      </c>
      <c r="W186" s="158"/>
      <c r="X186" s="158" t="s">
        <v>161</v>
      </c>
      <c r="Y186" s="158" t="s">
        <v>162</v>
      </c>
      <c r="Z186" s="147"/>
      <c r="AA186" s="147"/>
      <c r="AB186" s="147"/>
      <c r="AC186" s="147"/>
      <c r="AD186" s="147"/>
      <c r="AE186" s="147"/>
      <c r="AF186" s="147"/>
      <c r="AG186" s="147" t="s">
        <v>163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91" t="s">
        <v>393</v>
      </c>
      <c r="D187" s="160"/>
      <c r="E187" s="161">
        <v>3.09816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167</v>
      </c>
      <c r="AH187" s="147">
        <v>5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>
        <v>55</v>
      </c>
      <c r="B188" s="155" t="s">
        <v>394</v>
      </c>
      <c r="C188" s="193" t="s">
        <v>395</v>
      </c>
      <c r="D188" s="156" t="s">
        <v>0</v>
      </c>
      <c r="E188" s="188"/>
      <c r="F188" s="159"/>
      <c r="G188" s="158">
        <f>ROUND(E188*F188,2)</f>
        <v>0</v>
      </c>
      <c r="H188" s="159"/>
      <c r="I188" s="158">
        <f>ROUND(E188*H188,2)</f>
        <v>0</v>
      </c>
      <c r="J188" s="159"/>
      <c r="K188" s="158">
        <f>ROUND(E188*J188,2)</f>
        <v>0</v>
      </c>
      <c r="L188" s="158">
        <v>21</v>
      </c>
      <c r="M188" s="158">
        <f>G188*(1+L188/100)</f>
        <v>0</v>
      </c>
      <c r="N188" s="157">
        <v>0</v>
      </c>
      <c r="O188" s="157">
        <f>ROUND(E188*N188,2)</f>
        <v>0</v>
      </c>
      <c r="P188" s="157">
        <v>0</v>
      </c>
      <c r="Q188" s="157">
        <f>ROUND(E188*P188,2)</f>
        <v>0</v>
      </c>
      <c r="R188" s="158" t="s">
        <v>362</v>
      </c>
      <c r="S188" s="158" t="s">
        <v>160</v>
      </c>
      <c r="T188" s="158" t="s">
        <v>160</v>
      </c>
      <c r="U188" s="158">
        <v>0</v>
      </c>
      <c r="V188" s="158">
        <f>ROUND(E188*U188,2)</f>
        <v>0</v>
      </c>
      <c r="W188" s="158"/>
      <c r="X188" s="158" t="s">
        <v>320</v>
      </c>
      <c r="Y188" s="158" t="s">
        <v>162</v>
      </c>
      <c r="Z188" s="147"/>
      <c r="AA188" s="147"/>
      <c r="AB188" s="147"/>
      <c r="AC188" s="147"/>
      <c r="AD188" s="147"/>
      <c r="AE188" s="147"/>
      <c r="AF188" s="147"/>
      <c r="AG188" s="147" t="s">
        <v>321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260" t="s">
        <v>359</v>
      </c>
      <c r="D189" s="261"/>
      <c r="E189" s="261"/>
      <c r="F189" s="261"/>
      <c r="G189" s="261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165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x14ac:dyDescent="0.2">
      <c r="A190" s="166" t="s">
        <v>154</v>
      </c>
      <c r="B190" s="167" t="s">
        <v>106</v>
      </c>
      <c r="C190" s="189" t="s">
        <v>107</v>
      </c>
      <c r="D190" s="168"/>
      <c r="E190" s="169"/>
      <c r="F190" s="170"/>
      <c r="G190" s="170">
        <f>SUMIF(AG191:AG219,"&lt;&gt;NOR",G191:G219)</f>
        <v>0</v>
      </c>
      <c r="H190" s="170"/>
      <c r="I190" s="170">
        <f>SUM(I191:I219)</f>
        <v>0</v>
      </c>
      <c r="J190" s="170"/>
      <c r="K190" s="170">
        <f>SUM(K191:K219)</f>
        <v>0</v>
      </c>
      <c r="L190" s="170"/>
      <c r="M190" s="170">
        <f>SUM(M191:M219)</f>
        <v>0</v>
      </c>
      <c r="N190" s="169"/>
      <c r="O190" s="169">
        <f>SUM(O191:O219)</f>
        <v>0.78</v>
      </c>
      <c r="P190" s="169"/>
      <c r="Q190" s="169">
        <f>SUM(Q191:Q219)</f>
        <v>1.08</v>
      </c>
      <c r="R190" s="170"/>
      <c r="S190" s="170"/>
      <c r="T190" s="171"/>
      <c r="U190" s="165"/>
      <c r="V190" s="165">
        <f>SUM(V191:V219)</f>
        <v>77.19</v>
      </c>
      <c r="W190" s="165"/>
      <c r="X190" s="165"/>
      <c r="Y190" s="165"/>
      <c r="AG190" t="s">
        <v>155</v>
      </c>
    </row>
    <row r="191" spans="1:60" ht="22.5" outlineLevel="1" x14ac:dyDescent="0.2">
      <c r="A191" s="173">
        <v>56</v>
      </c>
      <c r="B191" s="174" t="s">
        <v>396</v>
      </c>
      <c r="C191" s="190" t="s">
        <v>397</v>
      </c>
      <c r="D191" s="175" t="s">
        <v>170</v>
      </c>
      <c r="E191" s="176">
        <v>73.672499999999999</v>
      </c>
      <c r="F191" s="177"/>
      <c r="G191" s="178">
        <f>ROUND(E191*F191,2)</f>
        <v>0</v>
      </c>
      <c r="H191" s="177"/>
      <c r="I191" s="178">
        <f>ROUND(E191*H191,2)</f>
        <v>0</v>
      </c>
      <c r="J191" s="177"/>
      <c r="K191" s="178">
        <f>ROUND(E191*J191,2)</f>
        <v>0</v>
      </c>
      <c r="L191" s="178">
        <v>21</v>
      </c>
      <c r="M191" s="178">
        <f>G191*(1+L191/100)</f>
        <v>0</v>
      </c>
      <c r="N191" s="176">
        <v>1.7000000000000001E-4</v>
      </c>
      <c r="O191" s="176">
        <f>ROUND(E191*N191,2)</f>
        <v>0.01</v>
      </c>
      <c r="P191" s="176">
        <v>0</v>
      </c>
      <c r="Q191" s="176">
        <f>ROUND(E191*P191,2)</f>
        <v>0</v>
      </c>
      <c r="R191" s="178" t="s">
        <v>398</v>
      </c>
      <c r="S191" s="178" t="s">
        <v>160</v>
      </c>
      <c r="T191" s="179" t="s">
        <v>160</v>
      </c>
      <c r="U191" s="158">
        <v>0.57299999999999995</v>
      </c>
      <c r="V191" s="158">
        <f>ROUND(E191*U191,2)</f>
        <v>42.21</v>
      </c>
      <c r="W191" s="158"/>
      <c r="X191" s="158" t="s">
        <v>161</v>
      </c>
      <c r="Y191" s="158" t="s">
        <v>162</v>
      </c>
      <c r="Z191" s="147"/>
      <c r="AA191" s="147"/>
      <c r="AB191" s="147"/>
      <c r="AC191" s="147"/>
      <c r="AD191" s="147"/>
      <c r="AE191" s="147"/>
      <c r="AF191" s="147"/>
      <c r="AG191" s="147" t="s">
        <v>163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254" t="s">
        <v>399</v>
      </c>
      <c r="D192" s="255"/>
      <c r="E192" s="255"/>
      <c r="F192" s="255"/>
      <c r="G192" s="255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189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91" t="s">
        <v>373</v>
      </c>
      <c r="D193" s="160"/>
      <c r="E193" s="161">
        <v>6.0350000000000001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167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91" t="s">
        <v>400</v>
      </c>
      <c r="D194" s="160"/>
      <c r="E194" s="161">
        <v>8.82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167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91" t="s">
        <v>375</v>
      </c>
      <c r="D195" s="160"/>
      <c r="E195" s="161">
        <v>16.837499999999999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167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91" t="s">
        <v>401</v>
      </c>
      <c r="D196" s="160"/>
      <c r="E196" s="161">
        <v>9.7650000000000006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167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91" t="s">
        <v>377</v>
      </c>
      <c r="D197" s="160"/>
      <c r="E197" s="161">
        <v>10.955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167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91" t="s">
        <v>378</v>
      </c>
      <c r="D198" s="160"/>
      <c r="E198" s="161">
        <v>4.3499999999999996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167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91" t="s">
        <v>379</v>
      </c>
      <c r="D199" s="160"/>
      <c r="E199" s="161">
        <v>10.16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167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1" t="s">
        <v>380</v>
      </c>
      <c r="D200" s="160"/>
      <c r="E200" s="161">
        <v>6.75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167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3">
        <v>57</v>
      </c>
      <c r="B201" s="174" t="s">
        <v>402</v>
      </c>
      <c r="C201" s="190" t="s">
        <v>403</v>
      </c>
      <c r="D201" s="175" t="s">
        <v>170</v>
      </c>
      <c r="E201" s="176">
        <v>43.99</v>
      </c>
      <c r="F201" s="177"/>
      <c r="G201" s="178">
        <f>ROUND(E201*F201,2)</f>
        <v>0</v>
      </c>
      <c r="H201" s="177"/>
      <c r="I201" s="178">
        <f>ROUND(E201*H201,2)</f>
        <v>0</v>
      </c>
      <c r="J201" s="177"/>
      <c r="K201" s="178">
        <f>ROUND(E201*J201,2)</f>
        <v>0</v>
      </c>
      <c r="L201" s="178">
        <v>21</v>
      </c>
      <c r="M201" s="178">
        <f>G201*(1+L201/100)</f>
        <v>0</v>
      </c>
      <c r="N201" s="176">
        <v>0</v>
      </c>
      <c r="O201" s="176">
        <f>ROUND(E201*N201,2)</f>
        <v>0</v>
      </c>
      <c r="P201" s="176">
        <v>2.4649999999999998E-2</v>
      </c>
      <c r="Q201" s="176">
        <f>ROUND(E201*P201,2)</f>
        <v>1.08</v>
      </c>
      <c r="R201" s="178" t="s">
        <v>398</v>
      </c>
      <c r="S201" s="178" t="s">
        <v>160</v>
      </c>
      <c r="T201" s="179" t="s">
        <v>160</v>
      </c>
      <c r="U201" s="158">
        <v>0.25</v>
      </c>
      <c r="V201" s="158">
        <f>ROUND(E201*U201,2)</f>
        <v>11</v>
      </c>
      <c r="W201" s="158"/>
      <c r="X201" s="158" t="s">
        <v>161</v>
      </c>
      <c r="Y201" s="158" t="s">
        <v>162</v>
      </c>
      <c r="Z201" s="147"/>
      <c r="AA201" s="147"/>
      <c r="AB201" s="147"/>
      <c r="AC201" s="147"/>
      <c r="AD201" s="147"/>
      <c r="AE201" s="147"/>
      <c r="AF201" s="147"/>
      <c r="AG201" s="147" t="s">
        <v>163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91" t="s">
        <v>373</v>
      </c>
      <c r="D202" s="160"/>
      <c r="E202" s="161">
        <v>6.0350000000000001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167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91" t="s">
        <v>374</v>
      </c>
      <c r="D203" s="160"/>
      <c r="E203" s="161">
        <v>7.56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167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91" t="s">
        <v>376</v>
      </c>
      <c r="D204" s="160"/>
      <c r="E204" s="161">
        <v>9.1349999999999998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167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91" t="s">
        <v>378</v>
      </c>
      <c r="D205" s="160"/>
      <c r="E205" s="161">
        <v>4.3499999999999996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167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1" t="s">
        <v>379</v>
      </c>
      <c r="D206" s="160"/>
      <c r="E206" s="161">
        <v>10.16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167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91" t="s">
        <v>380</v>
      </c>
      <c r="D207" s="160"/>
      <c r="E207" s="161">
        <v>6.75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167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73">
        <v>58</v>
      </c>
      <c r="B208" s="174" t="s">
        <v>404</v>
      </c>
      <c r="C208" s="190" t="s">
        <v>405</v>
      </c>
      <c r="D208" s="175" t="s">
        <v>178</v>
      </c>
      <c r="E208" s="176">
        <v>5</v>
      </c>
      <c r="F208" s="177"/>
      <c r="G208" s="178">
        <f>ROUND(E208*F208,2)</f>
        <v>0</v>
      </c>
      <c r="H208" s="177"/>
      <c r="I208" s="178">
        <f>ROUND(E208*H208,2)</f>
        <v>0</v>
      </c>
      <c r="J208" s="177"/>
      <c r="K208" s="178">
        <f>ROUND(E208*J208,2)</f>
        <v>0</v>
      </c>
      <c r="L208" s="178">
        <v>21</v>
      </c>
      <c r="M208" s="178">
        <f>G208*(1+L208/100)</f>
        <v>0</v>
      </c>
      <c r="N208" s="176">
        <v>2.0000000000000002E-5</v>
      </c>
      <c r="O208" s="176">
        <f>ROUND(E208*N208,2)</f>
        <v>0</v>
      </c>
      <c r="P208" s="176">
        <v>0</v>
      </c>
      <c r="Q208" s="176">
        <f>ROUND(E208*P208,2)</f>
        <v>0</v>
      </c>
      <c r="R208" s="178" t="s">
        <v>398</v>
      </c>
      <c r="S208" s="178" t="s">
        <v>160</v>
      </c>
      <c r="T208" s="179" t="s">
        <v>160</v>
      </c>
      <c r="U208" s="158">
        <v>4.0199999999999996</v>
      </c>
      <c r="V208" s="158">
        <f>ROUND(E208*U208,2)</f>
        <v>20.100000000000001</v>
      </c>
      <c r="W208" s="158"/>
      <c r="X208" s="158" t="s">
        <v>161</v>
      </c>
      <c r="Y208" s="158" t="s">
        <v>162</v>
      </c>
      <c r="Z208" s="147"/>
      <c r="AA208" s="147"/>
      <c r="AB208" s="147"/>
      <c r="AC208" s="147"/>
      <c r="AD208" s="147"/>
      <c r="AE208" s="147"/>
      <c r="AF208" s="147"/>
      <c r="AG208" s="147" t="s">
        <v>406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91" t="s">
        <v>407</v>
      </c>
      <c r="D209" s="160"/>
      <c r="E209" s="161">
        <v>4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167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91" t="s">
        <v>408</v>
      </c>
      <c r="D210" s="160"/>
      <c r="E210" s="161">
        <v>1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7"/>
      <c r="AA210" s="147"/>
      <c r="AB210" s="147"/>
      <c r="AC210" s="147"/>
      <c r="AD210" s="147"/>
      <c r="AE210" s="147"/>
      <c r="AF210" s="147"/>
      <c r="AG210" s="147" t="s">
        <v>167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3">
        <v>59</v>
      </c>
      <c r="B211" s="174" t="s">
        <v>409</v>
      </c>
      <c r="C211" s="190" t="s">
        <v>410</v>
      </c>
      <c r="D211" s="175" t="s">
        <v>178</v>
      </c>
      <c r="E211" s="176">
        <v>5</v>
      </c>
      <c r="F211" s="177"/>
      <c r="G211" s="178">
        <f>ROUND(E211*F211,2)</f>
        <v>0</v>
      </c>
      <c r="H211" s="177"/>
      <c r="I211" s="178">
        <f>ROUND(E211*H211,2)</f>
        <v>0</v>
      </c>
      <c r="J211" s="177"/>
      <c r="K211" s="178">
        <f>ROUND(E211*J211,2)</f>
        <v>0</v>
      </c>
      <c r="L211" s="178">
        <v>21</v>
      </c>
      <c r="M211" s="178">
        <f>G211*(1+L211/100)</f>
        <v>0</v>
      </c>
      <c r="N211" s="176">
        <v>0</v>
      </c>
      <c r="O211" s="176">
        <f>ROUND(E211*N211,2)</f>
        <v>0</v>
      </c>
      <c r="P211" s="176">
        <v>0</v>
      </c>
      <c r="Q211" s="176">
        <f>ROUND(E211*P211,2)</f>
        <v>0</v>
      </c>
      <c r="R211" s="178" t="s">
        <v>398</v>
      </c>
      <c r="S211" s="178" t="s">
        <v>160</v>
      </c>
      <c r="T211" s="179" t="s">
        <v>160</v>
      </c>
      <c r="U211" s="158">
        <v>0.77500000000000002</v>
      </c>
      <c r="V211" s="158">
        <f>ROUND(E211*U211,2)</f>
        <v>3.88</v>
      </c>
      <c r="W211" s="158"/>
      <c r="X211" s="158" t="s">
        <v>161</v>
      </c>
      <c r="Y211" s="158" t="s">
        <v>162</v>
      </c>
      <c r="Z211" s="147"/>
      <c r="AA211" s="147"/>
      <c r="AB211" s="147"/>
      <c r="AC211" s="147"/>
      <c r="AD211" s="147"/>
      <c r="AE211" s="147"/>
      <c r="AF211" s="147"/>
      <c r="AG211" s="147" t="s">
        <v>406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91" t="s">
        <v>411</v>
      </c>
      <c r="D212" s="160"/>
      <c r="E212" s="161">
        <v>5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167</v>
      </c>
      <c r="AH212" s="147">
        <v>5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3">
        <v>60</v>
      </c>
      <c r="B213" s="174" t="s">
        <v>412</v>
      </c>
      <c r="C213" s="190" t="s">
        <v>413</v>
      </c>
      <c r="D213" s="175" t="s">
        <v>178</v>
      </c>
      <c r="E213" s="176">
        <v>5</v>
      </c>
      <c r="F213" s="177"/>
      <c r="G213" s="178">
        <f>ROUND(E213*F213,2)</f>
        <v>0</v>
      </c>
      <c r="H213" s="177"/>
      <c r="I213" s="178">
        <f>ROUND(E213*H213,2)</f>
        <v>0</v>
      </c>
      <c r="J213" s="177"/>
      <c r="K213" s="178">
        <f>ROUND(E213*J213,2)</f>
        <v>0</v>
      </c>
      <c r="L213" s="178">
        <v>21</v>
      </c>
      <c r="M213" s="178">
        <f>G213*(1+L213/100)</f>
        <v>0</v>
      </c>
      <c r="N213" s="176">
        <v>0</v>
      </c>
      <c r="O213" s="176">
        <f>ROUND(E213*N213,2)</f>
        <v>0</v>
      </c>
      <c r="P213" s="176">
        <v>0</v>
      </c>
      <c r="Q213" s="176">
        <f>ROUND(E213*P213,2)</f>
        <v>0</v>
      </c>
      <c r="R213" s="178"/>
      <c r="S213" s="178" t="s">
        <v>193</v>
      </c>
      <c r="T213" s="179" t="s">
        <v>245</v>
      </c>
      <c r="U213" s="158">
        <v>0</v>
      </c>
      <c r="V213" s="158">
        <f>ROUND(E213*U213,2)</f>
        <v>0</v>
      </c>
      <c r="W213" s="158"/>
      <c r="X213" s="158" t="s">
        <v>161</v>
      </c>
      <c r="Y213" s="158" t="s">
        <v>162</v>
      </c>
      <c r="Z213" s="147"/>
      <c r="AA213" s="147"/>
      <c r="AB213" s="147"/>
      <c r="AC213" s="147"/>
      <c r="AD213" s="147"/>
      <c r="AE213" s="147"/>
      <c r="AF213" s="147"/>
      <c r="AG213" s="147" t="s">
        <v>163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91" t="s">
        <v>407</v>
      </c>
      <c r="D214" s="160"/>
      <c r="E214" s="161">
        <v>4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167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91" t="s">
        <v>408</v>
      </c>
      <c r="D215" s="160"/>
      <c r="E215" s="161">
        <v>1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167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2.5" outlineLevel="1" x14ac:dyDescent="0.2">
      <c r="A216" s="173">
        <v>61</v>
      </c>
      <c r="B216" s="174" t="s">
        <v>414</v>
      </c>
      <c r="C216" s="190" t="s">
        <v>415</v>
      </c>
      <c r="D216" s="175" t="s">
        <v>170</v>
      </c>
      <c r="E216" s="176">
        <v>77.356129999999993</v>
      </c>
      <c r="F216" s="177"/>
      <c r="G216" s="178">
        <f>ROUND(E216*F216,2)</f>
        <v>0</v>
      </c>
      <c r="H216" s="177"/>
      <c r="I216" s="178">
        <f>ROUND(E216*H216,2)</f>
        <v>0</v>
      </c>
      <c r="J216" s="177"/>
      <c r="K216" s="178">
        <f>ROUND(E216*J216,2)</f>
        <v>0</v>
      </c>
      <c r="L216" s="178">
        <v>21</v>
      </c>
      <c r="M216" s="178">
        <f>G216*(1+L216/100)</f>
        <v>0</v>
      </c>
      <c r="N216" s="176">
        <v>9.9000000000000008E-3</v>
      </c>
      <c r="O216" s="176">
        <f>ROUND(E216*N216,2)</f>
        <v>0.77</v>
      </c>
      <c r="P216" s="176">
        <v>0</v>
      </c>
      <c r="Q216" s="176">
        <f>ROUND(E216*P216,2)</f>
        <v>0</v>
      </c>
      <c r="R216" s="178" t="s">
        <v>353</v>
      </c>
      <c r="S216" s="178" t="s">
        <v>160</v>
      </c>
      <c r="T216" s="179" t="s">
        <v>160</v>
      </c>
      <c r="U216" s="158">
        <v>0</v>
      </c>
      <c r="V216" s="158">
        <f>ROUND(E216*U216,2)</f>
        <v>0</v>
      </c>
      <c r="W216" s="158"/>
      <c r="X216" s="158" t="s">
        <v>354</v>
      </c>
      <c r="Y216" s="158" t="s">
        <v>162</v>
      </c>
      <c r="Z216" s="147"/>
      <c r="AA216" s="147"/>
      <c r="AB216" s="147"/>
      <c r="AC216" s="147"/>
      <c r="AD216" s="147"/>
      <c r="AE216" s="147"/>
      <c r="AF216" s="147"/>
      <c r="AG216" s="147" t="s">
        <v>355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191" t="s">
        <v>416</v>
      </c>
      <c r="D217" s="160"/>
      <c r="E217" s="161">
        <v>77.356129999999993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167</v>
      </c>
      <c r="AH217" s="147">
        <v>5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>
        <v>62</v>
      </c>
      <c r="B218" s="155" t="s">
        <v>417</v>
      </c>
      <c r="C218" s="193" t="s">
        <v>418</v>
      </c>
      <c r="D218" s="156" t="s">
        <v>0</v>
      </c>
      <c r="E218" s="188"/>
      <c r="F218" s="159"/>
      <c r="G218" s="158">
        <f>ROUND(E218*F218,2)</f>
        <v>0</v>
      </c>
      <c r="H218" s="159"/>
      <c r="I218" s="158">
        <f>ROUND(E218*H218,2)</f>
        <v>0</v>
      </c>
      <c r="J218" s="159"/>
      <c r="K218" s="158">
        <f>ROUND(E218*J218,2)</f>
        <v>0</v>
      </c>
      <c r="L218" s="158">
        <v>21</v>
      </c>
      <c r="M218" s="158">
        <f>G218*(1+L218/100)</f>
        <v>0</v>
      </c>
      <c r="N218" s="157">
        <v>0</v>
      </c>
      <c r="O218" s="157">
        <f>ROUND(E218*N218,2)</f>
        <v>0</v>
      </c>
      <c r="P218" s="157">
        <v>0</v>
      </c>
      <c r="Q218" s="157">
        <f>ROUND(E218*P218,2)</f>
        <v>0</v>
      </c>
      <c r="R218" s="158" t="s">
        <v>398</v>
      </c>
      <c r="S218" s="158" t="s">
        <v>160</v>
      </c>
      <c r="T218" s="158" t="s">
        <v>160</v>
      </c>
      <c r="U218" s="158">
        <v>0</v>
      </c>
      <c r="V218" s="158">
        <f>ROUND(E218*U218,2)</f>
        <v>0</v>
      </c>
      <c r="W218" s="158"/>
      <c r="X218" s="158" t="s">
        <v>320</v>
      </c>
      <c r="Y218" s="158" t="s">
        <v>162</v>
      </c>
      <c r="Z218" s="147"/>
      <c r="AA218" s="147"/>
      <c r="AB218" s="147"/>
      <c r="AC218" s="147"/>
      <c r="AD218" s="147"/>
      <c r="AE218" s="147"/>
      <c r="AF218" s="147"/>
      <c r="AG218" s="147" t="s">
        <v>321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260" t="s">
        <v>359</v>
      </c>
      <c r="D219" s="261"/>
      <c r="E219" s="261"/>
      <c r="F219" s="261"/>
      <c r="G219" s="261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165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x14ac:dyDescent="0.2">
      <c r="A220" s="166" t="s">
        <v>154</v>
      </c>
      <c r="B220" s="167" t="s">
        <v>108</v>
      </c>
      <c r="C220" s="189" t="s">
        <v>109</v>
      </c>
      <c r="D220" s="168"/>
      <c r="E220" s="169"/>
      <c r="F220" s="170"/>
      <c r="G220" s="170">
        <f>SUMIF(AG221:AG224,"&lt;&gt;NOR",G221:G224)</f>
        <v>0</v>
      </c>
      <c r="H220" s="170"/>
      <c r="I220" s="170">
        <f>SUM(I221:I224)</f>
        <v>0</v>
      </c>
      <c r="J220" s="170"/>
      <c r="K220" s="170">
        <f>SUM(K221:K224)</f>
        <v>0</v>
      </c>
      <c r="L220" s="170"/>
      <c r="M220" s="170">
        <f>SUM(M221:M224)</f>
        <v>0</v>
      </c>
      <c r="N220" s="169"/>
      <c r="O220" s="169">
        <f>SUM(O221:O224)</f>
        <v>0</v>
      </c>
      <c r="P220" s="169"/>
      <c r="Q220" s="169">
        <f>SUM(Q221:Q224)</f>
        <v>0.04</v>
      </c>
      <c r="R220" s="170"/>
      <c r="S220" s="170"/>
      <c r="T220" s="171"/>
      <c r="U220" s="165"/>
      <c r="V220" s="165">
        <f>SUM(V221:V224)</f>
        <v>3.61</v>
      </c>
      <c r="W220" s="165"/>
      <c r="X220" s="165"/>
      <c r="Y220" s="165"/>
      <c r="AG220" t="s">
        <v>155</v>
      </c>
    </row>
    <row r="221" spans="1:60" outlineLevel="1" x14ac:dyDescent="0.2">
      <c r="A221" s="173">
        <v>63</v>
      </c>
      <c r="B221" s="174" t="s">
        <v>419</v>
      </c>
      <c r="C221" s="190" t="s">
        <v>420</v>
      </c>
      <c r="D221" s="175" t="s">
        <v>170</v>
      </c>
      <c r="E221" s="176">
        <v>8.8000000000000007</v>
      </c>
      <c r="F221" s="177"/>
      <c r="G221" s="178">
        <f>ROUND(E221*F221,2)</f>
        <v>0</v>
      </c>
      <c r="H221" s="177"/>
      <c r="I221" s="178">
        <f>ROUND(E221*H221,2)</f>
        <v>0</v>
      </c>
      <c r="J221" s="177"/>
      <c r="K221" s="178">
        <f>ROUND(E221*J221,2)</f>
        <v>0</v>
      </c>
      <c r="L221" s="178">
        <v>21</v>
      </c>
      <c r="M221" s="178">
        <f>G221*(1+L221/100)</f>
        <v>0</v>
      </c>
      <c r="N221" s="176">
        <v>0</v>
      </c>
      <c r="O221" s="176">
        <f>ROUND(E221*N221,2)</f>
        <v>0</v>
      </c>
      <c r="P221" s="176">
        <v>4.0000000000000001E-3</v>
      </c>
      <c r="Q221" s="176">
        <f>ROUND(E221*P221,2)</f>
        <v>0.04</v>
      </c>
      <c r="R221" s="178" t="s">
        <v>421</v>
      </c>
      <c r="S221" s="178" t="s">
        <v>160</v>
      </c>
      <c r="T221" s="179" t="s">
        <v>160</v>
      </c>
      <c r="U221" s="158">
        <v>0.41</v>
      </c>
      <c r="V221" s="158">
        <f>ROUND(E221*U221,2)</f>
        <v>3.61</v>
      </c>
      <c r="W221" s="158"/>
      <c r="X221" s="158" t="s">
        <v>161</v>
      </c>
      <c r="Y221" s="158" t="s">
        <v>162</v>
      </c>
      <c r="Z221" s="147"/>
      <c r="AA221" s="147"/>
      <c r="AB221" s="147"/>
      <c r="AC221" s="147"/>
      <c r="AD221" s="147"/>
      <c r="AE221" s="147"/>
      <c r="AF221" s="147"/>
      <c r="AG221" s="147" t="s">
        <v>163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191" t="s">
        <v>422</v>
      </c>
      <c r="D222" s="160"/>
      <c r="E222" s="161">
        <v>8.8000000000000007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167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>
        <v>64</v>
      </c>
      <c r="B223" s="155" t="s">
        <v>423</v>
      </c>
      <c r="C223" s="193" t="s">
        <v>424</v>
      </c>
      <c r="D223" s="156" t="s">
        <v>0</v>
      </c>
      <c r="E223" s="188"/>
      <c r="F223" s="159"/>
      <c r="G223" s="158">
        <f>ROUND(E223*F223,2)</f>
        <v>0</v>
      </c>
      <c r="H223" s="159"/>
      <c r="I223" s="158">
        <f>ROUND(E223*H223,2)</f>
        <v>0</v>
      </c>
      <c r="J223" s="159"/>
      <c r="K223" s="158">
        <f>ROUND(E223*J223,2)</f>
        <v>0</v>
      </c>
      <c r="L223" s="158">
        <v>21</v>
      </c>
      <c r="M223" s="158">
        <f>G223*(1+L223/100)</f>
        <v>0</v>
      </c>
      <c r="N223" s="157">
        <v>0</v>
      </c>
      <c r="O223" s="157">
        <f>ROUND(E223*N223,2)</f>
        <v>0</v>
      </c>
      <c r="P223" s="157">
        <v>0</v>
      </c>
      <c r="Q223" s="157">
        <f>ROUND(E223*P223,2)</f>
        <v>0</v>
      </c>
      <c r="R223" s="158" t="s">
        <v>421</v>
      </c>
      <c r="S223" s="158" t="s">
        <v>160</v>
      </c>
      <c r="T223" s="158" t="s">
        <v>160</v>
      </c>
      <c r="U223" s="158">
        <v>0</v>
      </c>
      <c r="V223" s="158">
        <f>ROUND(E223*U223,2)</f>
        <v>0</v>
      </c>
      <c r="W223" s="158"/>
      <c r="X223" s="158" t="s">
        <v>320</v>
      </c>
      <c r="Y223" s="158" t="s">
        <v>162</v>
      </c>
      <c r="Z223" s="147"/>
      <c r="AA223" s="147"/>
      <c r="AB223" s="147"/>
      <c r="AC223" s="147"/>
      <c r="AD223" s="147"/>
      <c r="AE223" s="147"/>
      <c r="AF223" s="147"/>
      <c r="AG223" s="147" t="s">
        <v>321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260" t="s">
        <v>359</v>
      </c>
      <c r="D224" s="261"/>
      <c r="E224" s="261"/>
      <c r="F224" s="261"/>
      <c r="G224" s="261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165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x14ac:dyDescent="0.2">
      <c r="A225" s="166" t="s">
        <v>154</v>
      </c>
      <c r="B225" s="167" t="s">
        <v>110</v>
      </c>
      <c r="C225" s="189" t="s">
        <v>111</v>
      </c>
      <c r="D225" s="168"/>
      <c r="E225" s="169"/>
      <c r="F225" s="170"/>
      <c r="G225" s="170">
        <f>SUMIF(AG226:AG247,"&lt;&gt;NOR",G226:G247)</f>
        <v>0</v>
      </c>
      <c r="H225" s="170"/>
      <c r="I225" s="170">
        <f>SUM(I226:I247)</f>
        <v>0</v>
      </c>
      <c r="J225" s="170"/>
      <c r="K225" s="170">
        <f>SUM(K226:K247)</f>
        <v>0</v>
      </c>
      <c r="L225" s="170"/>
      <c r="M225" s="170">
        <f>SUM(M226:M247)</f>
        <v>0</v>
      </c>
      <c r="N225" s="169"/>
      <c r="O225" s="169">
        <f>SUM(O226:O247)</f>
        <v>1.17</v>
      </c>
      <c r="P225" s="169"/>
      <c r="Q225" s="169">
        <f>SUM(Q226:Q247)</f>
        <v>0</v>
      </c>
      <c r="R225" s="170"/>
      <c r="S225" s="170"/>
      <c r="T225" s="171"/>
      <c r="U225" s="165"/>
      <c r="V225" s="165">
        <f>SUM(V226:V247)</f>
        <v>131.78000000000003</v>
      </c>
      <c r="W225" s="165"/>
      <c r="X225" s="165"/>
      <c r="Y225" s="165"/>
      <c r="AG225" t="s">
        <v>155</v>
      </c>
    </row>
    <row r="226" spans="1:60" ht="22.5" outlineLevel="1" x14ac:dyDescent="0.2">
      <c r="A226" s="173">
        <v>65</v>
      </c>
      <c r="B226" s="174" t="s">
        <v>425</v>
      </c>
      <c r="C226" s="190" t="s">
        <v>426</v>
      </c>
      <c r="D226" s="175" t="s">
        <v>170</v>
      </c>
      <c r="E226" s="176">
        <v>122.375</v>
      </c>
      <c r="F226" s="177"/>
      <c r="G226" s="178">
        <f>ROUND(E226*F226,2)</f>
        <v>0</v>
      </c>
      <c r="H226" s="177"/>
      <c r="I226" s="178">
        <f>ROUND(E226*H226,2)</f>
        <v>0</v>
      </c>
      <c r="J226" s="177"/>
      <c r="K226" s="178">
        <f>ROUND(E226*J226,2)</f>
        <v>0</v>
      </c>
      <c r="L226" s="178">
        <v>21</v>
      </c>
      <c r="M226" s="178">
        <f>G226*(1+L226/100)</f>
        <v>0</v>
      </c>
      <c r="N226" s="176">
        <v>0</v>
      </c>
      <c r="O226" s="176">
        <f>ROUND(E226*N226,2)</f>
        <v>0</v>
      </c>
      <c r="P226" s="176">
        <v>0</v>
      </c>
      <c r="Q226" s="176">
        <f>ROUND(E226*P226,2)</f>
        <v>0</v>
      </c>
      <c r="R226" s="178" t="s">
        <v>427</v>
      </c>
      <c r="S226" s="178" t="s">
        <v>160</v>
      </c>
      <c r="T226" s="179" t="s">
        <v>160</v>
      </c>
      <c r="U226" s="158">
        <v>1.6E-2</v>
      </c>
      <c r="V226" s="158">
        <f>ROUND(E226*U226,2)</f>
        <v>1.96</v>
      </c>
      <c r="W226" s="158"/>
      <c r="X226" s="158" t="s">
        <v>161</v>
      </c>
      <c r="Y226" s="158" t="s">
        <v>162</v>
      </c>
      <c r="Z226" s="147"/>
      <c r="AA226" s="147"/>
      <c r="AB226" s="147"/>
      <c r="AC226" s="147"/>
      <c r="AD226" s="147"/>
      <c r="AE226" s="147"/>
      <c r="AF226" s="147"/>
      <c r="AG226" s="147" t="s">
        <v>163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191" t="s">
        <v>428</v>
      </c>
      <c r="D227" s="160"/>
      <c r="E227" s="161">
        <v>122.375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167</v>
      </c>
      <c r="AH227" s="147">
        <v>5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3">
        <v>66</v>
      </c>
      <c r="B228" s="174" t="s">
        <v>429</v>
      </c>
      <c r="C228" s="190" t="s">
        <v>430</v>
      </c>
      <c r="D228" s="175" t="s">
        <v>170</v>
      </c>
      <c r="E228" s="176">
        <v>122.375</v>
      </c>
      <c r="F228" s="177"/>
      <c r="G228" s="178">
        <f>ROUND(E228*F228,2)</f>
        <v>0</v>
      </c>
      <c r="H228" s="177"/>
      <c r="I228" s="178">
        <f>ROUND(E228*H228,2)</f>
        <v>0</v>
      </c>
      <c r="J228" s="177"/>
      <c r="K228" s="178">
        <f>ROUND(E228*J228,2)</f>
        <v>0</v>
      </c>
      <c r="L228" s="178">
        <v>21</v>
      </c>
      <c r="M228" s="178">
        <f>G228*(1+L228/100)</f>
        <v>0</v>
      </c>
      <c r="N228" s="176">
        <v>2.1000000000000001E-4</v>
      </c>
      <c r="O228" s="176">
        <f>ROUND(E228*N228,2)</f>
        <v>0.03</v>
      </c>
      <c r="P228" s="176">
        <v>0</v>
      </c>
      <c r="Q228" s="176">
        <f>ROUND(E228*P228,2)</f>
        <v>0</v>
      </c>
      <c r="R228" s="178" t="s">
        <v>427</v>
      </c>
      <c r="S228" s="178" t="s">
        <v>160</v>
      </c>
      <c r="T228" s="179" t="s">
        <v>160</v>
      </c>
      <c r="U228" s="158">
        <v>0.05</v>
      </c>
      <c r="V228" s="158">
        <f>ROUND(E228*U228,2)</f>
        <v>6.12</v>
      </c>
      <c r="W228" s="158"/>
      <c r="X228" s="158" t="s">
        <v>161</v>
      </c>
      <c r="Y228" s="158" t="s">
        <v>162</v>
      </c>
      <c r="Z228" s="147"/>
      <c r="AA228" s="147"/>
      <c r="AB228" s="147"/>
      <c r="AC228" s="147"/>
      <c r="AD228" s="147"/>
      <c r="AE228" s="147"/>
      <c r="AF228" s="147"/>
      <c r="AG228" s="147" t="s">
        <v>246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191" t="s">
        <v>428</v>
      </c>
      <c r="D229" s="160"/>
      <c r="E229" s="161">
        <v>122.375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167</v>
      </c>
      <c r="AH229" s="147">
        <v>5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ht="22.5" outlineLevel="1" x14ac:dyDescent="0.2">
      <c r="A230" s="173">
        <v>67</v>
      </c>
      <c r="B230" s="174" t="s">
        <v>431</v>
      </c>
      <c r="C230" s="190" t="s">
        <v>432</v>
      </c>
      <c r="D230" s="175" t="s">
        <v>170</v>
      </c>
      <c r="E230" s="176">
        <v>122.375</v>
      </c>
      <c r="F230" s="177"/>
      <c r="G230" s="178">
        <f>ROUND(E230*F230,2)</f>
        <v>0</v>
      </c>
      <c r="H230" s="177"/>
      <c r="I230" s="178">
        <f>ROUND(E230*H230,2)</f>
        <v>0</v>
      </c>
      <c r="J230" s="177"/>
      <c r="K230" s="178">
        <f>ROUND(E230*J230,2)</f>
        <v>0</v>
      </c>
      <c r="L230" s="178">
        <v>21</v>
      </c>
      <c r="M230" s="178">
        <f>G230*(1+L230/100)</f>
        <v>0</v>
      </c>
      <c r="N230" s="176">
        <v>5.0400000000000002E-3</v>
      </c>
      <c r="O230" s="176">
        <f>ROUND(E230*N230,2)</f>
        <v>0.62</v>
      </c>
      <c r="P230" s="176">
        <v>0</v>
      </c>
      <c r="Q230" s="176">
        <f>ROUND(E230*P230,2)</f>
        <v>0</v>
      </c>
      <c r="R230" s="178" t="s">
        <v>427</v>
      </c>
      <c r="S230" s="178" t="s">
        <v>160</v>
      </c>
      <c r="T230" s="179" t="s">
        <v>160</v>
      </c>
      <c r="U230" s="158">
        <v>0.98</v>
      </c>
      <c r="V230" s="158">
        <f>ROUND(E230*U230,2)</f>
        <v>119.93</v>
      </c>
      <c r="W230" s="158"/>
      <c r="X230" s="158" t="s">
        <v>161</v>
      </c>
      <c r="Y230" s="158" t="s">
        <v>162</v>
      </c>
      <c r="Z230" s="147"/>
      <c r="AA230" s="147"/>
      <c r="AB230" s="147"/>
      <c r="AC230" s="147"/>
      <c r="AD230" s="147"/>
      <c r="AE230" s="147"/>
      <c r="AF230" s="147"/>
      <c r="AG230" s="147" t="s">
        <v>406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191" t="s">
        <v>433</v>
      </c>
      <c r="D231" s="160"/>
      <c r="E231" s="161">
        <v>1.26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167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91" t="s">
        <v>434</v>
      </c>
      <c r="D232" s="160"/>
      <c r="E232" s="161">
        <v>6.0125000000000002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167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91" t="s">
        <v>345</v>
      </c>
      <c r="D233" s="160"/>
      <c r="E233" s="161">
        <v>115.10250000000001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167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73">
        <v>68</v>
      </c>
      <c r="B234" s="174" t="s">
        <v>435</v>
      </c>
      <c r="C234" s="190" t="s">
        <v>436</v>
      </c>
      <c r="D234" s="175" t="s">
        <v>186</v>
      </c>
      <c r="E234" s="176">
        <v>50.765000000000001</v>
      </c>
      <c r="F234" s="177"/>
      <c r="G234" s="178">
        <f>ROUND(E234*F234,2)</f>
        <v>0</v>
      </c>
      <c r="H234" s="177"/>
      <c r="I234" s="178">
        <f>ROUND(E234*H234,2)</f>
        <v>0</v>
      </c>
      <c r="J234" s="177"/>
      <c r="K234" s="178">
        <f>ROUND(E234*J234,2)</f>
        <v>0</v>
      </c>
      <c r="L234" s="178">
        <v>21</v>
      </c>
      <c r="M234" s="178">
        <f>G234*(1+L234/100)</f>
        <v>0</v>
      </c>
      <c r="N234" s="176">
        <v>4.0000000000000003E-5</v>
      </c>
      <c r="O234" s="176">
        <f>ROUND(E234*N234,2)</f>
        <v>0</v>
      </c>
      <c r="P234" s="176">
        <v>0</v>
      </c>
      <c r="Q234" s="176">
        <f>ROUND(E234*P234,2)</f>
        <v>0</v>
      </c>
      <c r="R234" s="178" t="s">
        <v>427</v>
      </c>
      <c r="S234" s="178" t="s">
        <v>160</v>
      </c>
      <c r="T234" s="179" t="s">
        <v>160</v>
      </c>
      <c r="U234" s="158">
        <v>7.0000000000000007E-2</v>
      </c>
      <c r="V234" s="158">
        <f>ROUND(E234*U234,2)</f>
        <v>3.55</v>
      </c>
      <c r="W234" s="158"/>
      <c r="X234" s="158" t="s">
        <v>161</v>
      </c>
      <c r="Y234" s="158" t="s">
        <v>162</v>
      </c>
      <c r="Z234" s="147"/>
      <c r="AA234" s="147"/>
      <c r="AB234" s="147"/>
      <c r="AC234" s="147"/>
      <c r="AD234" s="147"/>
      <c r="AE234" s="147"/>
      <c r="AF234" s="147"/>
      <c r="AG234" s="147" t="s">
        <v>406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254" t="s">
        <v>437</v>
      </c>
      <c r="D235" s="255"/>
      <c r="E235" s="255"/>
      <c r="F235" s="255"/>
      <c r="G235" s="255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189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191" t="s">
        <v>438</v>
      </c>
      <c r="D236" s="160"/>
      <c r="E236" s="161">
        <v>26.824999999999999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167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191" t="s">
        <v>439</v>
      </c>
      <c r="D237" s="160"/>
      <c r="E237" s="161">
        <v>11.7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167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91" t="s">
        <v>440</v>
      </c>
      <c r="D238" s="160"/>
      <c r="E238" s="161">
        <v>12.24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167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22.5" outlineLevel="1" x14ac:dyDescent="0.2">
      <c r="A239" s="173">
        <v>69</v>
      </c>
      <c r="B239" s="174" t="s">
        <v>441</v>
      </c>
      <c r="C239" s="190" t="s">
        <v>442</v>
      </c>
      <c r="D239" s="175" t="s">
        <v>170</v>
      </c>
      <c r="E239" s="176">
        <v>7.2725</v>
      </c>
      <c r="F239" s="177"/>
      <c r="G239" s="178">
        <f>ROUND(E239*F239,2)</f>
        <v>0</v>
      </c>
      <c r="H239" s="177"/>
      <c r="I239" s="178">
        <f>ROUND(E239*H239,2)</f>
        <v>0</v>
      </c>
      <c r="J239" s="177"/>
      <c r="K239" s="178">
        <f>ROUND(E239*J239,2)</f>
        <v>0</v>
      </c>
      <c r="L239" s="178">
        <v>21</v>
      </c>
      <c r="M239" s="178">
        <f>G239*(1+L239/100)</f>
        <v>0</v>
      </c>
      <c r="N239" s="176">
        <v>0</v>
      </c>
      <c r="O239" s="176">
        <f>ROUND(E239*N239,2)</f>
        <v>0</v>
      </c>
      <c r="P239" s="176">
        <v>0</v>
      </c>
      <c r="Q239" s="176">
        <f>ROUND(E239*P239,2)</f>
        <v>0</v>
      </c>
      <c r="R239" s="178" t="s">
        <v>427</v>
      </c>
      <c r="S239" s="178" t="s">
        <v>160</v>
      </c>
      <c r="T239" s="179" t="s">
        <v>160</v>
      </c>
      <c r="U239" s="158">
        <v>0.03</v>
      </c>
      <c r="V239" s="158">
        <f>ROUND(E239*U239,2)</f>
        <v>0.22</v>
      </c>
      <c r="W239" s="158"/>
      <c r="X239" s="158" t="s">
        <v>161</v>
      </c>
      <c r="Y239" s="158" t="s">
        <v>162</v>
      </c>
      <c r="Z239" s="147"/>
      <c r="AA239" s="147"/>
      <c r="AB239" s="147"/>
      <c r="AC239" s="147"/>
      <c r="AD239" s="147"/>
      <c r="AE239" s="147"/>
      <c r="AF239" s="147"/>
      <c r="AG239" s="147" t="s">
        <v>163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191" t="s">
        <v>433</v>
      </c>
      <c r="D240" s="160"/>
      <c r="E240" s="161">
        <v>1.26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167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91" t="s">
        <v>434</v>
      </c>
      <c r="D241" s="160"/>
      <c r="E241" s="161">
        <v>6.0125000000000002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167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73">
        <v>70</v>
      </c>
      <c r="B242" s="174" t="s">
        <v>443</v>
      </c>
      <c r="C242" s="190" t="s">
        <v>444</v>
      </c>
      <c r="D242" s="175" t="s">
        <v>170</v>
      </c>
      <c r="E242" s="176">
        <v>122.375</v>
      </c>
      <c r="F242" s="177"/>
      <c r="G242" s="178">
        <f>ROUND(E242*F242,2)</f>
        <v>0</v>
      </c>
      <c r="H242" s="177"/>
      <c r="I242" s="178">
        <f>ROUND(E242*H242,2)</f>
        <v>0</v>
      </c>
      <c r="J242" s="177"/>
      <c r="K242" s="178">
        <f>ROUND(E242*J242,2)</f>
        <v>0</v>
      </c>
      <c r="L242" s="178">
        <v>21</v>
      </c>
      <c r="M242" s="178">
        <f>G242*(1+L242/100)</f>
        <v>0</v>
      </c>
      <c r="N242" s="176">
        <v>1.1999999999999999E-3</v>
      </c>
      <c r="O242" s="176">
        <f>ROUND(E242*N242,2)</f>
        <v>0.15</v>
      </c>
      <c r="P242" s="176">
        <v>0</v>
      </c>
      <c r="Q242" s="176">
        <f>ROUND(E242*P242,2)</f>
        <v>0</v>
      </c>
      <c r="R242" s="178" t="s">
        <v>427</v>
      </c>
      <c r="S242" s="178" t="s">
        <v>160</v>
      </c>
      <c r="T242" s="179" t="s">
        <v>160</v>
      </c>
      <c r="U242" s="158">
        <v>0</v>
      </c>
      <c r="V242" s="158">
        <f>ROUND(E242*U242,2)</f>
        <v>0</v>
      </c>
      <c r="W242" s="158"/>
      <c r="X242" s="158" t="s">
        <v>161</v>
      </c>
      <c r="Y242" s="158" t="s">
        <v>162</v>
      </c>
      <c r="Z242" s="147"/>
      <c r="AA242" s="147"/>
      <c r="AB242" s="147"/>
      <c r="AC242" s="147"/>
      <c r="AD242" s="147"/>
      <c r="AE242" s="147"/>
      <c r="AF242" s="147"/>
      <c r="AG242" s="147" t="s">
        <v>163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91" t="s">
        <v>428</v>
      </c>
      <c r="D243" s="160"/>
      <c r="E243" s="161">
        <v>122.375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167</v>
      </c>
      <c r="AH243" s="147">
        <v>5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73">
        <v>71</v>
      </c>
      <c r="B244" s="174" t="s">
        <v>445</v>
      </c>
      <c r="C244" s="190" t="s">
        <v>446</v>
      </c>
      <c r="D244" s="175" t="s">
        <v>170</v>
      </c>
      <c r="E244" s="176">
        <v>128.49375000000001</v>
      </c>
      <c r="F244" s="177"/>
      <c r="G244" s="178">
        <f>ROUND(E244*F244,2)</f>
        <v>0</v>
      </c>
      <c r="H244" s="177"/>
      <c r="I244" s="178">
        <f>ROUND(E244*H244,2)</f>
        <v>0</v>
      </c>
      <c r="J244" s="177"/>
      <c r="K244" s="178">
        <f>ROUND(E244*J244,2)</f>
        <v>0</v>
      </c>
      <c r="L244" s="178">
        <v>21</v>
      </c>
      <c r="M244" s="178">
        <f>G244*(1+L244/100)</f>
        <v>0</v>
      </c>
      <c r="N244" s="176">
        <v>2.8999999999999998E-3</v>
      </c>
      <c r="O244" s="176">
        <f>ROUND(E244*N244,2)</f>
        <v>0.37</v>
      </c>
      <c r="P244" s="176">
        <v>0</v>
      </c>
      <c r="Q244" s="176">
        <f>ROUND(E244*P244,2)</f>
        <v>0</v>
      </c>
      <c r="R244" s="178"/>
      <c r="S244" s="178" t="s">
        <v>193</v>
      </c>
      <c r="T244" s="179" t="s">
        <v>245</v>
      </c>
      <c r="U244" s="158">
        <v>0</v>
      </c>
      <c r="V244" s="158">
        <f>ROUND(E244*U244,2)</f>
        <v>0</v>
      </c>
      <c r="W244" s="158"/>
      <c r="X244" s="158" t="s">
        <v>354</v>
      </c>
      <c r="Y244" s="158" t="s">
        <v>162</v>
      </c>
      <c r="Z244" s="147"/>
      <c r="AA244" s="147"/>
      <c r="AB244" s="147"/>
      <c r="AC244" s="147"/>
      <c r="AD244" s="147"/>
      <c r="AE244" s="147"/>
      <c r="AF244" s="147"/>
      <c r="AG244" s="147" t="s">
        <v>447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91" t="s">
        <v>448</v>
      </c>
      <c r="D245" s="160"/>
      <c r="E245" s="161">
        <v>128.49375000000001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167</v>
      </c>
      <c r="AH245" s="147">
        <v>5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>
        <v>72</v>
      </c>
      <c r="B246" s="155" t="s">
        <v>449</v>
      </c>
      <c r="C246" s="193" t="s">
        <v>450</v>
      </c>
      <c r="D246" s="156" t="s">
        <v>0</v>
      </c>
      <c r="E246" s="188"/>
      <c r="F246" s="159"/>
      <c r="G246" s="158">
        <f>ROUND(E246*F246,2)</f>
        <v>0</v>
      </c>
      <c r="H246" s="159"/>
      <c r="I246" s="158">
        <f>ROUND(E246*H246,2)</f>
        <v>0</v>
      </c>
      <c r="J246" s="159"/>
      <c r="K246" s="158">
        <f>ROUND(E246*J246,2)</f>
        <v>0</v>
      </c>
      <c r="L246" s="158">
        <v>21</v>
      </c>
      <c r="M246" s="158">
        <f>G246*(1+L246/100)</f>
        <v>0</v>
      </c>
      <c r="N246" s="157">
        <v>0</v>
      </c>
      <c r="O246" s="157">
        <f>ROUND(E246*N246,2)</f>
        <v>0</v>
      </c>
      <c r="P246" s="157">
        <v>0</v>
      </c>
      <c r="Q246" s="157">
        <f>ROUND(E246*P246,2)</f>
        <v>0</v>
      </c>
      <c r="R246" s="158" t="s">
        <v>427</v>
      </c>
      <c r="S246" s="158" t="s">
        <v>160</v>
      </c>
      <c r="T246" s="158" t="s">
        <v>160</v>
      </c>
      <c r="U246" s="158">
        <v>0</v>
      </c>
      <c r="V246" s="158">
        <f>ROUND(E246*U246,2)</f>
        <v>0</v>
      </c>
      <c r="W246" s="158"/>
      <c r="X246" s="158" t="s">
        <v>320</v>
      </c>
      <c r="Y246" s="158" t="s">
        <v>162</v>
      </c>
      <c r="Z246" s="147"/>
      <c r="AA246" s="147"/>
      <c r="AB246" s="147"/>
      <c r="AC246" s="147"/>
      <c r="AD246" s="147"/>
      <c r="AE246" s="147"/>
      <c r="AF246" s="147"/>
      <c r="AG246" s="147" t="s">
        <v>321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260" t="s">
        <v>359</v>
      </c>
      <c r="D247" s="261"/>
      <c r="E247" s="261"/>
      <c r="F247" s="261"/>
      <c r="G247" s="261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165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x14ac:dyDescent="0.2">
      <c r="A248" s="166" t="s">
        <v>154</v>
      </c>
      <c r="B248" s="167" t="s">
        <v>114</v>
      </c>
      <c r="C248" s="189" t="s">
        <v>115</v>
      </c>
      <c r="D248" s="168"/>
      <c r="E248" s="169"/>
      <c r="F248" s="170"/>
      <c r="G248" s="170">
        <f>SUMIF(AG249:AG258,"&lt;&gt;NOR",G249:G258)</f>
        <v>0</v>
      </c>
      <c r="H248" s="170"/>
      <c r="I248" s="170">
        <f>SUM(I249:I258)</f>
        <v>0</v>
      </c>
      <c r="J248" s="170"/>
      <c r="K248" s="170">
        <f>SUM(K249:K258)</f>
        <v>0</v>
      </c>
      <c r="L248" s="170"/>
      <c r="M248" s="170">
        <f>SUM(M249:M258)</f>
        <v>0</v>
      </c>
      <c r="N248" s="169"/>
      <c r="O248" s="169">
        <f>SUM(O249:O258)</f>
        <v>0.03</v>
      </c>
      <c r="P248" s="169"/>
      <c r="Q248" s="169">
        <f>SUM(Q249:Q258)</f>
        <v>0</v>
      </c>
      <c r="R248" s="170"/>
      <c r="S248" s="170"/>
      <c r="T248" s="171"/>
      <c r="U248" s="165"/>
      <c r="V248" s="165">
        <f>SUM(V249:V258)</f>
        <v>2.13</v>
      </c>
      <c r="W248" s="165"/>
      <c r="X248" s="165"/>
      <c r="Y248" s="165"/>
      <c r="AG248" t="s">
        <v>155</v>
      </c>
    </row>
    <row r="249" spans="1:60" outlineLevel="1" x14ac:dyDescent="0.2">
      <c r="A249" s="173">
        <v>73</v>
      </c>
      <c r="B249" s="174" t="s">
        <v>451</v>
      </c>
      <c r="C249" s="190" t="s">
        <v>452</v>
      </c>
      <c r="D249" s="175" t="s">
        <v>170</v>
      </c>
      <c r="E249" s="176">
        <v>1.8360000000000001</v>
      </c>
      <c r="F249" s="177"/>
      <c r="G249" s="178">
        <f>ROUND(E249*F249,2)</f>
        <v>0</v>
      </c>
      <c r="H249" s="177"/>
      <c r="I249" s="178">
        <f>ROUND(E249*H249,2)</f>
        <v>0</v>
      </c>
      <c r="J249" s="177"/>
      <c r="K249" s="178">
        <f>ROUND(E249*J249,2)</f>
        <v>0</v>
      </c>
      <c r="L249" s="178">
        <v>21</v>
      </c>
      <c r="M249" s="178">
        <f>G249*(1+L249/100)</f>
        <v>0</v>
      </c>
      <c r="N249" s="176">
        <v>1.6000000000000001E-4</v>
      </c>
      <c r="O249" s="176">
        <f>ROUND(E249*N249,2)</f>
        <v>0</v>
      </c>
      <c r="P249" s="176">
        <v>0</v>
      </c>
      <c r="Q249" s="176">
        <f>ROUND(E249*P249,2)</f>
        <v>0</v>
      </c>
      <c r="R249" s="178" t="s">
        <v>427</v>
      </c>
      <c r="S249" s="178" t="s">
        <v>160</v>
      </c>
      <c r="T249" s="179" t="s">
        <v>160</v>
      </c>
      <c r="U249" s="158">
        <v>0.05</v>
      </c>
      <c r="V249" s="158">
        <f>ROUND(E249*U249,2)</f>
        <v>0.09</v>
      </c>
      <c r="W249" s="158"/>
      <c r="X249" s="158" t="s">
        <v>161</v>
      </c>
      <c r="Y249" s="158" t="s">
        <v>162</v>
      </c>
      <c r="Z249" s="147"/>
      <c r="AA249" s="147"/>
      <c r="AB249" s="147"/>
      <c r="AC249" s="147"/>
      <c r="AD249" s="147"/>
      <c r="AE249" s="147"/>
      <c r="AF249" s="147"/>
      <c r="AG249" s="147" t="s">
        <v>246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254" t="s">
        <v>453</v>
      </c>
      <c r="D250" s="255"/>
      <c r="E250" s="255"/>
      <c r="F250" s="255"/>
      <c r="G250" s="255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189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191" t="s">
        <v>454</v>
      </c>
      <c r="D251" s="160"/>
      <c r="E251" s="161">
        <v>1.8360000000000001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167</v>
      </c>
      <c r="AH251" s="147">
        <v>5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2.5" outlineLevel="1" x14ac:dyDescent="0.2">
      <c r="A252" s="173">
        <v>74</v>
      </c>
      <c r="B252" s="174" t="s">
        <v>455</v>
      </c>
      <c r="C252" s="190" t="s">
        <v>456</v>
      </c>
      <c r="D252" s="175" t="s">
        <v>170</v>
      </c>
      <c r="E252" s="176">
        <v>1.8360000000000001</v>
      </c>
      <c r="F252" s="177"/>
      <c r="G252" s="178">
        <f>ROUND(E252*F252,2)</f>
        <v>0</v>
      </c>
      <c r="H252" s="177"/>
      <c r="I252" s="178">
        <f>ROUND(E252*H252,2)</f>
        <v>0</v>
      </c>
      <c r="J252" s="177"/>
      <c r="K252" s="178">
        <f>ROUND(E252*J252,2)</f>
        <v>0</v>
      </c>
      <c r="L252" s="178">
        <v>21</v>
      </c>
      <c r="M252" s="178">
        <f>G252*(1+L252/100)</f>
        <v>0</v>
      </c>
      <c r="N252" s="176">
        <v>5.0299999999999997E-3</v>
      </c>
      <c r="O252" s="176">
        <f>ROUND(E252*N252,2)</f>
        <v>0.01</v>
      </c>
      <c r="P252" s="176">
        <v>0</v>
      </c>
      <c r="Q252" s="176">
        <f>ROUND(E252*P252,2)</f>
        <v>0</v>
      </c>
      <c r="R252" s="178" t="s">
        <v>427</v>
      </c>
      <c r="S252" s="178" t="s">
        <v>160</v>
      </c>
      <c r="T252" s="179" t="s">
        <v>160</v>
      </c>
      <c r="U252" s="158">
        <v>1.0746</v>
      </c>
      <c r="V252" s="158">
        <f>ROUND(E252*U252,2)</f>
        <v>1.97</v>
      </c>
      <c r="W252" s="158"/>
      <c r="X252" s="158" t="s">
        <v>161</v>
      </c>
      <c r="Y252" s="158" t="s">
        <v>162</v>
      </c>
      <c r="Z252" s="147"/>
      <c r="AA252" s="147"/>
      <c r="AB252" s="147"/>
      <c r="AC252" s="147"/>
      <c r="AD252" s="147"/>
      <c r="AE252" s="147"/>
      <c r="AF252" s="147"/>
      <c r="AG252" s="147" t="s">
        <v>406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191" t="s">
        <v>194</v>
      </c>
      <c r="D253" s="160"/>
      <c r="E253" s="161">
        <v>1.8360000000000001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167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3">
        <v>75</v>
      </c>
      <c r="B254" s="174" t="s">
        <v>457</v>
      </c>
      <c r="C254" s="190" t="s">
        <v>458</v>
      </c>
      <c r="D254" s="175" t="s">
        <v>186</v>
      </c>
      <c r="E254" s="176">
        <v>0.6</v>
      </c>
      <c r="F254" s="177"/>
      <c r="G254" s="178">
        <f>ROUND(E254*F254,2)</f>
        <v>0</v>
      </c>
      <c r="H254" s="177"/>
      <c r="I254" s="178">
        <f>ROUND(E254*H254,2)</f>
        <v>0</v>
      </c>
      <c r="J254" s="177"/>
      <c r="K254" s="178">
        <f>ROUND(E254*J254,2)</f>
        <v>0</v>
      </c>
      <c r="L254" s="178">
        <v>21</v>
      </c>
      <c r="M254" s="178">
        <f>G254*(1+L254/100)</f>
        <v>0</v>
      </c>
      <c r="N254" s="176">
        <v>1E-4</v>
      </c>
      <c r="O254" s="176">
        <f>ROUND(E254*N254,2)</f>
        <v>0</v>
      </c>
      <c r="P254" s="176">
        <v>0</v>
      </c>
      <c r="Q254" s="176">
        <f>ROUND(E254*P254,2)</f>
        <v>0</v>
      </c>
      <c r="R254" s="178" t="s">
        <v>427</v>
      </c>
      <c r="S254" s="178" t="s">
        <v>160</v>
      </c>
      <c r="T254" s="179" t="s">
        <v>160</v>
      </c>
      <c r="U254" s="158">
        <v>0.12</v>
      </c>
      <c r="V254" s="158">
        <f>ROUND(E254*U254,2)</f>
        <v>7.0000000000000007E-2</v>
      </c>
      <c r="W254" s="158"/>
      <c r="X254" s="158" t="s">
        <v>161</v>
      </c>
      <c r="Y254" s="158" t="s">
        <v>162</v>
      </c>
      <c r="Z254" s="147"/>
      <c r="AA254" s="147"/>
      <c r="AB254" s="147"/>
      <c r="AC254" s="147"/>
      <c r="AD254" s="147"/>
      <c r="AE254" s="147"/>
      <c r="AF254" s="147"/>
      <c r="AG254" s="147" t="s">
        <v>406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191" t="s">
        <v>459</v>
      </c>
      <c r="D255" s="160"/>
      <c r="E255" s="161">
        <v>0.6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167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73">
        <v>76</v>
      </c>
      <c r="B256" s="174" t="s">
        <v>460</v>
      </c>
      <c r="C256" s="190" t="s">
        <v>461</v>
      </c>
      <c r="D256" s="175" t="s">
        <v>170</v>
      </c>
      <c r="E256" s="176">
        <v>1.9278</v>
      </c>
      <c r="F256" s="177"/>
      <c r="G256" s="178">
        <f>ROUND(E256*F256,2)</f>
        <v>0</v>
      </c>
      <c r="H256" s="177"/>
      <c r="I256" s="178">
        <f>ROUND(E256*H256,2)</f>
        <v>0</v>
      </c>
      <c r="J256" s="177"/>
      <c r="K256" s="178">
        <f>ROUND(E256*J256,2)</f>
        <v>0</v>
      </c>
      <c r="L256" s="178">
        <v>21</v>
      </c>
      <c r="M256" s="178">
        <f>G256*(1+L256/100)</f>
        <v>0</v>
      </c>
      <c r="N256" s="176">
        <v>1.2200000000000001E-2</v>
      </c>
      <c r="O256" s="176">
        <f>ROUND(E256*N256,2)</f>
        <v>0.02</v>
      </c>
      <c r="P256" s="176">
        <v>0</v>
      </c>
      <c r="Q256" s="176">
        <f>ROUND(E256*P256,2)</f>
        <v>0</v>
      </c>
      <c r="R256" s="178"/>
      <c r="S256" s="178" t="s">
        <v>193</v>
      </c>
      <c r="T256" s="179" t="s">
        <v>245</v>
      </c>
      <c r="U256" s="158">
        <v>0</v>
      </c>
      <c r="V256" s="158">
        <f>ROUND(E256*U256,2)</f>
        <v>0</v>
      </c>
      <c r="W256" s="158"/>
      <c r="X256" s="158" t="s">
        <v>354</v>
      </c>
      <c r="Y256" s="158" t="s">
        <v>162</v>
      </c>
      <c r="Z256" s="147"/>
      <c r="AA256" s="147"/>
      <c r="AB256" s="147"/>
      <c r="AC256" s="147"/>
      <c r="AD256" s="147"/>
      <c r="AE256" s="147"/>
      <c r="AF256" s="147"/>
      <c r="AG256" s="147" t="s">
        <v>447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">
      <c r="A257" s="154"/>
      <c r="B257" s="155"/>
      <c r="C257" s="191" t="s">
        <v>462</v>
      </c>
      <c r="D257" s="160"/>
      <c r="E257" s="161">
        <v>1.9278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167</v>
      </c>
      <c r="AH257" s="147">
        <v>5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>
        <v>77</v>
      </c>
      <c r="B258" s="155" t="s">
        <v>463</v>
      </c>
      <c r="C258" s="193" t="s">
        <v>464</v>
      </c>
      <c r="D258" s="156" t="s">
        <v>0</v>
      </c>
      <c r="E258" s="188"/>
      <c r="F258" s="159"/>
      <c r="G258" s="158">
        <f>ROUND(E258*F258,2)</f>
        <v>0</v>
      </c>
      <c r="H258" s="159"/>
      <c r="I258" s="158">
        <f>ROUND(E258*H258,2)</f>
        <v>0</v>
      </c>
      <c r="J258" s="159"/>
      <c r="K258" s="158">
        <f>ROUND(E258*J258,2)</f>
        <v>0</v>
      </c>
      <c r="L258" s="158">
        <v>21</v>
      </c>
      <c r="M258" s="158">
        <f>G258*(1+L258/100)</f>
        <v>0</v>
      </c>
      <c r="N258" s="157">
        <v>0</v>
      </c>
      <c r="O258" s="157">
        <f>ROUND(E258*N258,2)</f>
        <v>0</v>
      </c>
      <c r="P258" s="157">
        <v>0</v>
      </c>
      <c r="Q258" s="157">
        <f>ROUND(E258*P258,2)</f>
        <v>0</v>
      </c>
      <c r="R258" s="158" t="s">
        <v>427</v>
      </c>
      <c r="S258" s="158" t="s">
        <v>160</v>
      </c>
      <c r="T258" s="158" t="s">
        <v>160</v>
      </c>
      <c r="U258" s="158">
        <v>0</v>
      </c>
      <c r="V258" s="158">
        <f>ROUND(E258*U258,2)</f>
        <v>0</v>
      </c>
      <c r="W258" s="158"/>
      <c r="X258" s="158" t="s">
        <v>320</v>
      </c>
      <c r="Y258" s="158" t="s">
        <v>162</v>
      </c>
      <c r="Z258" s="147"/>
      <c r="AA258" s="147"/>
      <c r="AB258" s="147"/>
      <c r="AC258" s="147"/>
      <c r="AD258" s="147"/>
      <c r="AE258" s="147"/>
      <c r="AF258" s="147"/>
      <c r="AG258" s="147" t="s">
        <v>321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x14ac:dyDescent="0.2">
      <c r="A259" s="166" t="s">
        <v>154</v>
      </c>
      <c r="B259" s="167" t="s">
        <v>118</v>
      </c>
      <c r="C259" s="189" t="s">
        <v>119</v>
      </c>
      <c r="D259" s="168"/>
      <c r="E259" s="169"/>
      <c r="F259" s="170"/>
      <c r="G259" s="170">
        <f>SUMIF(AG260:AG274,"&lt;&gt;NOR",G260:G274)</f>
        <v>0</v>
      </c>
      <c r="H259" s="170"/>
      <c r="I259" s="170">
        <f>SUM(I260:I274)</f>
        <v>0</v>
      </c>
      <c r="J259" s="170"/>
      <c r="K259" s="170">
        <f>SUM(K260:K274)</f>
        <v>0</v>
      </c>
      <c r="L259" s="170"/>
      <c r="M259" s="170">
        <f>SUM(M260:M274)</f>
        <v>0</v>
      </c>
      <c r="N259" s="169"/>
      <c r="O259" s="169">
        <f>SUM(O260:O274)</f>
        <v>0.38</v>
      </c>
      <c r="P259" s="169"/>
      <c r="Q259" s="169">
        <f>SUM(Q260:Q274)</f>
        <v>0</v>
      </c>
      <c r="R259" s="170"/>
      <c r="S259" s="170"/>
      <c r="T259" s="171"/>
      <c r="U259" s="165"/>
      <c r="V259" s="165">
        <f>SUM(V260:V274)</f>
        <v>150.55000000000001</v>
      </c>
      <c r="W259" s="165"/>
      <c r="X259" s="165"/>
      <c r="Y259" s="165"/>
      <c r="AG259" t="s">
        <v>155</v>
      </c>
    </row>
    <row r="260" spans="1:60" outlineLevel="1" x14ac:dyDescent="0.2">
      <c r="A260" s="173">
        <v>78</v>
      </c>
      <c r="B260" s="174" t="s">
        <v>465</v>
      </c>
      <c r="C260" s="190" t="s">
        <v>466</v>
      </c>
      <c r="D260" s="175" t="s">
        <v>170</v>
      </c>
      <c r="E260" s="176">
        <v>177.75</v>
      </c>
      <c r="F260" s="177"/>
      <c r="G260" s="178">
        <f>ROUND(E260*F260,2)</f>
        <v>0</v>
      </c>
      <c r="H260" s="177"/>
      <c r="I260" s="178">
        <f>ROUND(E260*H260,2)</f>
        <v>0</v>
      </c>
      <c r="J260" s="177"/>
      <c r="K260" s="178">
        <f>ROUND(E260*J260,2)</f>
        <v>0</v>
      </c>
      <c r="L260" s="178">
        <v>21</v>
      </c>
      <c r="M260" s="178">
        <f>G260*(1+L260/100)</f>
        <v>0</v>
      </c>
      <c r="N260" s="176">
        <v>1E-4</v>
      </c>
      <c r="O260" s="176">
        <f>ROUND(E260*N260,2)</f>
        <v>0.02</v>
      </c>
      <c r="P260" s="176">
        <v>0</v>
      </c>
      <c r="Q260" s="176">
        <f>ROUND(E260*P260,2)</f>
        <v>0</v>
      </c>
      <c r="R260" s="178" t="s">
        <v>467</v>
      </c>
      <c r="S260" s="178" t="s">
        <v>160</v>
      </c>
      <c r="T260" s="179" t="s">
        <v>160</v>
      </c>
      <c r="U260" s="158">
        <v>3.2480000000000002E-2</v>
      </c>
      <c r="V260" s="158">
        <f>ROUND(E260*U260,2)</f>
        <v>5.77</v>
      </c>
      <c r="W260" s="158"/>
      <c r="X260" s="158" t="s">
        <v>161</v>
      </c>
      <c r="Y260" s="158" t="s">
        <v>162</v>
      </c>
      <c r="Z260" s="147"/>
      <c r="AA260" s="147"/>
      <c r="AB260" s="147"/>
      <c r="AC260" s="147"/>
      <c r="AD260" s="147"/>
      <c r="AE260" s="147"/>
      <c r="AF260" s="147"/>
      <c r="AG260" s="147" t="s">
        <v>163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191" t="s">
        <v>468</v>
      </c>
      <c r="D261" s="160"/>
      <c r="E261" s="161">
        <v>177.75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167</v>
      </c>
      <c r="AH261" s="147">
        <v>5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73">
        <v>79</v>
      </c>
      <c r="B262" s="174" t="s">
        <v>469</v>
      </c>
      <c r="C262" s="190" t="s">
        <v>470</v>
      </c>
      <c r="D262" s="175" t="s">
        <v>170</v>
      </c>
      <c r="E262" s="176">
        <v>810.91</v>
      </c>
      <c r="F262" s="177"/>
      <c r="G262" s="178">
        <f>ROUND(E262*F262,2)</f>
        <v>0</v>
      </c>
      <c r="H262" s="177"/>
      <c r="I262" s="178">
        <f>ROUND(E262*H262,2)</f>
        <v>0</v>
      </c>
      <c r="J262" s="177"/>
      <c r="K262" s="178">
        <f>ROUND(E262*J262,2)</f>
        <v>0</v>
      </c>
      <c r="L262" s="178">
        <v>21</v>
      </c>
      <c r="M262" s="178">
        <f>G262*(1+L262/100)</f>
        <v>0</v>
      </c>
      <c r="N262" s="176">
        <v>1.2999999999999999E-4</v>
      </c>
      <c r="O262" s="176">
        <f>ROUND(E262*N262,2)</f>
        <v>0.11</v>
      </c>
      <c r="P262" s="176">
        <v>0</v>
      </c>
      <c r="Q262" s="176">
        <f>ROUND(E262*P262,2)</f>
        <v>0</v>
      </c>
      <c r="R262" s="178" t="s">
        <v>467</v>
      </c>
      <c r="S262" s="178" t="s">
        <v>160</v>
      </c>
      <c r="T262" s="179" t="s">
        <v>160</v>
      </c>
      <c r="U262" s="158">
        <v>3.2480000000000002E-2</v>
      </c>
      <c r="V262" s="158">
        <f>ROUND(E262*U262,2)</f>
        <v>26.34</v>
      </c>
      <c r="W262" s="158"/>
      <c r="X262" s="158" t="s">
        <v>161</v>
      </c>
      <c r="Y262" s="158" t="s">
        <v>162</v>
      </c>
      <c r="Z262" s="147"/>
      <c r="AA262" s="147"/>
      <c r="AB262" s="147"/>
      <c r="AC262" s="147"/>
      <c r="AD262" s="147"/>
      <c r="AE262" s="147"/>
      <c r="AF262" s="147"/>
      <c r="AG262" s="147" t="s">
        <v>246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191" t="s">
        <v>471</v>
      </c>
      <c r="D263" s="160"/>
      <c r="E263" s="161">
        <v>810.91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167</v>
      </c>
      <c r="AH263" s="147">
        <v>5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73">
        <v>80</v>
      </c>
      <c r="B264" s="174" t="s">
        <v>472</v>
      </c>
      <c r="C264" s="190" t="s">
        <v>473</v>
      </c>
      <c r="D264" s="175" t="s">
        <v>170</v>
      </c>
      <c r="E264" s="176">
        <v>177.75</v>
      </c>
      <c r="F264" s="177"/>
      <c r="G264" s="178">
        <f>ROUND(E264*F264,2)</f>
        <v>0</v>
      </c>
      <c r="H264" s="177"/>
      <c r="I264" s="178">
        <f>ROUND(E264*H264,2)</f>
        <v>0</v>
      </c>
      <c r="J264" s="177"/>
      <c r="K264" s="178">
        <f>ROUND(E264*J264,2)</f>
        <v>0</v>
      </c>
      <c r="L264" s="178">
        <v>21</v>
      </c>
      <c r="M264" s="178">
        <f>G264*(1+L264/100)</f>
        <v>0</v>
      </c>
      <c r="N264" s="176">
        <v>3.5E-4</v>
      </c>
      <c r="O264" s="176">
        <f>ROUND(E264*N264,2)</f>
        <v>0.06</v>
      </c>
      <c r="P264" s="176">
        <v>0</v>
      </c>
      <c r="Q264" s="176">
        <f>ROUND(E264*P264,2)</f>
        <v>0</v>
      </c>
      <c r="R264" s="178" t="s">
        <v>467</v>
      </c>
      <c r="S264" s="178" t="s">
        <v>160</v>
      </c>
      <c r="T264" s="179" t="s">
        <v>160</v>
      </c>
      <c r="U264" s="158">
        <v>0.16897000000000001</v>
      </c>
      <c r="V264" s="158">
        <f>ROUND(E264*U264,2)</f>
        <v>30.03</v>
      </c>
      <c r="W264" s="158"/>
      <c r="X264" s="158" t="s">
        <v>161</v>
      </c>
      <c r="Y264" s="158" t="s">
        <v>162</v>
      </c>
      <c r="Z264" s="147"/>
      <c r="AA264" s="147"/>
      <c r="AB264" s="147"/>
      <c r="AC264" s="147"/>
      <c r="AD264" s="147"/>
      <c r="AE264" s="147"/>
      <c r="AF264" s="147"/>
      <c r="AG264" s="147" t="s">
        <v>163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191" t="s">
        <v>474</v>
      </c>
      <c r="D265" s="160"/>
      <c r="E265" s="161">
        <v>44.15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167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2.5" outlineLevel="3" x14ac:dyDescent="0.2">
      <c r="A266" s="154"/>
      <c r="B266" s="155"/>
      <c r="C266" s="191" t="s">
        <v>208</v>
      </c>
      <c r="D266" s="160"/>
      <c r="E266" s="161">
        <v>98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167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91" t="s">
        <v>475</v>
      </c>
      <c r="D267" s="160"/>
      <c r="E267" s="161">
        <v>35.6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167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73">
        <v>81</v>
      </c>
      <c r="B268" s="174" t="s">
        <v>476</v>
      </c>
      <c r="C268" s="190" t="s">
        <v>477</v>
      </c>
      <c r="D268" s="175" t="s">
        <v>170</v>
      </c>
      <c r="E268" s="176">
        <v>810.91</v>
      </c>
      <c r="F268" s="177"/>
      <c r="G268" s="178">
        <f>ROUND(E268*F268,2)</f>
        <v>0</v>
      </c>
      <c r="H268" s="177"/>
      <c r="I268" s="178">
        <f>ROUND(E268*H268,2)</f>
        <v>0</v>
      </c>
      <c r="J268" s="177"/>
      <c r="K268" s="178">
        <f>ROUND(E268*J268,2)</f>
        <v>0</v>
      </c>
      <c r="L268" s="178">
        <v>21</v>
      </c>
      <c r="M268" s="178">
        <f>G268*(1+L268/100)</f>
        <v>0</v>
      </c>
      <c r="N268" s="176">
        <v>2.4000000000000001E-4</v>
      </c>
      <c r="O268" s="176">
        <f>ROUND(E268*N268,2)</f>
        <v>0.19</v>
      </c>
      <c r="P268" s="176">
        <v>0</v>
      </c>
      <c r="Q268" s="176">
        <f>ROUND(E268*P268,2)</f>
        <v>0</v>
      </c>
      <c r="R268" s="178" t="s">
        <v>467</v>
      </c>
      <c r="S268" s="178" t="s">
        <v>160</v>
      </c>
      <c r="T268" s="179" t="s">
        <v>160</v>
      </c>
      <c r="U268" s="158">
        <v>0.10902000000000001</v>
      </c>
      <c r="V268" s="158">
        <f>ROUND(E268*U268,2)</f>
        <v>88.41</v>
      </c>
      <c r="W268" s="158"/>
      <c r="X268" s="158" t="s">
        <v>161</v>
      </c>
      <c r="Y268" s="158" t="s">
        <v>162</v>
      </c>
      <c r="Z268" s="147"/>
      <c r="AA268" s="147"/>
      <c r="AB268" s="147"/>
      <c r="AC268" s="147"/>
      <c r="AD268" s="147"/>
      <c r="AE268" s="147"/>
      <c r="AF268" s="147"/>
      <c r="AG268" s="147" t="s">
        <v>406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191" t="s">
        <v>478</v>
      </c>
      <c r="D269" s="160"/>
      <c r="E269" s="161">
        <v>42.384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167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91" t="s">
        <v>479</v>
      </c>
      <c r="D270" s="160"/>
      <c r="E270" s="161">
        <v>94.08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167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91" t="s">
        <v>480</v>
      </c>
      <c r="D271" s="160"/>
      <c r="E271" s="161">
        <v>34.176000000000002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167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91" t="s">
        <v>481</v>
      </c>
      <c r="D272" s="160"/>
      <c r="E272" s="161">
        <v>90.17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167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1" t="s">
        <v>482</v>
      </c>
      <c r="D273" s="160"/>
      <c r="E273" s="161">
        <v>414.2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167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1" t="s">
        <v>254</v>
      </c>
      <c r="D274" s="160"/>
      <c r="E274" s="161">
        <v>135.9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167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x14ac:dyDescent="0.2">
      <c r="A275" s="166" t="s">
        <v>154</v>
      </c>
      <c r="B275" s="167" t="s">
        <v>120</v>
      </c>
      <c r="C275" s="189" t="s">
        <v>121</v>
      </c>
      <c r="D275" s="168"/>
      <c r="E275" s="169"/>
      <c r="F275" s="170"/>
      <c r="G275" s="170">
        <f>SUMIF(AG276:AG276,"&lt;&gt;NOR",G276:G276)</f>
        <v>0</v>
      </c>
      <c r="H275" s="170"/>
      <c r="I275" s="170">
        <f>SUM(I276:I276)</f>
        <v>0</v>
      </c>
      <c r="J275" s="170"/>
      <c r="K275" s="170">
        <f>SUM(K276:K276)</f>
        <v>0</v>
      </c>
      <c r="L275" s="170"/>
      <c r="M275" s="170">
        <f>SUM(M276:M276)</f>
        <v>0</v>
      </c>
      <c r="N275" s="169"/>
      <c r="O275" s="169">
        <f>SUM(O276:O276)</f>
        <v>0</v>
      </c>
      <c r="P275" s="169"/>
      <c r="Q275" s="169">
        <f>SUM(Q276:Q276)</f>
        <v>0</v>
      </c>
      <c r="R275" s="170"/>
      <c r="S275" s="170"/>
      <c r="T275" s="171"/>
      <c r="U275" s="165"/>
      <c r="V275" s="165">
        <f>SUM(V276:V276)</f>
        <v>0</v>
      </c>
      <c r="W275" s="165"/>
      <c r="X275" s="165"/>
      <c r="Y275" s="165"/>
      <c r="AG275" t="s">
        <v>155</v>
      </c>
    </row>
    <row r="276" spans="1:60" outlineLevel="1" x14ac:dyDescent="0.2">
      <c r="A276" s="181">
        <v>82</v>
      </c>
      <c r="B276" s="182" t="s">
        <v>483</v>
      </c>
      <c r="C276" s="192" t="s">
        <v>484</v>
      </c>
      <c r="D276" s="183" t="s">
        <v>244</v>
      </c>
      <c r="E276" s="184">
        <v>40</v>
      </c>
      <c r="F276" s="185"/>
      <c r="G276" s="186">
        <f>ROUND(E276*F276,2)</f>
        <v>0</v>
      </c>
      <c r="H276" s="185"/>
      <c r="I276" s="186">
        <f>ROUND(E276*H276,2)</f>
        <v>0</v>
      </c>
      <c r="J276" s="185"/>
      <c r="K276" s="186">
        <f>ROUND(E276*J276,2)</f>
        <v>0</v>
      </c>
      <c r="L276" s="186">
        <v>21</v>
      </c>
      <c r="M276" s="186">
        <f>G276*(1+L276/100)</f>
        <v>0</v>
      </c>
      <c r="N276" s="184">
        <v>0</v>
      </c>
      <c r="O276" s="184">
        <f>ROUND(E276*N276,2)</f>
        <v>0</v>
      </c>
      <c r="P276" s="184">
        <v>0</v>
      </c>
      <c r="Q276" s="184">
        <f>ROUND(E276*P276,2)</f>
        <v>0</v>
      </c>
      <c r="R276" s="186"/>
      <c r="S276" s="186" t="s">
        <v>193</v>
      </c>
      <c r="T276" s="187" t="s">
        <v>245</v>
      </c>
      <c r="U276" s="158">
        <v>0</v>
      </c>
      <c r="V276" s="158">
        <f>ROUND(E276*U276,2)</f>
        <v>0</v>
      </c>
      <c r="W276" s="158"/>
      <c r="X276" s="158" t="s">
        <v>161</v>
      </c>
      <c r="Y276" s="158" t="s">
        <v>162</v>
      </c>
      <c r="Z276" s="147"/>
      <c r="AA276" s="147"/>
      <c r="AB276" s="147"/>
      <c r="AC276" s="147"/>
      <c r="AD276" s="147"/>
      <c r="AE276" s="147"/>
      <c r="AF276" s="147"/>
      <c r="AG276" s="147" t="s">
        <v>246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x14ac:dyDescent="0.2">
      <c r="A277" s="166" t="s">
        <v>154</v>
      </c>
      <c r="B277" s="167" t="s">
        <v>122</v>
      </c>
      <c r="C277" s="189" t="s">
        <v>123</v>
      </c>
      <c r="D277" s="168"/>
      <c r="E277" s="169"/>
      <c r="F277" s="170"/>
      <c r="G277" s="170">
        <f>SUMIF(AG278:AG286,"&lt;&gt;NOR",G278:G286)</f>
        <v>0</v>
      </c>
      <c r="H277" s="170"/>
      <c r="I277" s="170">
        <f>SUM(I278:I286)</f>
        <v>0</v>
      </c>
      <c r="J277" s="170"/>
      <c r="K277" s="170">
        <f>SUM(K278:K286)</f>
        <v>0</v>
      </c>
      <c r="L277" s="170"/>
      <c r="M277" s="170">
        <f>SUM(M278:M286)</f>
        <v>0</v>
      </c>
      <c r="N277" s="169"/>
      <c r="O277" s="169">
        <f>SUM(O278:O286)</f>
        <v>0</v>
      </c>
      <c r="P277" s="169"/>
      <c r="Q277" s="169">
        <f>SUM(Q278:Q286)</f>
        <v>0</v>
      </c>
      <c r="R277" s="170"/>
      <c r="S277" s="170"/>
      <c r="T277" s="171"/>
      <c r="U277" s="165"/>
      <c r="V277" s="165">
        <f>SUM(V278:V286)</f>
        <v>406.77</v>
      </c>
      <c r="W277" s="165"/>
      <c r="X277" s="165"/>
      <c r="Y277" s="165"/>
      <c r="AG277" t="s">
        <v>155</v>
      </c>
    </row>
    <row r="278" spans="1:60" outlineLevel="1" x14ac:dyDescent="0.2">
      <c r="A278" s="173">
        <v>83</v>
      </c>
      <c r="B278" s="174" t="s">
        <v>485</v>
      </c>
      <c r="C278" s="190" t="s">
        <v>486</v>
      </c>
      <c r="D278" s="175" t="s">
        <v>158</v>
      </c>
      <c r="E278" s="176">
        <v>207.32230999999999</v>
      </c>
      <c r="F278" s="177"/>
      <c r="G278" s="178">
        <f>ROUND(E278*F278,2)</f>
        <v>0</v>
      </c>
      <c r="H278" s="177"/>
      <c r="I278" s="178">
        <f>ROUND(E278*H278,2)</f>
        <v>0</v>
      </c>
      <c r="J278" s="177"/>
      <c r="K278" s="178">
        <f>ROUND(E278*J278,2)</f>
        <v>0</v>
      </c>
      <c r="L278" s="178">
        <v>21</v>
      </c>
      <c r="M278" s="178">
        <f>G278*(1+L278/100)</f>
        <v>0</v>
      </c>
      <c r="N278" s="176">
        <v>0</v>
      </c>
      <c r="O278" s="176">
        <f>ROUND(E278*N278,2)</f>
        <v>0</v>
      </c>
      <c r="P278" s="176">
        <v>0</v>
      </c>
      <c r="Q278" s="176">
        <f>ROUND(E278*P278,2)</f>
        <v>0</v>
      </c>
      <c r="R278" s="178" t="s">
        <v>263</v>
      </c>
      <c r="S278" s="178" t="s">
        <v>160</v>
      </c>
      <c r="T278" s="179" t="s">
        <v>160</v>
      </c>
      <c r="U278" s="158">
        <v>0.49</v>
      </c>
      <c r="V278" s="158">
        <f>ROUND(E278*U278,2)</f>
        <v>101.59</v>
      </c>
      <c r="W278" s="158"/>
      <c r="X278" s="158" t="s">
        <v>487</v>
      </c>
      <c r="Y278" s="158" t="s">
        <v>162</v>
      </c>
      <c r="Z278" s="147"/>
      <c r="AA278" s="147"/>
      <c r="AB278" s="147"/>
      <c r="AC278" s="147"/>
      <c r="AD278" s="147"/>
      <c r="AE278" s="147"/>
      <c r="AF278" s="147"/>
      <c r="AG278" s="147" t="s">
        <v>488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254" t="s">
        <v>489</v>
      </c>
      <c r="D279" s="255"/>
      <c r="E279" s="255"/>
      <c r="F279" s="255"/>
      <c r="G279" s="255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189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81">
        <v>84</v>
      </c>
      <c r="B280" s="182" t="s">
        <v>490</v>
      </c>
      <c r="C280" s="192" t="s">
        <v>491</v>
      </c>
      <c r="D280" s="183" t="s">
        <v>158</v>
      </c>
      <c r="E280" s="184">
        <v>4146.4461099999999</v>
      </c>
      <c r="F280" s="185"/>
      <c r="G280" s="186">
        <f>ROUND(E280*F280,2)</f>
        <v>0</v>
      </c>
      <c r="H280" s="185"/>
      <c r="I280" s="186">
        <f>ROUND(E280*H280,2)</f>
        <v>0</v>
      </c>
      <c r="J280" s="185"/>
      <c r="K280" s="186">
        <f>ROUND(E280*J280,2)</f>
        <v>0</v>
      </c>
      <c r="L280" s="186">
        <v>21</v>
      </c>
      <c r="M280" s="186">
        <f>G280*(1+L280/100)</f>
        <v>0</v>
      </c>
      <c r="N280" s="184">
        <v>0</v>
      </c>
      <c r="O280" s="184">
        <f>ROUND(E280*N280,2)</f>
        <v>0</v>
      </c>
      <c r="P280" s="184">
        <v>0</v>
      </c>
      <c r="Q280" s="184">
        <f>ROUND(E280*P280,2)</f>
        <v>0</v>
      </c>
      <c r="R280" s="186" t="s">
        <v>263</v>
      </c>
      <c r="S280" s="186" t="s">
        <v>160</v>
      </c>
      <c r="T280" s="187" t="s">
        <v>160</v>
      </c>
      <c r="U280" s="158">
        <v>0</v>
      </c>
      <c r="V280" s="158">
        <f>ROUND(E280*U280,2)</f>
        <v>0</v>
      </c>
      <c r="W280" s="158"/>
      <c r="X280" s="158" t="s">
        <v>487</v>
      </c>
      <c r="Y280" s="158" t="s">
        <v>162</v>
      </c>
      <c r="Z280" s="147"/>
      <c r="AA280" s="147"/>
      <c r="AB280" s="147"/>
      <c r="AC280" s="147"/>
      <c r="AD280" s="147"/>
      <c r="AE280" s="147"/>
      <c r="AF280" s="147"/>
      <c r="AG280" s="147" t="s">
        <v>488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22.5" outlineLevel="1" x14ac:dyDescent="0.2">
      <c r="A281" s="181">
        <v>85</v>
      </c>
      <c r="B281" s="182" t="s">
        <v>492</v>
      </c>
      <c r="C281" s="192" t="s">
        <v>493</v>
      </c>
      <c r="D281" s="183" t="s">
        <v>158</v>
      </c>
      <c r="E281" s="184">
        <v>207.32230999999999</v>
      </c>
      <c r="F281" s="185"/>
      <c r="G281" s="186">
        <f>ROUND(E281*F281,2)</f>
        <v>0</v>
      </c>
      <c r="H281" s="185"/>
      <c r="I281" s="186">
        <f>ROUND(E281*H281,2)</f>
        <v>0</v>
      </c>
      <c r="J281" s="185"/>
      <c r="K281" s="186">
        <f>ROUND(E281*J281,2)</f>
        <v>0</v>
      </c>
      <c r="L281" s="186">
        <v>21</v>
      </c>
      <c r="M281" s="186">
        <f>G281*(1+L281/100)</f>
        <v>0</v>
      </c>
      <c r="N281" s="184">
        <v>0</v>
      </c>
      <c r="O281" s="184">
        <f>ROUND(E281*N281,2)</f>
        <v>0</v>
      </c>
      <c r="P281" s="184">
        <v>0</v>
      </c>
      <c r="Q281" s="184">
        <f>ROUND(E281*P281,2)</f>
        <v>0</v>
      </c>
      <c r="R281" s="186" t="s">
        <v>263</v>
      </c>
      <c r="S281" s="186" t="s">
        <v>160</v>
      </c>
      <c r="T281" s="187" t="s">
        <v>160</v>
      </c>
      <c r="U281" s="158">
        <v>0</v>
      </c>
      <c r="V281" s="158">
        <f>ROUND(E281*U281,2)</f>
        <v>0</v>
      </c>
      <c r="W281" s="158"/>
      <c r="X281" s="158" t="s">
        <v>487</v>
      </c>
      <c r="Y281" s="158" t="s">
        <v>162</v>
      </c>
      <c r="Z281" s="147"/>
      <c r="AA281" s="147"/>
      <c r="AB281" s="147"/>
      <c r="AC281" s="147"/>
      <c r="AD281" s="147"/>
      <c r="AE281" s="147"/>
      <c r="AF281" s="147"/>
      <c r="AG281" s="147" t="s">
        <v>488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22.5" outlineLevel="1" x14ac:dyDescent="0.2">
      <c r="A282" s="173">
        <v>86</v>
      </c>
      <c r="B282" s="174" t="s">
        <v>494</v>
      </c>
      <c r="C282" s="190" t="s">
        <v>495</v>
      </c>
      <c r="D282" s="175" t="s">
        <v>158</v>
      </c>
      <c r="E282" s="176">
        <v>207.32230999999999</v>
      </c>
      <c r="F282" s="177"/>
      <c r="G282" s="178">
        <f>ROUND(E282*F282,2)</f>
        <v>0</v>
      </c>
      <c r="H282" s="177"/>
      <c r="I282" s="178">
        <f>ROUND(E282*H282,2)</f>
        <v>0</v>
      </c>
      <c r="J282" s="177"/>
      <c r="K282" s="178">
        <f>ROUND(E282*J282,2)</f>
        <v>0</v>
      </c>
      <c r="L282" s="178">
        <v>21</v>
      </c>
      <c r="M282" s="178">
        <f>G282*(1+L282/100)</f>
        <v>0</v>
      </c>
      <c r="N282" s="176">
        <v>0</v>
      </c>
      <c r="O282" s="176">
        <f>ROUND(E282*N282,2)</f>
        <v>0</v>
      </c>
      <c r="P282" s="176">
        <v>0</v>
      </c>
      <c r="Q282" s="176">
        <f>ROUND(E282*P282,2)</f>
        <v>0</v>
      </c>
      <c r="R282" s="178" t="s">
        <v>496</v>
      </c>
      <c r="S282" s="178" t="s">
        <v>160</v>
      </c>
      <c r="T282" s="179" t="s">
        <v>160</v>
      </c>
      <c r="U282" s="158">
        <v>0.752</v>
      </c>
      <c r="V282" s="158">
        <f>ROUND(E282*U282,2)</f>
        <v>155.91</v>
      </c>
      <c r="W282" s="158"/>
      <c r="X282" s="158" t="s">
        <v>487</v>
      </c>
      <c r="Y282" s="158" t="s">
        <v>162</v>
      </c>
      <c r="Z282" s="147"/>
      <c r="AA282" s="147"/>
      <c r="AB282" s="147"/>
      <c r="AC282" s="147"/>
      <c r="AD282" s="147"/>
      <c r="AE282" s="147"/>
      <c r="AF282" s="147"/>
      <c r="AG282" s="147" t="s">
        <v>488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">
      <c r="A283" s="154"/>
      <c r="B283" s="155"/>
      <c r="C283" s="256" t="s">
        <v>497</v>
      </c>
      <c r="D283" s="257"/>
      <c r="E283" s="257"/>
      <c r="F283" s="257"/>
      <c r="G283" s="257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165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80" t="str">
        <f>C283</f>
        <v>nebo vybouraných hmot nošením nebo přehazováním k místu nakládky přístupnému normálním dopravním prostředkům do 10 m,</v>
      </c>
      <c r="BB283" s="147"/>
      <c r="BC283" s="147"/>
      <c r="BD283" s="147"/>
      <c r="BE283" s="147"/>
      <c r="BF283" s="147"/>
      <c r="BG283" s="147"/>
      <c r="BH283" s="147"/>
    </row>
    <row r="284" spans="1:60" ht="22.5" outlineLevel="2" x14ac:dyDescent="0.2">
      <c r="A284" s="154"/>
      <c r="B284" s="155"/>
      <c r="C284" s="258" t="s">
        <v>498</v>
      </c>
      <c r="D284" s="259"/>
      <c r="E284" s="259"/>
      <c r="F284" s="259"/>
      <c r="G284" s="259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7"/>
      <c r="AA284" s="147"/>
      <c r="AB284" s="147"/>
      <c r="AC284" s="147"/>
      <c r="AD284" s="147"/>
      <c r="AE284" s="147"/>
      <c r="AF284" s="147"/>
      <c r="AG284" s="147" t="s">
        <v>189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80" t="str">
        <f>C284</f>
        <v>S naložením suti nebo vybouraných hmot do dopravního prostředku a na jejich vyložením, popřípadě přeložením na normální dopravní prostředek.</v>
      </c>
      <c r="BB284" s="147"/>
      <c r="BC284" s="147"/>
      <c r="BD284" s="147"/>
      <c r="BE284" s="147"/>
      <c r="BF284" s="147"/>
      <c r="BG284" s="147"/>
      <c r="BH284" s="147"/>
    </row>
    <row r="285" spans="1:60" ht="22.5" outlineLevel="1" x14ac:dyDescent="0.2">
      <c r="A285" s="173">
        <v>87</v>
      </c>
      <c r="B285" s="174" t="s">
        <v>499</v>
      </c>
      <c r="C285" s="190" t="s">
        <v>500</v>
      </c>
      <c r="D285" s="175" t="s">
        <v>158</v>
      </c>
      <c r="E285" s="176">
        <v>414.64461</v>
      </c>
      <c r="F285" s="177"/>
      <c r="G285" s="178">
        <f>ROUND(E285*F285,2)</f>
        <v>0</v>
      </c>
      <c r="H285" s="177"/>
      <c r="I285" s="178">
        <f>ROUND(E285*H285,2)</f>
        <v>0</v>
      </c>
      <c r="J285" s="177"/>
      <c r="K285" s="178">
        <f>ROUND(E285*J285,2)</f>
        <v>0</v>
      </c>
      <c r="L285" s="178">
        <v>21</v>
      </c>
      <c r="M285" s="178">
        <f>G285*(1+L285/100)</f>
        <v>0</v>
      </c>
      <c r="N285" s="176">
        <v>0</v>
      </c>
      <c r="O285" s="176">
        <f>ROUND(E285*N285,2)</f>
        <v>0</v>
      </c>
      <c r="P285" s="176">
        <v>0</v>
      </c>
      <c r="Q285" s="176">
        <f>ROUND(E285*P285,2)</f>
        <v>0</v>
      </c>
      <c r="R285" s="178" t="s">
        <v>496</v>
      </c>
      <c r="S285" s="178" t="s">
        <v>160</v>
      </c>
      <c r="T285" s="179" t="s">
        <v>160</v>
      </c>
      <c r="U285" s="158">
        <v>0.36</v>
      </c>
      <c r="V285" s="158">
        <f>ROUND(E285*U285,2)</f>
        <v>149.27000000000001</v>
      </c>
      <c r="W285" s="158"/>
      <c r="X285" s="158" t="s">
        <v>487</v>
      </c>
      <c r="Y285" s="158" t="s">
        <v>162</v>
      </c>
      <c r="Z285" s="147"/>
      <c r="AA285" s="147"/>
      <c r="AB285" s="147"/>
      <c r="AC285" s="147"/>
      <c r="AD285" s="147"/>
      <c r="AE285" s="147"/>
      <c r="AF285" s="147"/>
      <c r="AG285" s="147" t="s">
        <v>488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256" t="s">
        <v>497</v>
      </c>
      <c r="D286" s="257"/>
      <c r="E286" s="257"/>
      <c r="F286" s="257"/>
      <c r="G286" s="257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165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80" t="str">
        <f>C286</f>
        <v>nebo vybouraných hmot nošením nebo přehazováním k místu nakládky přístupnému normálním dopravním prostředkům do 10 m,</v>
      </c>
      <c r="BB286" s="147"/>
      <c r="BC286" s="147"/>
      <c r="BD286" s="147"/>
      <c r="BE286" s="147"/>
      <c r="BF286" s="147"/>
      <c r="BG286" s="147"/>
      <c r="BH286" s="147"/>
    </row>
    <row r="287" spans="1:60" x14ac:dyDescent="0.2">
      <c r="A287" s="166" t="s">
        <v>154</v>
      </c>
      <c r="B287" s="167" t="s">
        <v>125</v>
      </c>
      <c r="C287" s="189" t="s">
        <v>27</v>
      </c>
      <c r="D287" s="168"/>
      <c r="E287" s="169"/>
      <c r="F287" s="170"/>
      <c r="G287" s="170">
        <f>SUMIF(AG288:AG292,"&lt;&gt;NOR",G288:G292)</f>
        <v>0</v>
      </c>
      <c r="H287" s="170"/>
      <c r="I287" s="170">
        <f>SUM(I288:I292)</f>
        <v>0</v>
      </c>
      <c r="J287" s="170"/>
      <c r="K287" s="170">
        <f>SUM(K288:K292)</f>
        <v>0</v>
      </c>
      <c r="L287" s="170"/>
      <c r="M287" s="170">
        <f>SUM(M288:M292)</f>
        <v>0</v>
      </c>
      <c r="N287" s="169"/>
      <c r="O287" s="169">
        <f>SUM(O288:O292)</f>
        <v>0</v>
      </c>
      <c r="P287" s="169"/>
      <c r="Q287" s="169">
        <f>SUM(Q288:Q292)</f>
        <v>0</v>
      </c>
      <c r="R287" s="170"/>
      <c r="S287" s="170"/>
      <c r="T287" s="171"/>
      <c r="U287" s="165"/>
      <c r="V287" s="165">
        <f>SUM(V288:V292)</f>
        <v>0</v>
      </c>
      <c r="W287" s="165"/>
      <c r="X287" s="165"/>
      <c r="Y287" s="165"/>
      <c r="AG287" t="s">
        <v>155</v>
      </c>
    </row>
    <row r="288" spans="1:60" outlineLevel="1" x14ac:dyDescent="0.2">
      <c r="A288" s="173">
        <v>88</v>
      </c>
      <c r="B288" s="174" t="s">
        <v>501</v>
      </c>
      <c r="C288" s="190" t="s">
        <v>502</v>
      </c>
      <c r="D288" s="175" t="s">
        <v>503</v>
      </c>
      <c r="E288" s="176">
        <v>1</v>
      </c>
      <c r="F288" s="177"/>
      <c r="G288" s="178">
        <f>ROUND(E288*F288,2)</f>
        <v>0</v>
      </c>
      <c r="H288" s="177"/>
      <c r="I288" s="178">
        <f>ROUND(E288*H288,2)</f>
        <v>0</v>
      </c>
      <c r="J288" s="177"/>
      <c r="K288" s="178">
        <f>ROUND(E288*J288,2)</f>
        <v>0</v>
      </c>
      <c r="L288" s="178">
        <v>21</v>
      </c>
      <c r="M288" s="178">
        <f>G288*(1+L288/100)</f>
        <v>0</v>
      </c>
      <c r="N288" s="176">
        <v>0</v>
      </c>
      <c r="O288" s="176">
        <f>ROUND(E288*N288,2)</f>
        <v>0</v>
      </c>
      <c r="P288" s="176">
        <v>0</v>
      </c>
      <c r="Q288" s="176">
        <f>ROUND(E288*P288,2)</f>
        <v>0</v>
      </c>
      <c r="R288" s="178"/>
      <c r="S288" s="178" t="s">
        <v>193</v>
      </c>
      <c r="T288" s="179" t="s">
        <v>245</v>
      </c>
      <c r="U288" s="158">
        <v>0</v>
      </c>
      <c r="V288" s="158">
        <f>ROUND(E288*U288,2)</f>
        <v>0</v>
      </c>
      <c r="W288" s="158"/>
      <c r="X288" s="158" t="s">
        <v>504</v>
      </c>
      <c r="Y288" s="158" t="s">
        <v>162</v>
      </c>
      <c r="Z288" s="147"/>
      <c r="AA288" s="147"/>
      <c r="AB288" s="147"/>
      <c r="AC288" s="147"/>
      <c r="AD288" s="147"/>
      <c r="AE288" s="147"/>
      <c r="AF288" s="147"/>
      <c r="AG288" s="147" t="s">
        <v>505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2" x14ac:dyDescent="0.2">
      <c r="A289" s="154"/>
      <c r="B289" s="155"/>
      <c r="C289" s="254" t="s">
        <v>506</v>
      </c>
      <c r="D289" s="255"/>
      <c r="E289" s="255"/>
      <c r="F289" s="255"/>
      <c r="G289" s="255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189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258" t="s">
        <v>507</v>
      </c>
      <c r="D290" s="259"/>
      <c r="E290" s="259"/>
      <c r="F290" s="259"/>
      <c r="G290" s="259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189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73">
        <v>89</v>
      </c>
      <c r="B291" s="174" t="s">
        <v>508</v>
      </c>
      <c r="C291" s="190" t="s">
        <v>509</v>
      </c>
      <c r="D291" s="175" t="s">
        <v>503</v>
      </c>
      <c r="E291" s="176">
        <v>1</v>
      </c>
      <c r="F291" s="177"/>
      <c r="G291" s="178">
        <f>ROUND(E291*F291,2)</f>
        <v>0</v>
      </c>
      <c r="H291" s="177"/>
      <c r="I291" s="178">
        <f>ROUND(E291*H291,2)</f>
        <v>0</v>
      </c>
      <c r="J291" s="177"/>
      <c r="K291" s="178">
        <f>ROUND(E291*J291,2)</f>
        <v>0</v>
      </c>
      <c r="L291" s="178">
        <v>21</v>
      </c>
      <c r="M291" s="178">
        <f>G291*(1+L291/100)</f>
        <v>0</v>
      </c>
      <c r="N291" s="176">
        <v>0</v>
      </c>
      <c r="O291" s="176">
        <f>ROUND(E291*N291,2)</f>
        <v>0</v>
      </c>
      <c r="P291" s="176">
        <v>0</v>
      </c>
      <c r="Q291" s="176">
        <f>ROUND(E291*P291,2)</f>
        <v>0</v>
      </c>
      <c r="R291" s="178"/>
      <c r="S291" s="178" t="s">
        <v>193</v>
      </c>
      <c r="T291" s="179" t="s">
        <v>245</v>
      </c>
      <c r="U291" s="158">
        <v>0</v>
      </c>
      <c r="V291" s="158">
        <f>ROUND(E291*U291,2)</f>
        <v>0</v>
      </c>
      <c r="W291" s="158"/>
      <c r="X291" s="158" t="s">
        <v>504</v>
      </c>
      <c r="Y291" s="158" t="s">
        <v>162</v>
      </c>
      <c r="Z291" s="147"/>
      <c r="AA291" s="147"/>
      <c r="AB291" s="147"/>
      <c r="AC291" s="147"/>
      <c r="AD291" s="147"/>
      <c r="AE291" s="147"/>
      <c r="AF291" s="147"/>
      <c r="AG291" s="147" t="s">
        <v>510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254" t="s">
        <v>511</v>
      </c>
      <c r="D292" s="255"/>
      <c r="E292" s="255"/>
      <c r="F292" s="255"/>
      <c r="G292" s="255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189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80" t="str">
        <f>C292</f>
        <v>Náklady zhotovitele, které vzniknou v souvislosti s povinnostmi zhotovitele při předání a převzetí díla.</v>
      </c>
      <c r="BB292" s="147"/>
      <c r="BC292" s="147"/>
      <c r="BD292" s="147"/>
      <c r="BE292" s="147"/>
      <c r="BF292" s="147"/>
      <c r="BG292" s="147"/>
      <c r="BH292" s="147"/>
    </row>
    <row r="293" spans="1:60" x14ac:dyDescent="0.2">
      <c r="A293" s="166" t="s">
        <v>154</v>
      </c>
      <c r="B293" s="167" t="s">
        <v>126</v>
      </c>
      <c r="C293" s="189" t="s">
        <v>28</v>
      </c>
      <c r="D293" s="168"/>
      <c r="E293" s="169"/>
      <c r="F293" s="170"/>
      <c r="G293" s="170">
        <f>SUMIF(AG294:AG300,"&lt;&gt;NOR",G294:G300)</f>
        <v>0</v>
      </c>
      <c r="H293" s="170"/>
      <c r="I293" s="170">
        <f>SUM(I294:I300)</f>
        <v>0</v>
      </c>
      <c r="J293" s="170"/>
      <c r="K293" s="170">
        <f>SUM(K294:K300)</f>
        <v>0</v>
      </c>
      <c r="L293" s="170"/>
      <c r="M293" s="170">
        <f>SUM(M294:M300)</f>
        <v>0</v>
      </c>
      <c r="N293" s="169"/>
      <c r="O293" s="169">
        <f>SUM(O294:O300)</f>
        <v>0</v>
      </c>
      <c r="P293" s="169"/>
      <c r="Q293" s="169">
        <f>SUM(Q294:Q300)</f>
        <v>0</v>
      </c>
      <c r="R293" s="170"/>
      <c r="S293" s="170"/>
      <c r="T293" s="171"/>
      <c r="U293" s="165"/>
      <c r="V293" s="165">
        <f>SUM(V294:V300)</f>
        <v>0</v>
      </c>
      <c r="W293" s="165"/>
      <c r="X293" s="165"/>
      <c r="Y293" s="165"/>
      <c r="AG293" t="s">
        <v>155</v>
      </c>
    </row>
    <row r="294" spans="1:60" outlineLevel="1" x14ac:dyDescent="0.2">
      <c r="A294" s="181">
        <v>90</v>
      </c>
      <c r="B294" s="182" t="s">
        <v>512</v>
      </c>
      <c r="C294" s="192" t="s">
        <v>513</v>
      </c>
      <c r="D294" s="183" t="s">
        <v>503</v>
      </c>
      <c r="E294" s="184">
        <v>1</v>
      </c>
      <c r="F294" s="185"/>
      <c r="G294" s="186">
        <f>ROUND(E294*F294,2)</f>
        <v>0</v>
      </c>
      <c r="H294" s="185"/>
      <c r="I294" s="186">
        <f>ROUND(E294*H294,2)</f>
        <v>0</v>
      </c>
      <c r="J294" s="185"/>
      <c r="K294" s="186">
        <f>ROUND(E294*J294,2)</f>
        <v>0</v>
      </c>
      <c r="L294" s="186">
        <v>21</v>
      </c>
      <c r="M294" s="186">
        <f>G294*(1+L294/100)</f>
        <v>0</v>
      </c>
      <c r="N294" s="184">
        <v>0</v>
      </c>
      <c r="O294" s="184">
        <f>ROUND(E294*N294,2)</f>
        <v>0</v>
      </c>
      <c r="P294" s="184">
        <v>0</v>
      </c>
      <c r="Q294" s="184">
        <f>ROUND(E294*P294,2)</f>
        <v>0</v>
      </c>
      <c r="R294" s="186"/>
      <c r="S294" s="186" t="s">
        <v>193</v>
      </c>
      <c r="T294" s="187" t="s">
        <v>245</v>
      </c>
      <c r="U294" s="158">
        <v>0</v>
      </c>
      <c r="V294" s="158">
        <f>ROUND(E294*U294,2)</f>
        <v>0</v>
      </c>
      <c r="W294" s="158"/>
      <c r="X294" s="158" t="s">
        <v>161</v>
      </c>
      <c r="Y294" s="158" t="s">
        <v>162</v>
      </c>
      <c r="Z294" s="147"/>
      <c r="AA294" s="147"/>
      <c r="AB294" s="147"/>
      <c r="AC294" s="147"/>
      <c r="AD294" s="147"/>
      <c r="AE294" s="147"/>
      <c r="AF294" s="147"/>
      <c r="AG294" s="147" t="s">
        <v>163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81">
        <v>91</v>
      </c>
      <c r="B295" s="182" t="s">
        <v>512</v>
      </c>
      <c r="C295" s="192" t="s">
        <v>514</v>
      </c>
      <c r="D295" s="183" t="s">
        <v>503</v>
      </c>
      <c r="E295" s="184">
        <v>1</v>
      </c>
      <c r="F295" s="185"/>
      <c r="G295" s="186">
        <f>ROUND(E295*F295,2)</f>
        <v>0</v>
      </c>
      <c r="H295" s="185"/>
      <c r="I295" s="186">
        <f>ROUND(E295*H295,2)</f>
        <v>0</v>
      </c>
      <c r="J295" s="185"/>
      <c r="K295" s="186">
        <f>ROUND(E295*J295,2)</f>
        <v>0</v>
      </c>
      <c r="L295" s="186">
        <v>21</v>
      </c>
      <c r="M295" s="186">
        <f>G295*(1+L295/100)</f>
        <v>0</v>
      </c>
      <c r="N295" s="184">
        <v>0</v>
      </c>
      <c r="O295" s="184">
        <f>ROUND(E295*N295,2)</f>
        <v>0</v>
      </c>
      <c r="P295" s="184">
        <v>0</v>
      </c>
      <c r="Q295" s="184">
        <f>ROUND(E295*P295,2)</f>
        <v>0</v>
      </c>
      <c r="R295" s="186"/>
      <c r="S295" s="186" t="s">
        <v>193</v>
      </c>
      <c r="T295" s="187" t="s">
        <v>245</v>
      </c>
      <c r="U295" s="158">
        <v>0</v>
      </c>
      <c r="V295" s="158">
        <f>ROUND(E295*U295,2)</f>
        <v>0</v>
      </c>
      <c r="W295" s="158"/>
      <c r="X295" s="158" t="s">
        <v>504</v>
      </c>
      <c r="Y295" s="158" t="s">
        <v>162</v>
      </c>
      <c r="Z295" s="147"/>
      <c r="AA295" s="147"/>
      <c r="AB295" s="147"/>
      <c r="AC295" s="147"/>
      <c r="AD295" s="147"/>
      <c r="AE295" s="147"/>
      <c r="AF295" s="147"/>
      <c r="AG295" s="147" t="s">
        <v>515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73">
        <v>92</v>
      </c>
      <c r="B296" s="174" t="s">
        <v>516</v>
      </c>
      <c r="C296" s="190" t="s">
        <v>517</v>
      </c>
      <c r="D296" s="175" t="s">
        <v>503</v>
      </c>
      <c r="E296" s="176">
        <v>1</v>
      </c>
      <c r="F296" s="177"/>
      <c r="G296" s="178">
        <f>ROUND(E296*F296,2)</f>
        <v>0</v>
      </c>
      <c r="H296" s="177"/>
      <c r="I296" s="178">
        <f>ROUND(E296*H296,2)</f>
        <v>0</v>
      </c>
      <c r="J296" s="177"/>
      <c r="K296" s="178">
        <f>ROUND(E296*J296,2)</f>
        <v>0</v>
      </c>
      <c r="L296" s="178">
        <v>21</v>
      </c>
      <c r="M296" s="178">
        <f>G296*(1+L296/100)</f>
        <v>0</v>
      </c>
      <c r="N296" s="176">
        <v>0</v>
      </c>
      <c r="O296" s="176">
        <f>ROUND(E296*N296,2)</f>
        <v>0</v>
      </c>
      <c r="P296" s="176">
        <v>0</v>
      </c>
      <c r="Q296" s="176">
        <f>ROUND(E296*P296,2)</f>
        <v>0</v>
      </c>
      <c r="R296" s="178"/>
      <c r="S296" s="178" t="s">
        <v>193</v>
      </c>
      <c r="T296" s="179" t="s">
        <v>245</v>
      </c>
      <c r="U296" s="158">
        <v>0</v>
      </c>
      <c r="V296" s="158">
        <f>ROUND(E296*U296,2)</f>
        <v>0</v>
      </c>
      <c r="W296" s="158"/>
      <c r="X296" s="158" t="s">
        <v>504</v>
      </c>
      <c r="Y296" s="158" t="s">
        <v>162</v>
      </c>
      <c r="Z296" s="147"/>
      <c r="AA296" s="147"/>
      <c r="AB296" s="147"/>
      <c r="AC296" s="147"/>
      <c r="AD296" s="147"/>
      <c r="AE296" s="147"/>
      <c r="AF296" s="147"/>
      <c r="AG296" s="147" t="s">
        <v>510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2" x14ac:dyDescent="0.2">
      <c r="A297" s="154"/>
      <c r="B297" s="155"/>
      <c r="C297" s="254" t="s">
        <v>518</v>
      </c>
      <c r="D297" s="255"/>
      <c r="E297" s="255"/>
      <c r="F297" s="255"/>
      <c r="G297" s="255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7"/>
      <c r="AA297" s="147"/>
      <c r="AB297" s="147"/>
      <c r="AC297" s="147"/>
      <c r="AD297" s="147"/>
      <c r="AE297" s="147"/>
      <c r="AF297" s="147"/>
      <c r="AG297" s="147" t="s">
        <v>189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73">
        <v>93</v>
      </c>
      <c r="B298" s="174" t="s">
        <v>519</v>
      </c>
      <c r="C298" s="190" t="s">
        <v>520</v>
      </c>
      <c r="D298" s="175" t="s">
        <v>503</v>
      </c>
      <c r="E298" s="176">
        <v>1</v>
      </c>
      <c r="F298" s="177"/>
      <c r="G298" s="178">
        <f>ROUND(E298*F298,2)</f>
        <v>0</v>
      </c>
      <c r="H298" s="177"/>
      <c r="I298" s="178">
        <f>ROUND(E298*H298,2)</f>
        <v>0</v>
      </c>
      <c r="J298" s="177"/>
      <c r="K298" s="178">
        <f>ROUND(E298*J298,2)</f>
        <v>0</v>
      </c>
      <c r="L298" s="178">
        <v>21</v>
      </c>
      <c r="M298" s="178">
        <f>G298*(1+L298/100)</f>
        <v>0</v>
      </c>
      <c r="N298" s="176">
        <v>0</v>
      </c>
      <c r="O298" s="176">
        <f>ROUND(E298*N298,2)</f>
        <v>0</v>
      </c>
      <c r="P298" s="176">
        <v>0</v>
      </c>
      <c r="Q298" s="176">
        <f>ROUND(E298*P298,2)</f>
        <v>0</v>
      </c>
      <c r="R298" s="178"/>
      <c r="S298" s="178" t="s">
        <v>193</v>
      </c>
      <c r="T298" s="179" t="s">
        <v>245</v>
      </c>
      <c r="U298" s="158">
        <v>0</v>
      </c>
      <c r="V298" s="158">
        <f>ROUND(E298*U298,2)</f>
        <v>0</v>
      </c>
      <c r="W298" s="158"/>
      <c r="X298" s="158" t="s">
        <v>504</v>
      </c>
      <c r="Y298" s="158" t="s">
        <v>162</v>
      </c>
      <c r="Z298" s="147"/>
      <c r="AA298" s="147"/>
      <c r="AB298" s="147"/>
      <c r="AC298" s="147"/>
      <c r="AD298" s="147"/>
      <c r="AE298" s="147"/>
      <c r="AF298" s="147"/>
      <c r="AG298" s="147" t="s">
        <v>510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254" t="s">
        <v>521</v>
      </c>
      <c r="D299" s="255"/>
      <c r="E299" s="255"/>
      <c r="F299" s="255"/>
      <c r="G299" s="255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189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80" t="str">
        <f>C299</f>
        <v>Náklady na vyhotovení dokumentace skutečného provedení stavby a její předání objednateli v požadované formě a požadovaném počtu.</v>
      </c>
      <c r="BB299" s="147"/>
      <c r="BC299" s="147"/>
      <c r="BD299" s="147"/>
      <c r="BE299" s="147"/>
      <c r="BF299" s="147"/>
      <c r="BG299" s="147"/>
      <c r="BH299" s="147"/>
    </row>
    <row r="300" spans="1:60" ht="33.75" outlineLevel="1" x14ac:dyDescent="0.2">
      <c r="A300" s="173">
        <v>94</v>
      </c>
      <c r="B300" s="174" t="s">
        <v>522</v>
      </c>
      <c r="C300" s="190" t="s">
        <v>523</v>
      </c>
      <c r="D300" s="175" t="s">
        <v>503</v>
      </c>
      <c r="E300" s="176">
        <v>1</v>
      </c>
      <c r="F300" s="177"/>
      <c r="G300" s="178">
        <f>ROUND(E300*F300,2)</f>
        <v>0</v>
      </c>
      <c r="H300" s="177"/>
      <c r="I300" s="178">
        <f>ROUND(E300*H300,2)</f>
        <v>0</v>
      </c>
      <c r="J300" s="177"/>
      <c r="K300" s="178">
        <f>ROUND(E300*J300,2)</f>
        <v>0</v>
      </c>
      <c r="L300" s="178">
        <v>21</v>
      </c>
      <c r="M300" s="178">
        <f>G300*(1+L300/100)</f>
        <v>0</v>
      </c>
      <c r="N300" s="176">
        <v>0</v>
      </c>
      <c r="O300" s="176">
        <f>ROUND(E300*N300,2)</f>
        <v>0</v>
      </c>
      <c r="P300" s="176">
        <v>0</v>
      </c>
      <c r="Q300" s="176">
        <f>ROUND(E300*P300,2)</f>
        <v>0</v>
      </c>
      <c r="R300" s="178"/>
      <c r="S300" s="178" t="s">
        <v>193</v>
      </c>
      <c r="T300" s="179" t="s">
        <v>245</v>
      </c>
      <c r="U300" s="158">
        <v>0</v>
      </c>
      <c r="V300" s="158">
        <f>ROUND(E300*U300,2)</f>
        <v>0</v>
      </c>
      <c r="W300" s="158"/>
      <c r="X300" s="158" t="s">
        <v>504</v>
      </c>
      <c r="Y300" s="158" t="s">
        <v>162</v>
      </c>
      <c r="Z300" s="147"/>
      <c r="AA300" s="147"/>
      <c r="AB300" s="147"/>
      <c r="AC300" s="147"/>
      <c r="AD300" s="147"/>
      <c r="AE300" s="147"/>
      <c r="AF300" s="147"/>
      <c r="AG300" s="147" t="s">
        <v>515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x14ac:dyDescent="0.2">
      <c r="A301" s="3"/>
      <c r="B301" s="4"/>
      <c r="C301" s="194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AE301">
        <v>15</v>
      </c>
      <c r="AF301">
        <v>21</v>
      </c>
      <c r="AG301" t="s">
        <v>140</v>
      </c>
    </row>
    <row r="302" spans="1:60" x14ac:dyDescent="0.2">
      <c r="A302" s="150"/>
      <c r="B302" s="151" t="s">
        <v>29</v>
      </c>
      <c r="C302" s="195"/>
      <c r="D302" s="152"/>
      <c r="E302" s="153"/>
      <c r="F302" s="153"/>
      <c r="G302" s="172">
        <f>G8+G29+G47+G73+G77+G85+G129+G132+G158+G190+G220+G225+G248+G259+G275+G277+G287+G293</f>
        <v>0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AE302">
        <f>SUMIF(L7:L300,AE301,G7:G300)</f>
        <v>0</v>
      </c>
      <c r="AF302">
        <f>SUMIF(L7:L300,AF301,G7:G300)</f>
        <v>0</v>
      </c>
      <c r="AG302" t="s">
        <v>524</v>
      </c>
    </row>
    <row r="303" spans="1:60" x14ac:dyDescent="0.2">
      <c r="C303" s="196"/>
      <c r="D303" s="10"/>
      <c r="AG303" t="s">
        <v>525</v>
      </c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/0bKGiBFDhkMVpljqi74R6+A/YuDELMYuDmadg95Jil/xhFm3SnD6GHJxs+cPZmPpLCM4Dapikw4UmcaMpWOA==" saltValue="Hu33IIeBFa+9IDdjwfhp5A==" spinCount="100000" sheet="1" formatRows="0"/>
  <mergeCells count="50">
    <mergeCell ref="C13:G13"/>
    <mergeCell ref="A1:G1"/>
    <mergeCell ref="C2:G2"/>
    <mergeCell ref="C3:G3"/>
    <mergeCell ref="C4:G4"/>
    <mergeCell ref="C10:G10"/>
    <mergeCell ref="C58:G58"/>
    <mergeCell ref="C16:G16"/>
    <mergeCell ref="C21:G21"/>
    <mergeCell ref="C24:G24"/>
    <mergeCell ref="C25:G25"/>
    <mergeCell ref="C31:G31"/>
    <mergeCell ref="C34:G34"/>
    <mergeCell ref="C43:G43"/>
    <mergeCell ref="C49:G49"/>
    <mergeCell ref="C50:G50"/>
    <mergeCell ref="C53:G53"/>
    <mergeCell ref="C54:G54"/>
    <mergeCell ref="C113:G113"/>
    <mergeCell ref="C61:G61"/>
    <mergeCell ref="C64:G64"/>
    <mergeCell ref="C67:G67"/>
    <mergeCell ref="C70:G70"/>
    <mergeCell ref="C87:G87"/>
    <mergeCell ref="C92:G92"/>
    <mergeCell ref="C97:G97"/>
    <mergeCell ref="C100:G100"/>
    <mergeCell ref="C105:G105"/>
    <mergeCell ref="C108:G108"/>
    <mergeCell ref="C111:G111"/>
    <mergeCell ref="C279:G279"/>
    <mergeCell ref="C115:G115"/>
    <mergeCell ref="C126:G126"/>
    <mergeCell ref="C131:G131"/>
    <mergeCell ref="C157:G157"/>
    <mergeCell ref="C189:G189"/>
    <mergeCell ref="C192:G192"/>
    <mergeCell ref="C219:G219"/>
    <mergeCell ref="C224:G224"/>
    <mergeCell ref="C235:G235"/>
    <mergeCell ref="C247:G247"/>
    <mergeCell ref="C250:G250"/>
    <mergeCell ref="C297:G297"/>
    <mergeCell ref="C299:G299"/>
    <mergeCell ref="C283:G283"/>
    <mergeCell ref="C284:G284"/>
    <mergeCell ref="C286:G286"/>
    <mergeCell ref="C289:G289"/>
    <mergeCell ref="C290:G290"/>
    <mergeCell ref="C292:G29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2" t="s">
        <v>127</v>
      </c>
      <c r="B1" s="262"/>
      <c r="C1" s="262"/>
      <c r="D1" s="262"/>
      <c r="E1" s="262"/>
      <c r="F1" s="262"/>
      <c r="G1" s="262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129</v>
      </c>
    </row>
    <row r="3" spans="1:60" ht="24.95" customHeight="1" x14ac:dyDescent="0.2">
      <c r="A3" s="139" t="s">
        <v>8</v>
      </c>
      <c r="B3" s="49" t="s">
        <v>47</v>
      </c>
      <c r="C3" s="263" t="s">
        <v>48</v>
      </c>
      <c r="D3" s="264"/>
      <c r="E3" s="264"/>
      <c r="F3" s="264"/>
      <c r="G3" s="265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51</v>
      </c>
      <c r="C4" s="266" t="s">
        <v>52</v>
      </c>
      <c r="D4" s="267"/>
      <c r="E4" s="267"/>
      <c r="F4" s="267"/>
      <c r="G4" s="268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43</v>
      </c>
      <c r="C8" s="189" t="s">
        <v>73</v>
      </c>
      <c r="D8" s="168"/>
      <c r="E8" s="169"/>
      <c r="F8" s="170"/>
      <c r="G8" s="170">
        <f>SUMIF(AG9:AG26,"&lt;&gt;NOR",G9:G26)</f>
        <v>0</v>
      </c>
      <c r="H8" s="170"/>
      <c r="I8" s="170">
        <f>SUM(I9:I26)</f>
        <v>0</v>
      </c>
      <c r="J8" s="170"/>
      <c r="K8" s="170">
        <f>SUM(K9:K26)</f>
        <v>0</v>
      </c>
      <c r="L8" s="170"/>
      <c r="M8" s="170">
        <f>SUM(M9:M26)</f>
        <v>0</v>
      </c>
      <c r="N8" s="169"/>
      <c r="O8" s="169">
        <f>SUM(O9:O26)</f>
        <v>0.06</v>
      </c>
      <c r="P8" s="169"/>
      <c r="Q8" s="169">
        <f>SUM(Q9:Q26)</f>
        <v>0</v>
      </c>
      <c r="R8" s="170"/>
      <c r="S8" s="170"/>
      <c r="T8" s="171"/>
      <c r="U8" s="165"/>
      <c r="V8" s="165">
        <f>SUM(V9:V26)</f>
        <v>569.69000000000005</v>
      </c>
      <c r="W8" s="165"/>
      <c r="X8" s="165"/>
      <c r="Y8" s="165"/>
      <c r="AG8" t="s">
        <v>155</v>
      </c>
    </row>
    <row r="9" spans="1:60" outlineLevel="1" x14ac:dyDescent="0.2">
      <c r="A9" s="173">
        <v>1</v>
      </c>
      <c r="B9" s="174" t="s">
        <v>526</v>
      </c>
      <c r="C9" s="190" t="s">
        <v>527</v>
      </c>
      <c r="D9" s="175" t="s">
        <v>219</v>
      </c>
      <c r="E9" s="176">
        <v>465.3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528</v>
      </c>
      <c r="S9" s="178" t="s">
        <v>160</v>
      </c>
      <c r="T9" s="179" t="s">
        <v>160</v>
      </c>
      <c r="U9" s="158">
        <v>1.34E-2</v>
      </c>
      <c r="V9" s="158">
        <f>ROUND(E9*U9,2)</f>
        <v>6.24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163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6" t="s">
        <v>529</v>
      </c>
      <c r="D10" s="257"/>
      <c r="E10" s="257"/>
      <c r="F10" s="257"/>
      <c r="G10" s="25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165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0" t="str">
        <f>C10</f>
        <v>nebo lesní půdy, s vodorovným přemístěním na hromady v místě upotřebení nebo na dočasné či trvalé skládky se složením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91" t="s">
        <v>530</v>
      </c>
      <c r="D11" s="160"/>
      <c r="E11" s="161">
        <v>465.3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167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2</v>
      </c>
      <c r="B12" s="174" t="s">
        <v>531</v>
      </c>
      <c r="C12" s="190" t="s">
        <v>532</v>
      </c>
      <c r="D12" s="175" t="s">
        <v>219</v>
      </c>
      <c r="E12" s="176">
        <v>465.3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 t="s">
        <v>528</v>
      </c>
      <c r="S12" s="178" t="s">
        <v>160</v>
      </c>
      <c r="T12" s="179" t="s">
        <v>160</v>
      </c>
      <c r="U12" s="158">
        <v>1.0999999999999999E-2</v>
      </c>
      <c r="V12" s="158">
        <f>ROUND(E12*U12,2)</f>
        <v>5.12</v>
      </c>
      <c r="W12" s="158"/>
      <c r="X12" s="158" t="s">
        <v>161</v>
      </c>
      <c r="Y12" s="158" t="s">
        <v>162</v>
      </c>
      <c r="Z12" s="147"/>
      <c r="AA12" s="147"/>
      <c r="AB12" s="147"/>
      <c r="AC12" s="147"/>
      <c r="AD12" s="147"/>
      <c r="AE12" s="147"/>
      <c r="AF12" s="147"/>
      <c r="AG12" s="147" t="s">
        <v>246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56" t="s">
        <v>533</v>
      </c>
      <c r="D13" s="257"/>
      <c r="E13" s="257"/>
      <c r="F13" s="257"/>
      <c r="G13" s="257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165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1" t="s">
        <v>534</v>
      </c>
      <c r="D14" s="160"/>
      <c r="E14" s="161">
        <v>465.3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167</v>
      </c>
      <c r="AH14" s="147">
        <v>5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3">
        <v>3</v>
      </c>
      <c r="B15" s="174" t="s">
        <v>535</v>
      </c>
      <c r="C15" s="190" t="s">
        <v>536</v>
      </c>
      <c r="D15" s="175" t="s">
        <v>219</v>
      </c>
      <c r="E15" s="176">
        <v>465.3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 t="s">
        <v>528</v>
      </c>
      <c r="S15" s="178" t="s">
        <v>160</v>
      </c>
      <c r="T15" s="179" t="s">
        <v>160</v>
      </c>
      <c r="U15" s="158">
        <v>5.2999999999999999E-2</v>
      </c>
      <c r="V15" s="158">
        <f>ROUND(E15*U15,2)</f>
        <v>24.66</v>
      </c>
      <c r="W15" s="158"/>
      <c r="X15" s="158" t="s">
        <v>161</v>
      </c>
      <c r="Y15" s="158" t="s">
        <v>162</v>
      </c>
      <c r="Z15" s="147"/>
      <c r="AA15" s="147"/>
      <c r="AB15" s="147"/>
      <c r="AC15" s="147"/>
      <c r="AD15" s="147"/>
      <c r="AE15" s="147"/>
      <c r="AF15" s="147"/>
      <c r="AG15" s="147" t="s">
        <v>246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1" t="s">
        <v>534</v>
      </c>
      <c r="D16" s="160"/>
      <c r="E16" s="161">
        <v>465.3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167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3">
        <v>4</v>
      </c>
      <c r="B17" s="174" t="s">
        <v>537</v>
      </c>
      <c r="C17" s="190" t="s">
        <v>538</v>
      </c>
      <c r="D17" s="175" t="s">
        <v>219</v>
      </c>
      <c r="E17" s="176">
        <v>465.3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 t="s">
        <v>528</v>
      </c>
      <c r="S17" s="178" t="s">
        <v>160</v>
      </c>
      <c r="T17" s="179" t="s">
        <v>160</v>
      </c>
      <c r="U17" s="158">
        <v>8.9999999999999993E-3</v>
      </c>
      <c r="V17" s="158">
        <f>ROUND(E17*U17,2)</f>
        <v>4.1900000000000004</v>
      </c>
      <c r="W17" s="158"/>
      <c r="X17" s="158" t="s">
        <v>161</v>
      </c>
      <c r="Y17" s="158" t="s">
        <v>162</v>
      </c>
      <c r="Z17" s="147"/>
      <c r="AA17" s="147"/>
      <c r="AB17" s="147"/>
      <c r="AC17" s="147"/>
      <c r="AD17" s="147"/>
      <c r="AE17" s="147"/>
      <c r="AF17" s="147"/>
      <c r="AG17" s="147" t="s">
        <v>163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1" t="s">
        <v>534</v>
      </c>
      <c r="D18" s="160"/>
      <c r="E18" s="161">
        <v>465.3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167</v>
      </c>
      <c r="AH18" s="147">
        <v>5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5</v>
      </c>
      <c r="B19" s="174" t="s">
        <v>539</v>
      </c>
      <c r="C19" s="190" t="s">
        <v>540</v>
      </c>
      <c r="D19" s="175" t="s">
        <v>170</v>
      </c>
      <c r="E19" s="176">
        <v>1891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 t="s">
        <v>541</v>
      </c>
      <c r="S19" s="178" t="s">
        <v>160</v>
      </c>
      <c r="T19" s="179" t="s">
        <v>160</v>
      </c>
      <c r="U19" s="158">
        <v>0.06</v>
      </c>
      <c r="V19" s="158">
        <f>ROUND(E19*U19,2)</f>
        <v>113.46</v>
      </c>
      <c r="W19" s="158"/>
      <c r="X19" s="158" t="s">
        <v>161</v>
      </c>
      <c r="Y19" s="158" t="s">
        <v>162</v>
      </c>
      <c r="Z19" s="147"/>
      <c r="AA19" s="147"/>
      <c r="AB19" s="147"/>
      <c r="AC19" s="147"/>
      <c r="AD19" s="147"/>
      <c r="AE19" s="147"/>
      <c r="AF19" s="147"/>
      <c r="AG19" s="147" t="s">
        <v>246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56" t="s">
        <v>542</v>
      </c>
      <c r="D20" s="257"/>
      <c r="E20" s="257"/>
      <c r="F20" s="257"/>
      <c r="G20" s="257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165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3">
        <v>6</v>
      </c>
      <c r="B21" s="174" t="s">
        <v>543</v>
      </c>
      <c r="C21" s="190" t="s">
        <v>544</v>
      </c>
      <c r="D21" s="175" t="s">
        <v>170</v>
      </c>
      <c r="E21" s="176">
        <v>1891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 t="s">
        <v>528</v>
      </c>
      <c r="S21" s="178" t="s">
        <v>160</v>
      </c>
      <c r="T21" s="179" t="s">
        <v>160</v>
      </c>
      <c r="U21" s="158">
        <v>0.13</v>
      </c>
      <c r="V21" s="158">
        <f>ROUND(E21*U21,2)</f>
        <v>245.83</v>
      </c>
      <c r="W21" s="158"/>
      <c r="X21" s="158" t="s">
        <v>161</v>
      </c>
      <c r="Y21" s="158" t="s">
        <v>162</v>
      </c>
      <c r="Z21" s="147"/>
      <c r="AA21" s="147"/>
      <c r="AB21" s="147"/>
      <c r="AC21" s="147"/>
      <c r="AD21" s="147"/>
      <c r="AE21" s="147"/>
      <c r="AF21" s="147"/>
      <c r="AG21" s="147" t="s">
        <v>246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2" x14ac:dyDescent="0.2">
      <c r="A22" s="154"/>
      <c r="B22" s="155"/>
      <c r="C22" s="256" t="s">
        <v>545</v>
      </c>
      <c r="D22" s="257"/>
      <c r="E22" s="257"/>
      <c r="F22" s="257"/>
      <c r="G22" s="25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165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80" t="str">
        <f>C22</f>
        <v>s případným nutným přemístěním hromad nebo dočasných skládek na místo potřeby ze vzdálenosti do 30 m, v rovině nebo ve svahu do 1 : 5,</v>
      </c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3">
        <v>7</v>
      </c>
      <c r="B23" s="174" t="s">
        <v>546</v>
      </c>
      <c r="C23" s="190" t="s">
        <v>547</v>
      </c>
      <c r="D23" s="175" t="s">
        <v>170</v>
      </c>
      <c r="E23" s="176">
        <v>1891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 t="s">
        <v>541</v>
      </c>
      <c r="S23" s="178" t="s">
        <v>160</v>
      </c>
      <c r="T23" s="179" t="s">
        <v>160</v>
      </c>
      <c r="U23" s="158">
        <v>0.09</v>
      </c>
      <c r="V23" s="158">
        <f>ROUND(E23*U23,2)</f>
        <v>170.19</v>
      </c>
      <c r="W23" s="158"/>
      <c r="X23" s="158" t="s">
        <v>161</v>
      </c>
      <c r="Y23" s="158" t="s">
        <v>162</v>
      </c>
      <c r="Z23" s="147"/>
      <c r="AA23" s="147"/>
      <c r="AB23" s="147"/>
      <c r="AC23" s="147"/>
      <c r="AD23" s="147"/>
      <c r="AE23" s="147"/>
      <c r="AF23" s="147"/>
      <c r="AG23" s="147" t="s">
        <v>163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6" t="s">
        <v>548</v>
      </c>
      <c r="D24" s="257"/>
      <c r="E24" s="257"/>
      <c r="F24" s="257"/>
      <c r="G24" s="257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165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8</v>
      </c>
      <c r="B25" s="174" t="s">
        <v>549</v>
      </c>
      <c r="C25" s="190" t="s">
        <v>550</v>
      </c>
      <c r="D25" s="175" t="s">
        <v>551</v>
      </c>
      <c r="E25" s="176">
        <v>56.73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1E-3</v>
      </c>
      <c r="O25" s="176">
        <f>ROUND(E25*N25,2)</f>
        <v>0.06</v>
      </c>
      <c r="P25" s="176">
        <v>0</v>
      </c>
      <c r="Q25" s="176">
        <f>ROUND(E25*P25,2)</f>
        <v>0</v>
      </c>
      <c r="R25" s="178" t="s">
        <v>353</v>
      </c>
      <c r="S25" s="178" t="s">
        <v>160</v>
      </c>
      <c r="T25" s="179" t="s">
        <v>160</v>
      </c>
      <c r="U25" s="158">
        <v>0</v>
      </c>
      <c r="V25" s="158">
        <f>ROUND(E25*U25,2)</f>
        <v>0</v>
      </c>
      <c r="W25" s="158"/>
      <c r="X25" s="158" t="s">
        <v>354</v>
      </c>
      <c r="Y25" s="158" t="s">
        <v>162</v>
      </c>
      <c r="Z25" s="147"/>
      <c r="AA25" s="147"/>
      <c r="AB25" s="147"/>
      <c r="AC25" s="147"/>
      <c r="AD25" s="147"/>
      <c r="AE25" s="147"/>
      <c r="AF25" s="147"/>
      <c r="AG25" s="147" t="s">
        <v>447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1" t="s">
        <v>552</v>
      </c>
      <c r="D26" s="160"/>
      <c r="E26" s="161">
        <v>56.73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167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6" t="s">
        <v>154</v>
      </c>
      <c r="B27" s="167" t="s">
        <v>94</v>
      </c>
      <c r="C27" s="189" t="s">
        <v>95</v>
      </c>
      <c r="D27" s="168"/>
      <c r="E27" s="169"/>
      <c r="F27" s="170"/>
      <c r="G27" s="170">
        <f>SUMIF(AG28:AG29,"&lt;&gt;NOR",G28:G29)</f>
        <v>0</v>
      </c>
      <c r="H27" s="170"/>
      <c r="I27" s="170">
        <f>SUM(I28:I29)</f>
        <v>0</v>
      </c>
      <c r="J27" s="170"/>
      <c r="K27" s="170">
        <f>SUM(K28:K29)</f>
        <v>0</v>
      </c>
      <c r="L27" s="170"/>
      <c r="M27" s="170">
        <f>SUM(M28:M29)</f>
        <v>0</v>
      </c>
      <c r="N27" s="169"/>
      <c r="O27" s="169">
        <f>SUM(O28:O29)</f>
        <v>0</v>
      </c>
      <c r="P27" s="169"/>
      <c r="Q27" s="169">
        <f>SUM(Q28:Q29)</f>
        <v>0</v>
      </c>
      <c r="R27" s="170"/>
      <c r="S27" s="170"/>
      <c r="T27" s="171"/>
      <c r="U27" s="165"/>
      <c r="V27" s="165">
        <f>SUM(V28:V29)</f>
        <v>0.05</v>
      </c>
      <c r="W27" s="165"/>
      <c r="X27" s="165"/>
      <c r="Y27" s="165"/>
      <c r="AG27" t="s">
        <v>155</v>
      </c>
    </row>
    <row r="28" spans="1:60" ht="22.5" outlineLevel="1" x14ac:dyDescent="0.2">
      <c r="A28" s="173">
        <v>9</v>
      </c>
      <c r="B28" s="174" t="s">
        <v>553</v>
      </c>
      <c r="C28" s="190" t="s">
        <v>554</v>
      </c>
      <c r="D28" s="175" t="s">
        <v>158</v>
      </c>
      <c r="E28" s="176">
        <v>5.6730000000000003E-2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 t="s">
        <v>207</v>
      </c>
      <c r="S28" s="178" t="s">
        <v>160</v>
      </c>
      <c r="T28" s="179" t="s">
        <v>160</v>
      </c>
      <c r="U28" s="158">
        <v>0.9385</v>
      </c>
      <c r="V28" s="158">
        <f>ROUND(E28*U28,2)</f>
        <v>0.05</v>
      </c>
      <c r="W28" s="158"/>
      <c r="X28" s="158" t="s">
        <v>320</v>
      </c>
      <c r="Y28" s="158" t="s">
        <v>162</v>
      </c>
      <c r="Z28" s="147"/>
      <c r="AA28" s="147"/>
      <c r="AB28" s="147"/>
      <c r="AC28" s="147"/>
      <c r="AD28" s="147"/>
      <c r="AE28" s="147"/>
      <c r="AF28" s="147"/>
      <c r="AG28" s="147" t="s">
        <v>321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6" t="s">
        <v>322</v>
      </c>
      <c r="D29" s="257"/>
      <c r="E29" s="257"/>
      <c r="F29" s="257"/>
      <c r="G29" s="257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165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6" t="s">
        <v>154</v>
      </c>
      <c r="B30" s="167" t="s">
        <v>125</v>
      </c>
      <c r="C30" s="189" t="s">
        <v>27</v>
      </c>
      <c r="D30" s="168"/>
      <c r="E30" s="169"/>
      <c r="F30" s="170"/>
      <c r="G30" s="170">
        <f>SUMIF(AG31:AG35,"&lt;&gt;NOR",G31:G35)</f>
        <v>0</v>
      </c>
      <c r="H30" s="170"/>
      <c r="I30" s="170">
        <f>SUM(I31:I35)</f>
        <v>0</v>
      </c>
      <c r="J30" s="170"/>
      <c r="K30" s="170">
        <f>SUM(K31:K35)</f>
        <v>0</v>
      </c>
      <c r="L30" s="170"/>
      <c r="M30" s="170">
        <f>SUM(M31:M35)</f>
        <v>0</v>
      </c>
      <c r="N30" s="169"/>
      <c r="O30" s="169">
        <f>SUM(O31:O35)</f>
        <v>0</v>
      </c>
      <c r="P30" s="169"/>
      <c r="Q30" s="169">
        <f>SUM(Q31:Q35)</f>
        <v>0</v>
      </c>
      <c r="R30" s="170"/>
      <c r="S30" s="170"/>
      <c r="T30" s="171"/>
      <c r="U30" s="165"/>
      <c r="V30" s="165">
        <f>SUM(V31:V35)</f>
        <v>0</v>
      </c>
      <c r="W30" s="165"/>
      <c r="X30" s="165"/>
      <c r="Y30" s="165"/>
      <c r="AG30" t="s">
        <v>155</v>
      </c>
    </row>
    <row r="31" spans="1:60" outlineLevel="1" x14ac:dyDescent="0.2">
      <c r="A31" s="173">
        <v>10</v>
      </c>
      <c r="B31" s="174" t="s">
        <v>555</v>
      </c>
      <c r="C31" s="190" t="s">
        <v>556</v>
      </c>
      <c r="D31" s="175" t="s">
        <v>503</v>
      </c>
      <c r="E31" s="176">
        <v>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160</v>
      </c>
      <c r="T31" s="179" t="s">
        <v>245</v>
      </c>
      <c r="U31" s="158">
        <v>0</v>
      </c>
      <c r="V31" s="158">
        <f>ROUND(E31*U31,2)</f>
        <v>0</v>
      </c>
      <c r="W31" s="158"/>
      <c r="X31" s="158" t="s">
        <v>504</v>
      </c>
      <c r="Y31" s="158" t="s">
        <v>162</v>
      </c>
      <c r="Z31" s="147"/>
      <c r="AA31" s="147"/>
      <c r="AB31" s="147"/>
      <c r="AC31" s="147"/>
      <c r="AD31" s="147"/>
      <c r="AE31" s="147"/>
      <c r="AF31" s="147"/>
      <c r="AG31" s="147" t="s">
        <v>515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4" t="s">
        <v>557</v>
      </c>
      <c r="D32" s="255"/>
      <c r="E32" s="255"/>
      <c r="F32" s="255"/>
      <c r="G32" s="255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189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0" t="str">
        <f>C32</f>
        <v>Zaměření a vytýčení stávajících inženýrských sítí v místě stavby z hlediska jejich ochrany při provádění stavby.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11</v>
      </c>
      <c r="B33" s="174" t="s">
        <v>558</v>
      </c>
      <c r="C33" s="190" t="s">
        <v>559</v>
      </c>
      <c r="D33" s="175" t="s">
        <v>503</v>
      </c>
      <c r="E33" s="176">
        <v>1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8"/>
      <c r="S33" s="178" t="s">
        <v>160</v>
      </c>
      <c r="T33" s="179" t="s">
        <v>245</v>
      </c>
      <c r="U33" s="158">
        <v>0</v>
      </c>
      <c r="V33" s="158">
        <f>ROUND(E33*U33,2)</f>
        <v>0</v>
      </c>
      <c r="W33" s="158"/>
      <c r="X33" s="158" t="s">
        <v>504</v>
      </c>
      <c r="Y33" s="158" t="s">
        <v>162</v>
      </c>
      <c r="Z33" s="147"/>
      <c r="AA33" s="147"/>
      <c r="AB33" s="147"/>
      <c r="AC33" s="147"/>
      <c r="AD33" s="147"/>
      <c r="AE33" s="147"/>
      <c r="AF33" s="147"/>
      <c r="AG33" s="147" t="s">
        <v>505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4" t="s">
        <v>561</v>
      </c>
      <c r="D34" s="255"/>
      <c r="E34" s="255"/>
      <c r="F34" s="255"/>
      <c r="G34" s="255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189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3" x14ac:dyDescent="0.2">
      <c r="A35" s="154"/>
      <c r="B35" s="155"/>
      <c r="C35" s="258" t="s">
        <v>560</v>
      </c>
      <c r="D35" s="259"/>
      <c r="E35" s="259"/>
      <c r="F35" s="259"/>
      <c r="G35" s="259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189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80" t="str">
        <f>C35</f>
        <v>Vyhotovení protokolu o vytyčení stavby se seznamem souřadnic vytyčených bodů a jejich polohopisnými (S-JTSK) a výškopisnými (Bpv) hodnotami.</v>
      </c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3"/>
      <c r="B36" s="4"/>
      <c r="C36" s="19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v>15</v>
      </c>
      <c r="AF36">
        <v>21</v>
      </c>
      <c r="AG36" t="s">
        <v>140</v>
      </c>
    </row>
    <row r="37" spans="1:60" x14ac:dyDescent="0.2">
      <c r="A37" s="150"/>
      <c r="B37" s="151" t="s">
        <v>29</v>
      </c>
      <c r="C37" s="195"/>
      <c r="D37" s="152"/>
      <c r="E37" s="153"/>
      <c r="F37" s="153"/>
      <c r="G37" s="172">
        <f>G8+G27+G30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f>SUMIF(L7:L35,AE36,G7:G35)</f>
        <v>0</v>
      </c>
      <c r="AF37">
        <f>SUMIF(L7:L35,AF36,G7:G35)</f>
        <v>0</v>
      </c>
      <c r="AG37" t="s">
        <v>524</v>
      </c>
    </row>
    <row r="38" spans="1:60" x14ac:dyDescent="0.2">
      <c r="C38" s="196"/>
      <c r="D38" s="10"/>
      <c r="AG38" t="s">
        <v>525</v>
      </c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+WPZV6HXohqNe7pZzXwjkfPgM/Y6d5F7KzhMiGJWB5jwF/4q8jk9Ob1ErtLluFQpVosAhNFsrcDxW4IWmN+sw==" saltValue="H6HT8H5lCPivaRMOFfLp0A==" spinCount="100000" sheet="1" formatRows="0"/>
  <mergeCells count="13">
    <mergeCell ref="C13:G13"/>
    <mergeCell ref="A1:G1"/>
    <mergeCell ref="C2:G2"/>
    <mergeCell ref="C3:G3"/>
    <mergeCell ref="C4:G4"/>
    <mergeCell ref="C10:G10"/>
    <mergeCell ref="C35:G35"/>
    <mergeCell ref="C20:G20"/>
    <mergeCell ref="C22:G22"/>
    <mergeCell ref="C24:G24"/>
    <mergeCell ref="C29:G29"/>
    <mergeCell ref="C32:G32"/>
    <mergeCell ref="C34:G3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2" t="s">
        <v>127</v>
      </c>
      <c r="B1" s="262"/>
      <c r="C1" s="262"/>
      <c r="D1" s="262"/>
      <c r="E1" s="262"/>
      <c r="F1" s="262"/>
      <c r="G1" s="262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129</v>
      </c>
    </row>
    <row r="3" spans="1:60" ht="24.95" customHeight="1" x14ac:dyDescent="0.2">
      <c r="A3" s="139" t="s">
        <v>8</v>
      </c>
      <c r="B3" s="49" t="s">
        <v>47</v>
      </c>
      <c r="C3" s="263" t="s">
        <v>48</v>
      </c>
      <c r="D3" s="264"/>
      <c r="E3" s="264"/>
      <c r="F3" s="264"/>
      <c r="G3" s="265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53</v>
      </c>
      <c r="C4" s="266" t="s">
        <v>54</v>
      </c>
      <c r="D4" s="267"/>
      <c r="E4" s="267"/>
      <c r="F4" s="267"/>
      <c r="G4" s="268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43</v>
      </c>
      <c r="C8" s="189" t="s">
        <v>73</v>
      </c>
      <c r="D8" s="168"/>
      <c r="E8" s="169"/>
      <c r="F8" s="170"/>
      <c r="G8" s="170">
        <f>SUMIF(AG9:AG42,"&lt;&gt;NOR",G9:G42)</f>
        <v>0</v>
      </c>
      <c r="H8" s="170"/>
      <c r="I8" s="170">
        <f>SUM(I9:I42)</f>
        <v>0</v>
      </c>
      <c r="J8" s="170"/>
      <c r="K8" s="170">
        <f>SUM(K9:K42)</f>
        <v>0</v>
      </c>
      <c r="L8" s="170"/>
      <c r="M8" s="170">
        <f>SUM(M9:M42)</f>
        <v>0</v>
      </c>
      <c r="N8" s="169"/>
      <c r="O8" s="169">
        <f>SUM(O9:O42)</f>
        <v>14.49</v>
      </c>
      <c r="P8" s="169"/>
      <c r="Q8" s="169">
        <f>SUM(Q9:Q42)</f>
        <v>0</v>
      </c>
      <c r="R8" s="170"/>
      <c r="S8" s="170"/>
      <c r="T8" s="171"/>
      <c r="U8" s="165"/>
      <c r="V8" s="165">
        <f>SUM(V9:V42)</f>
        <v>87.350000000000009</v>
      </c>
      <c r="W8" s="165"/>
      <c r="X8" s="165"/>
      <c r="Y8" s="165"/>
      <c r="AG8" t="s">
        <v>155</v>
      </c>
    </row>
    <row r="9" spans="1:60" outlineLevel="1" x14ac:dyDescent="0.2">
      <c r="A9" s="173">
        <v>1</v>
      </c>
      <c r="B9" s="174" t="s">
        <v>562</v>
      </c>
      <c r="C9" s="190" t="s">
        <v>563</v>
      </c>
      <c r="D9" s="175" t="s">
        <v>219</v>
      </c>
      <c r="E9" s="176">
        <v>0.77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528</v>
      </c>
      <c r="S9" s="178" t="s">
        <v>160</v>
      </c>
      <c r="T9" s="179" t="s">
        <v>160</v>
      </c>
      <c r="U9" s="158">
        <v>10.01</v>
      </c>
      <c r="V9" s="158">
        <f>ROUND(E9*U9,2)</f>
        <v>7.71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163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6" t="s">
        <v>564</v>
      </c>
      <c r="D10" s="257"/>
      <c r="E10" s="257"/>
      <c r="F10" s="257"/>
      <c r="G10" s="25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165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91" t="s">
        <v>565</v>
      </c>
      <c r="D11" s="160"/>
      <c r="E11" s="161">
        <v>0.77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167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2</v>
      </c>
      <c r="B12" s="174" t="s">
        <v>566</v>
      </c>
      <c r="C12" s="190" t="s">
        <v>567</v>
      </c>
      <c r="D12" s="175" t="s">
        <v>219</v>
      </c>
      <c r="E12" s="176">
        <v>4.51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 t="s">
        <v>528</v>
      </c>
      <c r="S12" s="178" t="s">
        <v>160</v>
      </c>
      <c r="T12" s="179" t="s">
        <v>160</v>
      </c>
      <c r="U12" s="158">
        <v>6.298</v>
      </c>
      <c r="V12" s="158">
        <f>ROUND(E12*U12,2)</f>
        <v>28.4</v>
      </c>
      <c r="W12" s="158"/>
      <c r="X12" s="158" t="s">
        <v>161</v>
      </c>
      <c r="Y12" s="158" t="s">
        <v>162</v>
      </c>
      <c r="Z12" s="147"/>
      <c r="AA12" s="147"/>
      <c r="AB12" s="147"/>
      <c r="AC12" s="147"/>
      <c r="AD12" s="147"/>
      <c r="AE12" s="147"/>
      <c r="AF12" s="147"/>
      <c r="AG12" s="147" t="s">
        <v>163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56" t="s">
        <v>568</v>
      </c>
      <c r="D13" s="257"/>
      <c r="E13" s="257"/>
      <c r="F13" s="257"/>
      <c r="G13" s="257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165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1" t="s">
        <v>569</v>
      </c>
      <c r="D14" s="160"/>
      <c r="E14" s="161">
        <v>4.51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167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3</v>
      </c>
      <c r="B15" s="174" t="s">
        <v>570</v>
      </c>
      <c r="C15" s="190" t="s">
        <v>571</v>
      </c>
      <c r="D15" s="175" t="s">
        <v>219</v>
      </c>
      <c r="E15" s="176">
        <v>5.28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 t="s">
        <v>528</v>
      </c>
      <c r="S15" s="178" t="s">
        <v>160</v>
      </c>
      <c r="T15" s="179" t="s">
        <v>160</v>
      </c>
      <c r="U15" s="158">
        <v>3.81</v>
      </c>
      <c r="V15" s="158">
        <f>ROUND(E15*U15,2)</f>
        <v>20.12</v>
      </c>
      <c r="W15" s="158"/>
      <c r="X15" s="158" t="s">
        <v>161</v>
      </c>
      <c r="Y15" s="158" t="s">
        <v>162</v>
      </c>
      <c r="Z15" s="147"/>
      <c r="AA15" s="147"/>
      <c r="AB15" s="147"/>
      <c r="AC15" s="147"/>
      <c r="AD15" s="147"/>
      <c r="AE15" s="147"/>
      <c r="AF15" s="147"/>
      <c r="AG15" s="147" t="s">
        <v>163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6" t="s">
        <v>572</v>
      </c>
      <c r="D16" s="257"/>
      <c r="E16" s="257"/>
      <c r="F16" s="257"/>
      <c r="G16" s="257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165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0" t="str">
        <f>C16</f>
        <v xml:space="preserve"> bez naložení, avšak s vyprázdněním nádoby na hromady nebo do dopravního prostředku, na každých třeba i započatých 3 m výšky,</v>
      </c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91" t="s">
        <v>573</v>
      </c>
      <c r="D17" s="160"/>
      <c r="E17" s="161">
        <v>4.51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167</v>
      </c>
      <c r="AH17" s="147">
        <v>5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1" t="s">
        <v>574</v>
      </c>
      <c r="D18" s="160"/>
      <c r="E18" s="161">
        <v>0.77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167</v>
      </c>
      <c r="AH18" s="147">
        <v>5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4</v>
      </c>
      <c r="B19" s="174" t="s">
        <v>575</v>
      </c>
      <c r="C19" s="190" t="s">
        <v>576</v>
      </c>
      <c r="D19" s="175" t="s">
        <v>219</v>
      </c>
      <c r="E19" s="176">
        <v>0.77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 t="s">
        <v>528</v>
      </c>
      <c r="S19" s="178" t="s">
        <v>160</v>
      </c>
      <c r="T19" s="179" t="s">
        <v>160</v>
      </c>
      <c r="U19" s="158">
        <v>0.97399999999999998</v>
      </c>
      <c r="V19" s="158">
        <f>ROUND(E19*U19,2)</f>
        <v>0.75</v>
      </c>
      <c r="W19" s="158"/>
      <c r="X19" s="158" t="s">
        <v>161</v>
      </c>
      <c r="Y19" s="158" t="s">
        <v>162</v>
      </c>
      <c r="Z19" s="147"/>
      <c r="AA19" s="147"/>
      <c r="AB19" s="147"/>
      <c r="AC19" s="147"/>
      <c r="AD19" s="147"/>
      <c r="AE19" s="147"/>
      <c r="AF19" s="147"/>
      <c r="AG19" s="147" t="s">
        <v>163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2" x14ac:dyDescent="0.2">
      <c r="A20" s="154"/>
      <c r="B20" s="155"/>
      <c r="C20" s="256" t="s">
        <v>577</v>
      </c>
      <c r="D20" s="257"/>
      <c r="E20" s="257"/>
      <c r="F20" s="257"/>
      <c r="G20" s="257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165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0" t="str">
        <f>C20</f>
        <v>nebo z pracovních šachet při podchycování základového zdiva, bez naložení, avšak s vyprázdněním nádoby na hromady nebo do dopravního prostředku,</v>
      </c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91" t="s">
        <v>574</v>
      </c>
      <c r="D21" s="160"/>
      <c r="E21" s="161">
        <v>0.77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167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5</v>
      </c>
      <c r="B22" s="174" t="s">
        <v>578</v>
      </c>
      <c r="C22" s="190" t="s">
        <v>579</v>
      </c>
      <c r="D22" s="175" t="s">
        <v>219</v>
      </c>
      <c r="E22" s="176">
        <v>5.28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 t="s">
        <v>528</v>
      </c>
      <c r="S22" s="178" t="s">
        <v>160</v>
      </c>
      <c r="T22" s="179" t="s">
        <v>160</v>
      </c>
      <c r="U22" s="158">
        <v>1.0999999999999999E-2</v>
      </c>
      <c r="V22" s="158">
        <f>ROUND(E22*U22,2)</f>
        <v>0.06</v>
      </c>
      <c r="W22" s="158"/>
      <c r="X22" s="158" t="s">
        <v>161</v>
      </c>
      <c r="Y22" s="158" t="s">
        <v>162</v>
      </c>
      <c r="Z22" s="147"/>
      <c r="AA22" s="147"/>
      <c r="AB22" s="147"/>
      <c r="AC22" s="147"/>
      <c r="AD22" s="147"/>
      <c r="AE22" s="147"/>
      <c r="AF22" s="147"/>
      <c r="AG22" s="147" t="s">
        <v>163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56" t="s">
        <v>533</v>
      </c>
      <c r="D23" s="257"/>
      <c r="E23" s="257"/>
      <c r="F23" s="257"/>
      <c r="G23" s="257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165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91" t="s">
        <v>573</v>
      </c>
      <c r="D24" s="160"/>
      <c r="E24" s="161">
        <v>4.51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167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1" t="s">
        <v>574</v>
      </c>
      <c r="D25" s="160"/>
      <c r="E25" s="161">
        <v>0.77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167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3">
        <v>6</v>
      </c>
      <c r="B26" s="174" t="s">
        <v>580</v>
      </c>
      <c r="C26" s="190" t="s">
        <v>581</v>
      </c>
      <c r="D26" s="175" t="s">
        <v>219</v>
      </c>
      <c r="E26" s="176">
        <v>105.6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 t="s">
        <v>528</v>
      </c>
      <c r="S26" s="178" t="s">
        <v>160</v>
      </c>
      <c r="T26" s="179" t="s">
        <v>160</v>
      </c>
      <c r="U26" s="158">
        <v>0</v>
      </c>
      <c r="V26" s="158">
        <f>ROUND(E26*U26,2)</f>
        <v>0</v>
      </c>
      <c r="W26" s="158"/>
      <c r="X26" s="158" t="s">
        <v>161</v>
      </c>
      <c r="Y26" s="158" t="s">
        <v>162</v>
      </c>
      <c r="Z26" s="147"/>
      <c r="AA26" s="147"/>
      <c r="AB26" s="147"/>
      <c r="AC26" s="147"/>
      <c r="AD26" s="147"/>
      <c r="AE26" s="147"/>
      <c r="AF26" s="147"/>
      <c r="AG26" s="147" t="s">
        <v>163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6" t="s">
        <v>533</v>
      </c>
      <c r="D27" s="257"/>
      <c r="E27" s="257"/>
      <c r="F27" s="257"/>
      <c r="G27" s="25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165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1" t="s">
        <v>582</v>
      </c>
      <c r="D28" s="160"/>
      <c r="E28" s="161">
        <v>105.6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167</v>
      </c>
      <c r="AH28" s="147">
        <v>5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7</v>
      </c>
      <c r="B29" s="174" t="s">
        <v>583</v>
      </c>
      <c r="C29" s="190" t="s">
        <v>584</v>
      </c>
      <c r="D29" s="175" t="s">
        <v>219</v>
      </c>
      <c r="E29" s="176">
        <v>5.28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 t="s">
        <v>528</v>
      </c>
      <c r="S29" s="178" t="s">
        <v>160</v>
      </c>
      <c r="T29" s="179" t="s">
        <v>160</v>
      </c>
      <c r="U29" s="158">
        <v>0.86799999999999999</v>
      </c>
      <c r="V29" s="158">
        <f>ROUND(E29*U29,2)</f>
        <v>4.58</v>
      </c>
      <c r="W29" s="158"/>
      <c r="X29" s="158" t="s">
        <v>161</v>
      </c>
      <c r="Y29" s="158" t="s">
        <v>162</v>
      </c>
      <c r="Z29" s="147"/>
      <c r="AA29" s="147"/>
      <c r="AB29" s="147"/>
      <c r="AC29" s="147"/>
      <c r="AD29" s="147"/>
      <c r="AE29" s="147"/>
      <c r="AF29" s="147"/>
      <c r="AG29" s="147" t="s">
        <v>163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6" t="s">
        <v>585</v>
      </c>
      <c r="D30" s="257"/>
      <c r="E30" s="257"/>
      <c r="F30" s="257"/>
      <c r="G30" s="257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165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91" t="s">
        <v>573</v>
      </c>
      <c r="D31" s="160"/>
      <c r="E31" s="161">
        <v>4.51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167</v>
      </c>
      <c r="AH31" s="147">
        <v>5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1" t="s">
        <v>574</v>
      </c>
      <c r="D32" s="160"/>
      <c r="E32" s="161">
        <v>0.77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167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8</v>
      </c>
      <c r="B33" s="174" t="s">
        <v>586</v>
      </c>
      <c r="C33" s="190" t="s">
        <v>587</v>
      </c>
      <c r="D33" s="175" t="s">
        <v>219</v>
      </c>
      <c r="E33" s="176">
        <v>15.84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8" t="s">
        <v>528</v>
      </c>
      <c r="S33" s="178" t="s">
        <v>160</v>
      </c>
      <c r="T33" s="179" t="s">
        <v>160</v>
      </c>
      <c r="U33" s="158">
        <v>1.0680000000000001</v>
      </c>
      <c r="V33" s="158">
        <f>ROUND(E33*U33,2)</f>
        <v>16.920000000000002</v>
      </c>
      <c r="W33" s="158"/>
      <c r="X33" s="158" t="s">
        <v>161</v>
      </c>
      <c r="Y33" s="158" t="s">
        <v>162</v>
      </c>
      <c r="Z33" s="147"/>
      <c r="AA33" s="147"/>
      <c r="AB33" s="147"/>
      <c r="AC33" s="147"/>
      <c r="AD33" s="147"/>
      <c r="AE33" s="147"/>
      <c r="AF33" s="147"/>
      <c r="AG33" s="147" t="s">
        <v>163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6" t="s">
        <v>585</v>
      </c>
      <c r="D34" s="257"/>
      <c r="E34" s="257"/>
      <c r="F34" s="257"/>
      <c r="G34" s="257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165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91" t="s">
        <v>588</v>
      </c>
      <c r="D35" s="160"/>
      <c r="E35" s="161">
        <v>15.84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167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3">
        <v>9</v>
      </c>
      <c r="B36" s="174" t="s">
        <v>589</v>
      </c>
      <c r="C36" s="190" t="s">
        <v>590</v>
      </c>
      <c r="D36" s="175" t="s">
        <v>219</v>
      </c>
      <c r="E36" s="176">
        <v>7.665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 t="s">
        <v>528</v>
      </c>
      <c r="S36" s="178" t="s">
        <v>160</v>
      </c>
      <c r="T36" s="179" t="s">
        <v>160</v>
      </c>
      <c r="U36" s="158">
        <v>1.1499999999999999</v>
      </c>
      <c r="V36" s="158">
        <f>ROUND(E36*U36,2)</f>
        <v>8.81</v>
      </c>
      <c r="W36" s="158"/>
      <c r="X36" s="158" t="s">
        <v>161</v>
      </c>
      <c r="Y36" s="158" t="s">
        <v>162</v>
      </c>
      <c r="Z36" s="147"/>
      <c r="AA36" s="147"/>
      <c r="AB36" s="147"/>
      <c r="AC36" s="147"/>
      <c r="AD36" s="147"/>
      <c r="AE36" s="147"/>
      <c r="AF36" s="147"/>
      <c r="AG36" s="147" t="s">
        <v>163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56" t="s">
        <v>591</v>
      </c>
      <c r="D37" s="257"/>
      <c r="E37" s="257"/>
      <c r="F37" s="257"/>
      <c r="G37" s="257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165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91" t="s">
        <v>592</v>
      </c>
      <c r="D38" s="160"/>
      <c r="E38" s="161">
        <v>2.64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167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1" t="s">
        <v>593</v>
      </c>
      <c r="D39" s="160"/>
      <c r="E39" s="161">
        <v>5.0250000000000004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167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10</v>
      </c>
      <c r="B40" s="174" t="s">
        <v>594</v>
      </c>
      <c r="C40" s="190" t="s">
        <v>595</v>
      </c>
      <c r="D40" s="175" t="s">
        <v>158</v>
      </c>
      <c r="E40" s="176">
        <v>14.48685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1</v>
      </c>
      <c r="O40" s="176">
        <f>ROUND(E40*N40,2)</f>
        <v>14.49</v>
      </c>
      <c r="P40" s="176">
        <v>0</v>
      </c>
      <c r="Q40" s="176">
        <f>ROUND(E40*P40,2)</f>
        <v>0</v>
      </c>
      <c r="R40" s="178" t="s">
        <v>353</v>
      </c>
      <c r="S40" s="178" t="s">
        <v>160</v>
      </c>
      <c r="T40" s="179" t="s">
        <v>160</v>
      </c>
      <c r="U40" s="158">
        <v>0</v>
      </c>
      <c r="V40" s="158">
        <f>ROUND(E40*U40,2)</f>
        <v>0</v>
      </c>
      <c r="W40" s="158"/>
      <c r="X40" s="158" t="s">
        <v>354</v>
      </c>
      <c r="Y40" s="158" t="s">
        <v>162</v>
      </c>
      <c r="Z40" s="147"/>
      <c r="AA40" s="147"/>
      <c r="AB40" s="147"/>
      <c r="AC40" s="147"/>
      <c r="AD40" s="147"/>
      <c r="AE40" s="147"/>
      <c r="AF40" s="147"/>
      <c r="AG40" s="147" t="s">
        <v>355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91" t="s">
        <v>596</v>
      </c>
      <c r="D41" s="160"/>
      <c r="E41" s="161">
        <v>4.9896000000000003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167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1" t="s">
        <v>597</v>
      </c>
      <c r="D42" s="160"/>
      <c r="E42" s="161">
        <v>9.4972499999999993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167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6" t="s">
        <v>154</v>
      </c>
      <c r="B43" s="167" t="s">
        <v>74</v>
      </c>
      <c r="C43" s="189" t="s">
        <v>75</v>
      </c>
      <c r="D43" s="168"/>
      <c r="E43" s="169"/>
      <c r="F43" s="170"/>
      <c r="G43" s="170">
        <f>SUMIF(AG44:AG58,"&lt;&gt;NOR",G44:G58)</f>
        <v>0</v>
      </c>
      <c r="H43" s="170"/>
      <c r="I43" s="170">
        <f>SUM(I44:I58)</f>
        <v>0</v>
      </c>
      <c r="J43" s="170"/>
      <c r="K43" s="170">
        <f>SUM(K44:K58)</f>
        <v>0</v>
      </c>
      <c r="L43" s="170"/>
      <c r="M43" s="170">
        <f>SUM(M44:M58)</f>
        <v>0</v>
      </c>
      <c r="N43" s="169"/>
      <c r="O43" s="169">
        <f>SUM(O44:O58)</f>
        <v>7.98</v>
      </c>
      <c r="P43" s="169"/>
      <c r="Q43" s="169">
        <f>SUM(Q44:Q58)</f>
        <v>0</v>
      </c>
      <c r="R43" s="170"/>
      <c r="S43" s="170"/>
      <c r="T43" s="171"/>
      <c r="U43" s="165"/>
      <c r="V43" s="165">
        <f>SUM(V44:V58)</f>
        <v>20.079999999999998</v>
      </c>
      <c r="W43" s="165"/>
      <c r="X43" s="165"/>
      <c r="Y43" s="165"/>
      <c r="AG43" t="s">
        <v>155</v>
      </c>
    </row>
    <row r="44" spans="1:60" ht="22.5" outlineLevel="1" x14ac:dyDescent="0.2">
      <c r="A44" s="173">
        <v>11</v>
      </c>
      <c r="B44" s="174" t="s">
        <v>598</v>
      </c>
      <c r="C44" s="190" t="s">
        <v>599</v>
      </c>
      <c r="D44" s="175" t="s">
        <v>219</v>
      </c>
      <c r="E44" s="176">
        <v>1.8128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2.5249999999999999</v>
      </c>
      <c r="O44" s="176">
        <f>ROUND(E44*N44,2)</f>
        <v>4.58</v>
      </c>
      <c r="P44" s="176">
        <v>0</v>
      </c>
      <c r="Q44" s="176">
        <f>ROUND(E44*P44,2)</f>
        <v>0</v>
      </c>
      <c r="R44" s="178" t="s">
        <v>159</v>
      </c>
      <c r="S44" s="178" t="s">
        <v>160</v>
      </c>
      <c r="T44" s="179" t="s">
        <v>160</v>
      </c>
      <c r="U44" s="158">
        <v>0.47699999999999998</v>
      </c>
      <c r="V44" s="158">
        <f>ROUND(E44*U44,2)</f>
        <v>0.86</v>
      </c>
      <c r="W44" s="158"/>
      <c r="X44" s="158" t="s">
        <v>161</v>
      </c>
      <c r="Y44" s="158" t="s">
        <v>162</v>
      </c>
      <c r="Z44" s="147"/>
      <c r="AA44" s="147"/>
      <c r="AB44" s="147"/>
      <c r="AC44" s="147"/>
      <c r="AD44" s="147"/>
      <c r="AE44" s="147"/>
      <c r="AF44" s="147"/>
      <c r="AG44" s="147" t="s">
        <v>163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4" t="s">
        <v>600</v>
      </c>
      <c r="D45" s="255"/>
      <c r="E45" s="255"/>
      <c r="F45" s="255"/>
      <c r="G45" s="255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189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91" t="s">
        <v>601</v>
      </c>
      <c r="D46" s="160"/>
      <c r="E46" s="161">
        <v>1.8128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167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12</v>
      </c>
      <c r="B47" s="174" t="s">
        <v>602</v>
      </c>
      <c r="C47" s="190" t="s">
        <v>603</v>
      </c>
      <c r="D47" s="175" t="s">
        <v>170</v>
      </c>
      <c r="E47" s="176">
        <v>4.4000000000000004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3.916E-2</v>
      </c>
      <c r="O47" s="176">
        <f>ROUND(E47*N47,2)</f>
        <v>0.17</v>
      </c>
      <c r="P47" s="176">
        <v>0</v>
      </c>
      <c r="Q47" s="176">
        <f>ROUND(E47*P47,2)</f>
        <v>0</v>
      </c>
      <c r="R47" s="178" t="s">
        <v>159</v>
      </c>
      <c r="S47" s="178" t="s">
        <v>160</v>
      </c>
      <c r="T47" s="179" t="s">
        <v>160</v>
      </c>
      <c r="U47" s="158">
        <v>1.05</v>
      </c>
      <c r="V47" s="158">
        <f>ROUND(E47*U47,2)</f>
        <v>4.62</v>
      </c>
      <c r="W47" s="158"/>
      <c r="X47" s="158" t="s">
        <v>161</v>
      </c>
      <c r="Y47" s="158" t="s">
        <v>162</v>
      </c>
      <c r="Z47" s="147"/>
      <c r="AA47" s="147"/>
      <c r="AB47" s="147"/>
      <c r="AC47" s="147"/>
      <c r="AD47" s="147"/>
      <c r="AE47" s="147"/>
      <c r="AF47" s="147"/>
      <c r="AG47" s="147" t="s">
        <v>163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2" x14ac:dyDescent="0.2">
      <c r="A48" s="154"/>
      <c r="B48" s="155"/>
      <c r="C48" s="256" t="s">
        <v>604</v>
      </c>
      <c r="D48" s="257"/>
      <c r="E48" s="257"/>
      <c r="F48" s="257"/>
      <c r="G48" s="257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165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80" t="str">
        <f>C48</f>
        <v>svislé nebo šikmé (odkloněné), půdorysně přímé nebo zalomené, stěn základových pasů ve volných nebo zapažených jámách, rýhách, šachtách, včetně případných vzpěr,</v>
      </c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91" t="s">
        <v>605</v>
      </c>
      <c r="D49" s="160"/>
      <c r="E49" s="161">
        <v>4.4000000000000004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167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13</v>
      </c>
      <c r="B50" s="174" t="s">
        <v>606</v>
      </c>
      <c r="C50" s="190" t="s">
        <v>607</v>
      </c>
      <c r="D50" s="175" t="s">
        <v>170</v>
      </c>
      <c r="E50" s="176">
        <v>4.4000000000000004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 t="s">
        <v>159</v>
      </c>
      <c r="S50" s="178" t="s">
        <v>160</v>
      </c>
      <c r="T50" s="179" t="s">
        <v>160</v>
      </c>
      <c r="U50" s="158">
        <v>0.32</v>
      </c>
      <c r="V50" s="158">
        <f>ROUND(E50*U50,2)</f>
        <v>1.41</v>
      </c>
      <c r="W50" s="158"/>
      <c r="X50" s="158" t="s">
        <v>161</v>
      </c>
      <c r="Y50" s="158" t="s">
        <v>162</v>
      </c>
      <c r="Z50" s="147"/>
      <c r="AA50" s="147"/>
      <c r="AB50" s="147"/>
      <c r="AC50" s="147"/>
      <c r="AD50" s="147"/>
      <c r="AE50" s="147"/>
      <c r="AF50" s="147"/>
      <c r="AG50" s="147" t="s">
        <v>163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2" x14ac:dyDescent="0.2">
      <c r="A51" s="154"/>
      <c r="B51" s="155"/>
      <c r="C51" s="256" t="s">
        <v>604</v>
      </c>
      <c r="D51" s="257"/>
      <c r="E51" s="257"/>
      <c r="F51" s="257"/>
      <c r="G51" s="257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165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80" t="str">
        <f>C51</f>
        <v>svislé nebo šikmé (odkloněné), půdorysně přímé nebo zalomené, stěn základových pasů ve volných nebo zapažených jámách, rýhách, šachtách, včetně případných vzpěr,</v>
      </c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8" t="s">
        <v>608</v>
      </c>
      <c r="D52" s="259"/>
      <c r="E52" s="259"/>
      <c r="F52" s="259"/>
      <c r="G52" s="259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189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91" t="s">
        <v>609</v>
      </c>
      <c r="D53" s="160"/>
      <c r="E53" s="161">
        <v>4.4000000000000004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167</v>
      </c>
      <c r="AH53" s="147">
        <v>5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14</v>
      </c>
      <c r="B54" s="174" t="s">
        <v>610</v>
      </c>
      <c r="C54" s="190" t="s">
        <v>611</v>
      </c>
      <c r="D54" s="175" t="s">
        <v>219</v>
      </c>
      <c r="E54" s="176">
        <v>0.79310000000000003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2.52766</v>
      </c>
      <c r="O54" s="176">
        <f>ROUND(E54*N54,2)</f>
        <v>2</v>
      </c>
      <c r="P54" s="176">
        <v>0</v>
      </c>
      <c r="Q54" s="176">
        <f>ROUND(E54*P54,2)</f>
        <v>0</v>
      </c>
      <c r="R54" s="178" t="s">
        <v>207</v>
      </c>
      <c r="S54" s="178" t="s">
        <v>160</v>
      </c>
      <c r="T54" s="179" t="s">
        <v>160</v>
      </c>
      <c r="U54" s="158">
        <v>7.8220000000000001</v>
      </c>
      <c r="V54" s="158">
        <f>ROUND(E54*U54,2)</f>
        <v>6.2</v>
      </c>
      <c r="W54" s="158"/>
      <c r="X54" s="158" t="s">
        <v>161</v>
      </c>
      <c r="Y54" s="158" t="s">
        <v>162</v>
      </c>
      <c r="Z54" s="147"/>
      <c r="AA54" s="147"/>
      <c r="AB54" s="147"/>
      <c r="AC54" s="147"/>
      <c r="AD54" s="147"/>
      <c r="AE54" s="147"/>
      <c r="AF54" s="147"/>
      <c r="AG54" s="147" t="s">
        <v>163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6" t="s">
        <v>612</v>
      </c>
      <c r="D55" s="257"/>
      <c r="E55" s="257"/>
      <c r="F55" s="257"/>
      <c r="G55" s="257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165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91" t="s">
        <v>613</v>
      </c>
      <c r="D56" s="160"/>
      <c r="E56" s="161">
        <v>0.79310000000000003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167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15</v>
      </c>
      <c r="B57" s="174" t="s">
        <v>614</v>
      </c>
      <c r="C57" s="190" t="s">
        <v>615</v>
      </c>
      <c r="D57" s="175" t="s">
        <v>170</v>
      </c>
      <c r="E57" s="176">
        <v>6.37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0.19275999999999999</v>
      </c>
      <c r="O57" s="176">
        <f>ROUND(E57*N57,2)</f>
        <v>1.23</v>
      </c>
      <c r="P57" s="176">
        <v>0</v>
      </c>
      <c r="Q57" s="176">
        <f>ROUND(E57*P57,2)</f>
        <v>0</v>
      </c>
      <c r="R57" s="178" t="s">
        <v>616</v>
      </c>
      <c r="S57" s="178" t="s">
        <v>160</v>
      </c>
      <c r="T57" s="179" t="s">
        <v>160</v>
      </c>
      <c r="U57" s="158">
        <v>1.0980000000000001</v>
      </c>
      <c r="V57" s="158">
        <f>ROUND(E57*U57,2)</f>
        <v>6.99</v>
      </c>
      <c r="W57" s="158"/>
      <c r="X57" s="158" t="s">
        <v>161</v>
      </c>
      <c r="Y57" s="158" t="s">
        <v>162</v>
      </c>
      <c r="Z57" s="147"/>
      <c r="AA57" s="147"/>
      <c r="AB57" s="147"/>
      <c r="AC57" s="147"/>
      <c r="AD57" s="147"/>
      <c r="AE57" s="147"/>
      <c r="AF57" s="147"/>
      <c r="AG57" s="147" t="s">
        <v>163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91" t="s">
        <v>617</v>
      </c>
      <c r="D58" s="160"/>
      <c r="E58" s="161">
        <v>6.37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167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6" t="s">
        <v>154</v>
      </c>
      <c r="B59" s="167" t="s">
        <v>76</v>
      </c>
      <c r="C59" s="189" t="s">
        <v>77</v>
      </c>
      <c r="D59" s="168"/>
      <c r="E59" s="169"/>
      <c r="F59" s="170"/>
      <c r="G59" s="170">
        <f>SUMIF(AG60:AG184,"&lt;&gt;NOR",G60:G184)</f>
        <v>0</v>
      </c>
      <c r="H59" s="170"/>
      <c r="I59" s="170">
        <f>SUM(I60:I184)</f>
        <v>0</v>
      </c>
      <c r="J59" s="170"/>
      <c r="K59" s="170">
        <f>SUM(K60:K184)</f>
        <v>0</v>
      </c>
      <c r="L59" s="170"/>
      <c r="M59" s="170">
        <f>SUM(M60:M184)</f>
        <v>0</v>
      </c>
      <c r="N59" s="169"/>
      <c r="O59" s="169">
        <f>SUM(O60:O184)</f>
        <v>165.13</v>
      </c>
      <c r="P59" s="169"/>
      <c r="Q59" s="169">
        <f>SUM(Q60:Q184)</f>
        <v>0</v>
      </c>
      <c r="R59" s="170"/>
      <c r="S59" s="170"/>
      <c r="T59" s="171"/>
      <c r="U59" s="165"/>
      <c r="V59" s="165">
        <f>SUM(V60:V184)</f>
        <v>1559.7400000000002</v>
      </c>
      <c r="W59" s="165"/>
      <c r="X59" s="165"/>
      <c r="Y59" s="165"/>
      <c r="AG59" t="s">
        <v>155</v>
      </c>
    </row>
    <row r="60" spans="1:60" ht="22.5" outlineLevel="1" x14ac:dyDescent="0.2">
      <c r="A60" s="173">
        <v>16</v>
      </c>
      <c r="B60" s="174" t="s">
        <v>618</v>
      </c>
      <c r="C60" s="190" t="s">
        <v>619</v>
      </c>
      <c r="D60" s="175" t="s">
        <v>170</v>
      </c>
      <c r="E60" s="176">
        <v>61.34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0.23224</v>
      </c>
      <c r="O60" s="176">
        <f>ROUND(E60*N60,2)</f>
        <v>14.25</v>
      </c>
      <c r="P60" s="176">
        <v>0</v>
      </c>
      <c r="Q60" s="176">
        <f>ROUND(E60*P60,2)</f>
        <v>0</v>
      </c>
      <c r="R60" s="178" t="s">
        <v>159</v>
      </c>
      <c r="S60" s="178" t="s">
        <v>160</v>
      </c>
      <c r="T60" s="179" t="s">
        <v>160</v>
      </c>
      <c r="U60" s="158">
        <v>0.66220000000000001</v>
      </c>
      <c r="V60" s="158">
        <f>ROUND(E60*U60,2)</f>
        <v>40.619999999999997</v>
      </c>
      <c r="W60" s="158"/>
      <c r="X60" s="158" t="s">
        <v>161</v>
      </c>
      <c r="Y60" s="158" t="s">
        <v>162</v>
      </c>
      <c r="Z60" s="147"/>
      <c r="AA60" s="147"/>
      <c r="AB60" s="147"/>
      <c r="AC60" s="147"/>
      <c r="AD60" s="147"/>
      <c r="AE60" s="147"/>
      <c r="AF60" s="147"/>
      <c r="AG60" s="147" t="s">
        <v>163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91" t="s">
        <v>620</v>
      </c>
      <c r="D61" s="160"/>
      <c r="E61" s="161">
        <v>18.420000000000002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167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1" t="s">
        <v>621</v>
      </c>
      <c r="D62" s="160"/>
      <c r="E62" s="161">
        <v>42.92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167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3">
        <v>17</v>
      </c>
      <c r="B63" s="174" t="s">
        <v>622</v>
      </c>
      <c r="C63" s="190" t="s">
        <v>623</v>
      </c>
      <c r="D63" s="175" t="s">
        <v>170</v>
      </c>
      <c r="E63" s="176">
        <v>121.67749999999999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0.17454</v>
      </c>
      <c r="O63" s="176">
        <f>ROUND(E63*N63,2)</f>
        <v>21.24</v>
      </c>
      <c r="P63" s="176">
        <v>0</v>
      </c>
      <c r="Q63" s="176">
        <f>ROUND(E63*P63,2)</f>
        <v>0</v>
      </c>
      <c r="R63" s="178" t="s">
        <v>159</v>
      </c>
      <c r="S63" s="178" t="s">
        <v>160</v>
      </c>
      <c r="T63" s="179" t="s">
        <v>160</v>
      </c>
      <c r="U63" s="158">
        <v>0.78149999999999997</v>
      </c>
      <c r="V63" s="158">
        <f>ROUND(E63*U63,2)</f>
        <v>95.09</v>
      </c>
      <c r="W63" s="158"/>
      <c r="X63" s="158" t="s">
        <v>161</v>
      </c>
      <c r="Y63" s="158" t="s">
        <v>162</v>
      </c>
      <c r="Z63" s="147"/>
      <c r="AA63" s="147"/>
      <c r="AB63" s="147"/>
      <c r="AC63" s="147"/>
      <c r="AD63" s="147"/>
      <c r="AE63" s="147"/>
      <c r="AF63" s="147"/>
      <c r="AG63" s="147" t="s">
        <v>163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1" t="s">
        <v>624</v>
      </c>
      <c r="D64" s="160"/>
      <c r="E64" s="161">
        <v>48.72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167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1" t="s">
        <v>625</v>
      </c>
      <c r="D65" s="160"/>
      <c r="E65" s="161">
        <v>69.757499999999993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167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1" t="s">
        <v>626</v>
      </c>
      <c r="D66" s="160"/>
      <c r="E66" s="161">
        <v>3.2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167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3">
        <v>18</v>
      </c>
      <c r="B67" s="174" t="s">
        <v>627</v>
      </c>
      <c r="C67" s="190" t="s">
        <v>628</v>
      </c>
      <c r="D67" s="175" t="s">
        <v>170</v>
      </c>
      <c r="E67" s="176">
        <v>3.2927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6">
        <v>0.34808</v>
      </c>
      <c r="O67" s="176">
        <f>ROUND(E67*N67,2)</f>
        <v>1.1499999999999999</v>
      </c>
      <c r="P67" s="176">
        <v>0</v>
      </c>
      <c r="Q67" s="176">
        <f>ROUND(E67*P67,2)</f>
        <v>0</v>
      </c>
      <c r="R67" s="178" t="s">
        <v>159</v>
      </c>
      <c r="S67" s="178" t="s">
        <v>160</v>
      </c>
      <c r="T67" s="179" t="s">
        <v>160</v>
      </c>
      <c r="U67" s="158">
        <v>0.95609999999999995</v>
      </c>
      <c r="V67" s="158">
        <f>ROUND(E67*U67,2)</f>
        <v>3.15</v>
      </c>
      <c r="W67" s="158"/>
      <c r="X67" s="158" t="s">
        <v>161</v>
      </c>
      <c r="Y67" s="158" t="s">
        <v>162</v>
      </c>
      <c r="Z67" s="147"/>
      <c r="AA67" s="147"/>
      <c r="AB67" s="147"/>
      <c r="AC67" s="147"/>
      <c r="AD67" s="147"/>
      <c r="AE67" s="147"/>
      <c r="AF67" s="147"/>
      <c r="AG67" s="147" t="s">
        <v>163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91" t="s">
        <v>629</v>
      </c>
      <c r="D68" s="160"/>
      <c r="E68" s="161">
        <v>3.2927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167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19</v>
      </c>
      <c r="B69" s="174" t="s">
        <v>630</v>
      </c>
      <c r="C69" s="190" t="s">
        <v>631</v>
      </c>
      <c r="D69" s="175" t="s">
        <v>178</v>
      </c>
      <c r="E69" s="176">
        <v>3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3.9789999999999999E-2</v>
      </c>
      <c r="O69" s="176">
        <f>ROUND(E69*N69,2)</f>
        <v>0.12</v>
      </c>
      <c r="P69" s="176">
        <v>0</v>
      </c>
      <c r="Q69" s="176">
        <f>ROUND(E69*P69,2)</f>
        <v>0</v>
      </c>
      <c r="R69" s="178" t="s">
        <v>159</v>
      </c>
      <c r="S69" s="178" t="s">
        <v>160</v>
      </c>
      <c r="T69" s="179" t="s">
        <v>160</v>
      </c>
      <c r="U69" s="158">
        <v>0.24199999999999999</v>
      </c>
      <c r="V69" s="158">
        <f>ROUND(E69*U69,2)</f>
        <v>0.73</v>
      </c>
      <c r="W69" s="158"/>
      <c r="X69" s="158" t="s">
        <v>161</v>
      </c>
      <c r="Y69" s="158" t="s">
        <v>162</v>
      </c>
      <c r="Z69" s="147"/>
      <c r="AA69" s="147"/>
      <c r="AB69" s="147"/>
      <c r="AC69" s="147"/>
      <c r="AD69" s="147"/>
      <c r="AE69" s="147"/>
      <c r="AF69" s="147"/>
      <c r="AG69" s="147" t="s">
        <v>163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91" t="s">
        <v>632</v>
      </c>
      <c r="D70" s="160"/>
      <c r="E70" s="161">
        <v>3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167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3.75" outlineLevel="1" x14ac:dyDescent="0.2">
      <c r="A71" s="173">
        <v>20</v>
      </c>
      <c r="B71" s="174" t="s">
        <v>633</v>
      </c>
      <c r="C71" s="190" t="s">
        <v>634</v>
      </c>
      <c r="D71" s="175" t="s">
        <v>186</v>
      </c>
      <c r="E71" s="176">
        <v>3.2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3.7819999999999999E-2</v>
      </c>
      <c r="O71" s="176">
        <f>ROUND(E71*N71,2)</f>
        <v>0.12</v>
      </c>
      <c r="P71" s="176">
        <v>0</v>
      </c>
      <c r="Q71" s="176">
        <f>ROUND(E71*P71,2)</f>
        <v>0</v>
      </c>
      <c r="R71" s="178" t="s">
        <v>159</v>
      </c>
      <c r="S71" s="178" t="s">
        <v>160</v>
      </c>
      <c r="T71" s="179" t="s">
        <v>160</v>
      </c>
      <c r="U71" s="158">
        <v>0.152</v>
      </c>
      <c r="V71" s="158">
        <f>ROUND(E71*U71,2)</f>
        <v>0.49</v>
      </c>
      <c r="W71" s="158"/>
      <c r="X71" s="158" t="s">
        <v>161</v>
      </c>
      <c r="Y71" s="158" t="s">
        <v>162</v>
      </c>
      <c r="Z71" s="147"/>
      <c r="AA71" s="147"/>
      <c r="AB71" s="147"/>
      <c r="AC71" s="147"/>
      <c r="AD71" s="147"/>
      <c r="AE71" s="147"/>
      <c r="AF71" s="147"/>
      <c r="AG71" s="147" t="s">
        <v>163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91" t="s">
        <v>635</v>
      </c>
      <c r="D72" s="160"/>
      <c r="E72" s="161">
        <v>1.5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167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1" t="s">
        <v>636</v>
      </c>
      <c r="D73" s="160"/>
      <c r="E73" s="161">
        <v>1.7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167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33.75" outlineLevel="1" x14ac:dyDescent="0.2">
      <c r="A74" s="173">
        <v>21</v>
      </c>
      <c r="B74" s="174" t="s">
        <v>637</v>
      </c>
      <c r="C74" s="190" t="s">
        <v>638</v>
      </c>
      <c r="D74" s="175" t="s">
        <v>186</v>
      </c>
      <c r="E74" s="176">
        <v>1.5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4.8710000000000003E-2</v>
      </c>
      <c r="O74" s="176">
        <f>ROUND(E74*N74,2)</f>
        <v>7.0000000000000007E-2</v>
      </c>
      <c r="P74" s="176">
        <v>0</v>
      </c>
      <c r="Q74" s="176">
        <f>ROUND(E74*P74,2)</f>
        <v>0</v>
      </c>
      <c r="R74" s="178" t="s">
        <v>159</v>
      </c>
      <c r="S74" s="178" t="s">
        <v>160</v>
      </c>
      <c r="T74" s="179" t="s">
        <v>160</v>
      </c>
      <c r="U74" s="158">
        <v>0.185</v>
      </c>
      <c r="V74" s="158">
        <f>ROUND(E74*U74,2)</f>
        <v>0.28000000000000003</v>
      </c>
      <c r="W74" s="158"/>
      <c r="X74" s="158" t="s">
        <v>161</v>
      </c>
      <c r="Y74" s="158" t="s">
        <v>162</v>
      </c>
      <c r="Z74" s="147"/>
      <c r="AA74" s="147"/>
      <c r="AB74" s="147"/>
      <c r="AC74" s="147"/>
      <c r="AD74" s="147"/>
      <c r="AE74" s="147"/>
      <c r="AF74" s="147"/>
      <c r="AG74" s="147" t="s">
        <v>163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91" t="s">
        <v>639</v>
      </c>
      <c r="D75" s="160"/>
      <c r="E75" s="161">
        <v>1.5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167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22</v>
      </c>
      <c r="B76" s="174" t="s">
        <v>640</v>
      </c>
      <c r="C76" s="190" t="s">
        <v>641</v>
      </c>
      <c r="D76" s="175" t="s">
        <v>219</v>
      </c>
      <c r="E76" s="176">
        <v>6.7500000000000004E-2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1.8196000000000001</v>
      </c>
      <c r="O76" s="176">
        <f>ROUND(E76*N76,2)</f>
        <v>0.12</v>
      </c>
      <c r="P76" s="176">
        <v>0</v>
      </c>
      <c r="Q76" s="176">
        <f>ROUND(E76*P76,2)</f>
        <v>0</v>
      </c>
      <c r="R76" s="178" t="s">
        <v>207</v>
      </c>
      <c r="S76" s="178" t="s">
        <v>160</v>
      </c>
      <c r="T76" s="179" t="s">
        <v>160</v>
      </c>
      <c r="U76" s="158">
        <v>6.77</v>
      </c>
      <c r="V76" s="158">
        <f>ROUND(E76*U76,2)</f>
        <v>0.46</v>
      </c>
      <c r="W76" s="158"/>
      <c r="X76" s="158" t="s">
        <v>161</v>
      </c>
      <c r="Y76" s="158" t="s">
        <v>162</v>
      </c>
      <c r="Z76" s="147"/>
      <c r="AA76" s="147"/>
      <c r="AB76" s="147"/>
      <c r="AC76" s="147"/>
      <c r="AD76" s="147"/>
      <c r="AE76" s="147"/>
      <c r="AF76" s="147"/>
      <c r="AG76" s="147" t="s">
        <v>163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56" t="s">
        <v>642</v>
      </c>
      <c r="D77" s="257"/>
      <c r="E77" s="257"/>
      <c r="F77" s="257"/>
      <c r="G77" s="257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165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91" t="s">
        <v>643</v>
      </c>
      <c r="D78" s="160"/>
      <c r="E78" s="161">
        <v>6.7500000000000004E-2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167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23</v>
      </c>
      <c r="B79" s="174" t="s">
        <v>644</v>
      </c>
      <c r="C79" s="190" t="s">
        <v>645</v>
      </c>
      <c r="D79" s="175" t="s">
        <v>178</v>
      </c>
      <c r="E79" s="176">
        <v>2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6.3E-3</v>
      </c>
      <c r="O79" s="176">
        <f>ROUND(E79*N79,2)</f>
        <v>0.01</v>
      </c>
      <c r="P79" s="176">
        <v>0</v>
      </c>
      <c r="Q79" s="176">
        <f>ROUND(E79*P79,2)</f>
        <v>0</v>
      </c>
      <c r="R79" s="178" t="s">
        <v>207</v>
      </c>
      <c r="S79" s="178" t="s">
        <v>160</v>
      </c>
      <c r="T79" s="179" t="s">
        <v>160</v>
      </c>
      <c r="U79" s="158">
        <v>0.11</v>
      </c>
      <c r="V79" s="158">
        <f>ROUND(E79*U79,2)</f>
        <v>0.22</v>
      </c>
      <c r="W79" s="158"/>
      <c r="X79" s="158" t="s">
        <v>161</v>
      </c>
      <c r="Y79" s="158" t="s">
        <v>162</v>
      </c>
      <c r="Z79" s="147"/>
      <c r="AA79" s="147"/>
      <c r="AB79" s="147"/>
      <c r="AC79" s="147"/>
      <c r="AD79" s="147"/>
      <c r="AE79" s="147"/>
      <c r="AF79" s="147"/>
      <c r="AG79" s="147" t="s">
        <v>163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56" t="s">
        <v>646</v>
      </c>
      <c r="D80" s="257"/>
      <c r="E80" s="257"/>
      <c r="F80" s="257"/>
      <c r="G80" s="257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165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91" t="s">
        <v>647</v>
      </c>
      <c r="D81" s="160"/>
      <c r="E81" s="161">
        <v>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167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3">
        <v>24</v>
      </c>
      <c r="B82" s="174" t="s">
        <v>648</v>
      </c>
      <c r="C82" s="190" t="s">
        <v>649</v>
      </c>
      <c r="D82" s="175" t="s">
        <v>158</v>
      </c>
      <c r="E82" s="176">
        <v>8.8660000000000003E-2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1.0970899999999999</v>
      </c>
      <c r="O82" s="176">
        <f>ROUND(E82*N82,2)</f>
        <v>0.1</v>
      </c>
      <c r="P82" s="176">
        <v>0</v>
      </c>
      <c r="Q82" s="176">
        <f>ROUND(E82*P82,2)</f>
        <v>0</v>
      </c>
      <c r="R82" s="178" t="s">
        <v>159</v>
      </c>
      <c r="S82" s="178" t="s">
        <v>160</v>
      </c>
      <c r="T82" s="179" t="s">
        <v>160</v>
      </c>
      <c r="U82" s="158">
        <v>16.582999999999998</v>
      </c>
      <c r="V82" s="158">
        <f>ROUND(E82*U82,2)</f>
        <v>1.47</v>
      </c>
      <c r="W82" s="158"/>
      <c r="X82" s="158" t="s">
        <v>161</v>
      </c>
      <c r="Y82" s="158" t="s">
        <v>162</v>
      </c>
      <c r="Z82" s="147"/>
      <c r="AA82" s="147"/>
      <c r="AB82" s="147"/>
      <c r="AC82" s="147"/>
      <c r="AD82" s="147"/>
      <c r="AE82" s="147"/>
      <c r="AF82" s="147"/>
      <c r="AG82" s="147" t="s">
        <v>163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56" t="s">
        <v>650</v>
      </c>
      <c r="D83" s="257"/>
      <c r="E83" s="257"/>
      <c r="F83" s="257"/>
      <c r="G83" s="257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165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91" t="s">
        <v>651</v>
      </c>
      <c r="D84" s="160"/>
      <c r="E84" s="161">
        <v>2.145E-2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167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1" t="s">
        <v>652</v>
      </c>
      <c r="D85" s="160"/>
      <c r="E85" s="161">
        <v>2.4309999999999998E-2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167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91" t="s">
        <v>653</v>
      </c>
      <c r="D86" s="160"/>
      <c r="E86" s="161">
        <v>4.2900000000000001E-2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167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3">
        <v>25</v>
      </c>
      <c r="B87" s="174" t="s">
        <v>654</v>
      </c>
      <c r="C87" s="190" t="s">
        <v>655</v>
      </c>
      <c r="D87" s="175" t="s">
        <v>158</v>
      </c>
      <c r="E87" s="176">
        <v>0.48905999999999999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1.221E-2</v>
      </c>
      <c r="O87" s="176">
        <f>ROUND(E87*N87,2)</f>
        <v>0.01</v>
      </c>
      <c r="P87" s="176">
        <v>0</v>
      </c>
      <c r="Q87" s="176">
        <f>ROUND(E87*P87,2)</f>
        <v>0</v>
      </c>
      <c r="R87" s="178" t="s">
        <v>159</v>
      </c>
      <c r="S87" s="178" t="s">
        <v>160</v>
      </c>
      <c r="T87" s="179" t="s">
        <v>160</v>
      </c>
      <c r="U87" s="158">
        <v>15.532999999999999</v>
      </c>
      <c r="V87" s="158">
        <f>ROUND(E87*U87,2)</f>
        <v>7.6</v>
      </c>
      <c r="W87" s="158"/>
      <c r="X87" s="158" t="s">
        <v>161</v>
      </c>
      <c r="Y87" s="158" t="s">
        <v>162</v>
      </c>
      <c r="Z87" s="147"/>
      <c r="AA87" s="147"/>
      <c r="AB87" s="147"/>
      <c r="AC87" s="147"/>
      <c r="AD87" s="147"/>
      <c r="AE87" s="147"/>
      <c r="AF87" s="147"/>
      <c r="AG87" s="147" t="s">
        <v>163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6" t="s">
        <v>650</v>
      </c>
      <c r="D88" s="257"/>
      <c r="E88" s="257"/>
      <c r="F88" s="257"/>
      <c r="G88" s="257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165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91" t="s">
        <v>656</v>
      </c>
      <c r="D89" s="160"/>
      <c r="E89" s="161">
        <v>0.48905999999999999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167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3">
        <v>26</v>
      </c>
      <c r="B90" s="174" t="s">
        <v>657</v>
      </c>
      <c r="C90" s="190" t="s">
        <v>658</v>
      </c>
      <c r="D90" s="175" t="s">
        <v>170</v>
      </c>
      <c r="E90" s="176">
        <v>1143.1007500000001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3.7670000000000002E-2</v>
      </c>
      <c r="O90" s="176">
        <f>ROUND(E90*N90,2)</f>
        <v>43.06</v>
      </c>
      <c r="P90" s="176">
        <v>0</v>
      </c>
      <c r="Q90" s="176">
        <f>ROUND(E90*P90,2)</f>
        <v>0</v>
      </c>
      <c r="R90" s="178" t="s">
        <v>207</v>
      </c>
      <c r="S90" s="178" t="s">
        <v>160</v>
      </c>
      <c r="T90" s="179" t="s">
        <v>160</v>
      </c>
      <c r="U90" s="158">
        <v>0.41</v>
      </c>
      <c r="V90" s="158">
        <f>ROUND(E90*U90,2)</f>
        <v>468.67</v>
      </c>
      <c r="W90" s="158"/>
      <c r="X90" s="158" t="s">
        <v>161</v>
      </c>
      <c r="Y90" s="158" t="s">
        <v>162</v>
      </c>
      <c r="Z90" s="147"/>
      <c r="AA90" s="147"/>
      <c r="AB90" s="147"/>
      <c r="AC90" s="147"/>
      <c r="AD90" s="147"/>
      <c r="AE90" s="147"/>
      <c r="AF90" s="147"/>
      <c r="AG90" s="147" t="s">
        <v>163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256" t="s">
        <v>659</v>
      </c>
      <c r="D91" s="257"/>
      <c r="E91" s="257"/>
      <c r="F91" s="257"/>
      <c r="G91" s="257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165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91" t="s">
        <v>660</v>
      </c>
      <c r="D92" s="160"/>
      <c r="E92" s="161"/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167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1" t="s">
        <v>661</v>
      </c>
      <c r="D93" s="160"/>
      <c r="E93" s="161">
        <v>1143.1007500000001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167</v>
      </c>
      <c r="AH93" s="147">
        <v>5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27</v>
      </c>
      <c r="B94" s="174" t="s">
        <v>662</v>
      </c>
      <c r="C94" s="190" t="s">
        <v>663</v>
      </c>
      <c r="D94" s="175" t="s">
        <v>186</v>
      </c>
      <c r="E94" s="176">
        <v>538.40499999999997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3.6000000000000002E-4</v>
      </c>
      <c r="O94" s="176">
        <f>ROUND(E94*N94,2)</f>
        <v>0.19</v>
      </c>
      <c r="P94" s="176">
        <v>0</v>
      </c>
      <c r="Q94" s="176">
        <f>ROUND(E94*P94,2)</f>
        <v>0</v>
      </c>
      <c r="R94" s="178" t="s">
        <v>207</v>
      </c>
      <c r="S94" s="178" t="s">
        <v>160</v>
      </c>
      <c r="T94" s="179" t="s">
        <v>160</v>
      </c>
      <c r="U94" s="158">
        <v>0.2014</v>
      </c>
      <c r="V94" s="158">
        <f>ROUND(E94*U94,2)</f>
        <v>108.43</v>
      </c>
      <c r="W94" s="158"/>
      <c r="X94" s="158" t="s">
        <v>161</v>
      </c>
      <c r="Y94" s="158" t="s">
        <v>162</v>
      </c>
      <c r="Z94" s="147"/>
      <c r="AA94" s="147"/>
      <c r="AB94" s="147"/>
      <c r="AC94" s="147"/>
      <c r="AD94" s="147"/>
      <c r="AE94" s="147"/>
      <c r="AF94" s="147"/>
      <c r="AG94" s="147" t="s">
        <v>163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91" t="s">
        <v>664</v>
      </c>
      <c r="D95" s="160"/>
      <c r="E95" s="161">
        <v>100.545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167</v>
      </c>
      <c r="AH95" s="147">
        <v>5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1" t="s">
        <v>665</v>
      </c>
      <c r="D96" s="160"/>
      <c r="E96" s="161">
        <v>437.86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167</v>
      </c>
      <c r="AH96" s="147">
        <v>5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3">
        <v>28</v>
      </c>
      <c r="B97" s="174" t="s">
        <v>168</v>
      </c>
      <c r="C97" s="190" t="s">
        <v>169</v>
      </c>
      <c r="D97" s="175" t="s">
        <v>170</v>
      </c>
      <c r="E97" s="176">
        <v>152.44059999999999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2.231E-2</v>
      </c>
      <c r="O97" s="176">
        <f>ROUND(E97*N97,2)</f>
        <v>3.4</v>
      </c>
      <c r="P97" s="176">
        <v>0</v>
      </c>
      <c r="Q97" s="176">
        <f>ROUND(E97*P97,2)</f>
        <v>0</v>
      </c>
      <c r="R97" s="178" t="s">
        <v>159</v>
      </c>
      <c r="S97" s="178" t="s">
        <v>160</v>
      </c>
      <c r="T97" s="179" t="s">
        <v>160</v>
      </c>
      <c r="U97" s="158">
        <v>0.88</v>
      </c>
      <c r="V97" s="158">
        <f>ROUND(E97*U97,2)</f>
        <v>134.15</v>
      </c>
      <c r="W97" s="158"/>
      <c r="X97" s="158" t="s">
        <v>161</v>
      </c>
      <c r="Y97" s="158" t="s">
        <v>162</v>
      </c>
      <c r="Z97" s="147"/>
      <c r="AA97" s="147"/>
      <c r="AB97" s="147"/>
      <c r="AC97" s="147"/>
      <c r="AD97" s="147"/>
      <c r="AE97" s="147"/>
      <c r="AF97" s="147"/>
      <c r="AG97" s="147" t="s">
        <v>163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2" x14ac:dyDescent="0.2">
      <c r="A98" s="154"/>
      <c r="B98" s="155"/>
      <c r="C98" s="256" t="s">
        <v>171</v>
      </c>
      <c r="D98" s="257"/>
      <c r="E98" s="257"/>
      <c r="F98" s="257"/>
      <c r="G98" s="257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165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80" t="str">
        <f>C98</f>
        <v>zřízení nosné konstrukce příčky, vložení tepelné izolace tl. do 5 cm, montáž desek, tmelení spár Q2 a úprava rohů. Včetně dodávek materiálu.</v>
      </c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91" t="s">
        <v>666</v>
      </c>
      <c r="D99" s="160"/>
      <c r="E99" s="161">
        <v>13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167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91" t="s">
        <v>667</v>
      </c>
      <c r="D100" s="160"/>
      <c r="E100" s="161">
        <v>114.29559999999999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167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1" t="s">
        <v>668</v>
      </c>
      <c r="D101" s="160"/>
      <c r="E101" s="161">
        <v>18.27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167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1" t="s">
        <v>669</v>
      </c>
      <c r="D102" s="160"/>
      <c r="E102" s="161">
        <v>6.875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167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45" outlineLevel="1" x14ac:dyDescent="0.2">
      <c r="A103" s="173">
        <v>29</v>
      </c>
      <c r="B103" s="174" t="s">
        <v>173</v>
      </c>
      <c r="C103" s="190" t="s">
        <v>174</v>
      </c>
      <c r="D103" s="175" t="s">
        <v>170</v>
      </c>
      <c r="E103" s="176">
        <v>30.013500000000001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6">
        <v>4.5569999999999999E-2</v>
      </c>
      <c r="O103" s="176">
        <f>ROUND(E103*N103,2)</f>
        <v>1.37</v>
      </c>
      <c r="P103" s="176">
        <v>0</v>
      </c>
      <c r="Q103" s="176">
        <f>ROUND(E103*P103,2)</f>
        <v>0</v>
      </c>
      <c r="R103" s="178" t="s">
        <v>159</v>
      </c>
      <c r="S103" s="178" t="s">
        <v>160</v>
      </c>
      <c r="T103" s="179" t="s">
        <v>160</v>
      </c>
      <c r="U103" s="158">
        <v>1.2869999999999999</v>
      </c>
      <c r="V103" s="158">
        <f>ROUND(E103*U103,2)</f>
        <v>38.630000000000003</v>
      </c>
      <c r="W103" s="158"/>
      <c r="X103" s="158" t="s">
        <v>161</v>
      </c>
      <c r="Y103" s="158" t="s">
        <v>162</v>
      </c>
      <c r="Z103" s="147"/>
      <c r="AA103" s="147"/>
      <c r="AB103" s="147"/>
      <c r="AC103" s="147"/>
      <c r="AD103" s="147"/>
      <c r="AE103" s="147"/>
      <c r="AF103" s="147"/>
      <c r="AG103" s="147" t="s">
        <v>163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2" x14ac:dyDescent="0.2">
      <c r="A104" s="154"/>
      <c r="B104" s="155"/>
      <c r="C104" s="256" t="s">
        <v>171</v>
      </c>
      <c r="D104" s="257"/>
      <c r="E104" s="257"/>
      <c r="F104" s="257"/>
      <c r="G104" s="257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165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80" t="str">
        <f>C104</f>
        <v>zřízení nosné konstrukce příčky, vložení tepelné izolace tl. do 5 cm, montáž desek, tmelení spár Q2 a úprava rohů. Včetně dodávek materiálu.</v>
      </c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91" t="s">
        <v>670</v>
      </c>
      <c r="D105" s="160"/>
      <c r="E105" s="161">
        <v>30.013500000000001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167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33.75" outlineLevel="1" x14ac:dyDescent="0.2">
      <c r="A106" s="173">
        <v>30</v>
      </c>
      <c r="B106" s="174" t="s">
        <v>176</v>
      </c>
      <c r="C106" s="190" t="s">
        <v>177</v>
      </c>
      <c r="D106" s="175" t="s">
        <v>178</v>
      </c>
      <c r="E106" s="176">
        <v>4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6">
        <v>6.3200000000000001E-3</v>
      </c>
      <c r="O106" s="176">
        <f>ROUND(E106*N106,2)</f>
        <v>0.03</v>
      </c>
      <c r="P106" s="176">
        <v>0</v>
      </c>
      <c r="Q106" s="176">
        <f>ROUND(E106*P106,2)</f>
        <v>0</v>
      </c>
      <c r="R106" s="178" t="s">
        <v>159</v>
      </c>
      <c r="S106" s="178" t="s">
        <v>160</v>
      </c>
      <c r="T106" s="179" t="s">
        <v>160</v>
      </c>
      <c r="U106" s="158">
        <v>0.95699999999999996</v>
      </c>
      <c r="V106" s="158">
        <f>ROUND(E106*U106,2)</f>
        <v>3.83</v>
      </c>
      <c r="W106" s="158"/>
      <c r="X106" s="158" t="s">
        <v>161</v>
      </c>
      <c r="Y106" s="158" t="s">
        <v>162</v>
      </c>
      <c r="Z106" s="147"/>
      <c r="AA106" s="147"/>
      <c r="AB106" s="147"/>
      <c r="AC106" s="147"/>
      <c r="AD106" s="147"/>
      <c r="AE106" s="147"/>
      <c r="AF106" s="147"/>
      <c r="AG106" s="147" t="s">
        <v>163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91" t="s">
        <v>671</v>
      </c>
      <c r="D107" s="160"/>
      <c r="E107" s="161">
        <v>4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167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3">
        <v>31</v>
      </c>
      <c r="B108" s="174" t="s">
        <v>672</v>
      </c>
      <c r="C108" s="190" t="s">
        <v>673</v>
      </c>
      <c r="D108" s="175" t="s">
        <v>170</v>
      </c>
      <c r="E108" s="176">
        <v>38.676000000000002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6">
        <v>5.654E-2</v>
      </c>
      <c r="O108" s="176">
        <f>ROUND(E108*N108,2)</f>
        <v>2.19</v>
      </c>
      <c r="P108" s="176">
        <v>0</v>
      </c>
      <c r="Q108" s="176">
        <f>ROUND(E108*P108,2)</f>
        <v>0</v>
      </c>
      <c r="R108" s="178" t="s">
        <v>159</v>
      </c>
      <c r="S108" s="178" t="s">
        <v>160</v>
      </c>
      <c r="T108" s="179" t="s">
        <v>160</v>
      </c>
      <c r="U108" s="158">
        <v>0.51744999999999997</v>
      </c>
      <c r="V108" s="158">
        <f>ROUND(E108*U108,2)</f>
        <v>20.010000000000002</v>
      </c>
      <c r="W108" s="158"/>
      <c r="X108" s="158" t="s">
        <v>161</v>
      </c>
      <c r="Y108" s="158" t="s">
        <v>162</v>
      </c>
      <c r="Z108" s="147"/>
      <c r="AA108" s="147"/>
      <c r="AB108" s="147"/>
      <c r="AC108" s="147"/>
      <c r="AD108" s="147"/>
      <c r="AE108" s="147"/>
      <c r="AF108" s="147"/>
      <c r="AG108" s="147" t="s">
        <v>163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56" t="s">
        <v>182</v>
      </c>
      <c r="D109" s="257"/>
      <c r="E109" s="257"/>
      <c r="F109" s="257"/>
      <c r="G109" s="257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165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91" t="s">
        <v>674</v>
      </c>
      <c r="D110" s="160"/>
      <c r="E110" s="161">
        <v>3.9329999999999998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167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3" x14ac:dyDescent="0.2">
      <c r="A111" s="154"/>
      <c r="B111" s="155"/>
      <c r="C111" s="191" t="s">
        <v>675</v>
      </c>
      <c r="D111" s="160"/>
      <c r="E111" s="161">
        <v>34.743000000000002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167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3">
        <v>32</v>
      </c>
      <c r="B112" s="174" t="s">
        <v>180</v>
      </c>
      <c r="C112" s="190" t="s">
        <v>181</v>
      </c>
      <c r="D112" s="175" t="s">
        <v>170</v>
      </c>
      <c r="E112" s="176">
        <v>564.25800000000004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0.11219</v>
      </c>
      <c r="O112" s="176">
        <f>ROUND(E112*N112,2)</f>
        <v>63.3</v>
      </c>
      <c r="P112" s="176">
        <v>0</v>
      </c>
      <c r="Q112" s="176">
        <f>ROUND(E112*P112,2)</f>
        <v>0</v>
      </c>
      <c r="R112" s="178" t="s">
        <v>159</v>
      </c>
      <c r="S112" s="178" t="s">
        <v>160</v>
      </c>
      <c r="T112" s="179" t="s">
        <v>160</v>
      </c>
      <c r="U112" s="158">
        <v>0.55488999999999999</v>
      </c>
      <c r="V112" s="158">
        <f>ROUND(E112*U112,2)</f>
        <v>313.10000000000002</v>
      </c>
      <c r="W112" s="158"/>
      <c r="X112" s="158" t="s">
        <v>161</v>
      </c>
      <c r="Y112" s="158" t="s">
        <v>162</v>
      </c>
      <c r="Z112" s="147"/>
      <c r="AA112" s="147"/>
      <c r="AB112" s="147"/>
      <c r="AC112" s="147"/>
      <c r="AD112" s="147"/>
      <c r="AE112" s="147"/>
      <c r="AF112" s="147"/>
      <c r="AG112" s="147" t="s">
        <v>163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6" t="s">
        <v>182</v>
      </c>
      <c r="D113" s="257"/>
      <c r="E113" s="257"/>
      <c r="F113" s="257"/>
      <c r="G113" s="257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165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91" t="s">
        <v>676</v>
      </c>
      <c r="D114" s="160"/>
      <c r="E114" s="161">
        <v>7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167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1" t="s">
        <v>677</v>
      </c>
      <c r="D115" s="160"/>
      <c r="E115" s="161">
        <v>71.28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167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1" t="s">
        <v>678</v>
      </c>
      <c r="D116" s="160"/>
      <c r="E116" s="161">
        <v>21.4085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167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1" t="s">
        <v>679</v>
      </c>
      <c r="D117" s="160"/>
      <c r="E117" s="161">
        <v>43.238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167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1" t="s">
        <v>680</v>
      </c>
      <c r="D118" s="160"/>
      <c r="E118" s="161">
        <v>129.24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167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1" t="s">
        <v>681</v>
      </c>
      <c r="D119" s="160"/>
      <c r="E119" s="161">
        <v>-15.88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167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1" t="s">
        <v>682</v>
      </c>
      <c r="D120" s="160"/>
      <c r="E120" s="161">
        <v>301.82749999999999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167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1" t="s">
        <v>683</v>
      </c>
      <c r="D121" s="160"/>
      <c r="E121" s="161">
        <v>-17.2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167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1" t="s">
        <v>684</v>
      </c>
      <c r="D122" s="160"/>
      <c r="E122" s="161">
        <v>23.344000000000001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167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3">
        <v>33</v>
      </c>
      <c r="B123" s="174" t="s">
        <v>685</v>
      </c>
      <c r="C123" s="190" t="s">
        <v>686</v>
      </c>
      <c r="D123" s="175" t="s">
        <v>219</v>
      </c>
      <c r="E123" s="176">
        <v>2.8822000000000001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21</v>
      </c>
      <c r="M123" s="178">
        <f>G123*(1+L123/100)</f>
        <v>0</v>
      </c>
      <c r="N123" s="176">
        <v>2.5280900000000002</v>
      </c>
      <c r="O123" s="176">
        <f>ROUND(E123*N123,2)</f>
        <v>7.29</v>
      </c>
      <c r="P123" s="176">
        <v>0</v>
      </c>
      <c r="Q123" s="176">
        <f>ROUND(E123*P123,2)</f>
        <v>0</v>
      </c>
      <c r="R123" s="178" t="s">
        <v>159</v>
      </c>
      <c r="S123" s="178" t="s">
        <v>160</v>
      </c>
      <c r="T123" s="179" t="s">
        <v>160</v>
      </c>
      <c r="U123" s="158">
        <v>1.3560000000000001</v>
      </c>
      <c r="V123" s="158">
        <f>ROUND(E123*U123,2)</f>
        <v>3.91</v>
      </c>
      <c r="W123" s="158"/>
      <c r="X123" s="158" t="s">
        <v>161</v>
      </c>
      <c r="Y123" s="158" t="s">
        <v>162</v>
      </c>
      <c r="Z123" s="147"/>
      <c r="AA123" s="147"/>
      <c r="AB123" s="147"/>
      <c r="AC123" s="147"/>
      <c r="AD123" s="147"/>
      <c r="AE123" s="147"/>
      <c r="AF123" s="147"/>
      <c r="AG123" s="147" t="s">
        <v>163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2" x14ac:dyDescent="0.2">
      <c r="A124" s="154"/>
      <c r="B124" s="155"/>
      <c r="C124" s="256" t="s">
        <v>687</v>
      </c>
      <c r="D124" s="257"/>
      <c r="E124" s="257"/>
      <c r="F124" s="257"/>
      <c r="G124" s="257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165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80" t="str">
        <f>C124</f>
        <v>příček výplňových a oddělovacích pevných, ochranných přizdívek, bez výztuže, s pomocným lešením výšky do 1900 mm a pro zatížení do 1,5 kPa,</v>
      </c>
      <c r="BB124" s="147"/>
      <c r="BC124" s="147"/>
      <c r="BD124" s="147"/>
      <c r="BE124" s="147"/>
      <c r="BF124" s="147"/>
      <c r="BG124" s="147"/>
      <c r="BH124" s="147"/>
    </row>
    <row r="125" spans="1:60" ht="56.25" outlineLevel="2" x14ac:dyDescent="0.2">
      <c r="A125" s="154"/>
      <c r="B125" s="155"/>
      <c r="C125" s="191" t="s">
        <v>688</v>
      </c>
      <c r="D125" s="160"/>
      <c r="E125" s="161">
        <v>2.5342600000000002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167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91" t="s">
        <v>689</v>
      </c>
      <c r="D126" s="160"/>
      <c r="E126" s="161">
        <v>0.34793000000000002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167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3">
        <v>34</v>
      </c>
      <c r="B127" s="174" t="s">
        <v>690</v>
      </c>
      <c r="C127" s="190" t="s">
        <v>691</v>
      </c>
      <c r="D127" s="175" t="s">
        <v>170</v>
      </c>
      <c r="E127" s="176">
        <v>55.965000000000003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6">
        <v>3.9309999999999998E-2</v>
      </c>
      <c r="O127" s="176">
        <f>ROUND(E127*N127,2)</f>
        <v>2.2000000000000002</v>
      </c>
      <c r="P127" s="176">
        <v>0</v>
      </c>
      <c r="Q127" s="176">
        <f>ROUND(E127*P127,2)</f>
        <v>0</v>
      </c>
      <c r="R127" s="178" t="s">
        <v>159</v>
      </c>
      <c r="S127" s="178" t="s">
        <v>160</v>
      </c>
      <c r="T127" s="179" t="s">
        <v>160</v>
      </c>
      <c r="U127" s="158">
        <v>0.64400000000000002</v>
      </c>
      <c r="V127" s="158">
        <f>ROUND(E127*U127,2)</f>
        <v>36.04</v>
      </c>
      <c r="W127" s="158"/>
      <c r="X127" s="158" t="s">
        <v>161</v>
      </c>
      <c r="Y127" s="158" t="s">
        <v>162</v>
      </c>
      <c r="Z127" s="147"/>
      <c r="AA127" s="147"/>
      <c r="AB127" s="147"/>
      <c r="AC127" s="147"/>
      <c r="AD127" s="147"/>
      <c r="AE127" s="147"/>
      <c r="AF127" s="147"/>
      <c r="AG127" s="147" t="s">
        <v>163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256" t="s">
        <v>692</v>
      </c>
      <c r="D128" s="257"/>
      <c r="E128" s="257"/>
      <c r="F128" s="257"/>
      <c r="G128" s="257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165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80" t="str">
        <f>C128</f>
        <v>svislé nebo šikmé (odkloněné), půdorysně přímé nebo zalomené, stěn výplňových, včetně vzpěr nebo jiného zajištění,</v>
      </c>
      <c r="BB128" s="147"/>
      <c r="BC128" s="147"/>
      <c r="BD128" s="147"/>
      <c r="BE128" s="147"/>
      <c r="BF128" s="147"/>
      <c r="BG128" s="147"/>
      <c r="BH128" s="147"/>
    </row>
    <row r="129" spans="1:60" ht="56.25" outlineLevel="2" x14ac:dyDescent="0.2">
      <c r="A129" s="154"/>
      <c r="B129" s="155"/>
      <c r="C129" s="191" t="s">
        <v>693</v>
      </c>
      <c r="D129" s="160"/>
      <c r="E129" s="161">
        <v>49.209000000000003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167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1" t="s">
        <v>694</v>
      </c>
      <c r="D130" s="160"/>
      <c r="E130" s="161">
        <v>6.7560000000000002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167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3">
        <v>35</v>
      </c>
      <c r="B131" s="174" t="s">
        <v>695</v>
      </c>
      <c r="C131" s="190" t="s">
        <v>696</v>
      </c>
      <c r="D131" s="175" t="s">
        <v>170</v>
      </c>
      <c r="E131" s="176">
        <v>55.965000000000003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6">
        <v>0</v>
      </c>
      <c r="O131" s="176">
        <f>ROUND(E131*N131,2)</f>
        <v>0</v>
      </c>
      <c r="P131" s="176">
        <v>0</v>
      </c>
      <c r="Q131" s="176">
        <f>ROUND(E131*P131,2)</f>
        <v>0</v>
      </c>
      <c r="R131" s="178" t="s">
        <v>159</v>
      </c>
      <c r="S131" s="178" t="s">
        <v>160</v>
      </c>
      <c r="T131" s="179" t="s">
        <v>160</v>
      </c>
      <c r="U131" s="158">
        <v>0.35</v>
      </c>
      <c r="V131" s="158">
        <f>ROUND(E131*U131,2)</f>
        <v>19.59</v>
      </c>
      <c r="W131" s="158"/>
      <c r="X131" s="158" t="s">
        <v>161</v>
      </c>
      <c r="Y131" s="158" t="s">
        <v>162</v>
      </c>
      <c r="Z131" s="147"/>
      <c r="AA131" s="147"/>
      <c r="AB131" s="147"/>
      <c r="AC131" s="147"/>
      <c r="AD131" s="147"/>
      <c r="AE131" s="147"/>
      <c r="AF131" s="147"/>
      <c r="AG131" s="147" t="s">
        <v>163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256" t="s">
        <v>692</v>
      </c>
      <c r="D132" s="257"/>
      <c r="E132" s="257"/>
      <c r="F132" s="257"/>
      <c r="G132" s="257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165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80" t="str">
        <f>C132</f>
        <v>svislé nebo šikmé (odkloněné), půdorysně přímé nebo zalomené, stěn výplňových, včetně vzpěr nebo jiného zajištění,</v>
      </c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91" t="s">
        <v>697</v>
      </c>
      <c r="D133" s="160"/>
      <c r="E133" s="161">
        <v>55.965000000000003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167</v>
      </c>
      <c r="AH133" s="147">
        <v>5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3">
        <v>36</v>
      </c>
      <c r="B134" s="174" t="s">
        <v>698</v>
      </c>
      <c r="C134" s="190" t="s">
        <v>699</v>
      </c>
      <c r="D134" s="175" t="s">
        <v>158</v>
      </c>
      <c r="E134" s="176">
        <v>0.27983000000000002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6">
        <v>1.02491</v>
      </c>
      <c r="O134" s="176">
        <f>ROUND(E134*N134,2)</f>
        <v>0.28999999999999998</v>
      </c>
      <c r="P134" s="176">
        <v>0</v>
      </c>
      <c r="Q134" s="176">
        <f>ROUND(E134*P134,2)</f>
        <v>0</v>
      </c>
      <c r="R134" s="178" t="s">
        <v>159</v>
      </c>
      <c r="S134" s="178" t="s">
        <v>160</v>
      </c>
      <c r="T134" s="179" t="s">
        <v>160</v>
      </c>
      <c r="U134" s="158">
        <v>24.562000000000001</v>
      </c>
      <c r="V134" s="158">
        <f>ROUND(E134*U134,2)</f>
        <v>6.87</v>
      </c>
      <c r="W134" s="158"/>
      <c r="X134" s="158" t="s">
        <v>161</v>
      </c>
      <c r="Y134" s="158" t="s">
        <v>162</v>
      </c>
      <c r="Z134" s="147"/>
      <c r="AA134" s="147"/>
      <c r="AB134" s="147"/>
      <c r="AC134" s="147"/>
      <c r="AD134" s="147"/>
      <c r="AE134" s="147"/>
      <c r="AF134" s="147"/>
      <c r="AG134" s="147" t="s">
        <v>163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6" t="s">
        <v>700</v>
      </c>
      <c r="D135" s="257"/>
      <c r="E135" s="257"/>
      <c r="F135" s="257"/>
      <c r="G135" s="257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165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91" t="s">
        <v>701</v>
      </c>
      <c r="D136" s="160"/>
      <c r="E136" s="161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167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56.25" outlineLevel="3" x14ac:dyDescent="0.2">
      <c r="A137" s="154"/>
      <c r="B137" s="155"/>
      <c r="C137" s="191" t="s">
        <v>702</v>
      </c>
      <c r="D137" s="160"/>
      <c r="E137" s="161">
        <v>0.24604999999999999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167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91" t="s">
        <v>703</v>
      </c>
      <c r="D138" s="160"/>
      <c r="E138" s="161">
        <v>3.3779999999999998E-2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167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3">
        <v>37</v>
      </c>
      <c r="B139" s="174" t="s">
        <v>184</v>
      </c>
      <c r="C139" s="190" t="s">
        <v>185</v>
      </c>
      <c r="D139" s="175" t="s">
        <v>186</v>
      </c>
      <c r="E139" s="176">
        <v>577.30010000000004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6">
        <v>1.0200000000000001E-3</v>
      </c>
      <c r="O139" s="176">
        <f>ROUND(E139*N139,2)</f>
        <v>0.59</v>
      </c>
      <c r="P139" s="176">
        <v>0</v>
      </c>
      <c r="Q139" s="176">
        <f>ROUND(E139*P139,2)</f>
        <v>0</v>
      </c>
      <c r="R139" s="178" t="s">
        <v>159</v>
      </c>
      <c r="S139" s="178" t="s">
        <v>160</v>
      </c>
      <c r="T139" s="179" t="s">
        <v>160</v>
      </c>
      <c r="U139" s="158">
        <v>0.223</v>
      </c>
      <c r="V139" s="158">
        <f>ROUND(E139*U139,2)</f>
        <v>128.74</v>
      </c>
      <c r="W139" s="158"/>
      <c r="X139" s="158" t="s">
        <v>161</v>
      </c>
      <c r="Y139" s="158" t="s">
        <v>162</v>
      </c>
      <c r="Z139" s="147"/>
      <c r="AA139" s="147"/>
      <c r="AB139" s="147"/>
      <c r="AC139" s="147"/>
      <c r="AD139" s="147"/>
      <c r="AE139" s="147"/>
      <c r="AF139" s="147"/>
      <c r="AG139" s="147" t="s">
        <v>163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256" t="s">
        <v>187</v>
      </c>
      <c r="D140" s="257"/>
      <c r="E140" s="257"/>
      <c r="F140" s="257"/>
      <c r="G140" s="257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165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258" t="s">
        <v>188</v>
      </c>
      <c r="D141" s="259"/>
      <c r="E141" s="259"/>
      <c r="F141" s="259"/>
      <c r="G141" s="259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189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91" t="s">
        <v>704</v>
      </c>
      <c r="D142" s="160"/>
      <c r="E142" s="161">
        <v>5.6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167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91" t="s">
        <v>705</v>
      </c>
      <c r="D143" s="160"/>
      <c r="E143" s="161">
        <v>17.399999999999999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167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1" t="s">
        <v>706</v>
      </c>
      <c r="D144" s="160"/>
      <c r="E144" s="161">
        <v>30.4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167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91" t="s">
        <v>707</v>
      </c>
      <c r="D145" s="160"/>
      <c r="E145" s="161">
        <v>4.37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167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91" t="s">
        <v>708</v>
      </c>
      <c r="D146" s="160"/>
      <c r="E146" s="161">
        <v>18.22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167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91" t="s">
        <v>709</v>
      </c>
      <c r="D147" s="160"/>
      <c r="E147" s="161">
        <v>3.9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167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1" t="s">
        <v>710</v>
      </c>
      <c r="D148" s="160"/>
      <c r="E148" s="161">
        <v>14.4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167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91" t="s">
        <v>711</v>
      </c>
      <c r="D149" s="160"/>
      <c r="E149" s="161">
        <v>62.9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167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91" t="s">
        <v>712</v>
      </c>
      <c r="D150" s="160"/>
      <c r="E150" s="161">
        <v>35.08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167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91" t="s">
        <v>713</v>
      </c>
      <c r="D151" s="160"/>
      <c r="E151" s="161">
        <v>4.8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167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1" t="s">
        <v>714</v>
      </c>
      <c r="D152" s="160"/>
      <c r="E152" s="161">
        <v>11.1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167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1" t="s">
        <v>715</v>
      </c>
      <c r="D153" s="160"/>
      <c r="E153" s="161">
        <v>24.85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167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1" t="s">
        <v>716</v>
      </c>
      <c r="D154" s="160"/>
      <c r="E154" s="161">
        <v>59.2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167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1" t="s">
        <v>717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167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91" t="s">
        <v>718</v>
      </c>
      <c r="D156" s="160"/>
      <c r="E156" s="161">
        <v>5.0629999999999997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167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91" t="s">
        <v>719</v>
      </c>
      <c r="D157" s="160"/>
      <c r="E157" s="161">
        <v>55.211599999999997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167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91" t="s">
        <v>720</v>
      </c>
      <c r="D158" s="160"/>
      <c r="E158" s="161">
        <v>89.391000000000005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167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91" t="s">
        <v>721</v>
      </c>
      <c r="D159" s="160"/>
      <c r="E159" s="161">
        <v>135.4145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167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33.75" outlineLevel="1" x14ac:dyDescent="0.2">
      <c r="A160" s="173">
        <v>38</v>
      </c>
      <c r="B160" s="174" t="s">
        <v>722</v>
      </c>
      <c r="C160" s="190" t="s">
        <v>723</v>
      </c>
      <c r="D160" s="175" t="s">
        <v>170</v>
      </c>
      <c r="E160" s="176">
        <v>2.34</v>
      </c>
      <c r="F160" s="177"/>
      <c r="G160" s="178">
        <f>ROUND(E160*F160,2)</f>
        <v>0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21</v>
      </c>
      <c r="M160" s="178">
        <f>G160*(1+L160/100)</f>
        <v>0</v>
      </c>
      <c r="N160" s="176">
        <v>0.17444000000000001</v>
      </c>
      <c r="O160" s="176">
        <f>ROUND(E160*N160,2)</f>
        <v>0.41</v>
      </c>
      <c r="P160" s="176">
        <v>0</v>
      </c>
      <c r="Q160" s="176">
        <f>ROUND(E160*P160,2)</f>
        <v>0</v>
      </c>
      <c r="R160" s="178" t="s">
        <v>159</v>
      </c>
      <c r="S160" s="178" t="s">
        <v>160</v>
      </c>
      <c r="T160" s="179" t="s">
        <v>160</v>
      </c>
      <c r="U160" s="158">
        <v>1.21</v>
      </c>
      <c r="V160" s="158">
        <f>ROUND(E160*U160,2)</f>
        <v>2.83</v>
      </c>
      <c r="W160" s="158"/>
      <c r="X160" s="158" t="s">
        <v>161</v>
      </c>
      <c r="Y160" s="158" t="s">
        <v>162</v>
      </c>
      <c r="Z160" s="147"/>
      <c r="AA160" s="147"/>
      <c r="AB160" s="147"/>
      <c r="AC160" s="147"/>
      <c r="AD160" s="147"/>
      <c r="AE160" s="147"/>
      <c r="AF160" s="147"/>
      <c r="AG160" s="147" t="s">
        <v>163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256" t="s">
        <v>724</v>
      </c>
      <c r="D161" s="257"/>
      <c r="E161" s="257"/>
      <c r="F161" s="257"/>
      <c r="G161" s="257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165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91" t="s">
        <v>725</v>
      </c>
      <c r="D162" s="160"/>
      <c r="E162" s="161">
        <v>0.67500000000000004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167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91" t="s">
        <v>726</v>
      </c>
      <c r="D163" s="160"/>
      <c r="E163" s="161">
        <v>0.76500000000000001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167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1" t="s">
        <v>727</v>
      </c>
      <c r="D164" s="160"/>
      <c r="E164" s="161">
        <v>0.9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167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3">
        <v>39</v>
      </c>
      <c r="B165" s="174" t="s">
        <v>728</v>
      </c>
      <c r="C165" s="190" t="s">
        <v>729</v>
      </c>
      <c r="D165" s="175" t="s">
        <v>170</v>
      </c>
      <c r="E165" s="176">
        <v>4.8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6">
        <v>0.28155999999999998</v>
      </c>
      <c r="O165" s="176">
        <f>ROUND(E165*N165,2)</f>
        <v>1.35</v>
      </c>
      <c r="P165" s="176">
        <v>0</v>
      </c>
      <c r="Q165" s="176">
        <f>ROUND(E165*P165,2)</f>
        <v>0</v>
      </c>
      <c r="R165" s="178" t="s">
        <v>207</v>
      </c>
      <c r="S165" s="178" t="s">
        <v>160</v>
      </c>
      <c r="T165" s="179" t="s">
        <v>160</v>
      </c>
      <c r="U165" s="158">
        <v>1.6060000000000001</v>
      </c>
      <c r="V165" s="158">
        <f>ROUND(E165*U165,2)</f>
        <v>7.71</v>
      </c>
      <c r="W165" s="158"/>
      <c r="X165" s="158" t="s">
        <v>161</v>
      </c>
      <c r="Y165" s="158" t="s">
        <v>162</v>
      </c>
      <c r="Z165" s="147"/>
      <c r="AA165" s="147"/>
      <c r="AB165" s="147"/>
      <c r="AC165" s="147"/>
      <c r="AD165" s="147"/>
      <c r="AE165" s="147"/>
      <c r="AF165" s="147"/>
      <c r="AG165" s="147" t="s">
        <v>163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2" x14ac:dyDescent="0.2">
      <c r="A166" s="154"/>
      <c r="B166" s="155"/>
      <c r="C166" s="256" t="s">
        <v>730</v>
      </c>
      <c r="D166" s="257"/>
      <c r="E166" s="257"/>
      <c r="F166" s="257"/>
      <c r="G166" s="257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165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80" t="str">
        <f>C166</f>
        <v>ve vybouraných otvorech, s vysekáním kapes pro zavázání, z jakýchkoliv cihel, z pomocného pracovního lešení o výšce podlahy do 1900 mm a pro zatížení do 1,5 kPa,</v>
      </c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91" t="s">
        <v>731</v>
      </c>
      <c r="D167" s="160"/>
      <c r="E167" s="161">
        <v>1.2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167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1" t="s">
        <v>732</v>
      </c>
      <c r="D168" s="160"/>
      <c r="E168" s="161">
        <v>1.8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167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91" t="s">
        <v>733</v>
      </c>
      <c r="D169" s="160"/>
      <c r="E169" s="161">
        <v>1.8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167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33.75" outlineLevel="1" x14ac:dyDescent="0.2">
      <c r="A170" s="173">
        <v>40</v>
      </c>
      <c r="B170" s="174" t="s">
        <v>734</v>
      </c>
      <c r="C170" s="190" t="s">
        <v>735</v>
      </c>
      <c r="D170" s="175" t="s">
        <v>170</v>
      </c>
      <c r="E170" s="176">
        <v>59.02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6">
        <v>1.3729999999999999E-2</v>
      </c>
      <c r="O170" s="176">
        <f>ROUND(E170*N170,2)</f>
        <v>0.81</v>
      </c>
      <c r="P170" s="176">
        <v>0</v>
      </c>
      <c r="Q170" s="176">
        <f>ROUND(E170*P170,2)</f>
        <v>0</v>
      </c>
      <c r="R170" s="178" t="s">
        <v>159</v>
      </c>
      <c r="S170" s="178" t="s">
        <v>160</v>
      </c>
      <c r="T170" s="179" t="s">
        <v>160</v>
      </c>
      <c r="U170" s="158">
        <v>1.0109999999999999</v>
      </c>
      <c r="V170" s="158">
        <f>ROUND(E170*U170,2)</f>
        <v>59.67</v>
      </c>
      <c r="W170" s="158"/>
      <c r="X170" s="158" t="s">
        <v>161</v>
      </c>
      <c r="Y170" s="158" t="s">
        <v>162</v>
      </c>
      <c r="Z170" s="147"/>
      <c r="AA170" s="147"/>
      <c r="AB170" s="147"/>
      <c r="AC170" s="147"/>
      <c r="AD170" s="147"/>
      <c r="AE170" s="147"/>
      <c r="AF170" s="147"/>
      <c r="AG170" s="147" t="s">
        <v>163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191" t="s">
        <v>736</v>
      </c>
      <c r="D171" s="160"/>
      <c r="E171" s="161">
        <v>59.02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167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73">
        <v>41</v>
      </c>
      <c r="B172" s="174" t="s">
        <v>737</v>
      </c>
      <c r="C172" s="190" t="s">
        <v>738</v>
      </c>
      <c r="D172" s="175" t="s">
        <v>170</v>
      </c>
      <c r="E172" s="176">
        <v>59.02</v>
      </c>
      <c r="F172" s="177"/>
      <c r="G172" s="178">
        <f>ROUND(E172*F172,2)</f>
        <v>0</v>
      </c>
      <c r="H172" s="177"/>
      <c r="I172" s="178">
        <f>ROUND(E172*H172,2)</f>
        <v>0</v>
      </c>
      <c r="J172" s="177"/>
      <c r="K172" s="178">
        <f>ROUND(E172*J172,2)</f>
        <v>0</v>
      </c>
      <c r="L172" s="178">
        <v>21</v>
      </c>
      <c r="M172" s="178">
        <f>G172*(1+L172/100)</f>
        <v>0</v>
      </c>
      <c r="N172" s="176">
        <v>0</v>
      </c>
      <c r="O172" s="176">
        <f>ROUND(E172*N172,2)</f>
        <v>0</v>
      </c>
      <c r="P172" s="176">
        <v>0</v>
      </c>
      <c r="Q172" s="176">
        <f>ROUND(E172*P172,2)</f>
        <v>0</v>
      </c>
      <c r="R172" s="178" t="s">
        <v>159</v>
      </c>
      <c r="S172" s="178" t="s">
        <v>160</v>
      </c>
      <c r="T172" s="179" t="s">
        <v>160</v>
      </c>
      <c r="U172" s="158">
        <v>0.57999999999999996</v>
      </c>
      <c r="V172" s="158">
        <f>ROUND(E172*U172,2)</f>
        <v>34.229999999999997</v>
      </c>
      <c r="W172" s="158"/>
      <c r="X172" s="158" t="s">
        <v>161</v>
      </c>
      <c r="Y172" s="158" t="s">
        <v>162</v>
      </c>
      <c r="Z172" s="147"/>
      <c r="AA172" s="147"/>
      <c r="AB172" s="147"/>
      <c r="AC172" s="147"/>
      <c r="AD172" s="147"/>
      <c r="AE172" s="147"/>
      <c r="AF172" s="147"/>
      <c r="AG172" s="147" t="s">
        <v>163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91" t="s">
        <v>739</v>
      </c>
      <c r="D173" s="160"/>
      <c r="E173" s="161">
        <v>59.02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167</v>
      </c>
      <c r="AH173" s="147">
        <v>5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33.75" outlineLevel="1" x14ac:dyDescent="0.2">
      <c r="A174" s="173">
        <v>42</v>
      </c>
      <c r="B174" s="174" t="s">
        <v>740</v>
      </c>
      <c r="C174" s="190" t="s">
        <v>741</v>
      </c>
      <c r="D174" s="175" t="s">
        <v>186</v>
      </c>
      <c r="E174" s="176">
        <v>11.7</v>
      </c>
      <c r="F174" s="177"/>
      <c r="G174" s="178">
        <f>ROUND(E174*F174,2)</f>
        <v>0</v>
      </c>
      <c r="H174" s="177"/>
      <c r="I174" s="178">
        <f>ROUND(E174*H174,2)</f>
        <v>0</v>
      </c>
      <c r="J174" s="177"/>
      <c r="K174" s="178">
        <f>ROUND(E174*J174,2)</f>
        <v>0</v>
      </c>
      <c r="L174" s="178">
        <v>21</v>
      </c>
      <c r="M174" s="178">
        <f>G174*(1+L174/100)</f>
        <v>0</v>
      </c>
      <c r="N174" s="176">
        <v>1.306E-2</v>
      </c>
      <c r="O174" s="176">
        <f>ROUND(E174*N174,2)</f>
        <v>0.15</v>
      </c>
      <c r="P174" s="176">
        <v>0</v>
      </c>
      <c r="Q174" s="176">
        <f>ROUND(E174*P174,2)</f>
        <v>0</v>
      </c>
      <c r="R174" s="178" t="s">
        <v>159</v>
      </c>
      <c r="S174" s="178" t="s">
        <v>160</v>
      </c>
      <c r="T174" s="179" t="s">
        <v>160</v>
      </c>
      <c r="U174" s="158">
        <v>1.6579999999999999</v>
      </c>
      <c r="V174" s="158">
        <f>ROUND(E174*U174,2)</f>
        <v>19.399999999999999</v>
      </c>
      <c r="W174" s="158"/>
      <c r="X174" s="158" t="s">
        <v>161</v>
      </c>
      <c r="Y174" s="158" t="s">
        <v>162</v>
      </c>
      <c r="Z174" s="147"/>
      <c r="AA174" s="147"/>
      <c r="AB174" s="147"/>
      <c r="AC174" s="147"/>
      <c r="AD174" s="147"/>
      <c r="AE174" s="147"/>
      <c r="AF174" s="147"/>
      <c r="AG174" s="147" t="s">
        <v>163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191" t="s">
        <v>742</v>
      </c>
      <c r="D175" s="160"/>
      <c r="E175" s="161">
        <v>11.7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167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73">
        <v>43</v>
      </c>
      <c r="B176" s="174" t="s">
        <v>743</v>
      </c>
      <c r="C176" s="190" t="s">
        <v>744</v>
      </c>
      <c r="D176" s="175" t="s">
        <v>178</v>
      </c>
      <c r="E176" s="176">
        <v>1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21</v>
      </c>
      <c r="M176" s="178">
        <f>G176*(1+L176/100)</f>
        <v>0</v>
      </c>
      <c r="N176" s="176">
        <v>0.11884</v>
      </c>
      <c r="O176" s="176">
        <f>ROUND(E176*N176,2)</f>
        <v>0.12</v>
      </c>
      <c r="P176" s="176">
        <v>0</v>
      </c>
      <c r="Q176" s="176">
        <f>ROUND(E176*P176,2)</f>
        <v>0</v>
      </c>
      <c r="R176" s="178"/>
      <c r="S176" s="178" t="s">
        <v>193</v>
      </c>
      <c r="T176" s="179" t="s">
        <v>160</v>
      </c>
      <c r="U176" s="158">
        <v>0.45600000000000002</v>
      </c>
      <c r="V176" s="158">
        <f>ROUND(E176*U176,2)</f>
        <v>0.46</v>
      </c>
      <c r="W176" s="158"/>
      <c r="X176" s="158" t="s">
        <v>161</v>
      </c>
      <c r="Y176" s="158" t="s">
        <v>162</v>
      </c>
      <c r="Z176" s="147"/>
      <c r="AA176" s="147"/>
      <c r="AB176" s="147"/>
      <c r="AC176" s="147"/>
      <c r="AD176" s="147"/>
      <c r="AE176" s="147"/>
      <c r="AF176" s="147"/>
      <c r="AG176" s="147" t="s">
        <v>163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91" t="s">
        <v>745</v>
      </c>
      <c r="D177" s="160"/>
      <c r="E177" s="161">
        <v>1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167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73">
        <v>44</v>
      </c>
      <c r="B178" s="174" t="s">
        <v>746</v>
      </c>
      <c r="C178" s="190" t="s">
        <v>747</v>
      </c>
      <c r="D178" s="175" t="s">
        <v>178</v>
      </c>
      <c r="E178" s="176">
        <v>4</v>
      </c>
      <c r="F178" s="177"/>
      <c r="G178" s="178">
        <f>ROUND(E178*F178,2)</f>
        <v>0</v>
      </c>
      <c r="H178" s="177"/>
      <c r="I178" s="178">
        <f>ROUND(E178*H178,2)</f>
        <v>0</v>
      </c>
      <c r="J178" s="177"/>
      <c r="K178" s="178">
        <f>ROUND(E178*J178,2)</f>
        <v>0</v>
      </c>
      <c r="L178" s="178">
        <v>21</v>
      </c>
      <c r="M178" s="178">
        <f>G178*(1+L178/100)</f>
        <v>0</v>
      </c>
      <c r="N178" s="176">
        <v>8.4339999999999998E-2</v>
      </c>
      <c r="O178" s="176">
        <f>ROUND(E178*N178,2)</f>
        <v>0.34</v>
      </c>
      <c r="P178" s="176">
        <v>0</v>
      </c>
      <c r="Q178" s="176">
        <f>ROUND(E178*P178,2)</f>
        <v>0</v>
      </c>
      <c r="R178" s="178"/>
      <c r="S178" s="178" t="s">
        <v>193</v>
      </c>
      <c r="T178" s="179" t="s">
        <v>160</v>
      </c>
      <c r="U178" s="158">
        <v>0.3</v>
      </c>
      <c r="V178" s="158">
        <f>ROUND(E178*U178,2)</f>
        <v>1.2</v>
      </c>
      <c r="W178" s="158"/>
      <c r="X178" s="158" t="s">
        <v>161</v>
      </c>
      <c r="Y178" s="158" t="s">
        <v>162</v>
      </c>
      <c r="Z178" s="147"/>
      <c r="AA178" s="147"/>
      <c r="AB178" s="147"/>
      <c r="AC178" s="147"/>
      <c r="AD178" s="147"/>
      <c r="AE178" s="147"/>
      <c r="AF178" s="147"/>
      <c r="AG178" s="147" t="s">
        <v>163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91" t="s">
        <v>748</v>
      </c>
      <c r="D179" s="160"/>
      <c r="E179" s="161">
        <v>1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167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91" t="s">
        <v>749</v>
      </c>
      <c r="D180" s="160"/>
      <c r="E180" s="161">
        <v>3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167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73">
        <v>45</v>
      </c>
      <c r="B181" s="174" t="s">
        <v>750</v>
      </c>
      <c r="C181" s="190" t="s">
        <v>751</v>
      </c>
      <c r="D181" s="175" t="s">
        <v>178</v>
      </c>
      <c r="E181" s="176">
        <v>9</v>
      </c>
      <c r="F181" s="177"/>
      <c r="G181" s="178">
        <f>ROUND(E181*F181,2)</f>
        <v>0</v>
      </c>
      <c r="H181" s="177"/>
      <c r="I181" s="178">
        <f>ROUND(E181*H181,2)</f>
        <v>0</v>
      </c>
      <c r="J181" s="177"/>
      <c r="K181" s="178">
        <f>ROUND(E181*J181,2)</f>
        <v>0</v>
      </c>
      <c r="L181" s="178">
        <v>21</v>
      </c>
      <c r="M181" s="178">
        <f>G181*(1+L181/100)</f>
        <v>0</v>
      </c>
      <c r="N181" s="176">
        <v>3.9789999999999999E-2</v>
      </c>
      <c r="O181" s="176">
        <f>ROUND(E181*N181,2)</f>
        <v>0.36</v>
      </c>
      <c r="P181" s="176">
        <v>0</v>
      </c>
      <c r="Q181" s="176">
        <f>ROUND(E181*P181,2)</f>
        <v>0</v>
      </c>
      <c r="R181" s="178"/>
      <c r="S181" s="178" t="s">
        <v>193</v>
      </c>
      <c r="T181" s="179" t="s">
        <v>245</v>
      </c>
      <c r="U181" s="158">
        <v>0.24</v>
      </c>
      <c r="V181" s="158">
        <f>ROUND(E181*U181,2)</f>
        <v>2.16</v>
      </c>
      <c r="W181" s="158"/>
      <c r="X181" s="158" t="s">
        <v>161</v>
      </c>
      <c r="Y181" s="158" t="s">
        <v>162</v>
      </c>
      <c r="Z181" s="147"/>
      <c r="AA181" s="147"/>
      <c r="AB181" s="147"/>
      <c r="AC181" s="147"/>
      <c r="AD181" s="147"/>
      <c r="AE181" s="147"/>
      <c r="AF181" s="147"/>
      <c r="AG181" s="147" t="s">
        <v>163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91" t="s">
        <v>752</v>
      </c>
      <c r="D182" s="160"/>
      <c r="E182" s="161">
        <v>9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167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3">
        <v>46</v>
      </c>
      <c r="B183" s="174" t="s">
        <v>753</v>
      </c>
      <c r="C183" s="190" t="s">
        <v>754</v>
      </c>
      <c r="D183" s="175" t="s">
        <v>158</v>
      </c>
      <c r="E183" s="176">
        <v>0.48905999999999999</v>
      </c>
      <c r="F183" s="177"/>
      <c r="G183" s="178">
        <f>ROUND(E183*F183,2)</f>
        <v>0</v>
      </c>
      <c r="H183" s="177"/>
      <c r="I183" s="178">
        <f>ROUND(E183*H183,2)</f>
        <v>0</v>
      </c>
      <c r="J183" s="177"/>
      <c r="K183" s="178">
        <f>ROUND(E183*J183,2)</f>
        <v>0</v>
      </c>
      <c r="L183" s="178">
        <v>21</v>
      </c>
      <c r="M183" s="178">
        <f>G183*(1+L183/100)</f>
        <v>0</v>
      </c>
      <c r="N183" s="176">
        <v>1</v>
      </c>
      <c r="O183" s="176">
        <f>ROUND(E183*N183,2)</f>
        <v>0.49</v>
      </c>
      <c r="P183" s="176">
        <v>0</v>
      </c>
      <c r="Q183" s="176">
        <f>ROUND(E183*P183,2)</f>
        <v>0</v>
      </c>
      <c r="R183" s="178" t="s">
        <v>353</v>
      </c>
      <c r="S183" s="178" t="s">
        <v>160</v>
      </c>
      <c r="T183" s="179" t="s">
        <v>160</v>
      </c>
      <c r="U183" s="158">
        <v>0</v>
      </c>
      <c r="V183" s="158">
        <f>ROUND(E183*U183,2)</f>
        <v>0</v>
      </c>
      <c r="W183" s="158"/>
      <c r="X183" s="158" t="s">
        <v>354</v>
      </c>
      <c r="Y183" s="158" t="s">
        <v>162</v>
      </c>
      <c r="Z183" s="147"/>
      <c r="AA183" s="147"/>
      <c r="AB183" s="147"/>
      <c r="AC183" s="147"/>
      <c r="AD183" s="147"/>
      <c r="AE183" s="147"/>
      <c r="AF183" s="147"/>
      <c r="AG183" s="147" t="s">
        <v>355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91" t="s">
        <v>656</v>
      </c>
      <c r="D184" s="160"/>
      <c r="E184" s="161">
        <v>0.48905999999999999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167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x14ac:dyDescent="0.2">
      <c r="A185" s="166" t="s">
        <v>154</v>
      </c>
      <c r="B185" s="167" t="s">
        <v>78</v>
      </c>
      <c r="C185" s="189" t="s">
        <v>79</v>
      </c>
      <c r="D185" s="168"/>
      <c r="E185" s="169"/>
      <c r="F185" s="170"/>
      <c r="G185" s="170">
        <f>SUMIF(AG186:AG207,"&lt;&gt;NOR",G186:G207)</f>
        <v>0</v>
      </c>
      <c r="H185" s="170"/>
      <c r="I185" s="170">
        <f>SUM(I186:I207)</f>
        <v>0</v>
      </c>
      <c r="J185" s="170"/>
      <c r="K185" s="170">
        <f>SUM(K186:K207)</f>
        <v>0</v>
      </c>
      <c r="L185" s="170"/>
      <c r="M185" s="170">
        <f>SUM(M186:M207)</f>
        <v>0</v>
      </c>
      <c r="N185" s="169"/>
      <c r="O185" s="169">
        <f>SUM(O186:O207)</f>
        <v>16.11</v>
      </c>
      <c r="P185" s="169"/>
      <c r="Q185" s="169">
        <f>SUM(Q186:Q207)</f>
        <v>0</v>
      </c>
      <c r="R185" s="170"/>
      <c r="S185" s="170"/>
      <c r="T185" s="171"/>
      <c r="U185" s="165"/>
      <c r="V185" s="165">
        <f>SUM(V186:V207)</f>
        <v>124.61</v>
      </c>
      <c r="W185" s="165"/>
      <c r="X185" s="165"/>
      <c r="Y185" s="165"/>
      <c r="AG185" t="s">
        <v>155</v>
      </c>
    </row>
    <row r="186" spans="1:60" ht="45" outlineLevel="1" x14ac:dyDescent="0.2">
      <c r="A186" s="173">
        <v>47</v>
      </c>
      <c r="B186" s="174" t="s">
        <v>755</v>
      </c>
      <c r="C186" s="190" t="s">
        <v>756</v>
      </c>
      <c r="D186" s="175" t="s">
        <v>219</v>
      </c>
      <c r="E186" s="176">
        <v>0.99878</v>
      </c>
      <c r="F186" s="177"/>
      <c r="G186" s="178">
        <f>ROUND(E186*F186,2)</f>
        <v>0</v>
      </c>
      <c r="H186" s="177"/>
      <c r="I186" s="178">
        <f>ROUND(E186*H186,2)</f>
        <v>0</v>
      </c>
      <c r="J186" s="177"/>
      <c r="K186" s="178">
        <f>ROUND(E186*J186,2)</f>
        <v>0</v>
      </c>
      <c r="L186" s="178">
        <v>21</v>
      </c>
      <c r="M186" s="178">
        <f>G186*(1+L186/100)</f>
        <v>0</v>
      </c>
      <c r="N186" s="176">
        <v>2.5251399999999999</v>
      </c>
      <c r="O186" s="176">
        <f>ROUND(E186*N186,2)</f>
        <v>2.52</v>
      </c>
      <c r="P186" s="176">
        <v>0</v>
      </c>
      <c r="Q186" s="176">
        <f>ROUND(E186*P186,2)</f>
        <v>0</v>
      </c>
      <c r="R186" s="178" t="s">
        <v>159</v>
      </c>
      <c r="S186" s="178" t="s">
        <v>160</v>
      </c>
      <c r="T186" s="179" t="s">
        <v>160</v>
      </c>
      <c r="U186" s="158">
        <v>0.98699999999999999</v>
      </c>
      <c r="V186" s="158">
        <f>ROUND(E186*U186,2)</f>
        <v>0.99</v>
      </c>
      <c r="W186" s="158"/>
      <c r="X186" s="158" t="s">
        <v>161</v>
      </c>
      <c r="Y186" s="158" t="s">
        <v>162</v>
      </c>
      <c r="Z186" s="147"/>
      <c r="AA186" s="147"/>
      <c r="AB186" s="147"/>
      <c r="AC186" s="147"/>
      <c r="AD186" s="147"/>
      <c r="AE186" s="147"/>
      <c r="AF186" s="147"/>
      <c r="AG186" s="147" t="s">
        <v>163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91" t="s">
        <v>757</v>
      </c>
      <c r="D187" s="160"/>
      <c r="E187" s="161">
        <v>0.80437999999999998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167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1" t="s">
        <v>758</v>
      </c>
      <c r="D188" s="160"/>
      <c r="E188" s="161">
        <v>0.19439999999999999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167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45" outlineLevel="1" x14ac:dyDescent="0.2">
      <c r="A189" s="173">
        <v>48</v>
      </c>
      <c r="B189" s="174" t="s">
        <v>759</v>
      </c>
      <c r="C189" s="190" t="s">
        <v>760</v>
      </c>
      <c r="D189" s="175" t="s">
        <v>219</v>
      </c>
      <c r="E189" s="176">
        <v>3.8807999999999998</v>
      </c>
      <c r="F189" s="177"/>
      <c r="G189" s="178">
        <f>ROUND(E189*F189,2)</f>
        <v>0</v>
      </c>
      <c r="H189" s="177"/>
      <c r="I189" s="178">
        <f>ROUND(E189*H189,2)</f>
        <v>0</v>
      </c>
      <c r="J189" s="177"/>
      <c r="K189" s="178">
        <f>ROUND(E189*J189,2)</f>
        <v>0</v>
      </c>
      <c r="L189" s="178">
        <v>21</v>
      </c>
      <c r="M189" s="178">
        <f>G189*(1+L189/100)</f>
        <v>0</v>
      </c>
      <c r="N189" s="176">
        <v>2.5251399999999999</v>
      </c>
      <c r="O189" s="176">
        <f>ROUND(E189*N189,2)</f>
        <v>9.8000000000000007</v>
      </c>
      <c r="P189" s="176">
        <v>0</v>
      </c>
      <c r="Q189" s="176">
        <f>ROUND(E189*P189,2)</f>
        <v>0</v>
      </c>
      <c r="R189" s="178" t="s">
        <v>159</v>
      </c>
      <c r="S189" s="178" t="s">
        <v>160</v>
      </c>
      <c r="T189" s="179" t="s">
        <v>160</v>
      </c>
      <c r="U189" s="158">
        <v>0.95499999999999996</v>
      </c>
      <c r="V189" s="158">
        <f>ROUND(E189*U189,2)</f>
        <v>3.71</v>
      </c>
      <c r="W189" s="158"/>
      <c r="X189" s="158" t="s">
        <v>161</v>
      </c>
      <c r="Y189" s="158" t="s">
        <v>162</v>
      </c>
      <c r="Z189" s="147"/>
      <c r="AA189" s="147"/>
      <c r="AB189" s="147"/>
      <c r="AC189" s="147"/>
      <c r="AD189" s="147"/>
      <c r="AE189" s="147"/>
      <c r="AF189" s="147"/>
      <c r="AG189" s="147" t="s">
        <v>163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91" t="s">
        <v>761</v>
      </c>
      <c r="D190" s="160"/>
      <c r="E190" s="161">
        <v>3.8807999999999998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167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73">
        <v>49</v>
      </c>
      <c r="B191" s="174" t="s">
        <v>762</v>
      </c>
      <c r="C191" s="190" t="s">
        <v>763</v>
      </c>
      <c r="D191" s="175" t="s">
        <v>170</v>
      </c>
      <c r="E191" s="176">
        <v>8.6174999999999997</v>
      </c>
      <c r="F191" s="177"/>
      <c r="G191" s="178">
        <f>ROUND(E191*F191,2)</f>
        <v>0</v>
      </c>
      <c r="H191" s="177"/>
      <c r="I191" s="178">
        <f>ROUND(E191*H191,2)</f>
        <v>0</v>
      </c>
      <c r="J191" s="177"/>
      <c r="K191" s="178">
        <f>ROUND(E191*J191,2)</f>
        <v>0</v>
      </c>
      <c r="L191" s="178">
        <v>21</v>
      </c>
      <c r="M191" s="178">
        <f>G191*(1+L191/100)</f>
        <v>0</v>
      </c>
      <c r="N191" s="176">
        <v>4.8099999999999997E-2</v>
      </c>
      <c r="O191" s="176">
        <f>ROUND(E191*N191,2)</f>
        <v>0.41</v>
      </c>
      <c r="P191" s="176">
        <v>0</v>
      </c>
      <c r="Q191" s="176">
        <f>ROUND(E191*P191,2)</f>
        <v>0</v>
      </c>
      <c r="R191" s="178" t="s">
        <v>159</v>
      </c>
      <c r="S191" s="178" t="s">
        <v>160</v>
      </c>
      <c r="T191" s="179" t="s">
        <v>160</v>
      </c>
      <c r="U191" s="158">
        <v>0.82099999999999995</v>
      </c>
      <c r="V191" s="158">
        <f>ROUND(E191*U191,2)</f>
        <v>7.07</v>
      </c>
      <c r="W191" s="158"/>
      <c r="X191" s="158" t="s">
        <v>161</v>
      </c>
      <c r="Y191" s="158" t="s">
        <v>162</v>
      </c>
      <c r="Z191" s="147"/>
      <c r="AA191" s="147"/>
      <c r="AB191" s="147"/>
      <c r="AC191" s="147"/>
      <c r="AD191" s="147"/>
      <c r="AE191" s="147"/>
      <c r="AF191" s="147"/>
      <c r="AG191" s="147" t="s">
        <v>163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256" t="s">
        <v>764</v>
      </c>
      <c r="D192" s="257"/>
      <c r="E192" s="257"/>
      <c r="F192" s="257"/>
      <c r="G192" s="257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165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91" t="s">
        <v>765</v>
      </c>
      <c r="D193" s="160"/>
      <c r="E193" s="161">
        <v>6.1875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167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91" t="s">
        <v>766</v>
      </c>
      <c r="D194" s="160"/>
      <c r="E194" s="161">
        <v>2.4300000000000002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167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73">
        <v>50</v>
      </c>
      <c r="B195" s="174" t="s">
        <v>767</v>
      </c>
      <c r="C195" s="190" t="s">
        <v>768</v>
      </c>
      <c r="D195" s="175" t="s">
        <v>170</v>
      </c>
      <c r="E195" s="176">
        <v>8.6174999999999997</v>
      </c>
      <c r="F195" s="177"/>
      <c r="G195" s="178">
        <f>ROUND(E195*F195,2)</f>
        <v>0</v>
      </c>
      <c r="H195" s="177"/>
      <c r="I195" s="178">
        <f>ROUND(E195*H195,2)</f>
        <v>0</v>
      </c>
      <c r="J195" s="177"/>
      <c r="K195" s="178">
        <f>ROUND(E195*J195,2)</f>
        <v>0</v>
      </c>
      <c r="L195" s="178">
        <v>21</v>
      </c>
      <c r="M195" s="178">
        <f>G195*(1+L195/100)</f>
        <v>0</v>
      </c>
      <c r="N195" s="176">
        <v>0</v>
      </c>
      <c r="O195" s="176">
        <f>ROUND(E195*N195,2)</f>
        <v>0</v>
      </c>
      <c r="P195" s="176">
        <v>0</v>
      </c>
      <c r="Q195" s="176">
        <f>ROUND(E195*P195,2)</f>
        <v>0</v>
      </c>
      <c r="R195" s="178" t="s">
        <v>159</v>
      </c>
      <c r="S195" s="178" t="s">
        <v>160</v>
      </c>
      <c r="T195" s="179" t="s">
        <v>160</v>
      </c>
      <c r="U195" s="158">
        <v>0.41599999999999998</v>
      </c>
      <c r="V195" s="158">
        <f>ROUND(E195*U195,2)</f>
        <v>3.58</v>
      </c>
      <c r="W195" s="158"/>
      <c r="X195" s="158" t="s">
        <v>161</v>
      </c>
      <c r="Y195" s="158" t="s">
        <v>162</v>
      </c>
      <c r="Z195" s="147"/>
      <c r="AA195" s="147"/>
      <c r="AB195" s="147"/>
      <c r="AC195" s="147"/>
      <c r="AD195" s="147"/>
      <c r="AE195" s="147"/>
      <c r="AF195" s="147"/>
      <c r="AG195" s="147" t="s">
        <v>163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256" t="s">
        <v>764</v>
      </c>
      <c r="D196" s="257"/>
      <c r="E196" s="257"/>
      <c r="F196" s="257"/>
      <c r="G196" s="257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165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91" t="s">
        <v>769</v>
      </c>
      <c r="D197" s="160"/>
      <c r="E197" s="161">
        <v>8.6174999999999997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167</v>
      </c>
      <c r="AH197" s="147">
        <v>5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3">
        <v>51</v>
      </c>
      <c r="B198" s="174" t="s">
        <v>770</v>
      </c>
      <c r="C198" s="190" t="s">
        <v>771</v>
      </c>
      <c r="D198" s="175" t="s">
        <v>170</v>
      </c>
      <c r="E198" s="176">
        <v>53.76</v>
      </c>
      <c r="F198" s="177"/>
      <c r="G198" s="178">
        <f>ROUND(E198*F198,2)</f>
        <v>0</v>
      </c>
      <c r="H198" s="177"/>
      <c r="I198" s="178">
        <f>ROUND(E198*H198,2)</f>
        <v>0</v>
      </c>
      <c r="J198" s="177"/>
      <c r="K198" s="178">
        <f>ROUND(E198*J198,2)</f>
        <v>0</v>
      </c>
      <c r="L198" s="178">
        <v>21</v>
      </c>
      <c r="M198" s="178">
        <f>G198*(1+L198/100)</f>
        <v>0</v>
      </c>
      <c r="N198" s="176">
        <v>4.4299999999999999E-2</v>
      </c>
      <c r="O198" s="176">
        <f>ROUND(E198*N198,2)</f>
        <v>2.38</v>
      </c>
      <c r="P198" s="176">
        <v>0</v>
      </c>
      <c r="Q198" s="176">
        <f>ROUND(E198*P198,2)</f>
        <v>0</v>
      </c>
      <c r="R198" s="178" t="s">
        <v>159</v>
      </c>
      <c r="S198" s="178" t="s">
        <v>160</v>
      </c>
      <c r="T198" s="179" t="s">
        <v>160</v>
      </c>
      <c r="U198" s="158">
        <v>1.044</v>
      </c>
      <c r="V198" s="158">
        <f>ROUND(E198*U198,2)</f>
        <v>56.13</v>
      </c>
      <c r="W198" s="158"/>
      <c r="X198" s="158" t="s">
        <v>161</v>
      </c>
      <c r="Y198" s="158" t="s">
        <v>162</v>
      </c>
      <c r="Z198" s="147"/>
      <c r="AA198" s="147"/>
      <c r="AB198" s="147"/>
      <c r="AC198" s="147"/>
      <c r="AD198" s="147"/>
      <c r="AE198" s="147"/>
      <c r="AF198" s="147"/>
      <c r="AG198" s="147" t="s">
        <v>163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256" t="s">
        <v>764</v>
      </c>
      <c r="D199" s="257"/>
      <c r="E199" s="257"/>
      <c r="F199" s="257"/>
      <c r="G199" s="257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165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91" t="s">
        <v>772</v>
      </c>
      <c r="D200" s="160"/>
      <c r="E200" s="161">
        <v>53.76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167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2.5" outlineLevel="1" x14ac:dyDescent="0.2">
      <c r="A201" s="173">
        <v>52</v>
      </c>
      <c r="B201" s="174" t="s">
        <v>773</v>
      </c>
      <c r="C201" s="190" t="s">
        <v>774</v>
      </c>
      <c r="D201" s="175" t="s">
        <v>170</v>
      </c>
      <c r="E201" s="176">
        <v>53.76</v>
      </c>
      <c r="F201" s="177"/>
      <c r="G201" s="178">
        <f>ROUND(E201*F201,2)</f>
        <v>0</v>
      </c>
      <c r="H201" s="177"/>
      <c r="I201" s="178">
        <f>ROUND(E201*H201,2)</f>
        <v>0</v>
      </c>
      <c r="J201" s="177"/>
      <c r="K201" s="178">
        <f>ROUND(E201*J201,2)</f>
        <v>0</v>
      </c>
      <c r="L201" s="178">
        <v>21</v>
      </c>
      <c r="M201" s="178">
        <f>G201*(1+L201/100)</f>
        <v>0</v>
      </c>
      <c r="N201" s="176">
        <v>0</v>
      </c>
      <c r="O201" s="176">
        <f>ROUND(E201*N201,2)</f>
        <v>0</v>
      </c>
      <c r="P201" s="176">
        <v>0</v>
      </c>
      <c r="Q201" s="176">
        <f>ROUND(E201*P201,2)</f>
        <v>0</v>
      </c>
      <c r="R201" s="178" t="s">
        <v>159</v>
      </c>
      <c r="S201" s="178" t="s">
        <v>160</v>
      </c>
      <c r="T201" s="179" t="s">
        <v>160</v>
      </c>
      <c r="U201" s="158">
        <v>0.505</v>
      </c>
      <c r="V201" s="158">
        <f>ROUND(E201*U201,2)</f>
        <v>27.15</v>
      </c>
      <c r="W201" s="158"/>
      <c r="X201" s="158" t="s">
        <v>161</v>
      </c>
      <c r="Y201" s="158" t="s">
        <v>162</v>
      </c>
      <c r="Z201" s="147"/>
      <c r="AA201" s="147"/>
      <c r="AB201" s="147"/>
      <c r="AC201" s="147"/>
      <c r="AD201" s="147"/>
      <c r="AE201" s="147"/>
      <c r="AF201" s="147"/>
      <c r="AG201" s="147" t="s">
        <v>163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256" t="s">
        <v>764</v>
      </c>
      <c r="D202" s="257"/>
      <c r="E202" s="257"/>
      <c r="F202" s="257"/>
      <c r="G202" s="257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165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191" t="s">
        <v>775</v>
      </c>
      <c r="D203" s="160"/>
      <c r="E203" s="161">
        <v>53.76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167</v>
      </c>
      <c r="AH203" s="147">
        <v>5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73">
        <v>53</v>
      </c>
      <c r="B204" s="174" t="s">
        <v>776</v>
      </c>
      <c r="C204" s="190" t="s">
        <v>777</v>
      </c>
      <c r="D204" s="175" t="s">
        <v>158</v>
      </c>
      <c r="E204" s="176">
        <v>0.97592000000000001</v>
      </c>
      <c r="F204" s="177"/>
      <c r="G204" s="178">
        <f>ROUND(E204*F204,2)</f>
        <v>0</v>
      </c>
      <c r="H204" s="177"/>
      <c r="I204" s="178">
        <f>ROUND(E204*H204,2)</f>
        <v>0</v>
      </c>
      <c r="J204" s="177"/>
      <c r="K204" s="178">
        <f>ROUND(E204*J204,2)</f>
        <v>0</v>
      </c>
      <c r="L204" s="178">
        <v>21</v>
      </c>
      <c r="M204" s="178">
        <f>G204*(1+L204/100)</f>
        <v>0</v>
      </c>
      <c r="N204" s="176">
        <v>1.02139</v>
      </c>
      <c r="O204" s="176">
        <f>ROUND(E204*N204,2)</f>
        <v>1</v>
      </c>
      <c r="P204" s="176">
        <v>0</v>
      </c>
      <c r="Q204" s="176">
        <f>ROUND(E204*P204,2)</f>
        <v>0</v>
      </c>
      <c r="R204" s="178" t="s">
        <v>159</v>
      </c>
      <c r="S204" s="178" t="s">
        <v>160</v>
      </c>
      <c r="T204" s="179" t="s">
        <v>160</v>
      </c>
      <c r="U204" s="158">
        <v>26.616</v>
      </c>
      <c r="V204" s="158">
        <f>ROUND(E204*U204,2)</f>
        <v>25.98</v>
      </c>
      <c r="W204" s="158"/>
      <c r="X204" s="158" t="s">
        <v>161</v>
      </c>
      <c r="Y204" s="158" t="s">
        <v>162</v>
      </c>
      <c r="Z204" s="147"/>
      <c r="AA204" s="147"/>
      <c r="AB204" s="147"/>
      <c r="AC204" s="147"/>
      <c r="AD204" s="147"/>
      <c r="AE204" s="147"/>
      <c r="AF204" s="147"/>
      <c r="AG204" s="147" t="s">
        <v>163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33.75" outlineLevel="2" x14ac:dyDescent="0.2">
      <c r="A205" s="154"/>
      <c r="B205" s="155"/>
      <c r="C205" s="256" t="s">
        <v>778</v>
      </c>
      <c r="D205" s="257"/>
      <c r="E205" s="257"/>
      <c r="F205" s="257"/>
      <c r="G205" s="257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165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80" t="str">
        <f>C205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91" t="s">
        <v>779</v>
      </c>
      <c r="D206" s="160"/>
      <c r="E206" s="161">
        <v>0.77615999999999996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167</v>
      </c>
      <c r="AH206" s="147">
        <v>5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91" t="s">
        <v>780</v>
      </c>
      <c r="D207" s="160"/>
      <c r="E207" s="161">
        <v>0.19975999999999999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167</v>
      </c>
      <c r="AH207" s="147">
        <v>5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x14ac:dyDescent="0.2">
      <c r="A208" s="166" t="s">
        <v>154</v>
      </c>
      <c r="B208" s="167" t="s">
        <v>80</v>
      </c>
      <c r="C208" s="189" t="s">
        <v>81</v>
      </c>
      <c r="D208" s="168"/>
      <c r="E208" s="169"/>
      <c r="F208" s="170"/>
      <c r="G208" s="170">
        <f>SUMIF(AG209:AG285,"&lt;&gt;NOR",G209:G285)</f>
        <v>0</v>
      </c>
      <c r="H208" s="170"/>
      <c r="I208" s="170">
        <f>SUM(I209:I285)</f>
        <v>0</v>
      </c>
      <c r="J208" s="170"/>
      <c r="K208" s="170">
        <f>SUM(K209:K285)</f>
        <v>0</v>
      </c>
      <c r="L208" s="170"/>
      <c r="M208" s="170">
        <f>SUM(M209:M285)</f>
        <v>0</v>
      </c>
      <c r="N208" s="169"/>
      <c r="O208" s="169">
        <f>SUM(O209:O285)</f>
        <v>39.319999999999993</v>
      </c>
      <c r="P208" s="169"/>
      <c r="Q208" s="169">
        <f>SUM(Q209:Q285)</f>
        <v>0</v>
      </c>
      <c r="R208" s="170"/>
      <c r="S208" s="170"/>
      <c r="T208" s="171"/>
      <c r="U208" s="165"/>
      <c r="V208" s="165">
        <f>SUM(V209:V285)</f>
        <v>1778.84</v>
      </c>
      <c r="W208" s="165"/>
      <c r="X208" s="165"/>
      <c r="Y208" s="165"/>
      <c r="AG208" t="s">
        <v>155</v>
      </c>
    </row>
    <row r="209" spans="1:60" ht="22.5" outlineLevel="1" x14ac:dyDescent="0.2">
      <c r="A209" s="173">
        <v>54</v>
      </c>
      <c r="B209" s="174" t="s">
        <v>781</v>
      </c>
      <c r="C209" s="190" t="s">
        <v>782</v>
      </c>
      <c r="D209" s="175" t="s">
        <v>170</v>
      </c>
      <c r="E209" s="176">
        <v>1019.05065</v>
      </c>
      <c r="F209" s="177"/>
      <c r="G209" s="178">
        <f>ROUND(E209*F209,2)</f>
        <v>0</v>
      </c>
      <c r="H209" s="177"/>
      <c r="I209" s="178">
        <f>ROUND(E209*H209,2)</f>
        <v>0</v>
      </c>
      <c r="J209" s="177"/>
      <c r="K209" s="178">
        <f>ROUND(E209*J209,2)</f>
        <v>0</v>
      </c>
      <c r="L209" s="178">
        <v>21</v>
      </c>
      <c r="M209" s="178">
        <f>G209*(1+L209/100)</f>
        <v>0</v>
      </c>
      <c r="N209" s="176">
        <v>4.8999999999999998E-3</v>
      </c>
      <c r="O209" s="176">
        <f>ROUND(E209*N209,2)</f>
        <v>4.99</v>
      </c>
      <c r="P209" s="176">
        <v>0</v>
      </c>
      <c r="Q209" s="176">
        <f>ROUND(E209*P209,2)</f>
        <v>0</v>
      </c>
      <c r="R209" s="178" t="s">
        <v>159</v>
      </c>
      <c r="S209" s="178" t="s">
        <v>160</v>
      </c>
      <c r="T209" s="179" t="s">
        <v>160</v>
      </c>
      <c r="U209" s="158">
        <v>0.43</v>
      </c>
      <c r="V209" s="158">
        <f>ROUND(E209*U209,2)</f>
        <v>438.19</v>
      </c>
      <c r="W209" s="158"/>
      <c r="X209" s="158" t="s">
        <v>161</v>
      </c>
      <c r="Y209" s="158" t="s">
        <v>162</v>
      </c>
      <c r="Z209" s="147"/>
      <c r="AA209" s="147"/>
      <c r="AB209" s="147"/>
      <c r="AC209" s="147"/>
      <c r="AD209" s="147"/>
      <c r="AE209" s="147"/>
      <c r="AF209" s="147"/>
      <c r="AG209" s="147" t="s">
        <v>163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256" t="s">
        <v>197</v>
      </c>
      <c r="D210" s="257"/>
      <c r="E210" s="257"/>
      <c r="F210" s="257"/>
      <c r="G210" s="257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7"/>
      <c r="AA210" s="147"/>
      <c r="AB210" s="147"/>
      <c r="AC210" s="147"/>
      <c r="AD210" s="147"/>
      <c r="AE210" s="147"/>
      <c r="AF210" s="147"/>
      <c r="AG210" s="147" t="s">
        <v>165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91" t="s">
        <v>624</v>
      </c>
      <c r="D211" s="160"/>
      <c r="E211" s="161">
        <v>48.72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167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91" t="s">
        <v>783</v>
      </c>
      <c r="D212" s="160"/>
      <c r="E212" s="161">
        <v>6.5853999999999999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167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1" t="s">
        <v>784</v>
      </c>
      <c r="D213" s="160"/>
      <c r="E213" s="161">
        <v>14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167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191" t="s">
        <v>677</v>
      </c>
      <c r="D214" s="160"/>
      <c r="E214" s="161">
        <v>71.28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167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91" t="s">
        <v>785</v>
      </c>
      <c r="D215" s="160"/>
      <c r="E215" s="161">
        <v>3.2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167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1" t="s">
        <v>786</v>
      </c>
      <c r="D216" s="160"/>
      <c r="E216" s="161">
        <v>264.38499999999999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167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91" t="s">
        <v>787</v>
      </c>
      <c r="D217" s="160"/>
      <c r="E217" s="161">
        <v>-6.8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167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91" t="s">
        <v>788</v>
      </c>
      <c r="D218" s="160"/>
      <c r="E218" s="161">
        <v>5.2519999999999998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167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3" x14ac:dyDescent="0.2">
      <c r="A219" s="154"/>
      <c r="B219" s="155"/>
      <c r="C219" s="191" t="s">
        <v>789</v>
      </c>
      <c r="D219" s="160"/>
      <c r="E219" s="161">
        <v>648.00800000000004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167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91" t="s">
        <v>790</v>
      </c>
      <c r="D220" s="160"/>
      <c r="E220" s="161">
        <v>24.75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167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91" t="s">
        <v>791</v>
      </c>
      <c r="D221" s="160"/>
      <c r="E221" s="161">
        <v>100.776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167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22.5" outlineLevel="3" x14ac:dyDescent="0.2">
      <c r="A222" s="154"/>
      <c r="B222" s="155"/>
      <c r="C222" s="191" t="s">
        <v>792</v>
      </c>
      <c r="D222" s="160"/>
      <c r="E222" s="161">
        <v>318.89999999999998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167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91" t="s">
        <v>793</v>
      </c>
      <c r="D223" s="160"/>
      <c r="E223" s="161">
        <v>-32.96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167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2.5" outlineLevel="3" x14ac:dyDescent="0.2">
      <c r="A224" s="154"/>
      <c r="B224" s="155"/>
      <c r="C224" s="191" t="s">
        <v>794</v>
      </c>
      <c r="D224" s="160"/>
      <c r="E224" s="161">
        <v>731.625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167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91" t="s">
        <v>795</v>
      </c>
      <c r="D225" s="160"/>
      <c r="E225" s="161">
        <v>-39.200000000000003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167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91" t="s">
        <v>796</v>
      </c>
      <c r="D226" s="160"/>
      <c r="E226" s="161">
        <v>3.63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167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91" t="s">
        <v>797</v>
      </c>
      <c r="D227" s="160"/>
      <c r="E227" s="161">
        <v>-1143.1007500000001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167</v>
      </c>
      <c r="AH227" s="147">
        <v>5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3">
        <v>55</v>
      </c>
      <c r="B228" s="174" t="s">
        <v>798</v>
      </c>
      <c r="C228" s="190" t="s">
        <v>799</v>
      </c>
      <c r="D228" s="175" t="s">
        <v>170</v>
      </c>
      <c r="E228" s="176">
        <v>37.799999999999997</v>
      </c>
      <c r="F228" s="177"/>
      <c r="G228" s="178">
        <f>ROUND(E228*F228,2)</f>
        <v>0</v>
      </c>
      <c r="H228" s="177"/>
      <c r="I228" s="178">
        <f>ROUND(E228*H228,2)</f>
        <v>0</v>
      </c>
      <c r="J228" s="177"/>
      <c r="K228" s="178">
        <f>ROUND(E228*J228,2)</f>
        <v>0</v>
      </c>
      <c r="L228" s="178">
        <v>21</v>
      </c>
      <c r="M228" s="178">
        <f>G228*(1+L228/100)</f>
        <v>0</v>
      </c>
      <c r="N228" s="176">
        <v>4.0000000000000003E-5</v>
      </c>
      <c r="O228" s="176">
        <f>ROUND(E228*N228,2)</f>
        <v>0</v>
      </c>
      <c r="P228" s="176">
        <v>0</v>
      </c>
      <c r="Q228" s="176">
        <f>ROUND(E228*P228,2)</f>
        <v>0</v>
      </c>
      <c r="R228" s="178" t="s">
        <v>159</v>
      </c>
      <c r="S228" s="178" t="s">
        <v>160</v>
      </c>
      <c r="T228" s="179" t="s">
        <v>160</v>
      </c>
      <c r="U228" s="158">
        <v>7.8E-2</v>
      </c>
      <c r="V228" s="158">
        <f>ROUND(E228*U228,2)</f>
        <v>2.95</v>
      </c>
      <c r="W228" s="158"/>
      <c r="X228" s="158" t="s">
        <v>161</v>
      </c>
      <c r="Y228" s="158" t="s">
        <v>162</v>
      </c>
      <c r="Z228" s="147"/>
      <c r="AA228" s="147"/>
      <c r="AB228" s="147"/>
      <c r="AC228" s="147"/>
      <c r="AD228" s="147"/>
      <c r="AE228" s="147"/>
      <c r="AF228" s="147"/>
      <c r="AG228" s="147" t="s">
        <v>163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2" x14ac:dyDescent="0.2">
      <c r="A229" s="154"/>
      <c r="B229" s="155"/>
      <c r="C229" s="256" t="s">
        <v>800</v>
      </c>
      <c r="D229" s="257"/>
      <c r="E229" s="257"/>
      <c r="F229" s="257"/>
      <c r="G229" s="257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165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80" t="str">
        <f>C229</f>
        <v>které se zřizují před úpravami povrchu, a obalení osazených dveřních zárubní před znečištěním při úpravách povrchu nástřikem plastických maltovin včetně pozdějšího odkrytí,</v>
      </c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91" t="s">
        <v>801</v>
      </c>
      <c r="D230" s="160"/>
      <c r="E230" s="161">
        <v>37.799999999999997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167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73">
        <v>56</v>
      </c>
      <c r="B231" s="174" t="s">
        <v>802</v>
      </c>
      <c r="C231" s="190" t="s">
        <v>803</v>
      </c>
      <c r="D231" s="175" t="s">
        <v>186</v>
      </c>
      <c r="E231" s="176">
        <v>95.2</v>
      </c>
      <c r="F231" s="177"/>
      <c r="G231" s="178">
        <f>ROUND(E231*F231,2)</f>
        <v>0</v>
      </c>
      <c r="H231" s="177"/>
      <c r="I231" s="178">
        <f>ROUND(E231*H231,2)</f>
        <v>0</v>
      </c>
      <c r="J231" s="177"/>
      <c r="K231" s="178">
        <f>ROUND(E231*J231,2)</f>
        <v>0</v>
      </c>
      <c r="L231" s="178">
        <v>21</v>
      </c>
      <c r="M231" s="178">
        <f>G231*(1+L231/100)</f>
        <v>0</v>
      </c>
      <c r="N231" s="176">
        <v>1.4999999999999999E-4</v>
      </c>
      <c r="O231" s="176">
        <f>ROUND(E231*N231,2)</f>
        <v>0.01</v>
      </c>
      <c r="P231" s="176">
        <v>0</v>
      </c>
      <c r="Q231" s="176">
        <f>ROUND(E231*P231,2)</f>
        <v>0</v>
      </c>
      <c r="R231" s="178" t="s">
        <v>159</v>
      </c>
      <c r="S231" s="178" t="s">
        <v>160</v>
      </c>
      <c r="T231" s="179" t="s">
        <v>160</v>
      </c>
      <c r="U231" s="158">
        <v>0.05</v>
      </c>
      <c r="V231" s="158">
        <f>ROUND(E231*U231,2)</f>
        <v>4.76</v>
      </c>
      <c r="W231" s="158"/>
      <c r="X231" s="158" t="s">
        <v>161</v>
      </c>
      <c r="Y231" s="158" t="s">
        <v>162</v>
      </c>
      <c r="Z231" s="147"/>
      <c r="AA231" s="147"/>
      <c r="AB231" s="147"/>
      <c r="AC231" s="147"/>
      <c r="AD231" s="147"/>
      <c r="AE231" s="147"/>
      <c r="AF231" s="147"/>
      <c r="AG231" s="147" t="s">
        <v>163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4"/>
      <c r="B232" s="155"/>
      <c r="C232" s="256" t="s">
        <v>804</v>
      </c>
      <c r="D232" s="257"/>
      <c r="E232" s="257"/>
      <c r="F232" s="257"/>
      <c r="G232" s="257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165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91" t="s">
        <v>805</v>
      </c>
      <c r="D233" s="160"/>
      <c r="E233" s="161">
        <v>5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167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91" t="s">
        <v>806</v>
      </c>
      <c r="D234" s="160"/>
      <c r="E234" s="161">
        <v>90.2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167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33.75" outlineLevel="1" x14ac:dyDescent="0.2">
      <c r="A235" s="173">
        <v>57</v>
      </c>
      <c r="B235" s="174" t="s">
        <v>807</v>
      </c>
      <c r="C235" s="190" t="s">
        <v>808</v>
      </c>
      <c r="D235" s="175" t="s">
        <v>170</v>
      </c>
      <c r="E235" s="176">
        <v>413.5</v>
      </c>
      <c r="F235" s="177"/>
      <c r="G235" s="178">
        <f>ROUND(E235*F235,2)</f>
        <v>0</v>
      </c>
      <c r="H235" s="177"/>
      <c r="I235" s="178">
        <f>ROUND(E235*H235,2)</f>
        <v>0</v>
      </c>
      <c r="J235" s="177"/>
      <c r="K235" s="178">
        <f>ROUND(E235*J235,2)</f>
        <v>0</v>
      </c>
      <c r="L235" s="178">
        <v>21</v>
      </c>
      <c r="M235" s="178">
        <f>G235*(1+L235/100)</f>
        <v>0</v>
      </c>
      <c r="N235" s="176">
        <v>6.0899999999999999E-3</v>
      </c>
      <c r="O235" s="176">
        <f>ROUND(E235*N235,2)</f>
        <v>2.52</v>
      </c>
      <c r="P235" s="176">
        <v>0</v>
      </c>
      <c r="Q235" s="176">
        <f>ROUND(E235*P235,2)</f>
        <v>0</v>
      </c>
      <c r="R235" s="178" t="s">
        <v>207</v>
      </c>
      <c r="S235" s="178" t="s">
        <v>160</v>
      </c>
      <c r="T235" s="179" t="s">
        <v>160</v>
      </c>
      <c r="U235" s="158">
        <v>0.19273999999999999</v>
      </c>
      <c r="V235" s="158">
        <f>ROUND(E235*U235,2)</f>
        <v>79.7</v>
      </c>
      <c r="W235" s="158"/>
      <c r="X235" s="158" t="s">
        <v>161</v>
      </c>
      <c r="Y235" s="158" t="s">
        <v>162</v>
      </c>
      <c r="Z235" s="147"/>
      <c r="AA235" s="147"/>
      <c r="AB235" s="147"/>
      <c r="AC235" s="147"/>
      <c r="AD235" s="147"/>
      <c r="AE235" s="147"/>
      <c r="AF235" s="147"/>
      <c r="AG235" s="147" t="s">
        <v>163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254" t="s">
        <v>809</v>
      </c>
      <c r="D236" s="255"/>
      <c r="E236" s="255"/>
      <c r="F236" s="255"/>
      <c r="G236" s="255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189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191" t="s">
        <v>810</v>
      </c>
      <c r="D237" s="160"/>
      <c r="E237" s="161">
        <v>413.5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167</v>
      </c>
      <c r="AH237" s="147">
        <v>5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1" x14ac:dyDescent="0.2">
      <c r="A238" s="173">
        <v>58</v>
      </c>
      <c r="B238" s="174" t="s">
        <v>811</v>
      </c>
      <c r="C238" s="190" t="s">
        <v>812</v>
      </c>
      <c r="D238" s="175" t="s">
        <v>170</v>
      </c>
      <c r="E238" s="176">
        <v>56.19</v>
      </c>
      <c r="F238" s="177"/>
      <c r="G238" s="178">
        <f>ROUND(E238*F238,2)</f>
        <v>0</v>
      </c>
      <c r="H238" s="177"/>
      <c r="I238" s="178">
        <f>ROUND(E238*H238,2)</f>
        <v>0</v>
      </c>
      <c r="J238" s="177"/>
      <c r="K238" s="178">
        <f>ROUND(E238*J238,2)</f>
        <v>0</v>
      </c>
      <c r="L238" s="178">
        <v>21</v>
      </c>
      <c r="M238" s="178">
        <f>G238*(1+L238/100)</f>
        <v>0</v>
      </c>
      <c r="N238" s="176">
        <v>2.9569999999999999E-2</v>
      </c>
      <c r="O238" s="176">
        <f>ROUND(E238*N238,2)</f>
        <v>1.66</v>
      </c>
      <c r="P238" s="176">
        <v>0</v>
      </c>
      <c r="Q238" s="176">
        <f>ROUND(E238*P238,2)</f>
        <v>0</v>
      </c>
      <c r="R238" s="178" t="s">
        <v>159</v>
      </c>
      <c r="S238" s="178" t="s">
        <v>160</v>
      </c>
      <c r="T238" s="179" t="s">
        <v>160</v>
      </c>
      <c r="U238" s="158">
        <v>1.04</v>
      </c>
      <c r="V238" s="158">
        <f>ROUND(E238*U238,2)</f>
        <v>58.44</v>
      </c>
      <c r="W238" s="158"/>
      <c r="X238" s="158" t="s">
        <v>161</v>
      </c>
      <c r="Y238" s="158" t="s">
        <v>162</v>
      </c>
      <c r="Z238" s="147"/>
      <c r="AA238" s="147"/>
      <c r="AB238" s="147"/>
      <c r="AC238" s="147"/>
      <c r="AD238" s="147"/>
      <c r="AE238" s="147"/>
      <c r="AF238" s="147"/>
      <c r="AG238" s="147" t="s">
        <v>163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256" t="s">
        <v>813</v>
      </c>
      <c r="D239" s="257"/>
      <c r="E239" s="257"/>
      <c r="F239" s="257"/>
      <c r="G239" s="257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7"/>
      <c r="AA239" s="147"/>
      <c r="AB239" s="147"/>
      <c r="AC239" s="147"/>
      <c r="AD239" s="147"/>
      <c r="AE239" s="147"/>
      <c r="AF239" s="147"/>
      <c r="AG239" s="147" t="s">
        <v>165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258" t="s">
        <v>182</v>
      </c>
      <c r="D240" s="259"/>
      <c r="E240" s="259"/>
      <c r="F240" s="259"/>
      <c r="G240" s="259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189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258" t="s">
        <v>814</v>
      </c>
      <c r="D241" s="259"/>
      <c r="E241" s="259"/>
      <c r="F241" s="259"/>
      <c r="G241" s="259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189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91" t="s">
        <v>815</v>
      </c>
      <c r="D242" s="160"/>
      <c r="E242" s="161">
        <v>53.76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7"/>
      <c r="AA242" s="147"/>
      <c r="AB242" s="147"/>
      <c r="AC242" s="147"/>
      <c r="AD242" s="147"/>
      <c r="AE242" s="147"/>
      <c r="AF242" s="147"/>
      <c r="AG242" s="147" t="s">
        <v>167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91" t="s">
        <v>816</v>
      </c>
      <c r="D243" s="160"/>
      <c r="E243" s="161">
        <v>2.4300000000000002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167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73">
        <v>59</v>
      </c>
      <c r="B244" s="174" t="s">
        <v>201</v>
      </c>
      <c r="C244" s="190" t="s">
        <v>202</v>
      </c>
      <c r="D244" s="175" t="s">
        <v>170</v>
      </c>
      <c r="E244" s="176">
        <v>92.268000000000001</v>
      </c>
      <c r="F244" s="177"/>
      <c r="G244" s="178">
        <f>ROUND(E244*F244,2)</f>
        <v>0</v>
      </c>
      <c r="H244" s="177"/>
      <c r="I244" s="178">
        <f>ROUND(E244*H244,2)</f>
        <v>0</v>
      </c>
      <c r="J244" s="177"/>
      <c r="K244" s="178">
        <f>ROUND(E244*J244,2)</f>
        <v>0</v>
      </c>
      <c r="L244" s="178">
        <v>21</v>
      </c>
      <c r="M244" s="178">
        <f>G244*(1+L244/100)</f>
        <v>0</v>
      </c>
      <c r="N244" s="176">
        <v>4.7660000000000001E-2</v>
      </c>
      <c r="O244" s="176">
        <f>ROUND(E244*N244,2)</f>
        <v>4.4000000000000004</v>
      </c>
      <c r="P244" s="176">
        <v>0</v>
      </c>
      <c r="Q244" s="176">
        <f>ROUND(E244*P244,2)</f>
        <v>0</v>
      </c>
      <c r="R244" s="178" t="s">
        <v>159</v>
      </c>
      <c r="S244" s="178" t="s">
        <v>160</v>
      </c>
      <c r="T244" s="179" t="s">
        <v>160</v>
      </c>
      <c r="U244" s="158">
        <v>0.84</v>
      </c>
      <c r="V244" s="158">
        <f>ROUND(E244*U244,2)</f>
        <v>77.510000000000005</v>
      </c>
      <c r="W244" s="158"/>
      <c r="X244" s="158" t="s">
        <v>161</v>
      </c>
      <c r="Y244" s="158" t="s">
        <v>162</v>
      </c>
      <c r="Z244" s="147"/>
      <c r="AA244" s="147"/>
      <c r="AB244" s="147"/>
      <c r="AC244" s="147"/>
      <c r="AD244" s="147"/>
      <c r="AE244" s="147"/>
      <c r="AF244" s="147"/>
      <c r="AG244" s="147" t="s">
        <v>163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91" t="s">
        <v>817</v>
      </c>
      <c r="D245" s="160"/>
      <c r="E245" s="161">
        <v>92.268000000000001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167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2.5" outlineLevel="1" x14ac:dyDescent="0.2">
      <c r="A246" s="173">
        <v>60</v>
      </c>
      <c r="B246" s="174" t="s">
        <v>818</v>
      </c>
      <c r="C246" s="190" t="s">
        <v>819</v>
      </c>
      <c r="D246" s="175" t="s">
        <v>170</v>
      </c>
      <c r="E246" s="176">
        <v>965.42070000000001</v>
      </c>
      <c r="F246" s="177"/>
      <c r="G246" s="178">
        <f>ROUND(E246*F246,2)</f>
        <v>0</v>
      </c>
      <c r="H246" s="177"/>
      <c r="I246" s="178">
        <f>ROUND(E246*H246,2)</f>
        <v>0</v>
      </c>
      <c r="J246" s="177"/>
      <c r="K246" s="178">
        <f>ROUND(E246*J246,2)</f>
        <v>0</v>
      </c>
      <c r="L246" s="178">
        <v>21</v>
      </c>
      <c r="M246" s="178">
        <f>G246*(1+L246/100)</f>
        <v>0</v>
      </c>
      <c r="N246" s="176">
        <v>1.554E-2</v>
      </c>
      <c r="O246" s="176">
        <f>ROUND(E246*N246,2)</f>
        <v>15</v>
      </c>
      <c r="P246" s="176">
        <v>0</v>
      </c>
      <c r="Q246" s="176">
        <f>ROUND(E246*P246,2)</f>
        <v>0</v>
      </c>
      <c r="R246" s="178" t="s">
        <v>207</v>
      </c>
      <c r="S246" s="178" t="s">
        <v>160</v>
      </c>
      <c r="T246" s="179" t="s">
        <v>160</v>
      </c>
      <c r="U246" s="158">
        <v>0.23580000000000001</v>
      </c>
      <c r="V246" s="158">
        <f>ROUND(E246*U246,2)</f>
        <v>227.65</v>
      </c>
      <c r="W246" s="158"/>
      <c r="X246" s="158" t="s">
        <v>161</v>
      </c>
      <c r="Y246" s="158" t="s">
        <v>162</v>
      </c>
      <c r="Z246" s="147"/>
      <c r="AA246" s="147"/>
      <c r="AB246" s="147"/>
      <c r="AC246" s="147"/>
      <c r="AD246" s="147"/>
      <c r="AE246" s="147"/>
      <c r="AF246" s="147"/>
      <c r="AG246" s="147" t="s">
        <v>163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254" t="s">
        <v>809</v>
      </c>
      <c r="D247" s="255"/>
      <c r="E247" s="255"/>
      <c r="F247" s="255"/>
      <c r="G247" s="255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189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191" t="s">
        <v>820</v>
      </c>
      <c r="D248" s="160"/>
      <c r="E248" s="161"/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7"/>
      <c r="AA248" s="147"/>
      <c r="AB248" s="147"/>
      <c r="AC248" s="147"/>
      <c r="AD248" s="147"/>
      <c r="AE248" s="147"/>
      <c r="AF248" s="147"/>
      <c r="AG248" s="147" t="s">
        <v>167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91" t="s">
        <v>821</v>
      </c>
      <c r="D249" s="160"/>
      <c r="E249" s="161">
        <v>234.88749999999999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167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91" t="s">
        <v>787</v>
      </c>
      <c r="D250" s="160"/>
      <c r="E250" s="161">
        <v>-6.8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167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91" t="s">
        <v>822</v>
      </c>
      <c r="D251" s="160"/>
      <c r="E251" s="161">
        <v>349.93599999999998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167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1" t="s">
        <v>790</v>
      </c>
      <c r="D252" s="160"/>
      <c r="E252" s="161">
        <v>24.75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167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91" t="s">
        <v>823</v>
      </c>
      <c r="D253" s="160"/>
      <c r="E253" s="161">
        <v>28.37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167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91" t="s">
        <v>824</v>
      </c>
      <c r="D254" s="160"/>
      <c r="E254" s="161">
        <v>10.58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167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91" t="s">
        <v>825</v>
      </c>
      <c r="D255" s="160"/>
      <c r="E255" s="161">
        <v>3.63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167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3" x14ac:dyDescent="0.2">
      <c r="A256" s="154"/>
      <c r="B256" s="155"/>
      <c r="C256" s="191" t="s">
        <v>826</v>
      </c>
      <c r="D256" s="160"/>
      <c r="E256" s="161">
        <v>198.5872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167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1" t="s">
        <v>827</v>
      </c>
      <c r="D257" s="160"/>
      <c r="E257" s="161">
        <v>-20.977499999999999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167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91" t="s">
        <v>828</v>
      </c>
      <c r="D258" s="160"/>
      <c r="E258" s="161">
        <v>142.45750000000001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167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3">
        <v>61</v>
      </c>
      <c r="B259" s="174" t="s">
        <v>210</v>
      </c>
      <c r="C259" s="190" t="s">
        <v>211</v>
      </c>
      <c r="D259" s="175" t="s">
        <v>170</v>
      </c>
      <c r="E259" s="176">
        <v>12.198</v>
      </c>
      <c r="F259" s="177"/>
      <c r="G259" s="178">
        <f>ROUND(E259*F259,2)</f>
        <v>0</v>
      </c>
      <c r="H259" s="177"/>
      <c r="I259" s="178">
        <f>ROUND(E259*H259,2)</f>
        <v>0</v>
      </c>
      <c r="J259" s="177"/>
      <c r="K259" s="178">
        <f>ROUND(E259*J259,2)</f>
        <v>0</v>
      </c>
      <c r="L259" s="178">
        <v>21</v>
      </c>
      <c r="M259" s="178">
        <f>G259*(1+L259/100)</f>
        <v>0</v>
      </c>
      <c r="N259" s="176">
        <v>5.3690000000000002E-2</v>
      </c>
      <c r="O259" s="176">
        <f>ROUND(E259*N259,2)</f>
        <v>0.65</v>
      </c>
      <c r="P259" s="176">
        <v>0</v>
      </c>
      <c r="Q259" s="176">
        <f>ROUND(E259*P259,2)</f>
        <v>0</v>
      </c>
      <c r="R259" s="178" t="s">
        <v>207</v>
      </c>
      <c r="S259" s="178" t="s">
        <v>160</v>
      </c>
      <c r="T259" s="179" t="s">
        <v>160</v>
      </c>
      <c r="U259" s="158">
        <v>1.17717</v>
      </c>
      <c r="V259" s="158">
        <f>ROUND(E259*U259,2)</f>
        <v>14.36</v>
      </c>
      <c r="W259" s="158"/>
      <c r="X259" s="158" t="s">
        <v>161</v>
      </c>
      <c r="Y259" s="158" t="s">
        <v>162</v>
      </c>
      <c r="Z259" s="147"/>
      <c r="AA259" s="147"/>
      <c r="AB259" s="147"/>
      <c r="AC259" s="147"/>
      <c r="AD259" s="147"/>
      <c r="AE259" s="147"/>
      <c r="AF259" s="147"/>
      <c r="AG259" s="147" t="s">
        <v>163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256" t="s">
        <v>212</v>
      </c>
      <c r="D260" s="257"/>
      <c r="E260" s="257"/>
      <c r="F260" s="257"/>
      <c r="G260" s="257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165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80" t="str">
        <f>C260</f>
        <v>okenního nebo dveřního, z pomocného pracovního lešení o výšce podlahy do 1900 mm a pro zatížení do 1,5 kPa,</v>
      </c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191" t="s">
        <v>829</v>
      </c>
      <c r="D261" s="160"/>
      <c r="E261" s="161">
        <v>5.85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167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91" t="s">
        <v>830</v>
      </c>
      <c r="D262" s="160"/>
      <c r="E262" s="161">
        <v>6.3479999999999999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7"/>
      <c r="AA262" s="147"/>
      <c r="AB262" s="147"/>
      <c r="AC262" s="147"/>
      <c r="AD262" s="147"/>
      <c r="AE262" s="147"/>
      <c r="AF262" s="147"/>
      <c r="AG262" s="147" t="s">
        <v>167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3">
        <v>62</v>
      </c>
      <c r="B263" s="174" t="s">
        <v>831</v>
      </c>
      <c r="C263" s="190" t="s">
        <v>832</v>
      </c>
      <c r="D263" s="175" t="s">
        <v>170</v>
      </c>
      <c r="E263" s="176">
        <v>977.61869999999999</v>
      </c>
      <c r="F263" s="177"/>
      <c r="G263" s="178">
        <f>ROUND(E263*F263,2)</f>
        <v>0</v>
      </c>
      <c r="H263" s="177"/>
      <c r="I263" s="178">
        <f>ROUND(E263*H263,2)</f>
        <v>0</v>
      </c>
      <c r="J263" s="177"/>
      <c r="K263" s="178">
        <f>ROUND(E263*J263,2)</f>
        <v>0</v>
      </c>
      <c r="L263" s="178">
        <v>21</v>
      </c>
      <c r="M263" s="178">
        <f>G263*(1+L263/100)</f>
        <v>0</v>
      </c>
      <c r="N263" s="176">
        <v>8.0000000000000007E-5</v>
      </c>
      <c r="O263" s="176">
        <f>ROUND(E263*N263,2)</f>
        <v>0.08</v>
      </c>
      <c r="P263" s="176">
        <v>0</v>
      </c>
      <c r="Q263" s="176">
        <f>ROUND(E263*P263,2)</f>
        <v>0</v>
      </c>
      <c r="R263" s="178" t="s">
        <v>159</v>
      </c>
      <c r="S263" s="178" t="s">
        <v>160</v>
      </c>
      <c r="T263" s="179" t="s">
        <v>160</v>
      </c>
      <c r="U263" s="158">
        <v>0</v>
      </c>
      <c r="V263" s="158">
        <f>ROUND(E263*U263,2)</f>
        <v>0</v>
      </c>
      <c r="W263" s="158"/>
      <c r="X263" s="158" t="s">
        <v>161</v>
      </c>
      <c r="Y263" s="158" t="s">
        <v>162</v>
      </c>
      <c r="Z263" s="147"/>
      <c r="AA263" s="147"/>
      <c r="AB263" s="147"/>
      <c r="AC263" s="147"/>
      <c r="AD263" s="147"/>
      <c r="AE263" s="147"/>
      <c r="AF263" s="147"/>
      <c r="AG263" s="147" t="s">
        <v>163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256" t="s">
        <v>833</v>
      </c>
      <c r="D264" s="257"/>
      <c r="E264" s="257"/>
      <c r="F264" s="257"/>
      <c r="G264" s="257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165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80" t="str">
        <f>C264</f>
        <v>omítka vápenocementová, strojně nebo ručně nanášená v podlaží i ve schodišti na jakýkoliv druh podkladu, kompletní souvrství</v>
      </c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191" t="s">
        <v>834</v>
      </c>
      <c r="D265" s="160"/>
      <c r="E265" s="161">
        <v>965.42070000000001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167</v>
      </c>
      <c r="AH265" s="147">
        <v>5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1" t="s">
        <v>835</v>
      </c>
      <c r="D266" s="160"/>
      <c r="E266" s="161">
        <v>12.198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167</v>
      </c>
      <c r="AH266" s="147">
        <v>5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22.5" outlineLevel="1" x14ac:dyDescent="0.2">
      <c r="A267" s="173">
        <v>63</v>
      </c>
      <c r="B267" s="174" t="s">
        <v>214</v>
      </c>
      <c r="C267" s="190" t="s">
        <v>215</v>
      </c>
      <c r="D267" s="175" t="s">
        <v>170</v>
      </c>
      <c r="E267" s="176">
        <v>1936.4754</v>
      </c>
      <c r="F267" s="177"/>
      <c r="G267" s="178">
        <f>ROUND(E267*F267,2)</f>
        <v>0</v>
      </c>
      <c r="H267" s="177"/>
      <c r="I267" s="178">
        <f>ROUND(E267*H267,2)</f>
        <v>0</v>
      </c>
      <c r="J267" s="177"/>
      <c r="K267" s="178">
        <f>ROUND(E267*J267,2)</f>
        <v>0</v>
      </c>
      <c r="L267" s="178">
        <v>21</v>
      </c>
      <c r="M267" s="178">
        <f>G267*(1+L267/100)</f>
        <v>0</v>
      </c>
      <c r="N267" s="176">
        <v>4.9100000000000003E-3</v>
      </c>
      <c r="O267" s="176">
        <f>ROUND(E267*N267,2)</f>
        <v>9.51</v>
      </c>
      <c r="P267" s="176">
        <v>0</v>
      </c>
      <c r="Q267" s="176">
        <f>ROUND(E267*P267,2)</f>
        <v>0</v>
      </c>
      <c r="R267" s="178" t="s">
        <v>159</v>
      </c>
      <c r="S267" s="178" t="s">
        <v>160</v>
      </c>
      <c r="T267" s="179" t="s">
        <v>160</v>
      </c>
      <c r="U267" s="158">
        <v>0.36199999999999999</v>
      </c>
      <c r="V267" s="158">
        <f>ROUND(E267*U267,2)</f>
        <v>701</v>
      </c>
      <c r="W267" s="158"/>
      <c r="X267" s="158" t="s">
        <v>161</v>
      </c>
      <c r="Y267" s="158" t="s">
        <v>162</v>
      </c>
      <c r="Z267" s="147"/>
      <c r="AA267" s="147"/>
      <c r="AB267" s="147"/>
      <c r="AC267" s="147"/>
      <c r="AD267" s="147"/>
      <c r="AE267" s="147"/>
      <c r="AF267" s="147"/>
      <c r="AG267" s="147" t="s">
        <v>163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191" t="s">
        <v>624</v>
      </c>
      <c r="D268" s="160"/>
      <c r="E268" s="161">
        <v>48.72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167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91" t="s">
        <v>783</v>
      </c>
      <c r="D269" s="160"/>
      <c r="E269" s="161">
        <v>6.5853999999999999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167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91" t="s">
        <v>784</v>
      </c>
      <c r="D270" s="160"/>
      <c r="E270" s="161">
        <v>14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167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91" t="s">
        <v>677</v>
      </c>
      <c r="D271" s="160"/>
      <c r="E271" s="161">
        <v>71.28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167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91" t="s">
        <v>785</v>
      </c>
      <c r="D272" s="160"/>
      <c r="E272" s="161">
        <v>3.2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167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1" t="s">
        <v>836</v>
      </c>
      <c r="D273" s="160"/>
      <c r="E273" s="161">
        <v>26.657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167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1" t="s">
        <v>837</v>
      </c>
      <c r="D274" s="160"/>
      <c r="E274" s="161">
        <v>10.504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167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2.5" outlineLevel="3" x14ac:dyDescent="0.2">
      <c r="A275" s="154"/>
      <c r="B275" s="155"/>
      <c r="C275" s="191" t="s">
        <v>789</v>
      </c>
      <c r="D275" s="160"/>
      <c r="E275" s="161">
        <v>648.00800000000004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167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91" t="s">
        <v>838</v>
      </c>
      <c r="D276" s="160"/>
      <c r="E276" s="161">
        <v>24.75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167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1" t="s">
        <v>791</v>
      </c>
      <c r="D277" s="160"/>
      <c r="E277" s="161">
        <v>100.776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167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22.5" outlineLevel="3" x14ac:dyDescent="0.2">
      <c r="A278" s="154"/>
      <c r="B278" s="155"/>
      <c r="C278" s="191" t="s">
        <v>792</v>
      </c>
      <c r="D278" s="160"/>
      <c r="E278" s="161">
        <v>318.89999999999998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167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91" t="s">
        <v>793</v>
      </c>
      <c r="D279" s="160"/>
      <c r="E279" s="161">
        <v>-32.96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167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2.5" outlineLevel="3" x14ac:dyDescent="0.2">
      <c r="A280" s="154"/>
      <c r="B280" s="155"/>
      <c r="C280" s="191" t="s">
        <v>794</v>
      </c>
      <c r="D280" s="160"/>
      <c r="E280" s="161">
        <v>731.625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7"/>
      <c r="AA280" s="147"/>
      <c r="AB280" s="147"/>
      <c r="AC280" s="147"/>
      <c r="AD280" s="147"/>
      <c r="AE280" s="147"/>
      <c r="AF280" s="147"/>
      <c r="AG280" s="147" t="s">
        <v>167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1" t="s">
        <v>795</v>
      </c>
      <c r="D281" s="160"/>
      <c r="E281" s="161">
        <v>-39.200000000000003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167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1" t="s">
        <v>839</v>
      </c>
      <c r="D282" s="160"/>
      <c r="E282" s="161">
        <v>3.63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167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73">
        <v>64</v>
      </c>
      <c r="B283" s="174" t="s">
        <v>840</v>
      </c>
      <c r="C283" s="190" t="s">
        <v>841</v>
      </c>
      <c r="D283" s="175" t="s">
        <v>170</v>
      </c>
      <c r="E283" s="176">
        <v>1936.4754</v>
      </c>
      <c r="F283" s="177"/>
      <c r="G283" s="178">
        <f>ROUND(E283*F283,2)</f>
        <v>0</v>
      </c>
      <c r="H283" s="177"/>
      <c r="I283" s="178">
        <f>ROUND(E283*H283,2)</f>
        <v>0</v>
      </c>
      <c r="J283" s="177"/>
      <c r="K283" s="178">
        <f>ROUND(E283*J283,2)</f>
        <v>0</v>
      </c>
      <c r="L283" s="178">
        <v>21</v>
      </c>
      <c r="M283" s="178">
        <f>G283*(1+L283/100)</f>
        <v>0</v>
      </c>
      <c r="N283" s="176">
        <v>2.5999999999999998E-4</v>
      </c>
      <c r="O283" s="176">
        <f>ROUND(E283*N283,2)</f>
        <v>0.5</v>
      </c>
      <c r="P283" s="176">
        <v>0</v>
      </c>
      <c r="Q283" s="176">
        <f>ROUND(E283*P283,2)</f>
        <v>0</v>
      </c>
      <c r="R283" s="178" t="s">
        <v>159</v>
      </c>
      <c r="S283" s="178" t="s">
        <v>160</v>
      </c>
      <c r="T283" s="179" t="s">
        <v>160</v>
      </c>
      <c r="U283" s="158">
        <v>0.09</v>
      </c>
      <c r="V283" s="158">
        <f>ROUND(E283*U283,2)</f>
        <v>174.28</v>
      </c>
      <c r="W283" s="158"/>
      <c r="X283" s="158" t="s">
        <v>161</v>
      </c>
      <c r="Y283" s="158" t="s">
        <v>162</v>
      </c>
      <c r="Z283" s="147"/>
      <c r="AA283" s="147"/>
      <c r="AB283" s="147"/>
      <c r="AC283" s="147"/>
      <c r="AD283" s="147"/>
      <c r="AE283" s="147"/>
      <c r="AF283" s="147"/>
      <c r="AG283" s="147" t="s">
        <v>163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256" t="s">
        <v>842</v>
      </c>
      <c r="D284" s="257"/>
      <c r="E284" s="257"/>
      <c r="F284" s="257"/>
      <c r="G284" s="257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7"/>
      <c r="AA284" s="147"/>
      <c r="AB284" s="147"/>
      <c r="AC284" s="147"/>
      <c r="AD284" s="147"/>
      <c r="AE284" s="147"/>
      <c r="AF284" s="147"/>
      <c r="AG284" s="147" t="s">
        <v>165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4"/>
      <c r="B285" s="155"/>
      <c r="C285" s="191" t="s">
        <v>843</v>
      </c>
      <c r="D285" s="160"/>
      <c r="E285" s="161">
        <v>1936.4754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167</v>
      </c>
      <c r="AH285" s="147">
        <v>5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x14ac:dyDescent="0.2">
      <c r="A286" s="166" t="s">
        <v>154</v>
      </c>
      <c r="B286" s="167" t="s">
        <v>82</v>
      </c>
      <c r="C286" s="189" t="s">
        <v>83</v>
      </c>
      <c r="D286" s="168"/>
      <c r="E286" s="169"/>
      <c r="F286" s="170"/>
      <c r="G286" s="170">
        <f>SUMIF(AG287:AG370,"&lt;&gt;NOR",G287:G370)</f>
        <v>0</v>
      </c>
      <c r="H286" s="170"/>
      <c r="I286" s="170">
        <f>SUM(I287:I370)</f>
        <v>0</v>
      </c>
      <c r="J286" s="170"/>
      <c r="K286" s="170">
        <f>SUM(K287:K370)</f>
        <v>0</v>
      </c>
      <c r="L286" s="170"/>
      <c r="M286" s="170">
        <f>SUM(M287:M370)</f>
        <v>0</v>
      </c>
      <c r="N286" s="169"/>
      <c r="O286" s="169">
        <f>SUM(O287:O370)</f>
        <v>230.83000000000004</v>
      </c>
      <c r="P286" s="169"/>
      <c r="Q286" s="169">
        <f>SUM(Q287:Q370)</f>
        <v>0</v>
      </c>
      <c r="R286" s="170"/>
      <c r="S286" s="170"/>
      <c r="T286" s="171"/>
      <c r="U286" s="165"/>
      <c r="V286" s="165">
        <f>SUM(V287:V370)</f>
        <v>1133.3700000000003</v>
      </c>
      <c r="W286" s="165"/>
      <c r="X286" s="165"/>
      <c r="Y286" s="165"/>
      <c r="AG286" t="s">
        <v>155</v>
      </c>
    </row>
    <row r="287" spans="1:60" ht="22.5" outlineLevel="1" x14ac:dyDescent="0.2">
      <c r="A287" s="173">
        <v>65</v>
      </c>
      <c r="B287" s="174" t="s">
        <v>844</v>
      </c>
      <c r="C287" s="190" t="s">
        <v>845</v>
      </c>
      <c r="D287" s="175" t="s">
        <v>219</v>
      </c>
      <c r="E287" s="176">
        <v>1.6268899999999999</v>
      </c>
      <c r="F287" s="177"/>
      <c r="G287" s="178">
        <f>ROUND(E287*F287,2)</f>
        <v>0</v>
      </c>
      <c r="H287" s="177"/>
      <c r="I287" s="178">
        <f>ROUND(E287*H287,2)</f>
        <v>0</v>
      </c>
      <c r="J287" s="177"/>
      <c r="K287" s="178">
        <f>ROUND(E287*J287,2)</f>
        <v>0</v>
      </c>
      <c r="L287" s="178">
        <v>21</v>
      </c>
      <c r="M287" s="178">
        <f>G287*(1+L287/100)</f>
        <v>0</v>
      </c>
      <c r="N287" s="176">
        <v>2.5249999999999999</v>
      </c>
      <c r="O287" s="176">
        <f>ROUND(E287*N287,2)</f>
        <v>4.1100000000000003</v>
      </c>
      <c r="P287" s="176">
        <v>0</v>
      </c>
      <c r="Q287" s="176">
        <f>ROUND(E287*P287,2)</f>
        <v>0</v>
      </c>
      <c r="R287" s="178" t="s">
        <v>159</v>
      </c>
      <c r="S287" s="178" t="s">
        <v>160</v>
      </c>
      <c r="T287" s="179" t="s">
        <v>160</v>
      </c>
      <c r="U287" s="158">
        <v>3.2130000000000001</v>
      </c>
      <c r="V287" s="158">
        <f>ROUND(E287*U287,2)</f>
        <v>5.23</v>
      </c>
      <c r="W287" s="158"/>
      <c r="X287" s="158" t="s">
        <v>161</v>
      </c>
      <c r="Y287" s="158" t="s">
        <v>162</v>
      </c>
      <c r="Z287" s="147"/>
      <c r="AA287" s="147"/>
      <c r="AB287" s="147"/>
      <c r="AC287" s="147"/>
      <c r="AD287" s="147"/>
      <c r="AE287" s="147"/>
      <c r="AF287" s="147"/>
      <c r="AG287" s="147" t="s">
        <v>163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256" t="s">
        <v>220</v>
      </c>
      <c r="D288" s="257"/>
      <c r="E288" s="257"/>
      <c r="F288" s="257"/>
      <c r="G288" s="257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165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2" x14ac:dyDescent="0.2">
      <c r="A289" s="154"/>
      <c r="B289" s="155"/>
      <c r="C289" s="258" t="s">
        <v>221</v>
      </c>
      <c r="D289" s="259"/>
      <c r="E289" s="259"/>
      <c r="F289" s="259"/>
      <c r="G289" s="259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189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191" t="s">
        <v>846</v>
      </c>
      <c r="D290" s="160"/>
      <c r="E290" s="161">
        <v>1.6268899999999999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167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2.5" outlineLevel="1" x14ac:dyDescent="0.2">
      <c r="A291" s="173">
        <v>66</v>
      </c>
      <c r="B291" s="174" t="s">
        <v>217</v>
      </c>
      <c r="C291" s="190" t="s">
        <v>218</v>
      </c>
      <c r="D291" s="175" t="s">
        <v>219</v>
      </c>
      <c r="E291" s="176">
        <v>85.237080000000006</v>
      </c>
      <c r="F291" s="177"/>
      <c r="G291" s="178">
        <f>ROUND(E291*F291,2)</f>
        <v>0</v>
      </c>
      <c r="H291" s="177"/>
      <c r="I291" s="178">
        <f>ROUND(E291*H291,2)</f>
        <v>0</v>
      </c>
      <c r="J291" s="177"/>
      <c r="K291" s="178">
        <f>ROUND(E291*J291,2)</f>
        <v>0</v>
      </c>
      <c r="L291" s="178">
        <v>21</v>
      </c>
      <c r="M291" s="178">
        <f>G291*(1+L291/100)</f>
        <v>0</v>
      </c>
      <c r="N291" s="176">
        <v>2.5249999999999999</v>
      </c>
      <c r="O291" s="176">
        <f>ROUND(E291*N291,2)</f>
        <v>215.22</v>
      </c>
      <c r="P291" s="176">
        <v>0</v>
      </c>
      <c r="Q291" s="176">
        <f>ROUND(E291*P291,2)</f>
        <v>0</v>
      </c>
      <c r="R291" s="178" t="s">
        <v>159</v>
      </c>
      <c r="S291" s="178" t="s">
        <v>160</v>
      </c>
      <c r="T291" s="179" t="s">
        <v>160</v>
      </c>
      <c r="U291" s="158">
        <v>2.58</v>
      </c>
      <c r="V291" s="158">
        <f>ROUND(E291*U291,2)</f>
        <v>219.91</v>
      </c>
      <c r="W291" s="158"/>
      <c r="X291" s="158" t="s">
        <v>161</v>
      </c>
      <c r="Y291" s="158" t="s">
        <v>162</v>
      </c>
      <c r="Z291" s="147"/>
      <c r="AA291" s="147"/>
      <c r="AB291" s="147"/>
      <c r="AC291" s="147"/>
      <c r="AD291" s="147"/>
      <c r="AE291" s="147"/>
      <c r="AF291" s="147"/>
      <c r="AG291" s="147" t="s">
        <v>163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256" t="s">
        <v>220</v>
      </c>
      <c r="D292" s="257"/>
      <c r="E292" s="257"/>
      <c r="F292" s="257"/>
      <c r="G292" s="257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165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2" x14ac:dyDescent="0.2">
      <c r="A293" s="154"/>
      <c r="B293" s="155"/>
      <c r="C293" s="258" t="s">
        <v>221</v>
      </c>
      <c r="D293" s="259"/>
      <c r="E293" s="259"/>
      <c r="F293" s="259"/>
      <c r="G293" s="259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7"/>
      <c r="AA293" s="147"/>
      <c r="AB293" s="147"/>
      <c r="AC293" s="147"/>
      <c r="AD293" s="147"/>
      <c r="AE293" s="147"/>
      <c r="AF293" s="147"/>
      <c r="AG293" s="147" t="s">
        <v>189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191" t="s">
        <v>847</v>
      </c>
      <c r="D294" s="160"/>
      <c r="E294" s="161">
        <v>1.7376100000000001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7"/>
      <c r="AA294" s="147"/>
      <c r="AB294" s="147"/>
      <c r="AC294" s="147"/>
      <c r="AD294" s="147"/>
      <c r="AE294" s="147"/>
      <c r="AF294" s="147"/>
      <c r="AG294" s="147" t="s">
        <v>167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91" t="s">
        <v>848</v>
      </c>
      <c r="D295" s="160"/>
      <c r="E295" s="161">
        <v>1.8151200000000001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167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91" t="s">
        <v>849</v>
      </c>
      <c r="D296" s="160"/>
      <c r="E296" s="161">
        <v>3.5741000000000001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167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91" t="s">
        <v>850</v>
      </c>
      <c r="D297" s="160"/>
      <c r="E297" s="161">
        <v>41.207419999999999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7"/>
      <c r="AA297" s="147"/>
      <c r="AB297" s="147"/>
      <c r="AC297" s="147"/>
      <c r="AD297" s="147"/>
      <c r="AE297" s="147"/>
      <c r="AF297" s="147"/>
      <c r="AG297" s="147" t="s">
        <v>167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91" t="s">
        <v>851</v>
      </c>
      <c r="D298" s="160"/>
      <c r="E298" s="161">
        <v>29.89359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7"/>
      <c r="AA298" s="147"/>
      <c r="AB298" s="147"/>
      <c r="AC298" s="147"/>
      <c r="AD298" s="147"/>
      <c r="AE298" s="147"/>
      <c r="AF298" s="147"/>
      <c r="AG298" s="147" t="s">
        <v>167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91" t="s">
        <v>852</v>
      </c>
      <c r="D299" s="160"/>
      <c r="E299" s="161">
        <v>3.1774499999999999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167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91" t="s">
        <v>853</v>
      </c>
      <c r="D300" s="160"/>
      <c r="E300" s="161">
        <v>3.8318099999999999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7"/>
      <c r="AA300" s="147"/>
      <c r="AB300" s="147"/>
      <c r="AC300" s="147"/>
      <c r="AD300" s="147"/>
      <c r="AE300" s="147"/>
      <c r="AF300" s="147"/>
      <c r="AG300" s="147" t="s">
        <v>167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1" x14ac:dyDescent="0.2">
      <c r="A301" s="173">
        <v>67</v>
      </c>
      <c r="B301" s="174" t="s">
        <v>854</v>
      </c>
      <c r="C301" s="190" t="s">
        <v>224</v>
      </c>
      <c r="D301" s="175" t="s">
        <v>219</v>
      </c>
      <c r="E301" s="176">
        <v>0.29144999999999999</v>
      </c>
      <c r="F301" s="177"/>
      <c r="G301" s="178">
        <f>ROUND(E301*F301,2)</f>
        <v>0</v>
      </c>
      <c r="H301" s="177"/>
      <c r="I301" s="178">
        <f>ROUND(E301*H301,2)</f>
        <v>0</v>
      </c>
      <c r="J301" s="177"/>
      <c r="K301" s="178">
        <f>ROUND(E301*J301,2)</f>
        <v>0</v>
      </c>
      <c r="L301" s="178">
        <v>21</v>
      </c>
      <c r="M301" s="178">
        <f>G301*(1+L301/100)</f>
        <v>0</v>
      </c>
      <c r="N301" s="176">
        <v>2.5249999999999999</v>
      </c>
      <c r="O301" s="176">
        <f>ROUND(E301*N301,2)</f>
        <v>0.74</v>
      </c>
      <c r="P301" s="176">
        <v>0</v>
      </c>
      <c r="Q301" s="176">
        <f>ROUND(E301*P301,2)</f>
        <v>0</v>
      </c>
      <c r="R301" s="178" t="s">
        <v>159</v>
      </c>
      <c r="S301" s="178" t="s">
        <v>160</v>
      </c>
      <c r="T301" s="179" t="s">
        <v>160</v>
      </c>
      <c r="U301" s="158">
        <v>2.3170000000000002</v>
      </c>
      <c r="V301" s="158">
        <f>ROUND(E301*U301,2)</f>
        <v>0.68</v>
      </c>
      <c r="W301" s="158"/>
      <c r="X301" s="158" t="s">
        <v>161</v>
      </c>
      <c r="Y301" s="158" t="s">
        <v>162</v>
      </c>
      <c r="Z301" s="147"/>
      <c r="AA301" s="147"/>
      <c r="AB301" s="147"/>
      <c r="AC301" s="147"/>
      <c r="AD301" s="147"/>
      <c r="AE301" s="147"/>
      <c r="AF301" s="147"/>
      <c r="AG301" s="147" t="s">
        <v>163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256" t="s">
        <v>220</v>
      </c>
      <c r="D302" s="257"/>
      <c r="E302" s="257"/>
      <c r="F302" s="257"/>
      <c r="G302" s="257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7"/>
      <c r="AA302" s="147"/>
      <c r="AB302" s="147"/>
      <c r="AC302" s="147"/>
      <c r="AD302" s="147"/>
      <c r="AE302" s="147"/>
      <c r="AF302" s="147"/>
      <c r="AG302" s="147" t="s">
        <v>165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4"/>
      <c r="B303" s="155"/>
      <c r="C303" s="258" t="s">
        <v>221</v>
      </c>
      <c r="D303" s="259"/>
      <c r="E303" s="259"/>
      <c r="F303" s="259"/>
      <c r="G303" s="259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189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191" t="s">
        <v>855</v>
      </c>
      <c r="D304" s="160"/>
      <c r="E304" s="161">
        <v>0.29144999999999999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7"/>
      <c r="AA304" s="147"/>
      <c r="AB304" s="147"/>
      <c r="AC304" s="147"/>
      <c r="AD304" s="147"/>
      <c r="AE304" s="147"/>
      <c r="AF304" s="147"/>
      <c r="AG304" s="147" t="s">
        <v>167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73">
        <v>68</v>
      </c>
      <c r="B305" s="174" t="s">
        <v>856</v>
      </c>
      <c r="C305" s="190" t="s">
        <v>857</v>
      </c>
      <c r="D305" s="175" t="s">
        <v>170</v>
      </c>
      <c r="E305" s="176">
        <v>902.1</v>
      </c>
      <c r="F305" s="177"/>
      <c r="G305" s="178">
        <f>ROUND(E305*F305,2)</f>
        <v>0</v>
      </c>
      <c r="H305" s="177"/>
      <c r="I305" s="178">
        <f>ROUND(E305*H305,2)</f>
        <v>0</v>
      </c>
      <c r="J305" s="177"/>
      <c r="K305" s="178">
        <f>ROUND(E305*J305,2)</f>
        <v>0</v>
      </c>
      <c r="L305" s="178">
        <v>21</v>
      </c>
      <c r="M305" s="178">
        <f>G305*(1+L305/100)</f>
        <v>0</v>
      </c>
      <c r="N305" s="176">
        <v>0</v>
      </c>
      <c r="O305" s="176">
        <f>ROUND(E305*N305,2)</f>
        <v>0</v>
      </c>
      <c r="P305" s="176">
        <v>0</v>
      </c>
      <c r="Q305" s="176">
        <f>ROUND(E305*P305,2)</f>
        <v>0</v>
      </c>
      <c r="R305" s="178" t="s">
        <v>159</v>
      </c>
      <c r="S305" s="178" t="s">
        <v>160</v>
      </c>
      <c r="T305" s="179" t="s">
        <v>160</v>
      </c>
      <c r="U305" s="158">
        <v>0.17799999999999999</v>
      </c>
      <c r="V305" s="158">
        <f>ROUND(E305*U305,2)</f>
        <v>160.57</v>
      </c>
      <c r="W305" s="158"/>
      <c r="X305" s="158" t="s">
        <v>161</v>
      </c>
      <c r="Y305" s="158" t="s">
        <v>162</v>
      </c>
      <c r="Z305" s="147"/>
      <c r="AA305" s="147"/>
      <c r="AB305" s="147"/>
      <c r="AC305" s="147"/>
      <c r="AD305" s="147"/>
      <c r="AE305" s="147"/>
      <c r="AF305" s="147"/>
      <c r="AG305" s="147" t="s">
        <v>163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 x14ac:dyDescent="0.2">
      <c r="A306" s="154"/>
      <c r="B306" s="155"/>
      <c r="C306" s="256" t="s">
        <v>220</v>
      </c>
      <c r="D306" s="257"/>
      <c r="E306" s="257"/>
      <c r="F306" s="257"/>
      <c r="G306" s="257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7"/>
      <c r="AA306" s="147"/>
      <c r="AB306" s="147"/>
      <c r="AC306" s="147"/>
      <c r="AD306" s="147"/>
      <c r="AE306" s="147"/>
      <c r="AF306" s="147"/>
      <c r="AG306" s="147" t="s">
        <v>165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191" t="s">
        <v>858</v>
      </c>
      <c r="D307" s="160"/>
      <c r="E307" s="161">
        <v>35.1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7"/>
      <c r="AA307" s="147"/>
      <c r="AB307" s="147"/>
      <c r="AC307" s="147"/>
      <c r="AD307" s="147"/>
      <c r="AE307" s="147"/>
      <c r="AF307" s="147"/>
      <c r="AG307" s="147" t="s">
        <v>167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91" t="s">
        <v>859</v>
      </c>
      <c r="D308" s="160"/>
      <c r="E308" s="161"/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7"/>
      <c r="AA308" s="147"/>
      <c r="AB308" s="147"/>
      <c r="AC308" s="147"/>
      <c r="AD308" s="147"/>
      <c r="AE308" s="147"/>
      <c r="AF308" s="147"/>
      <c r="AG308" s="147" t="s">
        <v>167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91" t="s">
        <v>860</v>
      </c>
      <c r="D309" s="160"/>
      <c r="E309" s="161">
        <v>465.2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167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91" t="s">
        <v>861</v>
      </c>
      <c r="D310" s="160"/>
      <c r="E310" s="161">
        <v>326.10000000000002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7"/>
      <c r="AA310" s="147"/>
      <c r="AB310" s="147"/>
      <c r="AC310" s="147"/>
      <c r="AD310" s="147"/>
      <c r="AE310" s="147"/>
      <c r="AF310" s="147"/>
      <c r="AG310" s="147" t="s">
        <v>167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91" t="s">
        <v>862</v>
      </c>
      <c r="D311" s="160"/>
      <c r="E311" s="161">
        <v>33.9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7"/>
      <c r="AA311" s="147"/>
      <c r="AB311" s="147"/>
      <c r="AC311" s="147"/>
      <c r="AD311" s="147"/>
      <c r="AE311" s="147"/>
      <c r="AF311" s="147"/>
      <c r="AG311" s="147" t="s">
        <v>167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91" t="s">
        <v>863</v>
      </c>
      <c r="D312" s="160"/>
      <c r="E312" s="161">
        <v>41.8</v>
      </c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7"/>
      <c r="AA312" s="147"/>
      <c r="AB312" s="147"/>
      <c r="AC312" s="147"/>
      <c r="AD312" s="147"/>
      <c r="AE312" s="147"/>
      <c r="AF312" s="147"/>
      <c r="AG312" s="147" t="s">
        <v>167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2.5" outlineLevel="1" x14ac:dyDescent="0.2">
      <c r="A313" s="173">
        <v>69</v>
      </c>
      <c r="B313" s="174" t="s">
        <v>864</v>
      </c>
      <c r="C313" s="190" t="s">
        <v>865</v>
      </c>
      <c r="D313" s="175" t="s">
        <v>186</v>
      </c>
      <c r="E313" s="176">
        <v>647.67499999999995</v>
      </c>
      <c r="F313" s="177"/>
      <c r="G313" s="178">
        <f>ROUND(E313*F313,2)</f>
        <v>0</v>
      </c>
      <c r="H313" s="177"/>
      <c r="I313" s="178">
        <f>ROUND(E313*H313,2)</f>
        <v>0</v>
      </c>
      <c r="J313" s="177"/>
      <c r="K313" s="178">
        <f>ROUND(E313*J313,2)</f>
        <v>0</v>
      </c>
      <c r="L313" s="178">
        <v>21</v>
      </c>
      <c r="M313" s="178">
        <f>G313*(1+L313/100)</f>
        <v>0</v>
      </c>
      <c r="N313" s="176">
        <v>0</v>
      </c>
      <c r="O313" s="176">
        <f>ROUND(E313*N313,2)</f>
        <v>0</v>
      </c>
      <c r="P313" s="176">
        <v>0</v>
      </c>
      <c r="Q313" s="176">
        <f>ROUND(E313*P313,2)</f>
        <v>0</v>
      </c>
      <c r="R313" s="178" t="s">
        <v>159</v>
      </c>
      <c r="S313" s="178" t="s">
        <v>160</v>
      </c>
      <c r="T313" s="179" t="s">
        <v>160</v>
      </c>
      <c r="U313" s="158">
        <v>0.05</v>
      </c>
      <c r="V313" s="158">
        <f>ROUND(E313*U313,2)</f>
        <v>32.380000000000003</v>
      </c>
      <c r="W313" s="158"/>
      <c r="X313" s="158" t="s">
        <v>161</v>
      </c>
      <c r="Y313" s="158" t="s">
        <v>162</v>
      </c>
      <c r="Z313" s="147"/>
      <c r="AA313" s="147"/>
      <c r="AB313" s="147"/>
      <c r="AC313" s="147"/>
      <c r="AD313" s="147"/>
      <c r="AE313" s="147"/>
      <c r="AF313" s="147"/>
      <c r="AG313" s="147" t="s">
        <v>163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2" x14ac:dyDescent="0.2">
      <c r="A314" s="154"/>
      <c r="B314" s="155"/>
      <c r="C314" s="256" t="s">
        <v>220</v>
      </c>
      <c r="D314" s="257"/>
      <c r="E314" s="257"/>
      <c r="F314" s="257"/>
      <c r="G314" s="257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7"/>
      <c r="AA314" s="147"/>
      <c r="AB314" s="147"/>
      <c r="AC314" s="147"/>
      <c r="AD314" s="147"/>
      <c r="AE314" s="147"/>
      <c r="AF314" s="147"/>
      <c r="AG314" s="147" t="s">
        <v>165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4"/>
      <c r="B315" s="155"/>
      <c r="C315" s="191" t="s">
        <v>866</v>
      </c>
      <c r="D315" s="160"/>
      <c r="E315" s="161">
        <v>647.67499999999995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7"/>
      <c r="AA315" s="147"/>
      <c r="AB315" s="147"/>
      <c r="AC315" s="147"/>
      <c r="AD315" s="147"/>
      <c r="AE315" s="147"/>
      <c r="AF315" s="147"/>
      <c r="AG315" s="147" t="s">
        <v>167</v>
      </c>
      <c r="AH315" s="147">
        <v>5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73">
        <v>70</v>
      </c>
      <c r="B316" s="174" t="s">
        <v>867</v>
      </c>
      <c r="C316" s="190" t="s">
        <v>868</v>
      </c>
      <c r="D316" s="175" t="s">
        <v>219</v>
      </c>
      <c r="E316" s="176">
        <v>1.6268899999999999</v>
      </c>
      <c r="F316" s="177"/>
      <c r="G316" s="178">
        <f>ROUND(E316*F316,2)</f>
        <v>0</v>
      </c>
      <c r="H316" s="177"/>
      <c r="I316" s="178">
        <f>ROUND(E316*H316,2)</f>
        <v>0</v>
      </c>
      <c r="J316" s="177"/>
      <c r="K316" s="178">
        <f>ROUND(E316*J316,2)</f>
        <v>0</v>
      </c>
      <c r="L316" s="178">
        <v>21</v>
      </c>
      <c r="M316" s="178">
        <f>G316*(1+L316/100)</f>
        <v>0</v>
      </c>
      <c r="N316" s="176">
        <v>0</v>
      </c>
      <c r="O316" s="176">
        <f>ROUND(E316*N316,2)</f>
        <v>0</v>
      </c>
      <c r="P316" s="176">
        <v>0</v>
      </c>
      <c r="Q316" s="176">
        <f>ROUND(E316*P316,2)</f>
        <v>0</v>
      </c>
      <c r="R316" s="178" t="s">
        <v>159</v>
      </c>
      <c r="S316" s="178" t="s">
        <v>160</v>
      </c>
      <c r="T316" s="179" t="s">
        <v>160</v>
      </c>
      <c r="U316" s="158">
        <v>2.7</v>
      </c>
      <c r="V316" s="158">
        <f>ROUND(E316*U316,2)</f>
        <v>4.3899999999999997</v>
      </c>
      <c r="W316" s="158"/>
      <c r="X316" s="158" t="s">
        <v>161</v>
      </c>
      <c r="Y316" s="158" t="s">
        <v>162</v>
      </c>
      <c r="Z316" s="147"/>
      <c r="AA316" s="147"/>
      <c r="AB316" s="147"/>
      <c r="AC316" s="147"/>
      <c r="AD316" s="147"/>
      <c r="AE316" s="147"/>
      <c r="AF316" s="147"/>
      <c r="AG316" s="147" t="s">
        <v>163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2" x14ac:dyDescent="0.2">
      <c r="A317" s="154"/>
      <c r="B317" s="155"/>
      <c r="C317" s="256" t="s">
        <v>229</v>
      </c>
      <c r="D317" s="257"/>
      <c r="E317" s="257"/>
      <c r="F317" s="257"/>
      <c r="G317" s="257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7"/>
      <c r="AA317" s="147"/>
      <c r="AB317" s="147"/>
      <c r="AC317" s="147"/>
      <c r="AD317" s="147"/>
      <c r="AE317" s="147"/>
      <c r="AF317" s="147"/>
      <c r="AG317" s="147" t="s">
        <v>165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">
      <c r="A318" s="154"/>
      <c r="B318" s="155"/>
      <c r="C318" s="191" t="s">
        <v>869</v>
      </c>
      <c r="D318" s="160"/>
      <c r="E318" s="161">
        <v>1.6268899999999999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7"/>
      <c r="AA318" s="147"/>
      <c r="AB318" s="147"/>
      <c r="AC318" s="147"/>
      <c r="AD318" s="147"/>
      <c r="AE318" s="147"/>
      <c r="AF318" s="147"/>
      <c r="AG318" s="147" t="s">
        <v>167</v>
      </c>
      <c r="AH318" s="147">
        <v>5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73">
        <v>71</v>
      </c>
      <c r="B319" s="174" t="s">
        <v>227</v>
      </c>
      <c r="C319" s="190" t="s">
        <v>228</v>
      </c>
      <c r="D319" s="175" t="s">
        <v>219</v>
      </c>
      <c r="E319" s="176">
        <v>85.237080000000006</v>
      </c>
      <c r="F319" s="177"/>
      <c r="G319" s="178">
        <f>ROUND(E319*F319,2)</f>
        <v>0</v>
      </c>
      <c r="H319" s="177"/>
      <c r="I319" s="178">
        <f>ROUND(E319*H319,2)</f>
        <v>0</v>
      </c>
      <c r="J319" s="177"/>
      <c r="K319" s="178">
        <f>ROUND(E319*J319,2)</f>
        <v>0</v>
      </c>
      <c r="L319" s="178">
        <v>21</v>
      </c>
      <c r="M319" s="178">
        <f>G319*(1+L319/100)</f>
        <v>0</v>
      </c>
      <c r="N319" s="176">
        <v>0</v>
      </c>
      <c r="O319" s="176">
        <f>ROUND(E319*N319,2)</f>
        <v>0</v>
      </c>
      <c r="P319" s="176">
        <v>0</v>
      </c>
      <c r="Q319" s="176">
        <f>ROUND(E319*P319,2)</f>
        <v>0</v>
      </c>
      <c r="R319" s="178" t="s">
        <v>159</v>
      </c>
      <c r="S319" s="178" t="s">
        <v>160</v>
      </c>
      <c r="T319" s="179" t="s">
        <v>160</v>
      </c>
      <c r="U319" s="158">
        <v>1.35</v>
      </c>
      <c r="V319" s="158">
        <f>ROUND(E319*U319,2)</f>
        <v>115.07</v>
      </c>
      <c r="W319" s="158"/>
      <c r="X319" s="158" t="s">
        <v>161</v>
      </c>
      <c r="Y319" s="158" t="s">
        <v>162</v>
      </c>
      <c r="Z319" s="147"/>
      <c r="AA319" s="147"/>
      <c r="AB319" s="147"/>
      <c r="AC319" s="147"/>
      <c r="AD319" s="147"/>
      <c r="AE319" s="147"/>
      <c r="AF319" s="147"/>
      <c r="AG319" s="147" t="s">
        <v>163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2" x14ac:dyDescent="0.2">
      <c r="A320" s="154"/>
      <c r="B320" s="155"/>
      <c r="C320" s="256" t="s">
        <v>229</v>
      </c>
      <c r="D320" s="257"/>
      <c r="E320" s="257"/>
      <c r="F320" s="257"/>
      <c r="G320" s="257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7"/>
      <c r="AA320" s="147"/>
      <c r="AB320" s="147"/>
      <c r="AC320" s="147"/>
      <c r="AD320" s="147"/>
      <c r="AE320" s="147"/>
      <c r="AF320" s="147"/>
      <c r="AG320" s="147" t="s">
        <v>165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2" x14ac:dyDescent="0.2">
      <c r="A321" s="154"/>
      <c r="B321" s="155"/>
      <c r="C321" s="191" t="s">
        <v>870</v>
      </c>
      <c r="D321" s="160"/>
      <c r="E321" s="161">
        <v>85.237080000000006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167</v>
      </c>
      <c r="AH321" s="147">
        <v>5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73">
        <v>72</v>
      </c>
      <c r="B322" s="174" t="s">
        <v>231</v>
      </c>
      <c r="C322" s="190" t="s">
        <v>232</v>
      </c>
      <c r="D322" s="175" t="s">
        <v>219</v>
      </c>
      <c r="E322" s="176">
        <v>0.29144999999999999</v>
      </c>
      <c r="F322" s="177"/>
      <c r="G322" s="178">
        <f>ROUND(E322*F322,2)</f>
        <v>0</v>
      </c>
      <c r="H322" s="177"/>
      <c r="I322" s="178">
        <f>ROUND(E322*H322,2)</f>
        <v>0</v>
      </c>
      <c r="J322" s="177"/>
      <c r="K322" s="178">
        <f>ROUND(E322*J322,2)</f>
        <v>0</v>
      </c>
      <c r="L322" s="178">
        <v>21</v>
      </c>
      <c r="M322" s="178">
        <f>G322*(1+L322/100)</f>
        <v>0</v>
      </c>
      <c r="N322" s="176">
        <v>0</v>
      </c>
      <c r="O322" s="176">
        <f>ROUND(E322*N322,2)</f>
        <v>0</v>
      </c>
      <c r="P322" s="176">
        <v>0</v>
      </c>
      <c r="Q322" s="176">
        <f>ROUND(E322*P322,2)</f>
        <v>0</v>
      </c>
      <c r="R322" s="178" t="s">
        <v>159</v>
      </c>
      <c r="S322" s="178" t="s">
        <v>160</v>
      </c>
      <c r="T322" s="179" t="s">
        <v>160</v>
      </c>
      <c r="U322" s="158">
        <v>0.67500000000000004</v>
      </c>
      <c r="V322" s="158">
        <f>ROUND(E322*U322,2)</f>
        <v>0.2</v>
      </c>
      <c r="W322" s="158"/>
      <c r="X322" s="158" t="s">
        <v>161</v>
      </c>
      <c r="Y322" s="158" t="s">
        <v>162</v>
      </c>
      <c r="Z322" s="147"/>
      <c r="AA322" s="147"/>
      <c r="AB322" s="147"/>
      <c r="AC322" s="147"/>
      <c r="AD322" s="147"/>
      <c r="AE322" s="147"/>
      <c r="AF322" s="147"/>
      <c r="AG322" s="147" t="s">
        <v>163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2" x14ac:dyDescent="0.2">
      <c r="A323" s="154"/>
      <c r="B323" s="155"/>
      <c r="C323" s="256" t="s">
        <v>229</v>
      </c>
      <c r="D323" s="257"/>
      <c r="E323" s="257"/>
      <c r="F323" s="257"/>
      <c r="G323" s="257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7"/>
      <c r="AA323" s="147"/>
      <c r="AB323" s="147"/>
      <c r="AC323" s="147"/>
      <c r="AD323" s="147"/>
      <c r="AE323" s="147"/>
      <c r="AF323" s="147"/>
      <c r="AG323" s="147" t="s">
        <v>165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2" x14ac:dyDescent="0.2">
      <c r="A324" s="154"/>
      <c r="B324" s="155"/>
      <c r="C324" s="191" t="s">
        <v>871</v>
      </c>
      <c r="D324" s="160"/>
      <c r="E324" s="161">
        <v>0.29144999999999999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167</v>
      </c>
      <c r="AH324" s="147">
        <v>5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73">
        <v>73</v>
      </c>
      <c r="B325" s="174" t="s">
        <v>872</v>
      </c>
      <c r="C325" s="190" t="s">
        <v>873</v>
      </c>
      <c r="D325" s="175" t="s">
        <v>219</v>
      </c>
      <c r="E325" s="176">
        <v>1.6268899999999999</v>
      </c>
      <c r="F325" s="177"/>
      <c r="G325" s="178">
        <f>ROUND(E325*F325,2)</f>
        <v>0</v>
      </c>
      <c r="H325" s="177"/>
      <c r="I325" s="178">
        <f>ROUND(E325*H325,2)</f>
        <v>0</v>
      </c>
      <c r="J325" s="177"/>
      <c r="K325" s="178">
        <f>ROUND(E325*J325,2)</f>
        <v>0</v>
      </c>
      <c r="L325" s="178">
        <v>21</v>
      </c>
      <c r="M325" s="178">
        <f>G325*(1+L325/100)</f>
        <v>0</v>
      </c>
      <c r="N325" s="176">
        <v>0</v>
      </c>
      <c r="O325" s="176">
        <f>ROUND(E325*N325,2)</f>
        <v>0</v>
      </c>
      <c r="P325" s="176">
        <v>0</v>
      </c>
      <c r="Q325" s="176">
        <f>ROUND(E325*P325,2)</f>
        <v>0</v>
      </c>
      <c r="R325" s="178" t="s">
        <v>159</v>
      </c>
      <c r="S325" s="178" t="s">
        <v>160</v>
      </c>
      <c r="T325" s="179" t="s">
        <v>160</v>
      </c>
      <c r="U325" s="158">
        <v>0.82</v>
      </c>
      <c r="V325" s="158">
        <f>ROUND(E325*U325,2)</f>
        <v>1.33</v>
      </c>
      <c r="W325" s="158"/>
      <c r="X325" s="158" t="s">
        <v>161</v>
      </c>
      <c r="Y325" s="158" t="s">
        <v>162</v>
      </c>
      <c r="Z325" s="147"/>
      <c r="AA325" s="147"/>
      <c r="AB325" s="147"/>
      <c r="AC325" s="147"/>
      <c r="AD325" s="147"/>
      <c r="AE325" s="147"/>
      <c r="AF325" s="147"/>
      <c r="AG325" s="147" t="s">
        <v>163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2" x14ac:dyDescent="0.2">
      <c r="A326" s="154"/>
      <c r="B326" s="155"/>
      <c r="C326" s="256" t="s">
        <v>236</v>
      </c>
      <c r="D326" s="257"/>
      <c r="E326" s="257"/>
      <c r="F326" s="257"/>
      <c r="G326" s="257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7"/>
      <c r="AA326" s="147"/>
      <c r="AB326" s="147"/>
      <c r="AC326" s="147"/>
      <c r="AD326" s="147"/>
      <c r="AE326" s="147"/>
      <c r="AF326" s="147"/>
      <c r="AG326" s="147" t="s">
        <v>165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 x14ac:dyDescent="0.2">
      <c r="A327" s="154"/>
      <c r="B327" s="155"/>
      <c r="C327" s="191" t="s">
        <v>869</v>
      </c>
      <c r="D327" s="160"/>
      <c r="E327" s="161">
        <v>1.6268899999999999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7"/>
      <c r="AA327" s="147"/>
      <c r="AB327" s="147"/>
      <c r="AC327" s="147"/>
      <c r="AD327" s="147"/>
      <c r="AE327" s="147"/>
      <c r="AF327" s="147"/>
      <c r="AG327" s="147" t="s">
        <v>167</v>
      </c>
      <c r="AH327" s="147">
        <v>5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73">
        <v>74</v>
      </c>
      <c r="B328" s="174" t="s">
        <v>234</v>
      </c>
      <c r="C328" s="190" t="s">
        <v>235</v>
      </c>
      <c r="D328" s="175" t="s">
        <v>219</v>
      </c>
      <c r="E328" s="176">
        <v>85.237080000000006</v>
      </c>
      <c r="F328" s="177"/>
      <c r="G328" s="178">
        <f>ROUND(E328*F328,2)</f>
        <v>0</v>
      </c>
      <c r="H328" s="177"/>
      <c r="I328" s="178">
        <f>ROUND(E328*H328,2)</f>
        <v>0</v>
      </c>
      <c r="J328" s="177"/>
      <c r="K328" s="178">
        <f>ROUND(E328*J328,2)</f>
        <v>0</v>
      </c>
      <c r="L328" s="178">
        <v>21</v>
      </c>
      <c r="M328" s="178">
        <f>G328*(1+L328/100)</f>
        <v>0</v>
      </c>
      <c r="N328" s="176">
        <v>0</v>
      </c>
      <c r="O328" s="176">
        <f>ROUND(E328*N328,2)</f>
        <v>0</v>
      </c>
      <c r="P328" s="176">
        <v>0</v>
      </c>
      <c r="Q328" s="176">
        <f>ROUND(E328*P328,2)</f>
        <v>0</v>
      </c>
      <c r="R328" s="178" t="s">
        <v>159</v>
      </c>
      <c r="S328" s="178" t="s">
        <v>160</v>
      </c>
      <c r="T328" s="179" t="s">
        <v>160</v>
      </c>
      <c r="U328" s="158">
        <v>0.41</v>
      </c>
      <c r="V328" s="158">
        <f>ROUND(E328*U328,2)</f>
        <v>34.950000000000003</v>
      </c>
      <c r="W328" s="158"/>
      <c r="X328" s="158" t="s">
        <v>161</v>
      </c>
      <c r="Y328" s="158" t="s">
        <v>162</v>
      </c>
      <c r="Z328" s="147"/>
      <c r="AA328" s="147"/>
      <c r="AB328" s="147"/>
      <c r="AC328" s="147"/>
      <c r="AD328" s="147"/>
      <c r="AE328" s="147"/>
      <c r="AF328" s="147"/>
      <c r="AG328" s="147" t="s">
        <v>163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2" x14ac:dyDescent="0.2">
      <c r="A329" s="154"/>
      <c r="B329" s="155"/>
      <c r="C329" s="256" t="s">
        <v>236</v>
      </c>
      <c r="D329" s="257"/>
      <c r="E329" s="257"/>
      <c r="F329" s="257"/>
      <c r="G329" s="257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58"/>
      <c r="Z329" s="147"/>
      <c r="AA329" s="147"/>
      <c r="AB329" s="147"/>
      <c r="AC329" s="147"/>
      <c r="AD329" s="147"/>
      <c r="AE329" s="147"/>
      <c r="AF329" s="147"/>
      <c r="AG329" s="147" t="s">
        <v>165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2" x14ac:dyDescent="0.2">
      <c r="A330" s="154"/>
      <c r="B330" s="155"/>
      <c r="C330" s="191" t="s">
        <v>870</v>
      </c>
      <c r="D330" s="160"/>
      <c r="E330" s="161">
        <v>85.237080000000006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7"/>
      <c r="AA330" s="147"/>
      <c r="AB330" s="147"/>
      <c r="AC330" s="147"/>
      <c r="AD330" s="147"/>
      <c r="AE330" s="147"/>
      <c r="AF330" s="147"/>
      <c r="AG330" s="147" t="s">
        <v>167</v>
      </c>
      <c r="AH330" s="147">
        <v>5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73">
        <v>75</v>
      </c>
      <c r="B331" s="174" t="s">
        <v>237</v>
      </c>
      <c r="C331" s="190" t="s">
        <v>238</v>
      </c>
      <c r="D331" s="175" t="s">
        <v>219</v>
      </c>
      <c r="E331" s="176">
        <v>0.29144999999999999</v>
      </c>
      <c r="F331" s="177"/>
      <c r="G331" s="178">
        <f>ROUND(E331*F331,2)</f>
        <v>0</v>
      </c>
      <c r="H331" s="177"/>
      <c r="I331" s="178">
        <f>ROUND(E331*H331,2)</f>
        <v>0</v>
      </c>
      <c r="J331" s="177"/>
      <c r="K331" s="178">
        <f>ROUND(E331*J331,2)</f>
        <v>0</v>
      </c>
      <c r="L331" s="178">
        <v>21</v>
      </c>
      <c r="M331" s="178">
        <f>G331*(1+L331/100)</f>
        <v>0</v>
      </c>
      <c r="N331" s="176">
        <v>0</v>
      </c>
      <c r="O331" s="176">
        <f>ROUND(E331*N331,2)</f>
        <v>0</v>
      </c>
      <c r="P331" s="176">
        <v>0</v>
      </c>
      <c r="Q331" s="176">
        <f>ROUND(E331*P331,2)</f>
        <v>0</v>
      </c>
      <c r="R331" s="178" t="s">
        <v>159</v>
      </c>
      <c r="S331" s="178" t="s">
        <v>160</v>
      </c>
      <c r="T331" s="179" t="s">
        <v>160</v>
      </c>
      <c r="U331" s="158">
        <v>0.20499999999999999</v>
      </c>
      <c r="V331" s="158">
        <f>ROUND(E331*U331,2)</f>
        <v>0.06</v>
      </c>
      <c r="W331" s="158"/>
      <c r="X331" s="158" t="s">
        <v>161</v>
      </c>
      <c r="Y331" s="158" t="s">
        <v>162</v>
      </c>
      <c r="Z331" s="147"/>
      <c r="AA331" s="147"/>
      <c r="AB331" s="147"/>
      <c r="AC331" s="147"/>
      <c r="AD331" s="147"/>
      <c r="AE331" s="147"/>
      <c r="AF331" s="147"/>
      <c r="AG331" s="147" t="s">
        <v>163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">
      <c r="A332" s="154"/>
      <c r="B332" s="155"/>
      <c r="C332" s="256" t="s">
        <v>236</v>
      </c>
      <c r="D332" s="257"/>
      <c r="E332" s="257"/>
      <c r="F332" s="257"/>
      <c r="G332" s="257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7"/>
      <c r="AA332" s="147"/>
      <c r="AB332" s="147"/>
      <c r="AC332" s="147"/>
      <c r="AD332" s="147"/>
      <c r="AE332" s="147"/>
      <c r="AF332" s="147"/>
      <c r="AG332" s="147" t="s">
        <v>165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2" x14ac:dyDescent="0.2">
      <c r="A333" s="154"/>
      <c r="B333" s="155"/>
      <c r="C333" s="191" t="s">
        <v>871</v>
      </c>
      <c r="D333" s="160"/>
      <c r="E333" s="161">
        <v>0.29144999999999999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7"/>
      <c r="AA333" s="147"/>
      <c r="AB333" s="147"/>
      <c r="AC333" s="147"/>
      <c r="AD333" s="147"/>
      <c r="AE333" s="147"/>
      <c r="AF333" s="147"/>
      <c r="AG333" s="147" t="s">
        <v>167</v>
      </c>
      <c r="AH333" s="147">
        <v>5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22.5" outlineLevel="1" x14ac:dyDescent="0.2">
      <c r="A334" s="173">
        <v>76</v>
      </c>
      <c r="B334" s="174" t="s">
        <v>239</v>
      </c>
      <c r="C334" s="190" t="s">
        <v>240</v>
      </c>
      <c r="D334" s="175" t="s">
        <v>158</v>
      </c>
      <c r="E334" s="176">
        <v>5.6019600000000001</v>
      </c>
      <c r="F334" s="177"/>
      <c r="G334" s="178">
        <f>ROUND(E334*F334,2)</f>
        <v>0</v>
      </c>
      <c r="H334" s="177"/>
      <c r="I334" s="178">
        <f>ROUND(E334*H334,2)</f>
        <v>0</v>
      </c>
      <c r="J334" s="177"/>
      <c r="K334" s="178">
        <f>ROUND(E334*J334,2)</f>
        <v>0</v>
      </c>
      <c r="L334" s="178">
        <v>21</v>
      </c>
      <c r="M334" s="178">
        <f>G334*(1+L334/100)</f>
        <v>0</v>
      </c>
      <c r="N334" s="176">
        <v>1.0662499999999999</v>
      </c>
      <c r="O334" s="176">
        <f>ROUND(E334*N334,2)</f>
        <v>5.97</v>
      </c>
      <c r="P334" s="176">
        <v>0</v>
      </c>
      <c r="Q334" s="176">
        <f>ROUND(E334*P334,2)</f>
        <v>0</v>
      </c>
      <c r="R334" s="178" t="s">
        <v>159</v>
      </c>
      <c r="S334" s="178" t="s">
        <v>160</v>
      </c>
      <c r="T334" s="179" t="s">
        <v>160</v>
      </c>
      <c r="U334" s="158">
        <v>15.231</v>
      </c>
      <c r="V334" s="158">
        <f>ROUND(E334*U334,2)</f>
        <v>85.32</v>
      </c>
      <c r="W334" s="158"/>
      <c r="X334" s="158" t="s">
        <v>161</v>
      </c>
      <c r="Y334" s="158" t="s">
        <v>162</v>
      </c>
      <c r="Z334" s="147"/>
      <c r="AA334" s="147"/>
      <c r="AB334" s="147"/>
      <c r="AC334" s="147"/>
      <c r="AD334" s="147"/>
      <c r="AE334" s="147"/>
      <c r="AF334" s="147"/>
      <c r="AG334" s="147" t="s">
        <v>163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2" x14ac:dyDescent="0.2">
      <c r="A335" s="154"/>
      <c r="B335" s="155"/>
      <c r="C335" s="256" t="s">
        <v>164</v>
      </c>
      <c r="D335" s="257"/>
      <c r="E335" s="257"/>
      <c r="F335" s="257"/>
      <c r="G335" s="257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7"/>
      <c r="AA335" s="147"/>
      <c r="AB335" s="147"/>
      <c r="AC335" s="147"/>
      <c r="AD335" s="147"/>
      <c r="AE335" s="147"/>
      <c r="AF335" s="147"/>
      <c r="AG335" s="147" t="s">
        <v>165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2" x14ac:dyDescent="0.2">
      <c r="A336" s="154"/>
      <c r="B336" s="155"/>
      <c r="C336" s="191" t="s">
        <v>874</v>
      </c>
      <c r="D336" s="160"/>
      <c r="E336" s="161">
        <v>9.7369999999999998E-2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7"/>
      <c r="AA336" s="147"/>
      <c r="AB336" s="147"/>
      <c r="AC336" s="147"/>
      <c r="AD336" s="147"/>
      <c r="AE336" s="147"/>
      <c r="AF336" s="147"/>
      <c r="AG336" s="147" t="s">
        <v>167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91" t="s">
        <v>875</v>
      </c>
      <c r="D337" s="160"/>
      <c r="E337" s="161">
        <v>9.7369999999999998E-2</v>
      </c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58"/>
      <c r="Z337" s="147"/>
      <c r="AA337" s="147"/>
      <c r="AB337" s="147"/>
      <c r="AC337" s="147"/>
      <c r="AD337" s="147"/>
      <c r="AE337" s="147"/>
      <c r="AF337" s="147"/>
      <c r="AG337" s="147" t="s">
        <v>167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91" t="s">
        <v>876</v>
      </c>
      <c r="D338" s="160"/>
      <c r="E338" s="161">
        <v>0.20029</v>
      </c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58"/>
      <c r="Z338" s="147"/>
      <c r="AA338" s="147"/>
      <c r="AB338" s="147"/>
      <c r="AC338" s="147"/>
      <c r="AD338" s="147"/>
      <c r="AE338" s="147"/>
      <c r="AF338" s="147"/>
      <c r="AG338" s="147" t="s">
        <v>167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91" t="s">
        <v>877</v>
      </c>
      <c r="D339" s="160"/>
      <c r="E339" s="161">
        <v>2.68513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7"/>
      <c r="AA339" s="147"/>
      <c r="AB339" s="147"/>
      <c r="AC339" s="147"/>
      <c r="AD339" s="147"/>
      <c r="AE339" s="147"/>
      <c r="AF339" s="147"/>
      <c r="AG339" s="147" t="s">
        <v>167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91" t="s">
        <v>878</v>
      </c>
      <c r="D340" s="160"/>
      <c r="E340" s="161">
        <v>1.88225</v>
      </c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58"/>
      <c r="Z340" s="147"/>
      <c r="AA340" s="147"/>
      <c r="AB340" s="147"/>
      <c r="AC340" s="147"/>
      <c r="AD340" s="147"/>
      <c r="AE340" s="147"/>
      <c r="AF340" s="147"/>
      <c r="AG340" s="147" t="s">
        <v>167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4"/>
      <c r="B341" s="155"/>
      <c r="C341" s="191" t="s">
        <v>879</v>
      </c>
      <c r="D341" s="160"/>
      <c r="E341" s="161">
        <v>0.19567000000000001</v>
      </c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58"/>
      <c r="Z341" s="147"/>
      <c r="AA341" s="147"/>
      <c r="AB341" s="147"/>
      <c r="AC341" s="147"/>
      <c r="AD341" s="147"/>
      <c r="AE341" s="147"/>
      <c r="AF341" s="147"/>
      <c r="AG341" s="147" t="s">
        <v>167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4"/>
      <c r="B342" s="155"/>
      <c r="C342" s="191" t="s">
        <v>880</v>
      </c>
      <c r="D342" s="160"/>
      <c r="E342" s="161">
        <v>0.2026</v>
      </c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58"/>
      <c r="Z342" s="147"/>
      <c r="AA342" s="147"/>
      <c r="AB342" s="147"/>
      <c r="AC342" s="147"/>
      <c r="AD342" s="147"/>
      <c r="AE342" s="147"/>
      <c r="AF342" s="147"/>
      <c r="AG342" s="147" t="s">
        <v>167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">
      <c r="A343" s="154"/>
      <c r="B343" s="155"/>
      <c r="C343" s="191" t="s">
        <v>881</v>
      </c>
      <c r="D343" s="160"/>
      <c r="E343" s="161">
        <v>0.24127000000000001</v>
      </c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58"/>
      <c r="Z343" s="147"/>
      <c r="AA343" s="147"/>
      <c r="AB343" s="147"/>
      <c r="AC343" s="147"/>
      <c r="AD343" s="147"/>
      <c r="AE343" s="147"/>
      <c r="AF343" s="147"/>
      <c r="AG343" s="147" t="s">
        <v>167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73">
        <v>77</v>
      </c>
      <c r="B344" s="174" t="s">
        <v>840</v>
      </c>
      <c r="C344" s="190" t="s">
        <v>841</v>
      </c>
      <c r="D344" s="175" t="s">
        <v>170</v>
      </c>
      <c r="E344" s="176">
        <v>1153.8150000000001</v>
      </c>
      <c r="F344" s="177"/>
      <c r="G344" s="178">
        <f>ROUND(E344*F344,2)</f>
        <v>0</v>
      </c>
      <c r="H344" s="177"/>
      <c r="I344" s="178">
        <f>ROUND(E344*H344,2)</f>
        <v>0</v>
      </c>
      <c r="J344" s="177"/>
      <c r="K344" s="178">
        <f>ROUND(E344*J344,2)</f>
        <v>0</v>
      </c>
      <c r="L344" s="178">
        <v>21</v>
      </c>
      <c r="M344" s="178">
        <f>G344*(1+L344/100)</f>
        <v>0</v>
      </c>
      <c r="N344" s="176">
        <v>2.5999999999999998E-4</v>
      </c>
      <c r="O344" s="176">
        <f>ROUND(E344*N344,2)</f>
        <v>0.3</v>
      </c>
      <c r="P344" s="176">
        <v>0</v>
      </c>
      <c r="Q344" s="176">
        <f>ROUND(E344*P344,2)</f>
        <v>0</v>
      </c>
      <c r="R344" s="178" t="s">
        <v>159</v>
      </c>
      <c r="S344" s="178" t="s">
        <v>160</v>
      </c>
      <c r="T344" s="179" t="s">
        <v>160</v>
      </c>
      <c r="U344" s="158">
        <v>0.09</v>
      </c>
      <c r="V344" s="158">
        <f>ROUND(E344*U344,2)</f>
        <v>103.84</v>
      </c>
      <c r="W344" s="158"/>
      <c r="X344" s="158" t="s">
        <v>161</v>
      </c>
      <c r="Y344" s="158" t="s">
        <v>162</v>
      </c>
      <c r="Z344" s="147"/>
      <c r="AA344" s="147"/>
      <c r="AB344" s="147"/>
      <c r="AC344" s="147"/>
      <c r="AD344" s="147"/>
      <c r="AE344" s="147"/>
      <c r="AF344" s="147"/>
      <c r="AG344" s="147" t="s">
        <v>246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2" x14ac:dyDescent="0.2">
      <c r="A345" s="154"/>
      <c r="B345" s="155"/>
      <c r="C345" s="256" t="s">
        <v>842</v>
      </c>
      <c r="D345" s="257"/>
      <c r="E345" s="257"/>
      <c r="F345" s="257"/>
      <c r="G345" s="257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58"/>
      <c r="Z345" s="147"/>
      <c r="AA345" s="147"/>
      <c r="AB345" s="147"/>
      <c r="AC345" s="147"/>
      <c r="AD345" s="147"/>
      <c r="AE345" s="147"/>
      <c r="AF345" s="147"/>
      <c r="AG345" s="147" t="s">
        <v>165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">
      <c r="A346" s="154"/>
      <c r="B346" s="155"/>
      <c r="C346" s="191" t="s">
        <v>882</v>
      </c>
      <c r="D346" s="160"/>
      <c r="E346" s="161">
        <v>272.7</v>
      </c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7"/>
      <c r="AA346" s="147"/>
      <c r="AB346" s="147"/>
      <c r="AC346" s="147"/>
      <c r="AD346" s="147"/>
      <c r="AE346" s="147"/>
      <c r="AF346" s="147"/>
      <c r="AG346" s="147" t="s">
        <v>167</v>
      </c>
      <c r="AH346" s="147">
        <v>5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4"/>
      <c r="B347" s="155"/>
      <c r="C347" s="191" t="s">
        <v>883</v>
      </c>
      <c r="D347" s="160"/>
      <c r="E347" s="161">
        <v>881.11500000000001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7"/>
      <c r="AA347" s="147"/>
      <c r="AB347" s="147"/>
      <c r="AC347" s="147"/>
      <c r="AD347" s="147"/>
      <c r="AE347" s="147"/>
      <c r="AF347" s="147"/>
      <c r="AG347" s="147" t="s">
        <v>167</v>
      </c>
      <c r="AH347" s="147">
        <v>5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ht="22.5" outlineLevel="1" x14ac:dyDescent="0.2">
      <c r="A348" s="173">
        <v>78</v>
      </c>
      <c r="B348" s="174" t="s">
        <v>884</v>
      </c>
      <c r="C348" s="190" t="s">
        <v>885</v>
      </c>
      <c r="D348" s="175" t="s">
        <v>170</v>
      </c>
      <c r="E348" s="176">
        <v>272.7</v>
      </c>
      <c r="F348" s="177"/>
      <c r="G348" s="178">
        <f>ROUND(E348*F348,2)</f>
        <v>0</v>
      </c>
      <c r="H348" s="177"/>
      <c r="I348" s="178">
        <f>ROUND(E348*H348,2)</f>
        <v>0</v>
      </c>
      <c r="J348" s="177"/>
      <c r="K348" s="178">
        <f>ROUND(E348*J348,2)</f>
        <v>0</v>
      </c>
      <c r="L348" s="178">
        <v>21</v>
      </c>
      <c r="M348" s="178">
        <f>G348*(1+L348/100)</f>
        <v>0</v>
      </c>
      <c r="N348" s="176">
        <v>1.7899999999999999E-3</v>
      </c>
      <c r="O348" s="176">
        <f>ROUND(E348*N348,2)</f>
        <v>0.49</v>
      </c>
      <c r="P348" s="176">
        <v>0</v>
      </c>
      <c r="Q348" s="176">
        <f>ROUND(E348*P348,2)</f>
        <v>0</v>
      </c>
      <c r="R348" s="178" t="s">
        <v>159</v>
      </c>
      <c r="S348" s="178" t="s">
        <v>160</v>
      </c>
      <c r="T348" s="179" t="s">
        <v>160</v>
      </c>
      <c r="U348" s="158">
        <v>0.24</v>
      </c>
      <c r="V348" s="158">
        <f>ROUND(E348*U348,2)</f>
        <v>65.45</v>
      </c>
      <c r="W348" s="158"/>
      <c r="X348" s="158" t="s">
        <v>161</v>
      </c>
      <c r="Y348" s="158" t="s">
        <v>162</v>
      </c>
      <c r="Z348" s="147"/>
      <c r="AA348" s="147"/>
      <c r="AB348" s="147"/>
      <c r="AC348" s="147"/>
      <c r="AD348" s="147"/>
      <c r="AE348" s="147"/>
      <c r="AF348" s="147"/>
      <c r="AG348" s="147" t="s">
        <v>163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">
      <c r="A349" s="154"/>
      <c r="B349" s="155"/>
      <c r="C349" s="256" t="s">
        <v>842</v>
      </c>
      <c r="D349" s="257"/>
      <c r="E349" s="257"/>
      <c r="F349" s="257"/>
      <c r="G349" s="257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58"/>
      <c r="Z349" s="147"/>
      <c r="AA349" s="147"/>
      <c r="AB349" s="147"/>
      <c r="AC349" s="147"/>
      <c r="AD349" s="147"/>
      <c r="AE349" s="147"/>
      <c r="AF349" s="147"/>
      <c r="AG349" s="147" t="s">
        <v>165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22.5" outlineLevel="2" x14ac:dyDescent="0.2">
      <c r="A350" s="154"/>
      <c r="B350" s="155"/>
      <c r="C350" s="258" t="s">
        <v>886</v>
      </c>
      <c r="D350" s="259"/>
      <c r="E350" s="259"/>
      <c r="F350" s="259"/>
      <c r="G350" s="259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47"/>
      <c r="AA350" s="147"/>
      <c r="AB350" s="147"/>
      <c r="AC350" s="147"/>
      <c r="AD350" s="147"/>
      <c r="AE350" s="147"/>
      <c r="AF350" s="147"/>
      <c r="AG350" s="147" t="s">
        <v>189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80" t="str">
        <f>C350</f>
        <v>Speciální cementová samonivelační podlahová stěrka pro tloušťky 1-15 mm. Pouze pro vnitřní použití, vhodná pro podlahová vytápění, pro jemné vyrovnání nerovných podlah.</v>
      </c>
      <c r="BB350" s="147"/>
      <c r="BC350" s="147"/>
      <c r="BD350" s="147"/>
      <c r="BE350" s="147"/>
      <c r="BF350" s="147"/>
      <c r="BG350" s="147"/>
      <c r="BH350" s="147"/>
    </row>
    <row r="351" spans="1:60" outlineLevel="2" x14ac:dyDescent="0.2">
      <c r="A351" s="154"/>
      <c r="B351" s="155"/>
      <c r="C351" s="191" t="s">
        <v>887</v>
      </c>
      <c r="D351" s="160"/>
      <c r="E351" s="161"/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58"/>
      <c r="Z351" s="147"/>
      <c r="AA351" s="147"/>
      <c r="AB351" s="147"/>
      <c r="AC351" s="147"/>
      <c r="AD351" s="147"/>
      <c r="AE351" s="147"/>
      <c r="AF351" s="147"/>
      <c r="AG351" s="147" t="s">
        <v>167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4"/>
      <c r="B352" s="155"/>
      <c r="C352" s="191" t="s">
        <v>888</v>
      </c>
      <c r="D352" s="160"/>
      <c r="E352" s="161">
        <v>272.7</v>
      </c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7"/>
      <c r="AA352" s="147"/>
      <c r="AB352" s="147"/>
      <c r="AC352" s="147"/>
      <c r="AD352" s="147"/>
      <c r="AE352" s="147"/>
      <c r="AF352" s="147"/>
      <c r="AG352" s="147" t="s">
        <v>167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ht="22.5" outlineLevel="1" x14ac:dyDescent="0.2">
      <c r="A353" s="173">
        <v>79</v>
      </c>
      <c r="B353" s="174" t="s">
        <v>889</v>
      </c>
      <c r="C353" s="190" t="s">
        <v>890</v>
      </c>
      <c r="D353" s="175" t="s">
        <v>170</v>
      </c>
      <c r="E353" s="176">
        <v>881.11500000000001</v>
      </c>
      <c r="F353" s="177"/>
      <c r="G353" s="178">
        <f>ROUND(E353*F353,2)</f>
        <v>0</v>
      </c>
      <c r="H353" s="177"/>
      <c r="I353" s="178">
        <f>ROUND(E353*H353,2)</f>
        <v>0</v>
      </c>
      <c r="J353" s="177"/>
      <c r="K353" s="178">
        <f>ROUND(E353*J353,2)</f>
        <v>0</v>
      </c>
      <c r="L353" s="178">
        <v>21</v>
      </c>
      <c r="M353" s="178">
        <f>G353*(1+L353/100)</f>
        <v>0</v>
      </c>
      <c r="N353" s="176">
        <v>3.5699999999999998E-3</v>
      </c>
      <c r="O353" s="176">
        <f>ROUND(E353*N353,2)</f>
        <v>3.15</v>
      </c>
      <c r="P353" s="176">
        <v>0</v>
      </c>
      <c r="Q353" s="176">
        <f>ROUND(E353*P353,2)</f>
        <v>0</v>
      </c>
      <c r="R353" s="178" t="s">
        <v>159</v>
      </c>
      <c r="S353" s="178" t="s">
        <v>160</v>
      </c>
      <c r="T353" s="179" t="s">
        <v>160</v>
      </c>
      <c r="U353" s="158">
        <v>0.252</v>
      </c>
      <c r="V353" s="158">
        <f>ROUND(E353*U353,2)</f>
        <v>222.04</v>
      </c>
      <c r="W353" s="158"/>
      <c r="X353" s="158" t="s">
        <v>161</v>
      </c>
      <c r="Y353" s="158" t="s">
        <v>162</v>
      </c>
      <c r="Z353" s="147"/>
      <c r="AA353" s="147"/>
      <c r="AB353" s="147"/>
      <c r="AC353" s="147"/>
      <c r="AD353" s="147"/>
      <c r="AE353" s="147"/>
      <c r="AF353" s="147"/>
      <c r="AG353" s="147" t="s">
        <v>163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2" x14ac:dyDescent="0.2">
      <c r="A354" s="154"/>
      <c r="B354" s="155"/>
      <c r="C354" s="256" t="s">
        <v>842</v>
      </c>
      <c r="D354" s="257"/>
      <c r="E354" s="257"/>
      <c r="F354" s="257"/>
      <c r="G354" s="257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47"/>
      <c r="AA354" s="147"/>
      <c r="AB354" s="147"/>
      <c r="AC354" s="147"/>
      <c r="AD354" s="147"/>
      <c r="AE354" s="147"/>
      <c r="AF354" s="147"/>
      <c r="AG354" s="147" t="s">
        <v>165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2" x14ac:dyDescent="0.2">
      <c r="A355" s="154"/>
      <c r="B355" s="155"/>
      <c r="C355" s="191" t="s">
        <v>891</v>
      </c>
      <c r="D355" s="160"/>
      <c r="E355" s="161"/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7"/>
      <c r="AA355" s="147"/>
      <c r="AB355" s="147"/>
      <c r="AC355" s="147"/>
      <c r="AD355" s="147"/>
      <c r="AE355" s="147"/>
      <c r="AF355" s="147"/>
      <c r="AG355" s="147" t="s">
        <v>167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91" t="s">
        <v>892</v>
      </c>
      <c r="D356" s="160"/>
      <c r="E356" s="161">
        <v>465.2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7"/>
      <c r="AA356" s="147"/>
      <c r="AB356" s="147"/>
      <c r="AC356" s="147"/>
      <c r="AD356" s="147"/>
      <c r="AE356" s="147"/>
      <c r="AF356" s="147"/>
      <c r="AG356" s="147" t="s">
        <v>167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91" t="s">
        <v>893</v>
      </c>
      <c r="D357" s="160"/>
      <c r="E357" s="161">
        <v>326.10000000000002</v>
      </c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58"/>
      <c r="Z357" s="147"/>
      <c r="AA357" s="147"/>
      <c r="AB357" s="147"/>
      <c r="AC357" s="147"/>
      <c r="AD357" s="147"/>
      <c r="AE357" s="147"/>
      <c r="AF357" s="147"/>
      <c r="AG357" s="147" t="s">
        <v>167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4"/>
      <c r="B358" s="155"/>
      <c r="C358" s="191" t="s">
        <v>894</v>
      </c>
      <c r="D358" s="160"/>
      <c r="E358" s="161">
        <v>33.9</v>
      </c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58"/>
      <c r="Z358" s="147"/>
      <c r="AA358" s="147"/>
      <c r="AB358" s="147"/>
      <c r="AC358" s="147"/>
      <c r="AD358" s="147"/>
      <c r="AE358" s="147"/>
      <c r="AF358" s="147"/>
      <c r="AG358" s="147" t="s">
        <v>167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">
      <c r="A359" s="154"/>
      <c r="B359" s="155"/>
      <c r="C359" s="191" t="s">
        <v>895</v>
      </c>
      <c r="D359" s="160"/>
      <c r="E359" s="161">
        <v>2.16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7"/>
      <c r="AA359" s="147"/>
      <c r="AB359" s="147"/>
      <c r="AC359" s="147"/>
      <c r="AD359" s="147"/>
      <c r="AE359" s="147"/>
      <c r="AF359" s="147"/>
      <c r="AG359" s="147" t="s">
        <v>167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91" t="s">
        <v>858</v>
      </c>
      <c r="D360" s="160"/>
      <c r="E360" s="161">
        <v>35.1</v>
      </c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58"/>
      <c r="Z360" s="147"/>
      <c r="AA360" s="147"/>
      <c r="AB360" s="147"/>
      <c r="AC360" s="147"/>
      <c r="AD360" s="147"/>
      <c r="AE360" s="147"/>
      <c r="AF360" s="147"/>
      <c r="AG360" s="147" t="s">
        <v>167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45" outlineLevel="3" x14ac:dyDescent="0.2">
      <c r="A361" s="154"/>
      <c r="B361" s="155"/>
      <c r="C361" s="191" t="s">
        <v>896</v>
      </c>
      <c r="D361" s="160"/>
      <c r="E361" s="161">
        <v>16.402999999999999</v>
      </c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58"/>
      <c r="Z361" s="147"/>
      <c r="AA361" s="147"/>
      <c r="AB361" s="147"/>
      <c r="AC361" s="147"/>
      <c r="AD361" s="147"/>
      <c r="AE361" s="147"/>
      <c r="AF361" s="147"/>
      <c r="AG361" s="147" t="s">
        <v>167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">
      <c r="A362" s="154"/>
      <c r="B362" s="155"/>
      <c r="C362" s="191" t="s">
        <v>897</v>
      </c>
      <c r="D362" s="160"/>
      <c r="E362" s="161">
        <v>2.2519999999999998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58"/>
      <c r="Z362" s="147"/>
      <c r="AA362" s="147"/>
      <c r="AB362" s="147"/>
      <c r="AC362" s="147"/>
      <c r="AD362" s="147"/>
      <c r="AE362" s="147"/>
      <c r="AF362" s="147"/>
      <c r="AG362" s="147" t="s">
        <v>167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ht="22.5" outlineLevel="1" x14ac:dyDescent="0.2">
      <c r="A363" s="173">
        <v>80</v>
      </c>
      <c r="B363" s="174" t="s">
        <v>898</v>
      </c>
      <c r="C363" s="190" t="s">
        <v>899</v>
      </c>
      <c r="D363" s="175" t="s">
        <v>170</v>
      </c>
      <c r="E363" s="176">
        <v>11.34</v>
      </c>
      <c r="F363" s="177"/>
      <c r="G363" s="178">
        <f>ROUND(E363*F363,2)</f>
        <v>0</v>
      </c>
      <c r="H363" s="177"/>
      <c r="I363" s="178">
        <f>ROUND(E363*H363,2)</f>
        <v>0</v>
      </c>
      <c r="J363" s="177"/>
      <c r="K363" s="178">
        <f>ROUND(E363*J363,2)</f>
        <v>0</v>
      </c>
      <c r="L363" s="178">
        <v>21</v>
      </c>
      <c r="M363" s="178">
        <f>G363*(1+L363/100)</f>
        <v>0</v>
      </c>
      <c r="N363" s="176">
        <v>7.4260000000000007E-2</v>
      </c>
      <c r="O363" s="176">
        <f>ROUND(E363*N363,2)</f>
        <v>0.84</v>
      </c>
      <c r="P363" s="176">
        <v>0</v>
      </c>
      <c r="Q363" s="176">
        <f>ROUND(E363*P363,2)</f>
        <v>0</v>
      </c>
      <c r="R363" s="178" t="s">
        <v>159</v>
      </c>
      <c r="S363" s="178" t="s">
        <v>160</v>
      </c>
      <c r="T363" s="179" t="s">
        <v>160</v>
      </c>
      <c r="U363" s="158">
        <v>0.373</v>
      </c>
      <c r="V363" s="158">
        <f>ROUND(E363*U363,2)</f>
        <v>4.2300000000000004</v>
      </c>
      <c r="W363" s="158"/>
      <c r="X363" s="158" t="s">
        <v>161</v>
      </c>
      <c r="Y363" s="158" t="s">
        <v>162</v>
      </c>
      <c r="Z363" s="147"/>
      <c r="AA363" s="147"/>
      <c r="AB363" s="147"/>
      <c r="AC363" s="147"/>
      <c r="AD363" s="147"/>
      <c r="AE363" s="147"/>
      <c r="AF363" s="147"/>
      <c r="AG363" s="147" t="s">
        <v>163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ht="22.5" outlineLevel="2" x14ac:dyDescent="0.2">
      <c r="A364" s="154"/>
      <c r="B364" s="155"/>
      <c r="C364" s="256" t="s">
        <v>900</v>
      </c>
      <c r="D364" s="257"/>
      <c r="E364" s="257"/>
      <c r="F364" s="257"/>
      <c r="G364" s="257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7"/>
      <c r="AA364" s="147"/>
      <c r="AB364" s="147"/>
      <c r="AC364" s="147"/>
      <c r="AD364" s="147"/>
      <c r="AE364" s="147"/>
      <c r="AF364" s="147"/>
      <c r="AG364" s="147" t="s">
        <v>165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80" t="str">
        <f>C364</f>
        <v>na zdivu jako podklad např. pod izolaci, na parapetech z prefabrikovaných dílců, pod oplechování apod., vodorovný nebo ve spádu do 15°, hlazený dřevěným hladítkem,</v>
      </c>
      <c r="BB364" s="147"/>
      <c r="BC364" s="147"/>
      <c r="BD364" s="147"/>
      <c r="BE364" s="147"/>
      <c r="BF364" s="147"/>
      <c r="BG364" s="147"/>
      <c r="BH364" s="147"/>
    </row>
    <row r="365" spans="1:60" outlineLevel="2" x14ac:dyDescent="0.2">
      <c r="A365" s="154"/>
      <c r="B365" s="155"/>
      <c r="C365" s="191" t="s">
        <v>901</v>
      </c>
      <c r="D365" s="160"/>
      <c r="E365" s="161"/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58"/>
      <c r="Z365" s="147"/>
      <c r="AA365" s="147"/>
      <c r="AB365" s="147"/>
      <c r="AC365" s="147"/>
      <c r="AD365" s="147"/>
      <c r="AE365" s="147"/>
      <c r="AF365" s="147"/>
      <c r="AG365" s="147" t="s">
        <v>167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">
      <c r="A366" s="154"/>
      <c r="B366" s="155"/>
      <c r="C366" s="191" t="s">
        <v>902</v>
      </c>
      <c r="D366" s="160"/>
      <c r="E366" s="161">
        <v>11.34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58"/>
      <c r="Z366" s="147"/>
      <c r="AA366" s="147"/>
      <c r="AB366" s="147"/>
      <c r="AC366" s="147"/>
      <c r="AD366" s="147"/>
      <c r="AE366" s="147"/>
      <c r="AF366" s="147"/>
      <c r="AG366" s="147" t="s">
        <v>167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73">
        <v>81</v>
      </c>
      <c r="B367" s="174" t="s">
        <v>903</v>
      </c>
      <c r="C367" s="190" t="s">
        <v>904</v>
      </c>
      <c r="D367" s="175" t="s">
        <v>186</v>
      </c>
      <c r="E367" s="176">
        <v>647.67499999999995</v>
      </c>
      <c r="F367" s="177"/>
      <c r="G367" s="178">
        <f>ROUND(E367*F367,2)</f>
        <v>0</v>
      </c>
      <c r="H367" s="177"/>
      <c r="I367" s="178">
        <f>ROUND(E367*H367,2)</f>
        <v>0</v>
      </c>
      <c r="J367" s="177"/>
      <c r="K367" s="178">
        <f>ROUND(E367*J367,2)</f>
        <v>0</v>
      </c>
      <c r="L367" s="178">
        <v>21</v>
      </c>
      <c r="M367" s="178">
        <f>G367*(1+L367/100)</f>
        <v>0</v>
      </c>
      <c r="N367" s="176">
        <v>2.0000000000000002E-5</v>
      </c>
      <c r="O367" s="176">
        <f>ROUND(E367*N367,2)</f>
        <v>0.01</v>
      </c>
      <c r="P367" s="176">
        <v>0</v>
      </c>
      <c r="Q367" s="176">
        <f>ROUND(E367*P367,2)</f>
        <v>0</v>
      </c>
      <c r="R367" s="178" t="s">
        <v>427</v>
      </c>
      <c r="S367" s="178" t="s">
        <v>160</v>
      </c>
      <c r="T367" s="179" t="s">
        <v>160</v>
      </c>
      <c r="U367" s="158">
        <v>0.12</v>
      </c>
      <c r="V367" s="158">
        <f>ROUND(E367*U367,2)</f>
        <v>77.72</v>
      </c>
      <c r="W367" s="158"/>
      <c r="X367" s="158" t="s">
        <v>161</v>
      </c>
      <c r="Y367" s="158" t="s">
        <v>162</v>
      </c>
      <c r="Z367" s="147"/>
      <c r="AA367" s="147"/>
      <c r="AB367" s="147"/>
      <c r="AC367" s="147"/>
      <c r="AD367" s="147"/>
      <c r="AE367" s="147"/>
      <c r="AF367" s="147"/>
      <c r="AG367" s="147" t="s">
        <v>163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4"/>
      <c r="B368" s="155"/>
      <c r="C368" s="191" t="s">
        <v>866</v>
      </c>
      <c r="D368" s="160"/>
      <c r="E368" s="161">
        <v>647.67499999999995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58"/>
      <c r="Z368" s="147"/>
      <c r="AA368" s="147"/>
      <c r="AB368" s="147"/>
      <c r="AC368" s="147"/>
      <c r="AD368" s="147"/>
      <c r="AE368" s="147"/>
      <c r="AF368" s="147"/>
      <c r="AG368" s="147" t="s">
        <v>167</v>
      </c>
      <c r="AH368" s="147">
        <v>5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73">
        <v>82</v>
      </c>
      <c r="B369" s="174" t="s">
        <v>242</v>
      </c>
      <c r="C369" s="190" t="s">
        <v>243</v>
      </c>
      <c r="D369" s="175" t="s">
        <v>244</v>
      </c>
      <c r="E369" s="176">
        <v>32</v>
      </c>
      <c r="F369" s="177"/>
      <c r="G369" s="178">
        <f>ROUND(E369*F369,2)</f>
        <v>0</v>
      </c>
      <c r="H369" s="177"/>
      <c r="I369" s="178">
        <f>ROUND(E369*H369,2)</f>
        <v>0</v>
      </c>
      <c r="J369" s="177"/>
      <c r="K369" s="178">
        <f>ROUND(E369*J369,2)</f>
        <v>0</v>
      </c>
      <c r="L369" s="178">
        <v>21</v>
      </c>
      <c r="M369" s="178">
        <f>G369*(1+L369/100)</f>
        <v>0</v>
      </c>
      <c r="N369" s="176">
        <v>0</v>
      </c>
      <c r="O369" s="176">
        <f>ROUND(E369*N369,2)</f>
        <v>0</v>
      </c>
      <c r="P369" s="176">
        <v>0</v>
      </c>
      <c r="Q369" s="176">
        <f>ROUND(E369*P369,2)</f>
        <v>0</v>
      </c>
      <c r="R369" s="178"/>
      <c r="S369" s="178" t="s">
        <v>193</v>
      </c>
      <c r="T369" s="179" t="s">
        <v>245</v>
      </c>
      <c r="U369" s="158">
        <v>0</v>
      </c>
      <c r="V369" s="158">
        <f>ROUND(E369*U369,2)</f>
        <v>0</v>
      </c>
      <c r="W369" s="158"/>
      <c r="X369" s="158" t="s">
        <v>161</v>
      </c>
      <c r="Y369" s="158" t="s">
        <v>162</v>
      </c>
      <c r="Z369" s="147"/>
      <c r="AA369" s="147"/>
      <c r="AB369" s="147"/>
      <c r="AC369" s="147"/>
      <c r="AD369" s="147"/>
      <c r="AE369" s="147"/>
      <c r="AF369" s="147"/>
      <c r="AG369" s="147" t="s">
        <v>246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4"/>
      <c r="B370" s="155"/>
      <c r="C370" s="191" t="s">
        <v>905</v>
      </c>
      <c r="D370" s="160"/>
      <c r="E370" s="161">
        <v>32</v>
      </c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58"/>
      <c r="Z370" s="147"/>
      <c r="AA370" s="147"/>
      <c r="AB370" s="147"/>
      <c r="AC370" s="147"/>
      <c r="AD370" s="147"/>
      <c r="AE370" s="147"/>
      <c r="AF370" s="147"/>
      <c r="AG370" s="147" t="s">
        <v>167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x14ac:dyDescent="0.2">
      <c r="A371" s="166" t="s">
        <v>154</v>
      </c>
      <c r="B371" s="167" t="s">
        <v>84</v>
      </c>
      <c r="C371" s="189" t="s">
        <v>85</v>
      </c>
      <c r="D371" s="168"/>
      <c r="E371" s="169"/>
      <c r="F371" s="170"/>
      <c r="G371" s="170">
        <f>SUMIF(AG372:AG402,"&lt;&gt;NOR",G372:G402)</f>
        <v>0</v>
      </c>
      <c r="H371" s="170"/>
      <c r="I371" s="170">
        <f>SUM(I372:I402)</f>
        <v>0</v>
      </c>
      <c r="J371" s="170"/>
      <c r="K371" s="170">
        <f>SUM(K372:K402)</f>
        <v>0</v>
      </c>
      <c r="L371" s="170"/>
      <c r="M371" s="170">
        <f>SUM(M372:M402)</f>
        <v>0</v>
      </c>
      <c r="N371" s="169"/>
      <c r="O371" s="169">
        <f>SUM(O372:O402)</f>
        <v>0.35000000000000009</v>
      </c>
      <c r="P371" s="169"/>
      <c r="Q371" s="169">
        <f>SUM(Q372:Q402)</f>
        <v>0</v>
      </c>
      <c r="R371" s="170"/>
      <c r="S371" s="170"/>
      <c r="T371" s="171"/>
      <c r="U371" s="165"/>
      <c r="V371" s="165">
        <f>SUM(V372:V402)</f>
        <v>28.229999999999997</v>
      </c>
      <c r="W371" s="165"/>
      <c r="X371" s="165"/>
      <c r="Y371" s="165"/>
      <c r="AG371" t="s">
        <v>155</v>
      </c>
    </row>
    <row r="372" spans="1:60" ht="22.5" outlineLevel="1" x14ac:dyDescent="0.2">
      <c r="A372" s="173">
        <v>83</v>
      </c>
      <c r="B372" s="174" t="s">
        <v>906</v>
      </c>
      <c r="C372" s="190" t="s">
        <v>907</v>
      </c>
      <c r="D372" s="175" t="s">
        <v>178</v>
      </c>
      <c r="E372" s="176">
        <v>4</v>
      </c>
      <c r="F372" s="177"/>
      <c r="G372" s="178">
        <f>ROUND(E372*F372,2)</f>
        <v>0</v>
      </c>
      <c r="H372" s="177"/>
      <c r="I372" s="178">
        <f>ROUND(E372*H372,2)</f>
        <v>0</v>
      </c>
      <c r="J372" s="177"/>
      <c r="K372" s="178">
        <f>ROUND(E372*J372,2)</f>
        <v>0</v>
      </c>
      <c r="L372" s="178">
        <v>21</v>
      </c>
      <c r="M372" s="178">
        <f>G372*(1+L372/100)</f>
        <v>0</v>
      </c>
      <c r="N372" s="176">
        <v>0</v>
      </c>
      <c r="O372" s="176">
        <f>ROUND(E372*N372,2)</f>
        <v>0</v>
      </c>
      <c r="P372" s="176">
        <v>0</v>
      </c>
      <c r="Q372" s="176">
        <f>ROUND(E372*P372,2)</f>
        <v>0</v>
      </c>
      <c r="R372" s="178" t="s">
        <v>159</v>
      </c>
      <c r="S372" s="178" t="s">
        <v>160</v>
      </c>
      <c r="T372" s="179" t="s">
        <v>160</v>
      </c>
      <c r="U372" s="158">
        <v>0.85</v>
      </c>
      <c r="V372" s="158">
        <f>ROUND(E372*U372,2)</f>
        <v>3.4</v>
      </c>
      <c r="W372" s="158"/>
      <c r="X372" s="158" t="s">
        <v>161</v>
      </c>
      <c r="Y372" s="158" t="s">
        <v>162</v>
      </c>
      <c r="Z372" s="147"/>
      <c r="AA372" s="147"/>
      <c r="AB372" s="147"/>
      <c r="AC372" s="147"/>
      <c r="AD372" s="147"/>
      <c r="AE372" s="147"/>
      <c r="AF372" s="147"/>
      <c r="AG372" s="147" t="s">
        <v>163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ht="22.5" outlineLevel="2" x14ac:dyDescent="0.2">
      <c r="A373" s="154"/>
      <c r="B373" s="155"/>
      <c r="C373" s="254" t="s">
        <v>908</v>
      </c>
      <c r="D373" s="255"/>
      <c r="E373" s="255"/>
      <c r="F373" s="255"/>
      <c r="G373" s="255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7"/>
      <c r="AA373" s="147"/>
      <c r="AB373" s="147"/>
      <c r="AC373" s="147"/>
      <c r="AD373" s="147"/>
      <c r="AE373" s="147"/>
      <c r="AF373" s="147"/>
      <c r="AG373" s="147" t="s">
        <v>189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80" t="str">
        <f>C373</f>
        <v>Včetně kotvení rámů do zdiva a platí pro jakýkoliv způsob provádění (např. bodovým přivařením k obnažené výztuži, uklínováním, zalitím pracen apod.).</v>
      </c>
      <c r="BB373" s="147"/>
      <c r="BC373" s="147"/>
      <c r="BD373" s="147"/>
      <c r="BE373" s="147"/>
      <c r="BF373" s="147"/>
      <c r="BG373" s="147"/>
      <c r="BH373" s="147"/>
    </row>
    <row r="374" spans="1:60" outlineLevel="2" x14ac:dyDescent="0.2">
      <c r="A374" s="154"/>
      <c r="B374" s="155"/>
      <c r="C374" s="191" t="s">
        <v>909</v>
      </c>
      <c r="D374" s="160"/>
      <c r="E374" s="161">
        <v>1</v>
      </c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58"/>
      <c r="Z374" s="147"/>
      <c r="AA374" s="147"/>
      <c r="AB374" s="147"/>
      <c r="AC374" s="147"/>
      <c r="AD374" s="147"/>
      <c r="AE374" s="147"/>
      <c r="AF374" s="147"/>
      <c r="AG374" s="147" t="s">
        <v>167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4"/>
      <c r="B375" s="155"/>
      <c r="C375" s="191" t="s">
        <v>910</v>
      </c>
      <c r="D375" s="160"/>
      <c r="E375" s="161">
        <v>1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7"/>
      <c r="AA375" s="147"/>
      <c r="AB375" s="147"/>
      <c r="AC375" s="147"/>
      <c r="AD375" s="147"/>
      <c r="AE375" s="147"/>
      <c r="AF375" s="147"/>
      <c r="AG375" s="147" t="s">
        <v>167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">
      <c r="A376" s="154"/>
      <c r="B376" s="155"/>
      <c r="C376" s="191" t="s">
        <v>911</v>
      </c>
      <c r="D376" s="160"/>
      <c r="E376" s="161">
        <v>1</v>
      </c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58"/>
      <c r="Z376" s="147"/>
      <c r="AA376" s="147"/>
      <c r="AB376" s="147"/>
      <c r="AC376" s="147"/>
      <c r="AD376" s="147"/>
      <c r="AE376" s="147"/>
      <c r="AF376" s="147"/>
      <c r="AG376" s="147" t="s">
        <v>167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3" x14ac:dyDescent="0.2">
      <c r="A377" s="154"/>
      <c r="B377" s="155"/>
      <c r="C377" s="191" t="s">
        <v>912</v>
      </c>
      <c r="D377" s="160"/>
      <c r="E377" s="161">
        <v>1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58"/>
      <c r="Z377" s="147"/>
      <c r="AA377" s="147"/>
      <c r="AB377" s="147"/>
      <c r="AC377" s="147"/>
      <c r="AD377" s="147"/>
      <c r="AE377" s="147"/>
      <c r="AF377" s="147"/>
      <c r="AG377" s="147" t="s">
        <v>167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ht="22.5" outlineLevel="1" x14ac:dyDescent="0.2">
      <c r="A378" s="173">
        <v>84</v>
      </c>
      <c r="B378" s="174" t="s">
        <v>913</v>
      </c>
      <c r="C378" s="190" t="s">
        <v>914</v>
      </c>
      <c r="D378" s="175" t="s">
        <v>178</v>
      </c>
      <c r="E378" s="176">
        <v>1</v>
      </c>
      <c r="F378" s="177"/>
      <c r="G378" s="178">
        <f>ROUND(E378*F378,2)</f>
        <v>0</v>
      </c>
      <c r="H378" s="177"/>
      <c r="I378" s="178">
        <f>ROUND(E378*H378,2)</f>
        <v>0</v>
      </c>
      <c r="J378" s="177"/>
      <c r="K378" s="178">
        <f>ROUND(E378*J378,2)</f>
        <v>0</v>
      </c>
      <c r="L378" s="178">
        <v>21</v>
      </c>
      <c r="M378" s="178">
        <f>G378*(1+L378/100)</f>
        <v>0</v>
      </c>
      <c r="N378" s="176">
        <v>2.5559999999999999E-2</v>
      </c>
      <c r="O378" s="176">
        <f>ROUND(E378*N378,2)</f>
        <v>0.03</v>
      </c>
      <c r="P378" s="176">
        <v>0</v>
      </c>
      <c r="Q378" s="176">
        <f>ROUND(E378*P378,2)</f>
        <v>0</v>
      </c>
      <c r="R378" s="178" t="s">
        <v>159</v>
      </c>
      <c r="S378" s="178" t="s">
        <v>160</v>
      </c>
      <c r="T378" s="179" t="s">
        <v>160</v>
      </c>
      <c r="U378" s="158">
        <v>2.758</v>
      </c>
      <c r="V378" s="158">
        <f>ROUND(E378*U378,2)</f>
        <v>2.76</v>
      </c>
      <c r="W378" s="158"/>
      <c r="X378" s="158" t="s">
        <v>161</v>
      </c>
      <c r="Y378" s="158" t="s">
        <v>162</v>
      </c>
      <c r="Z378" s="147"/>
      <c r="AA378" s="147"/>
      <c r="AB378" s="147"/>
      <c r="AC378" s="147"/>
      <c r="AD378" s="147"/>
      <c r="AE378" s="147"/>
      <c r="AF378" s="147"/>
      <c r="AG378" s="147" t="s">
        <v>163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22.5" outlineLevel="2" x14ac:dyDescent="0.2">
      <c r="A379" s="154"/>
      <c r="B379" s="155"/>
      <c r="C379" s="256" t="s">
        <v>915</v>
      </c>
      <c r="D379" s="257"/>
      <c r="E379" s="257"/>
      <c r="F379" s="257"/>
      <c r="G379" s="257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58"/>
      <c r="Z379" s="147"/>
      <c r="AA379" s="147"/>
      <c r="AB379" s="147"/>
      <c r="AC379" s="147"/>
      <c r="AD379" s="147"/>
      <c r="AE379" s="147"/>
      <c r="AF379" s="147"/>
      <c r="AG379" s="147" t="s">
        <v>165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80" t="str">
        <f>C379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379" s="147"/>
      <c r="BC379" s="147"/>
      <c r="BD379" s="147"/>
      <c r="BE379" s="147"/>
      <c r="BF379" s="147"/>
      <c r="BG379" s="147"/>
      <c r="BH379" s="147"/>
    </row>
    <row r="380" spans="1:60" outlineLevel="2" x14ac:dyDescent="0.2">
      <c r="A380" s="154"/>
      <c r="B380" s="155"/>
      <c r="C380" s="191" t="s">
        <v>916</v>
      </c>
      <c r="D380" s="160"/>
      <c r="E380" s="161">
        <v>1</v>
      </c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58"/>
      <c r="Z380" s="147"/>
      <c r="AA380" s="147"/>
      <c r="AB380" s="147"/>
      <c r="AC380" s="147"/>
      <c r="AD380" s="147"/>
      <c r="AE380" s="147"/>
      <c r="AF380" s="147"/>
      <c r="AG380" s="147" t="s">
        <v>167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ht="22.5" outlineLevel="1" x14ac:dyDescent="0.2">
      <c r="A381" s="173">
        <v>85</v>
      </c>
      <c r="B381" s="174" t="s">
        <v>917</v>
      </c>
      <c r="C381" s="190" t="s">
        <v>918</v>
      </c>
      <c r="D381" s="175" t="s">
        <v>178</v>
      </c>
      <c r="E381" s="176">
        <v>3</v>
      </c>
      <c r="F381" s="177"/>
      <c r="G381" s="178">
        <f>ROUND(E381*F381,2)</f>
        <v>0</v>
      </c>
      <c r="H381" s="177"/>
      <c r="I381" s="178">
        <f>ROUND(E381*H381,2)</f>
        <v>0</v>
      </c>
      <c r="J381" s="177"/>
      <c r="K381" s="178">
        <f>ROUND(E381*J381,2)</f>
        <v>0</v>
      </c>
      <c r="L381" s="178">
        <v>21</v>
      </c>
      <c r="M381" s="178">
        <f>G381*(1+L381/100)</f>
        <v>0</v>
      </c>
      <c r="N381" s="176">
        <v>2.656E-2</v>
      </c>
      <c r="O381" s="176">
        <f>ROUND(E381*N381,2)</f>
        <v>0.08</v>
      </c>
      <c r="P381" s="176">
        <v>0</v>
      </c>
      <c r="Q381" s="176">
        <f>ROUND(E381*P381,2)</f>
        <v>0</v>
      </c>
      <c r="R381" s="178" t="s">
        <v>159</v>
      </c>
      <c r="S381" s="178" t="s">
        <v>160</v>
      </c>
      <c r="T381" s="179" t="s">
        <v>160</v>
      </c>
      <c r="U381" s="158">
        <v>2.758</v>
      </c>
      <c r="V381" s="158">
        <f>ROUND(E381*U381,2)</f>
        <v>8.27</v>
      </c>
      <c r="W381" s="158"/>
      <c r="X381" s="158" t="s">
        <v>161</v>
      </c>
      <c r="Y381" s="158" t="s">
        <v>162</v>
      </c>
      <c r="Z381" s="147"/>
      <c r="AA381" s="147"/>
      <c r="AB381" s="147"/>
      <c r="AC381" s="147"/>
      <c r="AD381" s="147"/>
      <c r="AE381" s="147"/>
      <c r="AF381" s="147"/>
      <c r="AG381" s="147" t="s">
        <v>163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2.5" outlineLevel="2" x14ac:dyDescent="0.2">
      <c r="A382" s="154"/>
      <c r="B382" s="155"/>
      <c r="C382" s="256" t="s">
        <v>915</v>
      </c>
      <c r="D382" s="257"/>
      <c r="E382" s="257"/>
      <c r="F382" s="257"/>
      <c r="G382" s="257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58"/>
      <c r="Z382" s="147"/>
      <c r="AA382" s="147"/>
      <c r="AB382" s="147"/>
      <c r="AC382" s="147"/>
      <c r="AD382" s="147"/>
      <c r="AE382" s="147"/>
      <c r="AF382" s="147"/>
      <c r="AG382" s="147" t="s">
        <v>165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80" t="str">
        <f>C382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4"/>
      <c r="B383" s="155"/>
      <c r="C383" s="191" t="s">
        <v>919</v>
      </c>
      <c r="D383" s="160"/>
      <c r="E383" s="161">
        <v>2</v>
      </c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58"/>
      <c r="Z383" s="147"/>
      <c r="AA383" s="147"/>
      <c r="AB383" s="147"/>
      <c r="AC383" s="147"/>
      <c r="AD383" s="147"/>
      <c r="AE383" s="147"/>
      <c r="AF383" s="147"/>
      <c r="AG383" s="147" t="s">
        <v>167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4"/>
      <c r="B384" s="155"/>
      <c r="C384" s="191" t="s">
        <v>920</v>
      </c>
      <c r="D384" s="160"/>
      <c r="E384" s="161">
        <v>1</v>
      </c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58"/>
      <c r="Z384" s="147"/>
      <c r="AA384" s="147"/>
      <c r="AB384" s="147"/>
      <c r="AC384" s="147"/>
      <c r="AD384" s="147"/>
      <c r="AE384" s="147"/>
      <c r="AF384" s="147"/>
      <c r="AG384" s="147" t="s">
        <v>167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73">
        <v>86</v>
      </c>
      <c r="B385" s="174" t="s">
        <v>921</v>
      </c>
      <c r="C385" s="190" t="s">
        <v>922</v>
      </c>
      <c r="D385" s="175" t="s">
        <v>170</v>
      </c>
      <c r="E385" s="176">
        <v>39.591999999999999</v>
      </c>
      <c r="F385" s="177"/>
      <c r="G385" s="178">
        <f>ROUND(E385*F385,2)</f>
        <v>0</v>
      </c>
      <c r="H385" s="177"/>
      <c r="I385" s="178">
        <f>ROUND(E385*H385,2)</f>
        <v>0</v>
      </c>
      <c r="J385" s="177"/>
      <c r="K385" s="178">
        <f>ROUND(E385*J385,2)</f>
        <v>0</v>
      </c>
      <c r="L385" s="178">
        <v>21</v>
      </c>
      <c r="M385" s="178">
        <f>G385*(1+L385/100)</f>
        <v>0</v>
      </c>
      <c r="N385" s="176">
        <v>0</v>
      </c>
      <c r="O385" s="176">
        <f>ROUND(E385*N385,2)</f>
        <v>0</v>
      </c>
      <c r="P385" s="176">
        <v>0</v>
      </c>
      <c r="Q385" s="176">
        <f>ROUND(E385*P385,2)</f>
        <v>0</v>
      </c>
      <c r="R385" s="178"/>
      <c r="S385" s="178" t="s">
        <v>193</v>
      </c>
      <c r="T385" s="179" t="s">
        <v>245</v>
      </c>
      <c r="U385" s="158">
        <v>0</v>
      </c>
      <c r="V385" s="158">
        <f>ROUND(E385*U385,2)</f>
        <v>0</v>
      </c>
      <c r="W385" s="158"/>
      <c r="X385" s="158" t="s">
        <v>161</v>
      </c>
      <c r="Y385" s="158" t="s">
        <v>162</v>
      </c>
      <c r="Z385" s="147"/>
      <c r="AA385" s="147"/>
      <c r="AB385" s="147"/>
      <c r="AC385" s="147"/>
      <c r="AD385" s="147"/>
      <c r="AE385" s="147"/>
      <c r="AF385" s="147"/>
      <c r="AG385" s="147" t="s">
        <v>163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">
      <c r="A386" s="154"/>
      <c r="B386" s="155"/>
      <c r="C386" s="191" t="s">
        <v>923</v>
      </c>
      <c r="D386" s="160"/>
      <c r="E386" s="161">
        <v>12.6</v>
      </c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58"/>
      <c r="Z386" s="147"/>
      <c r="AA386" s="147"/>
      <c r="AB386" s="147"/>
      <c r="AC386" s="147"/>
      <c r="AD386" s="147"/>
      <c r="AE386" s="147"/>
      <c r="AF386" s="147"/>
      <c r="AG386" s="147" t="s">
        <v>167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">
      <c r="A387" s="154"/>
      <c r="B387" s="155"/>
      <c r="C387" s="191" t="s">
        <v>924</v>
      </c>
      <c r="D387" s="160"/>
      <c r="E387" s="161">
        <v>25.2</v>
      </c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58"/>
      <c r="Z387" s="147"/>
      <c r="AA387" s="147"/>
      <c r="AB387" s="147"/>
      <c r="AC387" s="147"/>
      <c r="AD387" s="147"/>
      <c r="AE387" s="147"/>
      <c r="AF387" s="147"/>
      <c r="AG387" s="147" t="s">
        <v>167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191" t="s">
        <v>925</v>
      </c>
      <c r="D388" s="160"/>
      <c r="E388" s="161">
        <v>1.792</v>
      </c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7"/>
      <c r="AA388" s="147"/>
      <c r="AB388" s="147"/>
      <c r="AC388" s="147"/>
      <c r="AD388" s="147"/>
      <c r="AE388" s="147"/>
      <c r="AF388" s="147"/>
      <c r="AG388" s="147" t="s">
        <v>167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ht="22.5" outlineLevel="1" x14ac:dyDescent="0.2">
      <c r="A389" s="173">
        <v>87</v>
      </c>
      <c r="B389" s="174" t="s">
        <v>926</v>
      </c>
      <c r="C389" s="190" t="s">
        <v>927</v>
      </c>
      <c r="D389" s="175" t="s">
        <v>178</v>
      </c>
      <c r="E389" s="176">
        <v>1</v>
      </c>
      <c r="F389" s="177"/>
      <c r="G389" s="178">
        <f>ROUND(E389*F389,2)</f>
        <v>0</v>
      </c>
      <c r="H389" s="177"/>
      <c r="I389" s="178">
        <f>ROUND(E389*H389,2)</f>
        <v>0</v>
      </c>
      <c r="J389" s="177"/>
      <c r="K389" s="178">
        <f>ROUND(E389*J389,2)</f>
        <v>0</v>
      </c>
      <c r="L389" s="178">
        <v>21</v>
      </c>
      <c r="M389" s="178">
        <f>G389*(1+L389/100)</f>
        <v>0</v>
      </c>
      <c r="N389" s="176">
        <v>2.7459999999999998E-2</v>
      </c>
      <c r="O389" s="176">
        <f>ROUND(E389*N389,2)</f>
        <v>0.03</v>
      </c>
      <c r="P389" s="176">
        <v>0</v>
      </c>
      <c r="Q389" s="176">
        <f>ROUND(E389*P389,2)</f>
        <v>0</v>
      </c>
      <c r="R389" s="178"/>
      <c r="S389" s="178" t="s">
        <v>193</v>
      </c>
      <c r="T389" s="179" t="s">
        <v>245</v>
      </c>
      <c r="U389" s="158">
        <v>2.758</v>
      </c>
      <c r="V389" s="158">
        <f>ROUND(E389*U389,2)</f>
        <v>2.76</v>
      </c>
      <c r="W389" s="158"/>
      <c r="X389" s="158" t="s">
        <v>161</v>
      </c>
      <c r="Y389" s="158" t="s">
        <v>162</v>
      </c>
      <c r="Z389" s="147"/>
      <c r="AA389" s="147"/>
      <c r="AB389" s="147"/>
      <c r="AC389" s="147"/>
      <c r="AD389" s="147"/>
      <c r="AE389" s="147"/>
      <c r="AF389" s="147"/>
      <c r="AG389" s="147" t="s">
        <v>163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2" x14ac:dyDescent="0.2">
      <c r="A390" s="154"/>
      <c r="B390" s="155"/>
      <c r="C390" s="191" t="s">
        <v>928</v>
      </c>
      <c r="D390" s="160"/>
      <c r="E390" s="161">
        <v>1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7"/>
      <c r="AA390" s="147"/>
      <c r="AB390" s="147"/>
      <c r="AC390" s="147"/>
      <c r="AD390" s="147"/>
      <c r="AE390" s="147"/>
      <c r="AF390" s="147"/>
      <c r="AG390" s="147" t="s">
        <v>167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ht="22.5" outlineLevel="1" x14ac:dyDescent="0.2">
      <c r="A391" s="173">
        <v>88</v>
      </c>
      <c r="B391" s="174" t="s">
        <v>929</v>
      </c>
      <c r="C391" s="190" t="s">
        <v>930</v>
      </c>
      <c r="D391" s="175" t="s">
        <v>178</v>
      </c>
      <c r="E391" s="176">
        <v>4</v>
      </c>
      <c r="F391" s="177"/>
      <c r="G391" s="178">
        <f>ROUND(E391*F391,2)</f>
        <v>0</v>
      </c>
      <c r="H391" s="177"/>
      <c r="I391" s="178">
        <f>ROUND(E391*H391,2)</f>
        <v>0</v>
      </c>
      <c r="J391" s="177"/>
      <c r="K391" s="178">
        <f>ROUND(E391*J391,2)</f>
        <v>0</v>
      </c>
      <c r="L391" s="178">
        <v>21</v>
      </c>
      <c r="M391" s="178">
        <f>G391*(1+L391/100)</f>
        <v>0</v>
      </c>
      <c r="N391" s="176">
        <v>2.7459999999999998E-2</v>
      </c>
      <c r="O391" s="176">
        <f>ROUND(E391*N391,2)</f>
        <v>0.11</v>
      </c>
      <c r="P391" s="176">
        <v>0</v>
      </c>
      <c r="Q391" s="176">
        <f>ROUND(E391*P391,2)</f>
        <v>0</v>
      </c>
      <c r="R391" s="178"/>
      <c r="S391" s="178" t="s">
        <v>193</v>
      </c>
      <c r="T391" s="179" t="s">
        <v>245</v>
      </c>
      <c r="U391" s="158">
        <v>2.76</v>
      </c>
      <c r="V391" s="158">
        <f>ROUND(E391*U391,2)</f>
        <v>11.04</v>
      </c>
      <c r="W391" s="158"/>
      <c r="X391" s="158" t="s">
        <v>161</v>
      </c>
      <c r="Y391" s="158" t="s">
        <v>162</v>
      </c>
      <c r="Z391" s="147"/>
      <c r="AA391" s="147"/>
      <c r="AB391" s="147"/>
      <c r="AC391" s="147"/>
      <c r="AD391" s="147"/>
      <c r="AE391" s="147"/>
      <c r="AF391" s="147"/>
      <c r="AG391" s="147" t="s">
        <v>163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2" x14ac:dyDescent="0.2">
      <c r="A392" s="154"/>
      <c r="B392" s="155"/>
      <c r="C392" s="191" t="s">
        <v>931</v>
      </c>
      <c r="D392" s="160"/>
      <c r="E392" s="161">
        <v>1</v>
      </c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58"/>
      <c r="Z392" s="147"/>
      <c r="AA392" s="147"/>
      <c r="AB392" s="147"/>
      <c r="AC392" s="147"/>
      <c r="AD392" s="147"/>
      <c r="AE392" s="147"/>
      <c r="AF392" s="147"/>
      <c r="AG392" s="147" t="s">
        <v>167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">
      <c r="A393" s="154"/>
      <c r="B393" s="155"/>
      <c r="C393" s="191" t="s">
        <v>932</v>
      </c>
      <c r="D393" s="160"/>
      <c r="E393" s="161">
        <v>1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7"/>
      <c r="AA393" s="147"/>
      <c r="AB393" s="147"/>
      <c r="AC393" s="147"/>
      <c r="AD393" s="147"/>
      <c r="AE393" s="147"/>
      <c r="AF393" s="147"/>
      <c r="AG393" s="147" t="s">
        <v>167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3" x14ac:dyDescent="0.2">
      <c r="A394" s="154"/>
      <c r="B394" s="155"/>
      <c r="C394" s="191" t="s">
        <v>933</v>
      </c>
      <c r="D394" s="160"/>
      <c r="E394" s="161">
        <v>2</v>
      </c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58"/>
      <c r="Z394" s="147"/>
      <c r="AA394" s="147"/>
      <c r="AB394" s="147"/>
      <c r="AC394" s="147"/>
      <c r="AD394" s="147"/>
      <c r="AE394" s="147"/>
      <c r="AF394" s="147"/>
      <c r="AG394" s="147" t="s">
        <v>167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ht="22.5" outlineLevel="1" x14ac:dyDescent="0.2">
      <c r="A395" s="173">
        <v>89</v>
      </c>
      <c r="B395" s="174" t="s">
        <v>934</v>
      </c>
      <c r="C395" s="190" t="s">
        <v>935</v>
      </c>
      <c r="D395" s="175" t="s">
        <v>178</v>
      </c>
      <c r="E395" s="176">
        <v>1</v>
      </c>
      <c r="F395" s="177"/>
      <c r="G395" s="178">
        <f>ROUND(E395*F395,2)</f>
        <v>0</v>
      </c>
      <c r="H395" s="177"/>
      <c r="I395" s="178">
        <f>ROUND(E395*H395,2)</f>
        <v>0</v>
      </c>
      <c r="J395" s="177"/>
      <c r="K395" s="178">
        <f>ROUND(E395*J395,2)</f>
        <v>0</v>
      </c>
      <c r="L395" s="178">
        <v>21</v>
      </c>
      <c r="M395" s="178">
        <f>G395*(1+L395/100)</f>
        <v>0</v>
      </c>
      <c r="N395" s="176">
        <v>2.47E-2</v>
      </c>
      <c r="O395" s="176">
        <f>ROUND(E395*N395,2)</f>
        <v>0.02</v>
      </c>
      <c r="P395" s="176">
        <v>0</v>
      </c>
      <c r="Q395" s="176">
        <f>ROUND(E395*P395,2)</f>
        <v>0</v>
      </c>
      <c r="R395" s="178" t="s">
        <v>353</v>
      </c>
      <c r="S395" s="178" t="s">
        <v>160</v>
      </c>
      <c r="T395" s="179" t="s">
        <v>160</v>
      </c>
      <c r="U395" s="158">
        <v>0</v>
      </c>
      <c r="V395" s="158">
        <f>ROUND(E395*U395,2)</f>
        <v>0</v>
      </c>
      <c r="W395" s="158"/>
      <c r="X395" s="158" t="s">
        <v>354</v>
      </c>
      <c r="Y395" s="158" t="s">
        <v>162</v>
      </c>
      <c r="Z395" s="147"/>
      <c r="AA395" s="147"/>
      <c r="AB395" s="147"/>
      <c r="AC395" s="147"/>
      <c r="AD395" s="147"/>
      <c r="AE395" s="147"/>
      <c r="AF395" s="147"/>
      <c r="AG395" s="147" t="s">
        <v>355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2" x14ac:dyDescent="0.2">
      <c r="A396" s="154"/>
      <c r="B396" s="155"/>
      <c r="C396" s="191" t="s">
        <v>910</v>
      </c>
      <c r="D396" s="160"/>
      <c r="E396" s="161">
        <v>1</v>
      </c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58"/>
      <c r="Z396" s="147"/>
      <c r="AA396" s="147"/>
      <c r="AB396" s="147"/>
      <c r="AC396" s="147"/>
      <c r="AD396" s="147"/>
      <c r="AE396" s="147"/>
      <c r="AF396" s="147"/>
      <c r="AG396" s="147" t="s">
        <v>167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ht="22.5" outlineLevel="1" x14ac:dyDescent="0.2">
      <c r="A397" s="173">
        <v>90</v>
      </c>
      <c r="B397" s="174" t="s">
        <v>936</v>
      </c>
      <c r="C397" s="190" t="s">
        <v>937</v>
      </c>
      <c r="D397" s="175" t="s">
        <v>178</v>
      </c>
      <c r="E397" s="176">
        <v>1</v>
      </c>
      <c r="F397" s="177"/>
      <c r="G397" s="178">
        <f>ROUND(E397*F397,2)</f>
        <v>0</v>
      </c>
      <c r="H397" s="177"/>
      <c r="I397" s="178">
        <f>ROUND(E397*H397,2)</f>
        <v>0</v>
      </c>
      <c r="J397" s="177"/>
      <c r="K397" s="178">
        <f>ROUND(E397*J397,2)</f>
        <v>0</v>
      </c>
      <c r="L397" s="178">
        <v>21</v>
      </c>
      <c r="M397" s="178">
        <f>G397*(1+L397/100)</f>
        <v>0</v>
      </c>
      <c r="N397" s="176">
        <v>2.47E-2</v>
      </c>
      <c r="O397" s="176">
        <f>ROUND(E397*N397,2)</f>
        <v>0.02</v>
      </c>
      <c r="P397" s="176">
        <v>0</v>
      </c>
      <c r="Q397" s="176">
        <f>ROUND(E397*P397,2)</f>
        <v>0</v>
      </c>
      <c r="R397" s="178" t="s">
        <v>353</v>
      </c>
      <c r="S397" s="178" t="s">
        <v>160</v>
      </c>
      <c r="T397" s="179" t="s">
        <v>160</v>
      </c>
      <c r="U397" s="158">
        <v>0</v>
      </c>
      <c r="V397" s="158">
        <f>ROUND(E397*U397,2)</f>
        <v>0</v>
      </c>
      <c r="W397" s="158"/>
      <c r="X397" s="158" t="s">
        <v>354</v>
      </c>
      <c r="Y397" s="158" t="s">
        <v>162</v>
      </c>
      <c r="Z397" s="147"/>
      <c r="AA397" s="147"/>
      <c r="AB397" s="147"/>
      <c r="AC397" s="147"/>
      <c r="AD397" s="147"/>
      <c r="AE397" s="147"/>
      <c r="AF397" s="147"/>
      <c r="AG397" s="147" t="s">
        <v>355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2" x14ac:dyDescent="0.2">
      <c r="A398" s="154"/>
      <c r="B398" s="155"/>
      <c r="C398" s="191" t="s">
        <v>909</v>
      </c>
      <c r="D398" s="160"/>
      <c r="E398" s="161">
        <v>1</v>
      </c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58"/>
      <c r="Z398" s="147"/>
      <c r="AA398" s="147"/>
      <c r="AB398" s="147"/>
      <c r="AC398" s="147"/>
      <c r="AD398" s="147"/>
      <c r="AE398" s="147"/>
      <c r="AF398" s="147"/>
      <c r="AG398" s="147" t="s">
        <v>167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ht="22.5" outlineLevel="1" x14ac:dyDescent="0.2">
      <c r="A399" s="173">
        <v>91</v>
      </c>
      <c r="B399" s="174" t="s">
        <v>938</v>
      </c>
      <c r="C399" s="190" t="s">
        <v>939</v>
      </c>
      <c r="D399" s="175" t="s">
        <v>178</v>
      </c>
      <c r="E399" s="176">
        <v>1</v>
      </c>
      <c r="F399" s="177"/>
      <c r="G399" s="178">
        <f>ROUND(E399*F399,2)</f>
        <v>0</v>
      </c>
      <c r="H399" s="177"/>
      <c r="I399" s="178">
        <f>ROUND(E399*H399,2)</f>
        <v>0</v>
      </c>
      <c r="J399" s="177"/>
      <c r="K399" s="178">
        <f>ROUND(E399*J399,2)</f>
        <v>0</v>
      </c>
      <c r="L399" s="178">
        <v>21</v>
      </c>
      <c r="M399" s="178">
        <f>G399*(1+L399/100)</f>
        <v>0</v>
      </c>
      <c r="N399" s="176">
        <v>2.5999999999999999E-2</v>
      </c>
      <c r="O399" s="176">
        <f>ROUND(E399*N399,2)</f>
        <v>0.03</v>
      </c>
      <c r="P399" s="176">
        <v>0</v>
      </c>
      <c r="Q399" s="176">
        <f>ROUND(E399*P399,2)</f>
        <v>0</v>
      </c>
      <c r="R399" s="178" t="s">
        <v>353</v>
      </c>
      <c r="S399" s="178" t="s">
        <v>160</v>
      </c>
      <c r="T399" s="179" t="s">
        <v>160</v>
      </c>
      <c r="U399" s="158">
        <v>0</v>
      </c>
      <c r="V399" s="158">
        <f>ROUND(E399*U399,2)</f>
        <v>0</v>
      </c>
      <c r="W399" s="158"/>
      <c r="X399" s="158" t="s">
        <v>354</v>
      </c>
      <c r="Y399" s="158" t="s">
        <v>162</v>
      </c>
      <c r="Z399" s="147"/>
      <c r="AA399" s="147"/>
      <c r="AB399" s="147"/>
      <c r="AC399" s="147"/>
      <c r="AD399" s="147"/>
      <c r="AE399" s="147"/>
      <c r="AF399" s="147"/>
      <c r="AG399" s="147" t="s">
        <v>355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2" x14ac:dyDescent="0.2">
      <c r="A400" s="154"/>
      <c r="B400" s="155"/>
      <c r="C400" s="191" t="s">
        <v>912</v>
      </c>
      <c r="D400" s="160"/>
      <c r="E400" s="161">
        <v>1</v>
      </c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58"/>
      <c r="Z400" s="147"/>
      <c r="AA400" s="147"/>
      <c r="AB400" s="147"/>
      <c r="AC400" s="147"/>
      <c r="AD400" s="147"/>
      <c r="AE400" s="147"/>
      <c r="AF400" s="147"/>
      <c r="AG400" s="147" t="s">
        <v>167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ht="22.5" outlineLevel="1" x14ac:dyDescent="0.2">
      <c r="A401" s="173">
        <v>92</v>
      </c>
      <c r="B401" s="174" t="s">
        <v>940</v>
      </c>
      <c r="C401" s="190" t="s">
        <v>941</v>
      </c>
      <c r="D401" s="175" t="s">
        <v>178</v>
      </c>
      <c r="E401" s="176">
        <v>1</v>
      </c>
      <c r="F401" s="177"/>
      <c r="G401" s="178">
        <f>ROUND(E401*F401,2)</f>
        <v>0</v>
      </c>
      <c r="H401" s="177"/>
      <c r="I401" s="178">
        <f>ROUND(E401*H401,2)</f>
        <v>0</v>
      </c>
      <c r="J401" s="177"/>
      <c r="K401" s="178">
        <f>ROUND(E401*J401,2)</f>
        <v>0</v>
      </c>
      <c r="L401" s="178">
        <v>21</v>
      </c>
      <c r="M401" s="178">
        <f>G401*(1+L401/100)</f>
        <v>0</v>
      </c>
      <c r="N401" s="176">
        <v>2.5999999999999999E-2</v>
      </c>
      <c r="O401" s="176">
        <f>ROUND(E401*N401,2)</f>
        <v>0.03</v>
      </c>
      <c r="P401" s="176">
        <v>0</v>
      </c>
      <c r="Q401" s="176">
        <f>ROUND(E401*P401,2)</f>
        <v>0</v>
      </c>
      <c r="R401" s="178" t="s">
        <v>353</v>
      </c>
      <c r="S401" s="178" t="s">
        <v>160</v>
      </c>
      <c r="T401" s="179" t="s">
        <v>160</v>
      </c>
      <c r="U401" s="158">
        <v>0</v>
      </c>
      <c r="V401" s="158">
        <f>ROUND(E401*U401,2)</f>
        <v>0</v>
      </c>
      <c r="W401" s="158"/>
      <c r="X401" s="158" t="s">
        <v>354</v>
      </c>
      <c r="Y401" s="158" t="s">
        <v>162</v>
      </c>
      <c r="Z401" s="147"/>
      <c r="AA401" s="147"/>
      <c r="AB401" s="147"/>
      <c r="AC401" s="147"/>
      <c r="AD401" s="147"/>
      <c r="AE401" s="147"/>
      <c r="AF401" s="147"/>
      <c r="AG401" s="147" t="s">
        <v>355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2" x14ac:dyDescent="0.2">
      <c r="A402" s="154"/>
      <c r="B402" s="155"/>
      <c r="C402" s="191" t="s">
        <v>911</v>
      </c>
      <c r="D402" s="160"/>
      <c r="E402" s="161">
        <v>1</v>
      </c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58"/>
      <c r="Z402" s="147"/>
      <c r="AA402" s="147"/>
      <c r="AB402" s="147"/>
      <c r="AC402" s="147"/>
      <c r="AD402" s="147"/>
      <c r="AE402" s="147"/>
      <c r="AF402" s="147"/>
      <c r="AG402" s="147" t="s">
        <v>167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x14ac:dyDescent="0.2">
      <c r="A403" s="166" t="s">
        <v>154</v>
      </c>
      <c r="B403" s="167" t="s">
        <v>88</v>
      </c>
      <c r="C403" s="189" t="s">
        <v>89</v>
      </c>
      <c r="D403" s="168"/>
      <c r="E403" s="169"/>
      <c r="F403" s="170"/>
      <c r="G403" s="170">
        <f>SUMIF(AG404:AG407,"&lt;&gt;NOR",G404:G407)</f>
        <v>0</v>
      </c>
      <c r="H403" s="170"/>
      <c r="I403" s="170">
        <f>SUM(I404:I407)</f>
        <v>0</v>
      </c>
      <c r="J403" s="170"/>
      <c r="K403" s="170">
        <f>SUM(K404:K407)</f>
        <v>0</v>
      </c>
      <c r="L403" s="170"/>
      <c r="M403" s="170">
        <f>SUM(M404:M407)</f>
        <v>0</v>
      </c>
      <c r="N403" s="169"/>
      <c r="O403" s="169">
        <f>SUM(O404:O407)</f>
        <v>10.57</v>
      </c>
      <c r="P403" s="169"/>
      <c r="Q403" s="169">
        <f>SUM(Q404:Q407)</f>
        <v>0</v>
      </c>
      <c r="R403" s="170"/>
      <c r="S403" s="170"/>
      <c r="T403" s="171"/>
      <c r="U403" s="165"/>
      <c r="V403" s="165">
        <f>SUM(V404:V407)</f>
        <v>432.87</v>
      </c>
      <c r="W403" s="165"/>
      <c r="X403" s="165"/>
      <c r="Y403" s="165"/>
      <c r="AG403" t="s">
        <v>155</v>
      </c>
    </row>
    <row r="404" spans="1:60" outlineLevel="1" x14ac:dyDescent="0.2">
      <c r="A404" s="173">
        <v>93</v>
      </c>
      <c r="B404" s="174" t="s">
        <v>247</v>
      </c>
      <c r="C404" s="190" t="s">
        <v>248</v>
      </c>
      <c r="D404" s="175" t="s">
        <v>170</v>
      </c>
      <c r="E404" s="176">
        <v>1664.9</v>
      </c>
      <c r="F404" s="177"/>
      <c r="G404" s="178">
        <f>ROUND(E404*F404,2)</f>
        <v>0</v>
      </c>
      <c r="H404" s="177"/>
      <c r="I404" s="178">
        <f>ROUND(E404*H404,2)</f>
        <v>0</v>
      </c>
      <c r="J404" s="177"/>
      <c r="K404" s="178">
        <f>ROUND(E404*J404,2)</f>
        <v>0</v>
      </c>
      <c r="L404" s="178">
        <v>21</v>
      </c>
      <c r="M404" s="178">
        <f>G404*(1+L404/100)</f>
        <v>0</v>
      </c>
      <c r="N404" s="176">
        <v>6.3499999999999997E-3</v>
      </c>
      <c r="O404" s="176">
        <f>ROUND(E404*N404,2)</f>
        <v>10.57</v>
      </c>
      <c r="P404" s="176">
        <v>0</v>
      </c>
      <c r="Q404" s="176">
        <f>ROUND(E404*P404,2)</f>
        <v>0</v>
      </c>
      <c r="R404" s="178" t="s">
        <v>249</v>
      </c>
      <c r="S404" s="178" t="s">
        <v>160</v>
      </c>
      <c r="T404" s="179" t="s">
        <v>160</v>
      </c>
      <c r="U404" s="158">
        <v>0.26</v>
      </c>
      <c r="V404" s="158">
        <f>ROUND(E404*U404,2)</f>
        <v>432.87</v>
      </c>
      <c r="W404" s="158"/>
      <c r="X404" s="158" t="s">
        <v>161</v>
      </c>
      <c r="Y404" s="158" t="s">
        <v>162</v>
      </c>
      <c r="Z404" s="147"/>
      <c r="AA404" s="147"/>
      <c r="AB404" s="147"/>
      <c r="AC404" s="147"/>
      <c r="AD404" s="147"/>
      <c r="AE404" s="147"/>
      <c r="AF404" s="147"/>
      <c r="AG404" s="147" t="s">
        <v>246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ht="33.75" outlineLevel="2" x14ac:dyDescent="0.2">
      <c r="A405" s="154"/>
      <c r="B405" s="155"/>
      <c r="C405" s="191" t="s">
        <v>942</v>
      </c>
      <c r="D405" s="160"/>
      <c r="E405" s="161">
        <v>876</v>
      </c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58"/>
      <c r="Z405" s="147"/>
      <c r="AA405" s="147"/>
      <c r="AB405" s="147"/>
      <c r="AC405" s="147"/>
      <c r="AD405" s="147"/>
      <c r="AE405" s="147"/>
      <c r="AF405" s="147"/>
      <c r="AG405" s="147" t="s">
        <v>167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4"/>
      <c r="B406" s="155"/>
      <c r="C406" s="191" t="s">
        <v>943</v>
      </c>
      <c r="D406" s="160"/>
      <c r="E406" s="161">
        <v>506.4</v>
      </c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7"/>
      <c r="AA406" s="147"/>
      <c r="AB406" s="147"/>
      <c r="AC406" s="147"/>
      <c r="AD406" s="147"/>
      <c r="AE406" s="147"/>
      <c r="AF406" s="147"/>
      <c r="AG406" s="147" t="s">
        <v>167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4"/>
      <c r="B407" s="155"/>
      <c r="C407" s="191" t="s">
        <v>944</v>
      </c>
      <c r="D407" s="160"/>
      <c r="E407" s="161">
        <v>282.5</v>
      </c>
      <c r="F407" s="158"/>
      <c r="G407" s="15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58"/>
      <c r="Z407" s="147"/>
      <c r="AA407" s="147"/>
      <c r="AB407" s="147"/>
      <c r="AC407" s="147"/>
      <c r="AD407" s="147"/>
      <c r="AE407" s="147"/>
      <c r="AF407" s="147"/>
      <c r="AG407" s="147" t="s">
        <v>167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x14ac:dyDescent="0.2">
      <c r="A408" s="166" t="s">
        <v>154</v>
      </c>
      <c r="B408" s="167" t="s">
        <v>90</v>
      </c>
      <c r="C408" s="189" t="s">
        <v>91</v>
      </c>
      <c r="D408" s="168"/>
      <c r="E408" s="169"/>
      <c r="F408" s="170"/>
      <c r="G408" s="170">
        <f>SUMIF(AG409:AG420,"&lt;&gt;NOR",G409:G420)</f>
        <v>0</v>
      </c>
      <c r="H408" s="170"/>
      <c r="I408" s="170">
        <f>SUM(I409:I420)</f>
        <v>0</v>
      </c>
      <c r="J408" s="170"/>
      <c r="K408" s="170">
        <f>SUM(K409:K420)</f>
        <v>0</v>
      </c>
      <c r="L408" s="170"/>
      <c r="M408" s="170">
        <f>SUM(M409:M420)</f>
        <v>0</v>
      </c>
      <c r="N408" s="169"/>
      <c r="O408" s="169">
        <f>SUM(O409:O420)</f>
        <v>0.08</v>
      </c>
      <c r="P408" s="169"/>
      <c r="Q408" s="169">
        <f>SUM(Q409:Q420)</f>
        <v>0</v>
      </c>
      <c r="R408" s="170"/>
      <c r="S408" s="170"/>
      <c r="T408" s="171"/>
      <c r="U408" s="165"/>
      <c r="V408" s="165">
        <f>SUM(V409:V420)</f>
        <v>730.91</v>
      </c>
      <c r="W408" s="165"/>
      <c r="X408" s="165"/>
      <c r="Y408" s="165"/>
      <c r="AG408" t="s">
        <v>155</v>
      </c>
    </row>
    <row r="409" spans="1:60" ht="56.25" outlineLevel="1" x14ac:dyDescent="0.2">
      <c r="A409" s="173">
        <v>94</v>
      </c>
      <c r="B409" s="174" t="s">
        <v>252</v>
      </c>
      <c r="C409" s="190" t="s">
        <v>253</v>
      </c>
      <c r="D409" s="175" t="s">
        <v>170</v>
      </c>
      <c r="E409" s="176">
        <v>2102.5</v>
      </c>
      <c r="F409" s="177"/>
      <c r="G409" s="178">
        <f>ROUND(E409*F409,2)</f>
        <v>0</v>
      </c>
      <c r="H409" s="177"/>
      <c r="I409" s="178">
        <f>ROUND(E409*H409,2)</f>
        <v>0</v>
      </c>
      <c r="J409" s="177"/>
      <c r="K409" s="178">
        <f>ROUND(E409*J409,2)</f>
        <v>0</v>
      </c>
      <c r="L409" s="178">
        <v>21</v>
      </c>
      <c r="M409" s="178">
        <f>G409*(1+L409/100)</f>
        <v>0</v>
      </c>
      <c r="N409" s="176">
        <v>4.0000000000000003E-5</v>
      </c>
      <c r="O409" s="176">
        <f>ROUND(E409*N409,2)</f>
        <v>0.08</v>
      </c>
      <c r="P409" s="176">
        <v>0</v>
      </c>
      <c r="Q409" s="176">
        <f>ROUND(E409*P409,2)</f>
        <v>0</v>
      </c>
      <c r="R409" s="178" t="s">
        <v>159</v>
      </c>
      <c r="S409" s="178" t="s">
        <v>160</v>
      </c>
      <c r="T409" s="179" t="s">
        <v>160</v>
      </c>
      <c r="U409" s="158">
        <v>0.308</v>
      </c>
      <c r="V409" s="158">
        <f>ROUND(E409*U409,2)</f>
        <v>647.57000000000005</v>
      </c>
      <c r="W409" s="158"/>
      <c r="X409" s="158" t="s">
        <v>161</v>
      </c>
      <c r="Y409" s="158" t="s">
        <v>162</v>
      </c>
      <c r="Z409" s="147"/>
      <c r="AA409" s="147"/>
      <c r="AB409" s="147"/>
      <c r="AC409" s="147"/>
      <c r="AD409" s="147"/>
      <c r="AE409" s="147"/>
      <c r="AF409" s="147"/>
      <c r="AG409" s="147" t="s">
        <v>246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ht="33.75" outlineLevel="2" x14ac:dyDescent="0.2">
      <c r="A410" s="154"/>
      <c r="B410" s="155"/>
      <c r="C410" s="191" t="s">
        <v>945</v>
      </c>
      <c r="D410" s="160"/>
      <c r="E410" s="161">
        <v>1313.6</v>
      </c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58"/>
      <c r="Z410" s="147"/>
      <c r="AA410" s="147"/>
      <c r="AB410" s="147"/>
      <c r="AC410" s="147"/>
      <c r="AD410" s="147"/>
      <c r="AE410" s="147"/>
      <c r="AF410" s="147"/>
      <c r="AG410" s="147" t="s">
        <v>167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">
      <c r="A411" s="154"/>
      <c r="B411" s="155"/>
      <c r="C411" s="191" t="s">
        <v>943</v>
      </c>
      <c r="D411" s="160"/>
      <c r="E411" s="161">
        <v>506.4</v>
      </c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58"/>
      <c r="Z411" s="147"/>
      <c r="AA411" s="147"/>
      <c r="AB411" s="147"/>
      <c r="AC411" s="147"/>
      <c r="AD411" s="147"/>
      <c r="AE411" s="147"/>
      <c r="AF411" s="147"/>
      <c r="AG411" s="147" t="s">
        <v>167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">
      <c r="A412" s="154"/>
      <c r="B412" s="155"/>
      <c r="C412" s="191" t="s">
        <v>944</v>
      </c>
      <c r="D412" s="160"/>
      <c r="E412" s="161">
        <v>282.5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58"/>
      <c r="Z412" s="147"/>
      <c r="AA412" s="147"/>
      <c r="AB412" s="147"/>
      <c r="AC412" s="147"/>
      <c r="AD412" s="147"/>
      <c r="AE412" s="147"/>
      <c r="AF412" s="147"/>
      <c r="AG412" s="147" t="s">
        <v>167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73">
        <v>95</v>
      </c>
      <c r="B413" s="174" t="s">
        <v>946</v>
      </c>
      <c r="C413" s="190" t="s">
        <v>947</v>
      </c>
      <c r="D413" s="175" t="s">
        <v>170</v>
      </c>
      <c r="E413" s="176">
        <v>2102.5</v>
      </c>
      <c r="F413" s="177"/>
      <c r="G413" s="178">
        <f>ROUND(E413*F413,2)</f>
        <v>0</v>
      </c>
      <c r="H413" s="177"/>
      <c r="I413" s="178">
        <f>ROUND(E413*H413,2)</f>
        <v>0</v>
      </c>
      <c r="J413" s="177"/>
      <c r="K413" s="178">
        <f>ROUND(E413*J413,2)</f>
        <v>0</v>
      </c>
      <c r="L413" s="178">
        <v>21</v>
      </c>
      <c r="M413" s="178">
        <f>G413*(1+L413/100)</f>
        <v>0</v>
      </c>
      <c r="N413" s="176">
        <v>0</v>
      </c>
      <c r="O413" s="176">
        <f>ROUND(E413*N413,2)</f>
        <v>0</v>
      </c>
      <c r="P413" s="176">
        <v>0</v>
      </c>
      <c r="Q413" s="176">
        <f>ROUND(E413*P413,2)</f>
        <v>0</v>
      </c>
      <c r="R413" s="178" t="s">
        <v>207</v>
      </c>
      <c r="S413" s="178" t="s">
        <v>160</v>
      </c>
      <c r="T413" s="179" t="s">
        <v>160</v>
      </c>
      <c r="U413" s="158">
        <v>1.4999999999999999E-2</v>
      </c>
      <c r="V413" s="158">
        <f>ROUND(E413*U413,2)</f>
        <v>31.54</v>
      </c>
      <c r="W413" s="158"/>
      <c r="X413" s="158" t="s">
        <v>161</v>
      </c>
      <c r="Y413" s="158" t="s">
        <v>162</v>
      </c>
      <c r="Z413" s="147"/>
      <c r="AA413" s="147"/>
      <c r="AB413" s="147"/>
      <c r="AC413" s="147"/>
      <c r="AD413" s="147"/>
      <c r="AE413" s="147"/>
      <c r="AF413" s="147"/>
      <c r="AG413" s="147" t="s">
        <v>163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2" x14ac:dyDescent="0.2">
      <c r="A414" s="154"/>
      <c r="B414" s="155"/>
      <c r="C414" s="191" t="s">
        <v>948</v>
      </c>
      <c r="D414" s="160"/>
      <c r="E414" s="161">
        <v>2102.5</v>
      </c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58"/>
      <c r="Z414" s="147"/>
      <c r="AA414" s="147"/>
      <c r="AB414" s="147"/>
      <c r="AC414" s="147"/>
      <c r="AD414" s="147"/>
      <c r="AE414" s="147"/>
      <c r="AF414" s="147"/>
      <c r="AG414" s="147" t="s">
        <v>167</v>
      </c>
      <c r="AH414" s="147">
        <v>5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22.5" outlineLevel="1" x14ac:dyDescent="0.2">
      <c r="A415" s="173">
        <v>96</v>
      </c>
      <c r="B415" s="174" t="s">
        <v>255</v>
      </c>
      <c r="C415" s="190" t="s">
        <v>256</v>
      </c>
      <c r="D415" s="175" t="s">
        <v>178</v>
      </c>
      <c r="E415" s="176">
        <v>373.1</v>
      </c>
      <c r="F415" s="177"/>
      <c r="G415" s="178">
        <f>ROUND(E415*F415,2)</f>
        <v>0</v>
      </c>
      <c r="H415" s="177"/>
      <c r="I415" s="178">
        <f>ROUND(E415*H415,2)</f>
        <v>0</v>
      </c>
      <c r="J415" s="177"/>
      <c r="K415" s="178">
        <f>ROUND(E415*J415,2)</f>
        <v>0</v>
      </c>
      <c r="L415" s="178">
        <v>21</v>
      </c>
      <c r="M415" s="178">
        <f>G415*(1+L415/100)</f>
        <v>0</v>
      </c>
      <c r="N415" s="176">
        <v>0</v>
      </c>
      <c r="O415" s="176">
        <f>ROUND(E415*N415,2)</f>
        <v>0</v>
      </c>
      <c r="P415" s="176">
        <v>0</v>
      </c>
      <c r="Q415" s="176">
        <f>ROUND(E415*P415,2)</f>
        <v>0</v>
      </c>
      <c r="R415" s="178" t="s">
        <v>207</v>
      </c>
      <c r="S415" s="178" t="s">
        <v>160</v>
      </c>
      <c r="T415" s="179" t="s">
        <v>160</v>
      </c>
      <c r="U415" s="158">
        <v>0.125</v>
      </c>
      <c r="V415" s="158">
        <f>ROUND(E415*U415,2)</f>
        <v>46.64</v>
      </c>
      <c r="W415" s="158"/>
      <c r="X415" s="158" t="s">
        <v>161</v>
      </c>
      <c r="Y415" s="158" t="s">
        <v>162</v>
      </c>
      <c r="Z415" s="147"/>
      <c r="AA415" s="147"/>
      <c r="AB415" s="147"/>
      <c r="AC415" s="147"/>
      <c r="AD415" s="147"/>
      <c r="AE415" s="147"/>
      <c r="AF415" s="147"/>
      <c r="AG415" s="147" t="s">
        <v>163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ht="45" outlineLevel="2" x14ac:dyDescent="0.2">
      <c r="A416" s="154"/>
      <c r="B416" s="155"/>
      <c r="C416" s="191" t="s">
        <v>949</v>
      </c>
      <c r="D416" s="160"/>
      <c r="E416" s="161">
        <v>328.06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58"/>
      <c r="Z416" s="147"/>
      <c r="AA416" s="147"/>
      <c r="AB416" s="147"/>
      <c r="AC416" s="147"/>
      <c r="AD416" s="147"/>
      <c r="AE416" s="147"/>
      <c r="AF416" s="147"/>
      <c r="AG416" s="147" t="s">
        <v>167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4"/>
      <c r="B417" s="155"/>
      <c r="C417" s="191" t="s">
        <v>950</v>
      </c>
      <c r="D417" s="160"/>
      <c r="E417" s="161">
        <v>45.04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7"/>
      <c r="AA417" s="147"/>
      <c r="AB417" s="147"/>
      <c r="AC417" s="147"/>
      <c r="AD417" s="147"/>
      <c r="AE417" s="147"/>
      <c r="AF417" s="147"/>
      <c r="AG417" s="147" t="s">
        <v>167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ht="22.5" outlineLevel="1" x14ac:dyDescent="0.2">
      <c r="A418" s="173">
        <v>97</v>
      </c>
      <c r="B418" s="174" t="s">
        <v>951</v>
      </c>
      <c r="C418" s="190" t="s">
        <v>952</v>
      </c>
      <c r="D418" s="175" t="s">
        <v>178</v>
      </c>
      <c r="E418" s="176">
        <v>20</v>
      </c>
      <c r="F418" s="177"/>
      <c r="G418" s="178">
        <f>ROUND(E418*F418,2)</f>
        <v>0</v>
      </c>
      <c r="H418" s="177"/>
      <c r="I418" s="178">
        <f>ROUND(E418*H418,2)</f>
        <v>0</v>
      </c>
      <c r="J418" s="177"/>
      <c r="K418" s="178">
        <f>ROUND(E418*J418,2)</f>
        <v>0</v>
      </c>
      <c r="L418" s="178">
        <v>21</v>
      </c>
      <c r="M418" s="178">
        <f>G418*(1+L418/100)</f>
        <v>0</v>
      </c>
      <c r="N418" s="176">
        <v>0</v>
      </c>
      <c r="O418" s="176">
        <f>ROUND(E418*N418,2)</f>
        <v>0</v>
      </c>
      <c r="P418" s="176">
        <v>0</v>
      </c>
      <c r="Q418" s="176">
        <f>ROUND(E418*P418,2)</f>
        <v>0</v>
      </c>
      <c r="R418" s="178" t="s">
        <v>207</v>
      </c>
      <c r="S418" s="178" t="s">
        <v>160</v>
      </c>
      <c r="T418" s="179" t="s">
        <v>160</v>
      </c>
      <c r="U418" s="158">
        <v>0.25800000000000001</v>
      </c>
      <c r="V418" s="158">
        <f>ROUND(E418*U418,2)</f>
        <v>5.16</v>
      </c>
      <c r="W418" s="158"/>
      <c r="X418" s="158" t="s">
        <v>161</v>
      </c>
      <c r="Y418" s="158" t="s">
        <v>162</v>
      </c>
      <c r="Z418" s="147"/>
      <c r="AA418" s="147"/>
      <c r="AB418" s="147"/>
      <c r="AC418" s="147"/>
      <c r="AD418" s="147"/>
      <c r="AE418" s="147"/>
      <c r="AF418" s="147"/>
      <c r="AG418" s="147" t="s">
        <v>163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2" x14ac:dyDescent="0.2">
      <c r="A419" s="154"/>
      <c r="B419" s="155"/>
      <c r="C419" s="191" t="s">
        <v>953</v>
      </c>
      <c r="D419" s="160"/>
      <c r="E419" s="161">
        <v>20</v>
      </c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58"/>
      <c r="Z419" s="147"/>
      <c r="AA419" s="147"/>
      <c r="AB419" s="147"/>
      <c r="AC419" s="147"/>
      <c r="AD419" s="147"/>
      <c r="AE419" s="147"/>
      <c r="AF419" s="147"/>
      <c r="AG419" s="147" t="s">
        <v>167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ht="22.5" outlineLevel="1" x14ac:dyDescent="0.2">
      <c r="A420" s="181">
        <v>98</v>
      </c>
      <c r="B420" s="182" t="s">
        <v>258</v>
      </c>
      <c r="C420" s="192" t="s">
        <v>259</v>
      </c>
      <c r="D420" s="183" t="s">
        <v>170</v>
      </c>
      <c r="E420" s="184">
        <v>350</v>
      </c>
      <c r="F420" s="185"/>
      <c r="G420" s="186">
        <f>ROUND(E420*F420,2)</f>
        <v>0</v>
      </c>
      <c r="H420" s="185"/>
      <c r="I420" s="186">
        <f>ROUND(E420*H420,2)</f>
        <v>0</v>
      </c>
      <c r="J420" s="185"/>
      <c r="K420" s="186">
        <f>ROUND(E420*J420,2)</f>
        <v>0</v>
      </c>
      <c r="L420" s="186">
        <v>21</v>
      </c>
      <c r="M420" s="186">
        <f>G420*(1+L420/100)</f>
        <v>0</v>
      </c>
      <c r="N420" s="184">
        <v>0</v>
      </c>
      <c r="O420" s="184">
        <f>ROUND(E420*N420,2)</f>
        <v>0</v>
      </c>
      <c r="P420" s="184">
        <v>0</v>
      </c>
      <c r="Q420" s="184">
        <f>ROUND(E420*P420,2)</f>
        <v>0</v>
      </c>
      <c r="R420" s="186"/>
      <c r="S420" s="186" t="s">
        <v>193</v>
      </c>
      <c r="T420" s="187" t="s">
        <v>245</v>
      </c>
      <c r="U420" s="158">
        <v>0</v>
      </c>
      <c r="V420" s="158">
        <f>ROUND(E420*U420,2)</f>
        <v>0</v>
      </c>
      <c r="W420" s="158"/>
      <c r="X420" s="158" t="s">
        <v>161</v>
      </c>
      <c r="Y420" s="158" t="s">
        <v>162</v>
      </c>
      <c r="Z420" s="147"/>
      <c r="AA420" s="147"/>
      <c r="AB420" s="147"/>
      <c r="AC420" s="147"/>
      <c r="AD420" s="147"/>
      <c r="AE420" s="147"/>
      <c r="AF420" s="147"/>
      <c r="AG420" s="147" t="s">
        <v>163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x14ac:dyDescent="0.2">
      <c r="A421" s="166" t="s">
        <v>154</v>
      </c>
      <c r="B421" s="167" t="s">
        <v>92</v>
      </c>
      <c r="C421" s="189" t="s">
        <v>93</v>
      </c>
      <c r="D421" s="168"/>
      <c r="E421" s="169"/>
      <c r="F421" s="170"/>
      <c r="G421" s="170">
        <f>SUMIF(AG422:AG537,"&lt;&gt;NOR",G422:G537)</f>
        <v>0</v>
      </c>
      <c r="H421" s="170"/>
      <c r="I421" s="170">
        <f>SUM(I422:I537)</f>
        <v>0</v>
      </c>
      <c r="J421" s="170"/>
      <c r="K421" s="170">
        <f>SUM(K422:K537)</f>
        <v>0</v>
      </c>
      <c r="L421" s="170"/>
      <c r="M421" s="170">
        <f>SUM(M422:M537)</f>
        <v>0</v>
      </c>
      <c r="N421" s="169"/>
      <c r="O421" s="169">
        <f>SUM(O422:O537)</f>
        <v>1.4200000000000002</v>
      </c>
      <c r="P421" s="169"/>
      <c r="Q421" s="169">
        <f>SUM(Q422:Q537)</f>
        <v>460.98999999999995</v>
      </c>
      <c r="R421" s="170"/>
      <c r="S421" s="170"/>
      <c r="T421" s="171"/>
      <c r="U421" s="165"/>
      <c r="V421" s="165">
        <f>SUM(V422:V537)</f>
        <v>2319.4599999999996</v>
      </c>
      <c r="W421" s="165"/>
      <c r="X421" s="165"/>
      <c r="Y421" s="165"/>
      <c r="AG421" t="s">
        <v>155</v>
      </c>
    </row>
    <row r="422" spans="1:60" ht="22.5" outlineLevel="1" x14ac:dyDescent="0.2">
      <c r="A422" s="173">
        <v>99</v>
      </c>
      <c r="B422" s="174" t="s">
        <v>261</v>
      </c>
      <c r="C422" s="190" t="s">
        <v>262</v>
      </c>
      <c r="D422" s="175" t="s">
        <v>219</v>
      </c>
      <c r="E422" s="176">
        <v>89.295060000000007</v>
      </c>
      <c r="F422" s="177"/>
      <c r="G422" s="178">
        <f>ROUND(E422*F422,2)</f>
        <v>0</v>
      </c>
      <c r="H422" s="177"/>
      <c r="I422" s="178">
        <f>ROUND(E422*H422,2)</f>
        <v>0</v>
      </c>
      <c r="J422" s="177"/>
      <c r="K422" s="178">
        <f>ROUND(E422*J422,2)</f>
        <v>0</v>
      </c>
      <c r="L422" s="178">
        <v>21</v>
      </c>
      <c r="M422" s="178">
        <f>G422*(1+L422/100)</f>
        <v>0</v>
      </c>
      <c r="N422" s="176">
        <v>1.2800000000000001E-3</v>
      </c>
      <c r="O422" s="176">
        <f>ROUND(E422*N422,2)</f>
        <v>0.11</v>
      </c>
      <c r="P422" s="176">
        <v>1.8</v>
      </c>
      <c r="Q422" s="176">
        <f>ROUND(E422*P422,2)</f>
        <v>160.72999999999999</v>
      </c>
      <c r="R422" s="178" t="s">
        <v>263</v>
      </c>
      <c r="S422" s="178" t="s">
        <v>160</v>
      </c>
      <c r="T422" s="179" t="s">
        <v>160</v>
      </c>
      <c r="U422" s="158">
        <v>1.52</v>
      </c>
      <c r="V422" s="158">
        <f>ROUND(E422*U422,2)</f>
        <v>135.72999999999999</v>
      </c>
      <c r="W422" s="158"/>
      <c r="X422" s="158" t="s">
        <v>161</v>
      </c>
      <c r="Y422" s="158" t="s">
        <v>162</v>
      </c>
      <c r="Z422" s="147"/>
      <c r="AA422" s="147"/>
      <c r="AB422" s="147"/>
      <c r="AC422" s="147"/>
      <c r="AD422" s="147"/>
      <c r="AE422" s="147"/>
      <c r="AF422" s="147"/>
      <c r="AG422" s="147" t="s">
        <v>163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ht="22.5" outlineLevel="2" x14ac:dyDescent="0.2">
      <c r="A423" s="154"/>
      <c r="B423" s="155"/>
      <c r="C423" s="256" t="s">
        <v>264</v>
      </c>
      <c r="D423" s="257"/>
      <c r="E423" s="257"/>
      <c r="F423" s="257"/>
      <c r="G423" s="257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58"/>
      <c r="Z423" s="147"/>
      <c r="AA423" s="147"/>
      <c r="AB423" s="147"/>
      <c r="AC423" s="147"/>
      <c r="AD423" s="147"/>
      <c r="AE423" s="147"/>
      <c r="AF423" s="147"/>
      <c r="AG423" s="147" t="s">
        <v>165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80" t="str">
        <f>C423</f>
        <v>nebo vybourání otvorů průřezové plochy přes 4 m2 ve zdivu nadzákladovém, včetně pomocného lešení o výšce podlahy do 1900 mm a pro zatížení do 1,5 kPa  (150 kg/m2)</v>
      </c>
      <c r="BB423" s="147"/>
      <c r="BC423" s="147"/>
      <c r="BD423" s="147"/>
      <c r="BE423" s="147"/>
      <c r="BF423" s="147"/>
      <c r="BG423" s="147"/>
      <c r="BH423" s="147"/>
    </row>
    <row r="424" spans="1:60" outlineLevel="2" x14ac:dyDescent="0.2">
      <c r="A424" s="154"/>
      <c r="B424" s="155"/>
      <c r="C424" s="191" t="s">
        <v>954</v>
      </c>
      <c r="D424" s="160"/>
      <c r="E424" s="161">
        <v>6.0898199999999996</v>
      </c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58"/>
      <c r="Z424" s="147"/>
      <c r="AA424" s="147"/>
      <c r="AB424" s="147"/>
      <c r="AC424" s="147"/>
      <c r="AD424" s="147"/>
      <c r="AE424" s="147"/>
      <c r="AF424" s="147"/>
      <c r="AG424" s="147" t="s">
        <v>167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3" x14ac:dyDescent="0.2">
      <c r="A425" s="154"/>
      <c r="B425" s="155"/>
      <c r="C425" s="191" t="s">
        <v>955</v>
      </c>
      <c r="D425" s="160"/>
      <c r="E425" s="161">
        <v>1.8522000000000001</v>
      </c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58"/>
      <c r="Z425" s="147"/>
      <c r="AA425" s="147"/>
      <c r="AB425" s="147"/>
      <c r="AC425" s="147"/>
      <c r="AD425" s="147"/>
      <c r="AE425" s="147"/>
      <c r="AF425" s="147"/>
      <c r="AG425" s="147" t="s">
        <v>167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">
      <c r="A426" s="154"/>
      <c r="B426" s="155"/>
      <c r="C426" s="191" t="s">
        <v>956</v>
      </c>
      <c r="D426" s="160"/>
      <c r="E426" s="161">
        <v>11.64179</v>
      </c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58"/>
      <c r="Z426" s="147"/>
      <c r="AA426" s="147"/>
      <c r="AB426" s="147"/>
      <c r="AC426" s="147"/>
      <c r="AD426" s="147"/>
      <c r="AE426" s="147"/>
      <c r="AF426" s="147"/>
      <c r="AG426" s="147" t="s">
        <v>167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91" t="s">
        <v>957</v>
      </c>
      <c r="D427" s="160"/>
      <c r="E427" s="161">
        <v>3.4820000000000002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58"/>
      <c r="Z427" s="147"/>
      <c r="AA427" s="147"/>
      <c r="AB427" s="147"/>
      <c r="AC427" s="147"/>
      <c r="AD427" s="147"/>
      <c r="AE427" s="147"/>
      <c r="AF427" s="147"/>
      <c r="AG427" s="147" t="s">
        <v>167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ht="22.5" outlineLevel="3" x14ac:dyDescent="0.2">
      <c r="A428" s="154"/>
      <c r="B428" s="155"/>
      <c r="C428" s="191" t="s">
        <v>958</v>
      </c>
      <c r="D428" s="160"/>
      <c r="E428" s="161">
        <v>60.935250000000003</v>
      </c>
      <c r="F428" s="158"/>
      <c r="G428" s="158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58"/>
      <c r="Z428" s="147"/>
      <c r="AA428" s="147"/>
      <c r="AB428" s="147"/>
      <c r="AC428" s="147"/>
      <c r="AD428" s="147"/>
      <c r="AE428" s="147"/>
      <c r="AF428" s="147"/>
      <c r="AG428" s="147" t="s">
        <v>167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">
      <c r="A429" s="154"/>
      <c r="B429" s="155"/>
      <c r="C429" s="191" t="s">
        <v>959</v>
      </c>
      <c r="D429" s="160"/>
      <c r="E429" s="161">
        <v>5.2939999999999996</v>
      </c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58"/>
      <c r="Z429" s="147"/>
      <c r="AA429" s="147"/>
      <c r="AB429" s="147"/>
      <c r="AC429" s="147"/>
      <c r="AD429" s="147"/>
      <c r="AE429" s="147"/>
      <c r="AF429" s="147"/>
      <c r="AG429" s="147" t="s">
        <v>167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ht="22.5" outlineLevel="1" x14ac:dyDescent="0.2">
      <c r="A430" s="173">
        <v>100</v>
      </c>
      <c r="B430" s="174" t="s">
        <v>960</v>
      </c>
      <c r="C430" s="190" t="s">
        <v>961</v>
      </c>
      <c r="D430" s="175" t="s">
        <v>170</v>
      </c>
      <c r="E430" s="176">
        <v>149.06059999999999</v>
      </c>
      <c r="F430" s="177"/>
      <c r="G430" s="178">
        <f>ROUND(E430*F430,2)</f>
        <v>0</v>
      </c>
      <c r="H430" s="177"/>
      <c r="I430" s="178">
        <f>ROUND(E430*H430,2)</f>
        <v>0</v>
      </c>
      <c r="J430" s="177"/>
      <c r="K430" s="178">
        <f>ROUND(E430*J430,2)</f>
        <v>0</v>
      </c>
      <c r="L430" s="178">
        <v>21</v>
      </c>
      <c r="M430" s="178">
        <f>G430*(1+L430/100)</f>
        <v>0</v>
      </c>
      <c r="N430" s="176">
        <v>3.3E-4</v>
      </c>
      <c r="O430" s="176">
        <f>ROUND(E430*N430,2)</f>
        <v>0.05</v>
      </c>
      <c r="P430" s="176">
        <v>2.198E-2</v>
      </c>
      <c r="Q430" s="176">
        <f>ROUND(E430*P430,2)</f>
        <v>3.28</v>
      </c>
      <c r="R430" s="178" t="s">
        <v>263</v>
      </c>
      <c r="S430" s="178" t="s">
        <v>160</v>
      </c>
      <c r="T430" s="179" t="s">
        <v>160</v>
      </c>
      <c r="U430" s="158">
        <v>0.32500000000000001</v>
      </c>
      <c r="V430" s="158">
        <f>ROUND(E430*U430,2)</f>
        <v>48.44</v>
      </c>
      <c r="W430" s="158"/>
      <c r="X430" s="158" t="s">
        <v>161</v>
      </c>
      <c r="Y430" s="158" t="s">
        <v>162</v>
      </c>
      <c r="Z430" s="147"/>
      <c r="AA430" s="147"/>
      <c r="AB430" s="147"/>
      <c r="AC430" s="147"/>
      <c r="AD430" s="147"/>
      <c r="AE430" s="147"/>
      <c r="AF430" s="147"/>
      <c r="AG430" s="147" t="s">
        <v>163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2" x14ac:dyDescent="0.2">
      <c r="A431" s="154"/>
      <c r="B431" s="155"/>
      <c r="C431" s="191" t="s">
        <v>962</v>
      </c>
      <c r="D431" s="160"/>
      <c r="E431" s="161">
        <v>11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58"/>
      <c r="Z431" s="147"/>
      <c r="AA431" s="147"/>
      <c r="AB431" s="147"/>
      <c r="AC431" s="147"/>
      <c r="AD431" s="147"/>
      <c r="AE431" s="147"/>
      <c r="AF431" s="147"/>
      <c r="AG431" s="147" t="s">
        <v>167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191" t="s">
        <v>963</v>
      </c>
      <c r="D432" s="160"/>
      <c r="E432" s="161">
        <v>113.4956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58"/>
      <c r="Z432" s="147"/>
      <c r="AA432" s="147"/>
      <c r="AB432" s="147"/>
      <c r="AC432" s="147"/>
      <c r="AD432" s="147"/>
      <c r="AE432" s="147"/>
      <c r="AF432" s="147"/>
      <c r="AG432" s="147" t="s">
        <v>167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91" t="s">
        <v>964</v>
      </c>
      <c r="D433" s="160"/>
      <c r="E433" s="161">
        <v>17.690000000000001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7"/>
      <c r="AA433" s="147"/>
      <c r="AB433" s="147"/>
      <c r="AC433" s="147"/>
      <c r="AD433" s="147"/>
      <c r="AE433" s="147"/>
      <c r="AF433" s="147"/>
      <c r="AG433" s="147" t="s">
        <v>167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91" t="s">
        <v>669</v>
      </c>
      <c r="D434" s="160"/>
      <c r="E434" s="161">
        <v>6.875</v>
      </c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58"/>
      <c r="Z434" s="147"/>
      <c r="AA434" s="147"/>
      <c r="AB434" s="147"/>
      <c r="AC434" s="147"/>
      <c r="AD434" s="147"/>
      <c r="AE434" s="147"/>
      <c r="AF434" s="147"/>
      <c r="AG434" s="147" t="s">
        <v>167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22.5" outlineLevel="1" x14ac:dyDescent="0.2">
      <c r="A435" s="173">
        <v>101</v>
      </c>
      <c r="B435" s="174" t="s">
        <v>272</v>
      </c>
      <c r="C435" s="190" t="s">
        <v>273</v>
      </c>
      <c r="D435" s="175" t="s">
        <v>170</v>
      </c>
      <c r="E435" s="176">
        <v>59.02</v>
      </c>
      <c r="F435" s="177"/>
      <c r="G435" s="178">
        <f>ROUND(E435*F435,2)</f>
        <v>0</v>
      </c>
      <c r="H435" s="177"/>
      <c r="I435" s="178">
        <f>ROUND(E435*H435,2)</f>
        <v>0</v>
      </c>
      <c r="J435" s="177"/>
      <c r="K435" s="178">
        <f>ROUND(E435*J435,2)</f>
        <v>0</v>
      </c>
      <c r="L435" s="178">
        <v>21</v>
      </c>
      <c r="M435" s="178">
        <f>G435*(1+L435/100)</f>
        <v>0</v>
      </c>
      <c r="N435" s="176">
        <v>3.3E-4</v>
      </c>
      <c r="O435" s="176">
        <f>ROUND(E435*N435,2)</f>
        <v>0.02</v>
      </c>
      <c r="P435" s="176">
        <v>1.183E-2</v>
      </c>
      <c r="Q435" s="176">
        <f>ROUND(E435*P435,2)</f>
        <v>0.7</v>
      </c>
      <c r="R435" s="178" t="s">
        <v>263</v>
      </c>
      <c r="S435" s="178" t="s">
        <v>160</v>
      </c>
      <c r="T435" s="179" t="s">
        <v>160</v>
      </c>
      <c r="U435" s="158">
        <v>0.34599999999999997</v>
      </c>
      <c r="V435" s="158">
        <f>ROUND(E435*U435,2)</f>
        <v>20.420000000000002</v>
      </c>
      <c r="W435" s="158"/>
      <c r="X435" s="158" t="s">
        <v>161</v>
      </c>
      <c r="Y435" s="158" t="s">
        <v>162</v>
      </c>
      <c r="Z435" s="147"/>
      <c r="AA435" s="147"/>
      <c r="AB435" s="147"/>
      <c r="AC435" s="147"/>
      <c r="AD435" s="147"/>
      <c r="AE435" s="147"/>
      <c r="AF435" s="147"/>
      <c r="AG435" s="147" t="s">
        <v>163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2" x14ac:dyDescent="0.2">
      <c r="A436" s="154"/>
      <c r="B436" s="155"/>
      <c r="C436" s="191" t="s">
        <v>739</v>
      </c>
      <c r="D436" s="160"/>
      <c r="E436" s="161">
        <v>59.02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7"/>
      <c r="AA436" s="147"/>
      <c r="AB436" s="147"/>
      <c r="AC436" s="147"/>
      <c r="AD436" s="147"/>
      <c r="AE436" s="147"/>
      <c r="AF436" s="147"/>
      <c r="AG436" s="147" t="s">
        <v>167</v>
      </c>
      <c r="AH436" s="147">
        <v>5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73">
        <v>102</v>
      </c>
      <c r="B437" s="174" t="s">
        <v>965</v>
      </c>
      <c r="C437" s="190" t="s">
        <v>966</v>
      </c>
      <c r="D437" s="175" t="s">
        <v>219</v>
      </c>
      <c r="E437" s="176">
        <v>4.26905</v>
      </c>
      <c r="F437" s="177"/>
      <c r="G437" s="178">
        <f>ROUND(E437*F437,2)</f>
        <v>0</v>
      </c>
      <c r="H437" s="177"/>
      <c r="I437" s="178">
        <f>ROUND(E437*H437,2)</f>
        <v>0</v>
      </c>
      <c r="J437" s="177"/>
      <c r="K437" s="178">
        <f>ROUND(E437*J437,2)</f>
        <v>0</v>
      </c>
      <c r="L437" s="178">
        <v>21</v>
      </c>
      <c r="M437" s="178">
        <f>G437*(1+L437/100)</f>
        <v>0</v>
      </c>
      <c r="N437" s="176">
        <v>6.8900000000000003E-3</v>
      </c>
      <c r="O437" s="176">
        <f>ROUND(E437*N437,2)</f>
        <v>0.03</v>
      </c>
      <c r="P437" s="176">
        <v>2.4</v>
      </c>
      <c r="Q437" s="176">
        <f>ROUND(E437*P437,2)</f>
        <v>10.25</v>
      </c>
      <c r="R437" s="178" t="s">
        <v>263</v>
      </c>
      <c r="S437" s="178" t="s">
        <v>160</v>
      </c>
      <c r="T437" s="179" t="s">
        <v>160</v>
      </c>
      <c r="U437" s="158">
        <v>9.0310000000000006</v>
      </c>
      <c r="V437" s="158">
        <f>ROUND(E437*U437,2)</f>
        <v>38.549999999999997</v>
      </c>
      <c r="W437" s="158"/>
      <c r="X437" s="158" t="s">
        <v>161</v>
      </c>
      <c r="Y437" s="158" t="s">
        <v>162</v>
      </c>
      <c r="Z437" s="147"/>
      <c r="AA437" s="147"/>
      <c r="AB437" s="147"/>
      <c r="AC437" s="147"/>
      <c r="AD437" s="147"/>
      <c r="AE437" s="147"/>
      <c r="AF437" s="147"/>
      <c r="AG437" s="147" t="s">
        <v>163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2" x14ac:dyDescent="0.2">
      <c r="A438" s="154"/>
      <c r="B438" s="155"/>
      <c r="C438" s="256" t="s">
        <v>300</v>
      </c>
      <c r="D438" s="257"/>
      <c r="E438" s="257"/>
      <c r="F438" s="257"/>
      <c r="G438" s="257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58"/>
      <c r="Z438" s="147"/>
      <c r="AA438" s="147"/>
      <c r="AB438" s="147"/>
      <c r="AC438" s="147"/>
      <c r="AD438" s="147"/>
      <c r="AE438" s="147"/>
      <c r="AF438" s="147"/>
      <c r="AG438" s="147" t="s">
        <v>165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2" x14ac:dyDescent="0.2">
      <c r="A439" s="154"/>
      <c r="B439" s="155"/>
      <c r="C439" s="191" t="s">
        <v>967</v>
      </c>
      <c r="D439" s="160"/>
      <c r="E439" s="161">
        <v>3.5257299999999998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7"/>
      <c r="AA439" s="147"/>
      <c r="AB439" s="147"/>
      <c r="AC439" s="147"/>
      <c r="AD439" s="147"/>
      <c r="AE439" s="147"/>
      <c r="AF439" s="147"/>
      <c r="AG439" s="147" t="s">
        <v>167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">
      <c r="A440" s="154"/>
      <c r="B440" s="155"/>
      <c r="C440" s="191" t="s">
        <v>968</v>
      </c>
      <c r="D440" s="160"/>
      <c r="E440" s="161">
        <v>0.74333000000000005</v>
      </c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58"/>
      <c r="Z440" s="147"/>
      <c r="AA440" s="147"/>
      <c r="AB440" s="147"/>
      <c r="AC440" s="147"/>
      <c r="AD440" s="147"/>
      <c r="AE440" s="147"/>
      <c r="AF440" s="147"/>
      <c r="AG440" s="147" t="s">
        <v>167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73">
        <v>103</v>
      </c>
      <c r="B441" s="174" t="s">
        <v>969</v>
      </c>
      <c r="C441" s="190" t="s">
        <v>970</v>
      </c>
      <c r="D441" s="175" t="s">
        <v>170</v>
      </c>
      <c r="E441" s="176">
        <v>1.8</v>
      </c>
      <c r="F441" s="177"/>
      <c r="G441" s="178">
        <f>ROUND(E441*F441,2)</f>
        <v>0</v>
      </c>
      <c r="H441" s="177"/>
      <c r="I441" s="178">
        <f>ROUND(E441*H441,2)</f>
        <v>0</v>
      </c>
      <c r="J441" s="177"/>
      <c r="K441" s="178">
        <f>ROUND(E441*J441,2)</f>
        <v>0</v>
      </c>
      <c r="L441" s="178">
        <v>21</v>
      </c>
      <c r="M441" s="178">
        <f>G441*(1+L441/100)</f>
        <v>0</v>
      </c>
      <c r="N441" s="176">
        <v>0</v>
      </c>
      <c r="O441" s="176">
        <f>ROUND(E441*N441,2)</f>
        <v>0</v>
      </c>
      <c r="P441" s="176">
        <v>0.432</v>
      </c>
      <c r="Q441" s="176">
        <f>ROUND(E441*P441,2)</f>
        <v>0.78</v>
      </c>
      <c r="R441" s="178" t="s">
        <v>263</v>
      </c>
      <c r="S441" s="178" t="s">
        <v>160</v>
      </c>
      <c r="T441" s="179" t="s">
        <v>160</v>
      </c>
      <c r="U441" s="158">
        <v>3</v>
      </c>
      <c r="V441" s="158">
        <f>ROUND(E441*U441,2)</f>
        <v>5.4</v>
      </c>
      <c r="W441" s="158"/>
      <c r="X441" s="158" t="s">
        <v>161</v>
      </c>
      <c r="Y441" s="158" t="s">
        <v>162</v>
      </c>
      <c r="Z441" s="147"/>
      <c r="AA441" s="147"/>
      <c r="AB441" s="147"/>
      <c r="AC441" s="147"/>
      <c r="AD441" s="147"/>
      <c r="AE441" s="147"/>
      <c r="AF441" s="147"/>
      <c r="AG441" s="147" t="s">
        <v>163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2" x14ac:dyDescent="0.2">
      <c r="A442" s="154"/>
      <c r="B442" s="155"/>
      <c r="C442" s="191" t="s">
        <v>971</v>
      </c>
      <c r="D442" s="160"/>
      <c r="E442" s="161">
        <v>1.8</v>
      </c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58"/>
      <c r="Z442" s="147"/>
      <c r="AA442" s="147"/>
      <c r="AB442" s="147"/>
      <c r="AC442" s="147"/>
      <c r="AD442" s="147"/>
      <c r="AE442" s="147"/>
      <c r="AF442" s="147"/>
      <c r="AG442" s="147" t="s">
        <v>167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22.5" outlineLevel="1" x14ac:dyDescent="0.2">
      <c r="A443" s="173">
        <v>104</v>
      </c>
      <c r="B443" s="174" t="s">
        <v>972</v>
      </c>
      <c r="C443" s="190" t="s">
        <v>973</v>
      </c>
      <c r="D443" s="175" t="s">
        <v>219</v>
      </c>
      <c r="E443" s="176">
        <v>23.9175</v>
      </c>
      <c r="F443" s="177"/>
      <c r="G443" s="178">
        <f>ROUND(E443*F443,2)</f>
        <v>0</v>
      </c>
      <c r="H443" s="177"/>
      <c r="I443" s="178">
        <f>ROUND(E443*H443,2)</f>
        <v>0</v>
      </c>
      <c r="J443" s="177"/>
      <c r="K443" s="178">
        <f>ROUND(E443*J443,2)</f>
        <v>0</v>
      </c>
      <c r="L443" s="178">
        <v>21</v>
      </c>
      <c r="M443" s="178">
        <f>G443*(1+L443/100)</f>
        <v>0</v>
      </c>
      <c r="N443" s="176">
        <v>0</v>
      </c>
      <c r="O443" s="176">
        <f>ROUND(E443*N443,2)</f>
        <v>0</v>
      </c>
      <c r="P443" s="176">
        <v>1.6</v>
      </c>
      <c r="Q443" s="176">
        <f>ROUND(E443*P443,2)</f>
        <v>38.270000000000003</v>
      </c>
      <c r="R443" s="178" t="s">
        <v>263</v>
      </c>
      <c r="S443" s="178" t="s">
        <v>160</v>
      </c>
      <c r="T443" s="179" t="s">
        <v>160</v>
      </c>
      <c r="U443" s="158">
        <v>6.99</v>
      </c>
      <c r="V443" s="158">
        <f>ROUND(E443*U443,2)</f>
        <v>167.18</v>
      </c>
      <c r="W443" s="158"/>
      <c r="X443" s="158" t="s">
        <v>161</v>
      </c>
      <c r="Y443" s="158" t="s">
        <v>162</v>
      </c>
      <c r="Z443" s="147"/>
      <c r="AA443" s="147"/>
      <c r="AB443" s="147"/>
      <c r="AC443" s="147"/>
      <c r="AD443" s="147"/>
      <c r="AE443" s="147"/>
      <c r="AF443" s="147"/>
      <c r="AG443" s="147" t="s">
        <v>163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2" x14ac:dyDescent="0.2">
      <c r="A444" s="154"/>
      <c r="B444" s="155"/>
      <c r="C444" s="191" t="s">
        <v>974</v>
      </c>
      <c r="D444" s="160"/>
      <c r="E444" s="161"/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58"/>
      <c r="Z444" s="147"/>
      <c r="AA444" s="147"/>
      <c r="AB444" s="147"/>
      <c r="AC444" s="147"/>
      <c r="AD444" s="147"/>
      <c r="AE444" s="147"/>
      <c r="AF444" s="147"/>
      <c r="AG444" s="147" t="s">
        <v>167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">
      <c r="A445" s="154"/>
      <c r="B445" s="155"/>
      <c r="C445" s="191" t="s">
        <v>975</v>
      </c>
      <c r="D445" s="160"/>
      <c r="E445" s="161">
        <v>21.0075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7"/>
      <c r="AA445" s="147"/>
      <c r="AB445" s="147"/>
      <c r="AC445" s="147"/>
      <c r="AD445" s="147"/>
      <c r="AE445" s="147"/>
      <c r="AF445" s="147"/>
      <c r="AG445" s="147" t="s">
        <v>167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">
      <c r="A446" s="154"/>
      <c r="B446" s="155"/>
      <c r="C446" s="191" t="s">
        <v>976</v>
      </c>
      <c r="D446" s="160"/>
      <c r="E446" s="161">
        <v>1.6425000000000001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58"/>
      <c r="Z446" s="147"/>
      <c r="AA446" s="147"/>
      <c r="AB446" s="147"/>
      <c r="AC446" s="147"/>
      <c r="AD446" s="147"/>
      <c r="AE446" s="147"/>
      <c r="AF446" s="147"/>
      <c r="AG446" s="147" t="s">
        <v>167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3" x14ac:dyDescent="0.2">
      <c r="A447" s="154"/>
      <c r="B447" s="155"/>
      <c r="C447" s="191" t="s">
        <v>977</v>
      </c>
      <c r="D447" s="160"/>
      <c r="E447" s="161">
        <v>1.2675000000000001</v>
      </c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58"/>
      <c r="Z447" s="147"/>
      <c r="AA447" s="147"/>
      <c r="AB447" s="147"/>
      <c r="AC447" s="147"/>
      <c r="AD447" s="147"/>
      <c r="AE447" s="147"/>
      <c r="AF447" s="147"/>
      <c r="AG447" s="147" t="s">
        <v>167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ht="22.5" outlineLevel="1" x14ac:dyDescent="0.2">
      <c r="A448" s="173">
        <v>105</v>
      </c>
      <c r="B448" s="174" t="s">
        <v>978</v>
      </c>
      <c r="C448" s="190" t="s">
        <v>979</v>
      </c>
      <c r="D448" s="175" t="s">
        <v>219</v>
      </c>
      <c r="E448" s="176">
        <v>55.22598</v>
      </c>
      <c r="F448" s="177"/>
      <c r="G448" s="178">
        <f>ROUND(E448*F448,2)</f>
        <v>0</v>
      </c>
      <c r="H448" s="177"/>
      <c r="I448" s="178">
        <f>ROUND(E448*H448,2)</f>
        <v>0</v>
      </c>
      <c r="J448" s="177"/>
      <c r="K448" s="178">
        <f>ROUND(E448*J448,2)</f>
        <v>0</v>
      </c>
      <c r="L448" s="178">
        <v>21</v>
      </c>
      <c r="M448" s="178">
        <f>G448*(1+L448/100)</f>
        <v>0</v>
      </c>
      <c r="N448" s="176">
        <v>0</v>
      </c>
      <c r="O448" s="176">
        <f>ROUND(E448*N448,2)</f>
        <v>0</v>
      </c>
      <c r="P448" s="176">
        <v>2.2000000000000002</v>
      </c>
      <c r="Q448" s="176">
        <f>ROUND(E448*P448,2)</f>
        <v>121.5</v>
      </c>
      <c r="R448" s="178" t="s">
        <v>263</v>
      </c>
      <c r="S448" s="178" t="s">
        <v>160</v>
      </c>
      <c r="T448" s="179" t="s">
        <v>160</v>
      </c>
      <c r="U448" s="158">
        <v>11.32</v>
      </c>
      <c r="V448" s="158">
        <f>ROUND(E448*U448,2)</f>
        <v>625.16</v>
      </c>
      <c r="W448" s="158"/>
      <c r="X448" s="158" t="s">
        <v>161</v>
      </c>
      <c r="Y448" s="158" t="s">
        <v>162</v>
      </c>
      <c r="Z448" s="147"/>
      <c r="AA448" s="147"/>
      <c r="AB448" s="147"/>
      <c r="AC448" s="147"/>
      <c r="AD448" s="147"/>
      <c r="AE448" s="147"/>
      <c r="AF448" s="147"/>
      <c r="AG448" s="147" t="s">
        <v>163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2" x14ac:dyDescent="0.2">
      <c r="A449" s="154"/>
      <c r="B449" s="155"/>
      <c r="C449" s="191" t="s">
        <v>980</v>
      </c>
      <c r="D449" s="160"/>
      <c r="E449" s="161">
        <v>0.21718000000000001</v>
      </c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58"/>
      <c r="Z449" s="147"/>
      <c r="AA449" s="147"/>
      <c r="AB449" s="147"/>
      <c r="AC449" s="147"/>
      <c r="AD449" s="147"/>
      <c r="AE449" s="147"/>
      <c r="AF449" s="147"/>
      <c r="AG449" s="147" t="s">
        <v>167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3" x14ac:dyDescent="0.2">
      <c r="A450" s="154"/>
      <c r="B450" s="155"/>
      <c r="C450" s="191" t="s">
        <v>981</v>
      </c>
      <c r="D450" s="160"/>
      <c r="E450" s="161">
        <v>17.6463</v>
      </c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58"/>
      <c r="Z450" s="147"/>
      <c r="AA450" s="147"/>
      <c r="AB450" s="147"/>
      <c r="AC450" s="147"/>
      <c r="AD450" s="147"/>
      <c r="AE450" s="147"/>
      <c r="AF450" s="147"/>
      <c r="AG450" s="147" t="s">
        <v>167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3" x14ac:dyDescent="0.2">
      <c r="A451" s="154"/>
      <c r="B451" s="155"/>
      <c r="C451" s="191" t="s">
        <v>982</v>
      </c>
      <c r="D451" s="160"/>
      <c r="E451" s="161">
        <v>35.3568</v>
      </c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58"/>
      <c r="Z451" s="147"/>
      <c r="AA451" s="147"/>
      <c r="AB451" s="147"/>
      <c r="AC451" s="147"/>
      <c r="AD451" s="147"/>
      <c r="AE451" s="147"/>
      <c r="AF451" s="147"/>
      <c r="AG451" s="147" t="s">
        <v>167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3" x14ac:dyDescent="0.2">
      <c r="A452" s="154"/>
      <c r="B452" s="155"/>
      <c r="C452" s="191" t="s">
        <v>983</v>
      </c>
      <c r="D452" s="160"/>
      <c r="E452" s="161">
        <v>1.1607000000000001</v>
      </c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58"/>
      <c r="Z452" s="147"/>
      <c r="AA452" s="147"/>
      <c r="AB452" s="147"/>
      <c r="AC452" s="147"/>
      <c r="AD452" s="147"/>
      <c r="AE452" s="147"/>
      <c r="AF452" s="147"/>
      <c r="AG452" s="147" t="s">
        <v>167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3" x14ac:dyDescent="0.2">
      <c r="A453" s="154"/>
      <c r="B453" s="155"/>
      <c r="C453" s="191" t="s">
        <v>984</v>
      </c>
      <c r="D453" s="160"/>
      <c r="E453" s="161">
        <v>0.84499999999999997</v>
      </c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58"/>
      <c r="Z453" s="147"/>
      <c r="AA453" s="147"/>
      <c r="AB453" s="147"/>
      <c r="AC453" s="147"/>
      <c r="AD453" s="147"/>
      <c r="AE453" s="147"/>
      <c r="AF453" s="147"/>
      <c r="AG453" s="147" t="s">
        <v>167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ht="22.5" outlineLevel="1" x14ac:dyDescent="0.2">
      <c r="A454" s="173">
        <v>106</v>
      </c>
      <c r="B454" s="174" t="s">
        <v>985</v>
      </c>
      <c r="C454" s="190" t="s">
        <v>979</v>
      </c>
      <c r="D454" s="175" t="s">
        <v>219</v>
      </c>
      <c r="E454" s="176">
        <v>0.35</v>
      </c>
      <c r="F454" s="177"/>
      <c r="G454" s="178">
        <f>ROUND(E454*F454,2)</f>
        <v>0</v>
      </c>
      <c r="H454" s="177"/>
      <c r="I454" s="178">
        <f>ROUND(E454*H454,2)</f>
        <v>0</v>
      </c>
      <c r="J454" s="177"/>
      <c r="K454" s="178">
        <f>ROUND(E454*J454,2)</f>
        <v>0</v>
      </c>
      <c r="L454" s="178">
        <v>21</v>
      </c>
      <c r="M454" s="178">
        <f>G454*(1+L454/100)</f>
        <v>0</v>
      </c>
      <c r="N454" s="176">
        <v>0</v>
      </c>
      <c r="O454" s="176">
        <f>ROUND(E454*N454,2)</f>
        <v>0</v>
      </c>
      <c r="P454" s="176">
        <v>2.2000000000000002</v>
      </c>
      <c r="Q454" s="176">
        <f>ROUND(E454*P454,2)</f>
        <v>0.77</v>
      </c>
      <c r="R454" s="178" t="s">
        <v>263</v>
      </c>
      <c r="S454" s="178" t="s">
        <v>160</v>
      </c>
      <c r="T454" s="179" t="s">
        <v>160</v>
      </c>
      <c r="U454" s="158">
        <v>10.88</v>
      </c>
      <c r="V454" s="158">
        <f>ROUND(E454*U454,2)</f>
        <v>3.81</v>
      </c>
      <c r="W454" s="158"/>
      <c r="X454" s="158" t="s">
        <v>161</v>
      </c>
      <c r="Y454" s="158" t="s">
        <v>162</v>
      </c>
      <c r="Z454" s="147"/>
      <c r="AA454" s="147"/>
      <c r="AB454" s="147"/>
      <c r="AC454" s="147"/>
      <c r="AD454" s="147"/>
      <c r="AE454" s="147"/>
      <c r="AF454" s="147"/>
      <c r="AG454" s="147" t="s">
        <v>163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2" x14ac:dyDescent="0.2">
      <c r="A455" s="154"/>
      <c r="B455" s="155"/>
      <c r="C455" s="191" t="s">
        <v>986</v>
      </c>
      <c r="D455" s="160"/>
      <c r="E455" s="161">
        <v>0.35</v>
      </c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58"/>
      <c r="Z455" s="147"/>
      <c r="AA455" s="147"/>
      <c r="AB455" s="147"/>
      <c r="AC455" s="147"/>
      <c r="AD455" s="147"/>
      <c r="AE455" s="147"/>
      <c r="AF455" s="147"/>
      <c r="AG455" s="147" t="s">
        <v>167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ht="22.5" outlineLevel="1" x14ac:dyDescent="0.2">
      <c r="A456" s="173">
        <v>107</v>
      </c>
      <c r="B456" s="174" t="s">
        <v>987</v>
      </c>
      <c r="C456" s="190" t="s">
        <v>284</v>
      </c>
      <c r="D456" s="175" t="s">
        <v>219</v>
      </c>
      <c r="E456" s="176">
        <v>5.3970000000000002</v>
      </c>
      <c r="F456" s="177"/>
      <c r="G456" s="178">
        <f>ROUND(E456*F456,2)</f>
        <v>0</v>
      </c>
      <c r="H456" s="177"/>
      <c r="I456" s="178">
        <f>ROUND(E456*H456,2)</f>
        <v>0</v>
      </c>
      <c r="J456" s="177"/>
      <c r="K456" s="178">
        <f>ROUND(E456*J456,2)</f>
        <v>0</v>
      </c>
      <c r="L456" s="178">
        <v>21</v>
      </c>
      <c r="M456" s="178">
        <f>G456*(1+L456/100)</f>
        <v>0</v>
      </c>
      <c r="N456" s="176">
        <v>0</v>
      </c>
      <c r="O456" s="176">
        <f>ROUND(E456*N456,2)</f>
        <v>0</v>
      </c>
      <c r="P456" s="176">
        <v>2.2000000000000002</v>
      </c>
      <c r="Q456" s="176">
        <f>ROUND(E456*P456,2)</f>
        <v>11.87</v>
      </c>
      <c r="R456" s="178" t="s">
        <v>263</v>
      </c>
      <c r="S456" s="178" t="s">
        <v>160</v>
      </c>
      <c r="T456" s="179" t="s">
        <v>160</v>
      </c>
      <c r="U456" s="158">
        <v>9.07</v>
      </c>
      <c r="V456" s="158">
        <f>ROUND(E456*U456,2)</f>
        <v>48.95</v>
      </c>
      <c r="W456" s="158"/>
      <c r="X456" s="158" t="s">
        <v>161</v>
      </c>
      <c r="Y456" s="158" t="s">
        <v>162</v>
      </c>
      <c r="Z456" s="147"/>
      <c r="AA456" s="147"/>
      <c r="AB456" s="147"/>
      <c r="AC456" s="147"/>
      <c r="AD456" s="147"/>
      <c r="AE456" s="147"/>
      <c r="AF456" s="147"/>
      <c r="AG456" s="147" t="s">
        <v>163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2" x14ac:dyDescent="0.2">
      <c r="A457" s="154"/>
      <c r="B457" s="155"/>
      <c r="C457" s="191" t="s">
        <v>988</v>
      </c>
      <c r="D457" s="160"/>
      <c r="E457" s="161">
        <v>1.927</v>
      </c>
      <c r="F457" s="158"/>
      <c r="G457" s="15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58"/>
      <c r="Z457" s="147"/>
      <c r="AA457" s="147"/>
      <c r="AB457" s="147"/>
      <c r="AC457" s="147"/>
      <c r="AD457" s="147"/>
      <c r="AE457" s="147"/>
      <c r="AF457" s="147"/>
      <c r="AG457" s="147" t="s">
        <v>167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3" x14ac:dyDescent="0.2">
      <c r="A458" s="154"/>
      <c r="B458" s="155"/>
      <c r="C458" s="191" t="s">
        <v>989</v>
      </c>
      <c r="D458" s="160"/>
      <c r="E458" s="161">
        <v>3.47</v>
      </c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58"/>
      <c r="Z458" s="147"/>
      <c r="AA458" s="147"/>
      <c r="AB458" s="147"/>
      <c r="AC458" s="147"/>
      <c r="AD458" s="147"/>
      <c r="AE458" s="147"/>
      <c r="AF458" s="147"/>
      <c r="AG458" s="147" t="s">
        <v>167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ht="22.5" outlineLevel="1" x14ac:dyDescent="0.2">
      <c r="A459" s="173">
        <v>108</v>
      </c>
      <c r="B459" s="174" t="s">
        <v>990</v>
      </c>
      <c r="C459" s="190" t="s">
        <v>991</v>
      </c>
      <c r="D459" s="175" t="s">
        <v>219</v>
      </c>
      <c r="E459" s="176">
        <v>5.3970000000000002</v>
      </c>
      <c r="F459" s="177"/>
      <c r="G459" s="178">
        <f>ROUND(E459*F459,2)</f>
        <v>0</v>
      </c>
      <c r="H459" s="177"/>
      <c r="I459" s="178">
        <f>ROUND(E459*H459,2)</f>
        <v>0</v>
      </c>
      <c r="J459" s="177"/>
      <c r="K459" s="178">
        <f>ROUND(E459*J459,2)</f>
        <v>0</v>
      </c>
      <c r="L459" s="178">
        <v>21</v>
      </c>
      <c r="M459" s="178">
        <f>G459*(1+L459/100)</f>
        <v>0</v>
      </c>
      <c r="N459" s="176">
        <v>0</v>
      </c>
      <c r="O459" s="176">
        <f>ROUND(E459*N459,2)</f>
        <v>0</v>
      </c>
      <c r="P459" s="176">
        <v>0</v>
      </c>
      <c r="Q459" s="176">
        <f>ROUND(E459*P459,2)</f>
        <v>0</v>
      </c>
      <c r="R459" s="178" t="s">
        <v>263</v>
      </c>
      <c r="S459" s="178" t="s">
        <v>160</v>
      </c>
      <c r="T459" s="179" t="s">
        <v>160</v>
      </c>
      <c r="U459" s="158">
        <v>4.0289999999999999</v>
      </c>
      <c r="V459" s="158">
        <f>ROUND(E459*U459,2)</f>
        <v>21.74</v>
      </c>
      <c r="W459" s="158"/>
      <c r="X459" s="158" t="s">
        <v>161</v>
      </c>
      <c r="Y459" s="158" t="s">
        <v>162</v>
      </c>
      <c r="Z459" s="147"/>
      <c r="AA459" s="147"/>
      <c r="AB459" s="147"/>
      <c r="AC459" s="147"/>
      <c r="AD459" s="147"/>
      <c r="AE459" s="147"/>
      <c r="AF459" s="147"/>
      <c r="AG459" s="147" t="s">
        <v>163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2" x14ac:dyDescent="0.2">
      <c r="A460" s="154"/>
      <c r="B460" s="155"/>
      <c r="C460" s="191" t="s">
        <v>992</v>
      </c>
      <c r="D460" s="160"/>
      <c r="E460" s="161">
        <v>5.3970000000000002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7"/>
      <c r="AA460" s="147"/>
      <c r="AB460" s="147"/>
      <c r="AC460" s="147"/>
      <c r="AD460" s="147"/>
      <c r="AE460" s="147"/>
      <c r="AF460" s="147"/>
      <c r="AG460" s="147" t="s">
        <v>167</v>
      </c>
      <c r="AH460" s="147">
        <v>5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73">
        <v>109</v>
      </c>
      <c r="B461" s="174" t="s">
        <v>286</v>
      </c>
      <c r="C461" s="190" t="s">
        <v>287</v>
      </c>
      <c r="D461" s="175" t="s">
        <v>170</v>
      </c>
      <c r="E461" s="176">
        <v>928.5</v>
      </c>
      <c r="F461" s="177"/>
      <c r="G461" s="178">
        <f>ROUND(E461*F461,2)</f>
        <v>0</v>
      </c>
      <c r="H461" s="177"/>
      <c r="I461" s="178">
        <f>ROUND(E461*H461,2)</f>
        <v>0</v>
      </c>
      <c r="J461" s="177"/>
      <c r="K461" s="178">
        <f>ROUND(E461*J461,2)</f>
        <v>0</v>
      </c>
      <c r="L461" s="178">
        <v>21</v>
      </c>
      <c r="M461" s="178">
        <f>G461*(1+L461/100)</f>
        <v>0</v>
      </c>
      <c r="N461" s="176">
        <v>0</v>
      </c>
      <c r="O461" s="176">
        <f>ROUND(E461*N461,2)</f>
        <v>0</v>
      </c>
      <c r="P461" s="176">
        <v>0.02</v>
      </c>
      <c r="Q461" s="176">
        <f>ROUND(E461*P461,2)</f>
        <v>18.57</v>
      </c>
      <c r="R461" s="178" t="s">
        <v>263</v>
      </c>
      <c r="S461" s="178" t="s">
        <v>160</v>
      </c>
      <c r="T461" s="179" t="s">
        <v>160</v>
      </c>
      <c r="U461" s="158">
        <v>0.14699999999999999</v>
      </c>
      <c r="V461" s="158">
        <f>ROUND(E461*U461,2)</f>
        <v>136.49</v>
      </c>
      <c r="W461" s="158"/>
      <c r="X461" s="158" t="s">
        <v>161</v>
      </c>
      <c r="Y461" s="158" t="s">
        <v>162</v>
      </c>
      <c r="Z461" s="147"/>
      <c r="AA461" s="147"/>
      <c r="AB461" s="147"/>
      <c r="AC461" s="147"/>
      <c r="AD461" s="147"/>
      <c r="AE461" s="147"/>
      <c r="AF461" s="147"/>
      <c r="AG461" s="147" t="s">
        <v>246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">
      <c r="A462" s="154"/>
      <c r="B462" s="155"/>
      <c r="C462" s="256" t="s">
        <v>288</v>
      </c>
      <c r="D462" s="257"/>
      <c r="E462" s="257"/>
      <c r="F462" s="257"/>
      <c r="G462" s="257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7"/>
      <c r="AA462" s="147"/>
      <c r="AB462" s="147"/>
      <c r="AC462" s="147"/>
      <c r="AD462" s="147"/>
      <c r="AE462" s="147"/>
      <c r="AF462" s="147"/>
      <c r="AG462" s="147" t="s">
        <v>165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2" x14ac:dyDescent="0.2">
      <c r="A463" s="154"/>
      <c r="B463" s="155"/>
      <c r="C463" s="191" t="s">
        <v>993</v>
      </c>
      <c r="D463" s="160"/>
      <c r="E463" s="161">
        <v>280.10000000000002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58"/>
      <c r="Z463" s="147"/>
      <c r="AA463" s="147"/>
      <c r="AB463" s="147"/>
      <c r="AC463" s="147"/>
      <c r="AD463" s="147"/>
      <c r="AE463" s="147"/>
      <c r="AF463" s="147"/>
      <c r="AG463" s="147" t="s">
        <v>167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3" x14ac:dyDescent="0.2">
      <c r="A464" s="154"/>
      <c r="B464" s="155"/>
      <c r="C464" s="191" t="s">
        <v>994</v>
      </c>
      <c r="D464" s="160"/>
      <c r="E464" s="161">
        <v>609.6</v>
      </c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58"/>
      <c r="Z464" s="147"/>
      <c r="AA464" s="147"/>
      <c r="AB464" s="147"/>
      <c r="AC464" s="147"/>
      <c r="AD464" s="147"/>
      <c r="AE464" s="147"/>
      <c r="AF464" s="147"/>
      <c r="AG464" s="147" t="s">
        <v>167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">
      <c r="A465" s="154"/>
      <c r="B465" s="155"/>
      <c r="C465" s="191" t="s">
        <v>995</v>
      </c>
      <c r="D465" s="160"/>
      <c r="E465" s="161">
        <v>21.9</v>
      </c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58"/>
      <c r="Z465" s="147"/>
      <c r="AA465" s="147"/>
      <c r="AB465" s="147"/>
      <c r="AC465" s="147"/>
      <c r="AD465" s="147"/>
      <c r="AE465" s="147"/>
      <c r="AF465" s="147"/>
      <c r="AG465" s="147" t="s">
        <v>167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">
      <c r="A466" s="154"/>
      <c r="B466" s="155"/>
      <c r="C466" s="191" t="s">
        <v>996</v>
      </c>
      <c r="D466" s="160"/>
      <c r="E466" s="161">
        <v>16.899999999999999</v>
      </c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58"/>
      <c r="Z466" s="147"/>
      <c r="AA466" s="147"/>
      <c r="AB466" s="147"/>
      <c r="AC466" s="147"/>
      <c r="AD466" s="147"/>
      <c r="AE466" s="147"/>
      <c r="AF466" s="147"/>
      <c r="AG466" s="147" t="s">
        <v>167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73">
        <v>110</v>
      </c>
      <c r="B467" s="174" t="s">
        <v>294</v>
      </c>
      <c r="C467" s="190" t="s">
        <v>295</v>
      </c>
      <c r="D467" s="175" t="s">
        <v>178</v>
      </c>
      <c r="E467" s="176">
        <v>2</v>
      </c>
      <c r="F467" s="177"/>
      <c r="G467" s="178">
        <f>ROUND(E467*F467,2)</f>
        <v>0</v>
      </c>
      <c r="H467" s="177"/>
      <c r="I467" s="178">
        <f>ROUND(E467*H467,2)</f>
        <v>0</v>
      </c>
      <c r="J467" s="177"/>
      <c r="K467" s="178">
        <f>ROUND(E467*J467,2)</f>
        <v>0</v>
      </c>
      <c r="L467" s="178">
        <v>21</v>
      </c>
      <c r="M467" s="178">
        <f>G467*(1+L467/100)</f>
        <v>0</v>
      </c>
      <c r="N467" s="176">
        <v>0</v>
      </c>
      <c r="O467" s="176">
        <f>ROUND(E467*N467,2)</f>
        <v>0</v>
      </c>
      <c r="P467" s="176">
        <v>0</v>
      </c>
      <c r="Q467" s="176">
        <f>ROUND(E467*P467,2)</f>
        <v>0</v>
      </c>
      <c r="R467" s="178" t="s">
        <v>263</v>
      </c>
      <c r="S467" s="178" t="s">
        <v>160</v>
      </c>
      <c r="T467" s="179" t="s">
        <v>160</v>
      </c>
      <c r="U467" s="158">
        <v>0.05</v>
      </c>
      <c r="V467" s="158">
        <f>ROUND(E467*U467,2)</f>
        <v>0.1</v>
      </c>
      <c r="W467" s="158"/>
      <c r="X467" s="158" t="s">
        <v>161</v>
      </c>
      <c r="Y467" s="158" t="s">
        <v>162</v>
      </c>
      <c r="Z467" s="147"/>
      <c r="AA467" s="147"/>
      <c r="AB467" s="147"/>
      <c r="AC467" s="147"/>
      <c r="AD467" s="147"/>
      <c r="AE467" s="147"/>
      <c r="AF467" s="147"/>
      <c r="AG467" s="147" t="s">
        <v>246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2" x14ac:dyDescent="0.2">
      <c r="A468" s="154"/>
      <c r="B468" s="155"/>
      <c r="C468" s="256" t="s">
        <v>292</v>
      </c>
      <c r="D468" s="257"/>
      <c r="E468" s="257"/>
      <c r="F468" s="257"/>
      <c r="G468" s="257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58"/>
      <c r="Z468" s="147"/>
      <c r="AA468" s="147"/>
      <c r="AB468" s="147"/>
      <c r="AC468" s="147"/>
      <c r="AD468" s="147"/>
      <c r="AE468" s="147"/>
      <c r="AF468" s="147"/>
      <c r="AG468" s="147" t="s">
        <v>165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2" x14ac:dyDescent="0.2">
      <c r="A469" s="154"/>
      <c r="B469" s="155"/>
      <c r="C469" s="191" t="s">
        <v>997</v>
      </c>
      <c r="D469" s="160"/>
      <c r="E469" s="161">
        <v>2</v>
      </c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58"/>
      <c r="Z469" s="147"/>
      <c r="AA469" s="147"/>
      <c r="AB469" s="147"/>
      <c r="AC469" s="147"/>
      <c r="AD469" s="147"/>
      <c r="AE469" s="147"/>
      <c r="AF469" s="147"/>
      <c r="AG469" s="147" t="s">
        <v>167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73">
        <v>111</v>
      </c>
      <c r="B470" s="174" t="s">
        <v>296</v>
      </c>
      <c r="C470" s="190" t="s">
        <v>297</v>
      </c>
      <c r="D470" s="175" t="s">
        <v>178</v>
      </c>
      <c r="E470" s="176">
        <v>12</v>
      </c>
      <c r="F470" s="177"/>
      <c r="G470" s="178">
        <f>ROUND(E470*F470,2)</f>
        <v>0</v>
      </c>
      <c r="H470" s="177"/>
      <c r="I470" s="178">
        <f>ROUND(E470*H470,2)</f>
        <v>0</v>
      </c>
      <c r="J470" s="177"/>
      <c r="K470" s="178">
        <f>ROUND(E470*J470,2)</f>
        <v>0</v>
      </c>
      <c r="L470" s="178">
        <v>21</v>
      </c>
      <c r="M470" s="178">
        <f>G470*(1+L470/100)</f>
        <v>0</v>
      </c>
      <c r="N470" s="176">
        <v>0</v>
      </c>
      <c r="O470" s="176">
        <f>ROUND(E470*N470,2)</f>
        <v>0</v>
      </c>
      <c r="P470" s="176">
        <v>0</v>
      </c>
      <c r="Q470" s="176">
        <f>ROUND(E470*P470,2)</f>
        <v>0</v>
      </c>
      <c r="R470" s="178" t="s">
        <v>263</v>
      </c>
      <c r="S470" s="178" t="s">
        <v>160</v>
      </c>
      <c r="T470" s="179" t="s">
        <v>160</v>
      </c>
      <c r="U470" s="158">
        <v>0.09</v>
      </c>
      <c r="V470" s="158">
        <f>ROUND(E470*U470,2)</f>
        <v>1.08</v>
      </c>
      <c r="W470" s="158"/>
      <c r="X470" s="158" t="s">
        <v>161</v>
      </c>
      <c r="Y470" s="158" t="s">
        <v>162</v>
      </c>
      <c r="Z470" s="147"/>
      <c r="AA470" s="147"/>
      <c r="AB470" s="147"/>
      <c r="AC470" s="147"/>
      <c r="AD470" s="147"/>
      <c r="AE470" s="147"/>
      <c r="AF470" s="147"/>
      <c r="AG470" s="147" t="s">
        <v>163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2" x14ac:dyDescent="0.2">
      <c r="A471" s="154"/>
      <c r="B471" s="155"/>
      <c r="C471" s="256" t="s">
        <v>292</v>
      </c>
      <c r="D471" s="257"/>
      <c r="E471" s="257"/>
      <c r="F471" s="257"/>
      <c r="G471" s="257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58"/>
      <c r="Z471" s="147"/>
      <c r="AA471" s="147"/>
      <c r="AB471" s="147"/>
      <c r="AC471" s="147"/>
      <c r="AD471" s="147"/>
      <c r="AE471" s="147"/>
      <c r="AF471" s="147"/>
      <c r="AG471" s="147" t="s">
        <v>165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2" x14ac:dyDescent="0.2">
      <c r="A472" s="154"/>
      <c r="B472" s="155"/>
      <c r="C472" s="191" t="s">
        <v>998</v>
      </c>
      <c r="D472" s="160"/>
      <c r="E472" s="161">
        <v>12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58"/>
      <c r="Z472" s="147"/>
      <c r="AA472" s="147"/>
      <c r="AB472" s="147"/>
      <c r="AC472" s="147"/>
      <c r="AD472" s="147"/>
      <c r="AE472" s="147"/>
      <c r="AF472" s="147"/>
      <c r="AG472" s="147" t="s">
        <v>167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73">
        <v>112</v>
      </c>
      <c r="B473" s="174" t="s">
        <v>999</v>
      </c>
      <c r="C473" s="190" t="s">
        <v>1000</v>
      </c>
      <c r="D473" s="175" t="s">
        <v>178</v>
      </c>
      <c r="E473" s="176">
        <v>20</v>
      </c>
      <c r="F473" s="177"/>
      <c r="G473" s="178">
        <f>ROUND(E473*F473,2)</f>
        <v>0</v>
      </c>
      <c r="H473" s="177"/>
      <c r="I473" s="178">
        <f>ROUND(E473*H473,2)</f>
        <v>0</v>
      </c>
      <c r="J473" s="177"/>
      <c r="K473" s="178">
        <f>ROUND(E473*J473,2)</f>
        <v>0</v>
      </c>
      <c r="L473" s="178">
        <v>21</v>
      </c>
      <c r="M473" s="178">
        <f>G473*(1+L473/100)</f>
        <v>0</v>
      </c>
      <c r="N473" s="176">
        <v>0</v>
      </c>
      <c r="O473" s="176">
        <f>ROUND(E473*N473,2)</f>
        <v>0</v>
      </c>
      <c r="P473" s="176">
        <v>0</v>
      </c>
      <c r="Q473" s="176">
        <f>ROUND(E473*P473,2)</f>
        <v>0</v>
      </c>
      <c r="R473" s="178" t="s">
        <v>263</v>
      </c>
      <c r="S473" s="178" t="s">
        <v>160</v>
      </c>
      <c r="T473" s="179" t="s">
        <v>160</v>
      </c>
      <c r="U473" s="158">
        <v>0.09</v>
      </c>
      <c r="V473" s="158">
        <f>ROUND(E473*U473,2)</f>
        <v>1.8</v>
      </c>
      <c r="W473" s="158"/>
      <c r="X473" s="158" t="s">
        <v>161</v>
      </c>
      <c r="Y473" s="158" t="s">
        <v>162</v>
      </c>
      <c r="Z473" s="147"/>
      <c r="AA473" s="147"/>
      <c r="AB473" s="147"/>
      <c r="AC473" s="147"/>
      <c r="AD473" s="147"/>
      <c r="AE473" s="147"/>
      <c r="AF473" s="147"/>
      <c r="AG473" s="147" t="s">
        <v>163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2" x14ac:dyDescent="0.2">
      <c r="A474" s="154"/>
      <c r="B474" s="155"/>
      <c r="C474" s="256" t="s">
        <v>1001</v>
      </c>
      <c r="D474" s="257"/>
      <c r="E474" s="257"/>
      <c r="F474" s="257"/>
      <c r="G474" s="257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58"/>
      <c r="Z474" s="147"/>
      <c r="AA474" s="147"/>
      <c r="AB474" s="147"/>
      <c r="AC474" s="147"/>
      <c r="AD474" s="147"/>
      <c r="AE474" s="147"/>
      <c r="AF474" s="147"/>
      <c r="AG474" s="147" t="s">
        <v>165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2" x14ac:dyDescent="0.2">
      <c r="A475" s="154"/>
      <c r="B475" s="155"/>
      <c r="C475" s="191" t="s">
        <v>1002</v>
      </c>
      <c r="D475" s="160"/>
      <c r="E475" s="161">
        <v>18</v>
      </c>
      <c r="F475" s="158"/>
      <c r="G475" s="15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58"/>
      <c r="Z475" s="147"/>
      <c r="AA475" s="147"/>
      <c r="AB475" s="147"/>
      <c r="AC475" s="147"/>
      <c r="AD475" s="147"/>
      <c r="AE475" s="147"/>
      <c r="AF475" s="147"/>
      <c r="AG475" s="147" t="s">
        <v>167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3" x14ac:dyDescent="0.2">
      <c r="A476" s="154"/>
      <c r="B476" s="155"/>
      <c r="C476" s="191" t="s">
        <v>74</v>
      </c>
      <c r="D476" s="160"/>
      <c r="E476" s="161">
        <v>2</v>
      </c>
      <c r="F476" s="158"/>
      <c r="G476" s="158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58"/>
      <c r="Z476" s="147"/>
      <c r="AA476" s="147"/>
      <c r="AB476" s="147"/>
      <c r="AC476" s="147"/>
      <c r="AD476" s="147"/>
      <c r="AE476" s="147"/>
      <c r="AF476" s="147"/>
      <c r="AG476" s="147" t="s">
        <v>167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ht="33.75" outlineLevel="1" x14ac:dyDescent="0.2">
      <c r="A477" s="173">
        <v>113</v>
      </c>
      <c r="B477" s="174" t="s">
        <v>1003</v>
      </c>
      <c r="C477" s="190" t="s">
        <v>1004</v>
      </c>
      <c r="D477" s="175" t="s">
        <v>170</v>
      </c>
      <c r="E477" s="176">
        <v>45.892000000000003</v>
      </c>
      <c r="F477" s="177"/>
      <c r="G477" s="178">
        <f>ROUND(E477*F477,2)</f>
        <v>0</v>
      </c>
      <c r="H477" s="177"/>
      <c r="I477" s="178">
        <f>ROUND(E477*H477,2)</f>
        <v>0</v>
      </c>
      <c r="J477" s="177"/>
      <c r="K477" s="178">
        <f>ROUND(E477*J477,2)</f>
        <v>0</v>
      </c>
      <c r="L477" s="178">
        <v>21</v>
      </c>
      <c r="M477" s="178">
        <f>G477*(1+L477/100)</f>
        <v>0</v>
      </c>
      <c r="N477" s="176">
        <v>6.8999999999999997E-4</v>
      </c>
      <c r="O477" s="176">
        <f>ROUND(E477*N477,2)</f>
        <v>0.03</v>
      </c>
      <c r="P477" s="176">
        <v>5.2999999999999999E-2</v>
      </c>
      <c r="Q477" s="176">
        <f>ROUND(E477*P477,2)</f>
        <v>2.4300000000000002</v>
      </c>
      <c r="R477" s="178" t="s">
        <v>263</v>
      </c>
      <c r="S477" s="178" t="s">
        <v>160</v>
      </c>
      <c r="T477" s="179" t="s">
        <v>160</v>
      </c>
      <c r="U477" s="158">
        <v>0.66</v>
      </c>
      <c r="V477" s="158">
        <f>ROUND(E477*U477,2)</f>
        <v>30.29</v>
      </c>
      <c r="W477" s="158"/>
      <c r="X477" s="158" t="s">
        <v>161</v>
      </c>
      <c r="Y477" s="158" t="s">
        <v>162</v>
      </c>
      <c r="Z477" s="147"/>
      <c r="AA477" s="147"/>
      <c r="AB477" s="147"/>
      <c r="AC477" s="147"/>
      <c r="AD477" s="147"/>
      <c r="AE477" s="147"/>
      <c r="AF477" s="147"/>
      <c r="AG477" s="147" t="s">
        <v>163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2" x14ac:dyDescent="0.2">
      <c r="A478" s="154"/>
      <c r="B478" s="155"/>
      <c r="C478" s="191" t="s">
        <v>801</v>
      </c>
      <c r="D478" s="160"/>
      <c r="E478" s="161">
        <v>37.799999999999997</v>
      </c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58"/>
      <c r="Z478" s="147"/>
      <c r="AA478" s="147"/>
      <c r="AB478" s="147"/>
      <c r="AC478" s="147"/>
      <c r="AD478" s="147"/>
      <c r="AE478" s="147"/>
      <c r="AF478" s="147"/>
      <c r="AG478" s="147" t="s">
        <v>167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">
      <c r="A479" s="154"/>
      <c r="B479" s="155"/>
      <c r="C479" s="191" t="s">
        <v>1005</v>
      </c>
      <c r="D479" s="160"/>
      <c r="E479" s="161">
        <v>1.792</v>
      </c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58"/>
      <c r="Z479" s="147"/>
      <c r="AA479" s="147"/>
      <c r="AB479" s="147"/>
      <c r="AC479" s="147"/>
      <c r="AD479" s="147"/>
      <c r="AE479" s="147"/>
      <c r="AF479" s="147"/>
      <c r="AG479" s="147" t="s">
        <v>167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">
      <c r="A480" s="154"/>
      <c r="B480" s="155"/>
      <c r="C480" s="191" t="s">
        <v>1006</v>
      </c>
      <c r="D480" s="160"/>
      <c r="E480" s="161">
        <v>6.3</v>
      </c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58"/>
      <c r="Z480" s="147"/>
      <c r="AA480" s="147"/>
      <c r="AB480" s="147"/>
      <c r="AC480" s="147"/>
      <c r="AD480" s="147"/>
      <c r="AE480" s="147"/>
      <c r="AF480" s="147"/>
      <c r="AG480" s="147" t="s">
        <v>167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ht="33.75" outlineLevel="1" x14ac:dyDescent="0.2">
      <c r="A481" s="173">
        <v>114</v>
      </c>
      <c r="B481" s="174" t="s">
        <v>305</v>
      </c>
      <c r="C481" s="190" t="s">
        <v>306</v>
      </c>
      <c r="D481" s="175" t="s">
        <v>170</v>
      </c>
      <c r="E481" s="176">
        <v>29.46</v>
      </c>
      <c r="F481" s="177"/>
      <c r="G481" s="178">
        <f>ROUND(E481*F481,2)</f>
        <v>0</v>
      </c>
      <c r="H481" s="177"/>
      <c r="I481" s="178">
        <f>ROUND(E481*H481,2)</f>
        <v>0</v>
      </c>
      <c r="J481" s="177"/>
      <c r="K481" s="178">
        <f>ROUND(E481*J481,2)</f>
        <v>0</v>
      </c>
      <c r="L481" s="178">
        <v>21</v>
      </c>
      <c r="M481" s="178">
        <f>G481*(1+L481/100)</f>
        <v>0</v>
      </c>
      <c r="N481" s="176">
        <v>1E-3</v>
      </c>
      <c r="O481" s="176">
        <f>ROUND(E481*N481,2)</f>
        <v>0.03</v>
      </c>
      <c r="P481" s="176">
        <v>6.3E-2</v>
      </c>
      <c r="Q481" s="176">
        <f>ROUND(E481*P481,2)</f>
        <v>1.86</v>
      </c>
      <c r="R481" s="178" t="s">
        <v>263</v>
      </c>
      <c r="S481" s="178" t="s">
        <v>160</v>
      </c>
      <c r="T481" s="179" t="s">
        <v>160</v>
      </c>
      <c r="U481" s="158">
        <v>0.71799999999999997</v>
      </c>
      <c r="V481" s="158">
        <f>ROUND(E481*U481,2)</f>
        <v>21.15</v>
      </c>
      <c r="W481" s="158"/>
      <c r="X481" s="158" t="s">
        <v>161</v>
      </c>
      <c r="Y481" s="158" t="s">
        <v>162</v>
      </c>
      <c r="Z481" s="147"/>
      <c r="AA481" s="147"/>
      <c r="AB481" s="147"/>
      <c r="AC481" s="147"/>
      <c r="AD481" s="147"/>
      <c r="AE481" s="147"/>
      <c r="AF481" s="147"/>
      <c r="AG481" s="147" t="s">
        <v>163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2" x14ac:dyDescent="0.2">
      <c r="A482" s="154"/>
      <c r="B482" s="155"/>
      <c r="C482" s="191" t="s">
        <v>1007</v>
      </c>
      <c r="D482" s="160"/>
      <c r="E482" s="161">
        <v>2.9</v>
      </c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58"/>
      <c r="Z482" s="147"/>
      <c r="AA482" s="147"/>
      <c r="AB482" s="147"/>
      <c r="AC482" s="147"/>
      <c r="AD482" s="147"/>
      <c r="AE482" s="147"/>
      <c r="AF482" s="147"/>
      <c r="AG482" s="147" t="s">
        <v>167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3" x14ac:dyDescent="0.2">
      <c r="A483" s="154"/>
      <c r="B483" s="155"/>
      <c r="C483" s="191" t="s">
        <v>1008</v>
      </c>
      <c r="D483" s="160"/>
      <c r="E483" s="161">
        <v>26.56</v>
      </c>
      <c r="F483" s="158"/>
      <c r="G483" s="158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58"/>
      <c r="Z483" s="147"/>
      <c r="AA483" s="147"/>
      <c r="AB483" s="147"/>
      <c r="AC483" s="147"/>
      <c r="AD483" s="147"/>
      <c r="AE483" s="147"/>
      <c r="AF483" s="147"/>
      <c r="AG483" s="147" t="s">
        <v>167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73">
        <v>115</v>
      </c>
      <c r="B484" s="174" t="s">
        <v>1009</v>
      </c>
      <c r="C484" s="190" t="s">
        <v>1010</v>
      </c>
      <c r="D484" s="175" t="s">
        <v>186</v>
      </c>
      <c r="E484" s="176">
        <v>16.05</v>
      </c>
      <c r="F484" s="177"/>
      <c r="G484" s="178">
        <f>ROUND(E484*F484,2)</f>
        <v>0</v>
      </c>
      <c r="H484" s="177"/>
      <c r="I484" s="178">
        <f>ROUND(E484*H484,2)</f>
        <v>0</v>
      </c>
      <c r="J484" s="177"/>
      <c r="K484" s="178">
        <f>ROUND(E484*J484,2)</f>
        <v>0</v>
      </c>
      <c r="L484" s="178">
        <v>21</v>
      </c>
      <c r="M484" s="178">
        <f>G484*(1+L484/100)</f>
        <v>0</v>
      </c>
      <c r="N484" s="176">
        <v>0</v>
      </c>
      <c r="O484" s="176">
        <f>ROUND(E484*N484,2)</f>
        <v>0</v>
      </c>
      <c r="P484" s="176">
        <v>1.1129999999999999E-2</v>
      </c>
      <c r="Q484" s="176">
        <f>ROUND(E484*P484,2)</f>
        <v>0.18</v>
      </c>
      <c r="R484" s="178" t="s">
        <v>263</v>
      </c>
      <c r="S484" s="178" t="s">
        <v>160</v>
      </c>
      <c r="T484" s="179" t="s">
        <v>160</v>
      </c>
      <c r="U484" s="158">
        <v>8.3000000000000004E-2</v>
      </c>
      <c r="V484" s="158">
        <f>ROUND(E484*U484,2)</f>
        <v>1.33</v>
      </c>
      <c r="W484" s="158"/>
      <c r="X484" s="158" t="s">
        <v>161</v>
      </c>
      <c r="Y484" s="158" t="s">
        <v>162</v>
      </c>
      <c r="Z484" s="147"/>
      <c r="AA484" s="147"/>
      <c r="AB484" s="147"/>
      <c r="AC484" s="147"/>
      <c r="AD484" s="147"/>
      <c r="AE484" s="147"/>
      <c r="AF484" s="147"/>
      <c r="AG484" s="147" t="s">
        <v>163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2" x14ac:dyDescent="0.2">
      <c r="A485" s="154"/>
      <c r="B485" s="155"/>
      <c r="C485" s="191" t="s">
        <v>1011</v>
      </c>
      <c r="D485" s="160"/>
      <c r="E485" s="161">
        <v>16.05</v>
      </c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58"/>
      <c r="Z485" s="147"/>
      <c r="AA485" s="147"/>
      <c r="AB485" s="147"/>
      <c r="AC485" s="147"/>
      <c r="AD485" s="147"/>
      <c r="AE485" s="147"/>
      <c r="AF485" s="147"/>
      <c r="AG485" s="147" t="s">
        <v>167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73">
        <v>116</v>
      </c>
      <c r="B486" s="174" t="s">
        <v>308</v>
      </c>
      <c r="C486" s="190" t="s">
        <v>309</v>
      </c>
      <c r="D486" s="175" t="s">
        <v>186</v>
      </c>
      <c r="E486" s="176">
        <v>16.8</v>
      </c>
      <c r="F486" s="177"/>
      <c r="G486" s="178">
        <f>ROUND(E486*F486,2)</f>
        <v>0</v>
      </c>
      <c r="H486" s="177"/>
      <c r="I486" s="178">
        <f>ROUND(E486*H486,2)</f>
        <v>0</v>
      </c>
      <c r="J486" s="177"/>
      <c r="K486" s="178">
        <f>ROUND(E486*J486,2)</f>
        <v>0</v>
      </c>
      <c r="L486" s="178">
        <v>21</v>
      </c>
      <c r="M486" s="178">
        <f>G486*(1+L486/100)</f>
        <v>0</v>
      </c>
      <c r="N486" s="176">
        <v>0</v>
      </c>
      <c r="O486" s="176">
        <f>ROUND(E486*N486,2)</f>
        <v>0</v>
      </c>
      <c r="P486" s="176">
        <v>1.507E-2</v>
      </c>
      <c r="Q486" s="176">
        <f>ROUND(E486*P486,2)</f>
        <v>0.25</v>
      </c>
      <c r="R486" s="178" t="s">
        <v>263</v>
      </c>
      <c r="S486" s="178" t="s">
        <v>160</v>
      </c>
      <c r="T486" s="179" t="s">
        <v>160</v>
      </c>
      <c r="U486" s="158">
        <v>0.11</v>
      </c>
      <c r="V486" s="158">
        <f>ROUND(E486*U486,2)</f>
        <v>1.85</v>
      </c>
      <c r="W486" s="158"/>
      <c r="X486" s="158" t="s">
        <v>161</v>
      </c>
      <c r="Y486" s="158" t="s">
        <v>162</v>
      </c>
      <c r="Z486" s="147"/>
      <c r="AA486" s="147"/>
      <c r="AB486" s="147"/>
      <c r="AC486" s="147"/>
      <c r="AD486" s="147"/>
      <c r="AE486" s="147"/>
      <c r="AF486" s="147"/>
      <c r="AG486" s="147" t="s">
        <v>163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2" x14ac:dyDescent="0.2">
      <c r="A487" s="154"/>
      <c r="B487" s="155"/>
      <c r="C487" s="191" t="s">
        <v>1012</v>
      </c>
      <c r="D487" s="160"/>
      <c r="E487" s="161">
        <v>16.8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58"/>
      <c r="Z487" s="147"/>
      <c r="AA487" s="147"/>
      <c r="AB487" s="147"/>
      <c r="AC487" s="147"/>
      <c r="AD487" s="147"/>
      <c r="AE487" s="147"/>
      <c r="AF487" s="147"/>
      <c r="AG487" s="147" t="s">
        <v>167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73">
        <v>117</v>
      </c>
      <c r="B488" s="174" t="s">
        <v>1013</v>
      </c>
      <c r="C488" s="190" t="s">
        <v>1014</v>
      </c>
      <c r="D488" s="175" t="s">
        <v>186</v>
      </c>
      <c r="E488" s="176">
        <v>3</v>
      </c>
      <c r="F488" s="177"/>
      <c r="G488" s="178">
        <f>ROUND(E488*F488,2)</f>
        <v>0</v>
      </c>
      <c r="H488" s="177"/>
      <c r="I488" s="178">
        <f>ROUND(E488*H488,2)</f>
        <v>0</v>
      </c>
      <c r="J488" s="177"/>
      <c r="K488" s="178">
        <f>ROUND(E488*J488,2)</f>
        <v>0</v>
      </c>
      <c r="L488" s="178">
        <v>21</v>
      </c>
      <c r="M488" s="178">
        <f>G488*(1+L488/100)</f>
        <v>0</v>
      </c>
      <c r="N488" s="176">
        <v>0</v>
      </c>
      <c r="O488" s="176">
        <f>ROUND(E488*N488,2)</f>
        <v>0</v>
      </c>
      <c r="P488" s="176">
        <v>3.3169999999999998E-2</v>
      </c>
      <c r="Q488" s="176">
        <f>ROUND(E488*P488,2)</f>
        <v>0.1</v>
      </c>
      <c r="R488" s="178" t="s">
        <v>263</v>
      </c>
      <c r="S488" s="178" t="s">
        <v>160</v>
      </c>
      <c r="T488" s="179" t="s">
        <v>160</v>
      </c>
      <c r="U488" s="158">
        <v>3.9</v>
      </c>
      <c r="V488" s="158">
        <f>ROUND(E488*U488,2)</f>
        <v>11.7</v>
      </c>
      <c r="W488" s="158"/>
      <c r="X488" s="158" t="s">
        <v>161</v>
      </c>
      <c r="Y488" s="158" t="s">
        <v>162</v>
      </c>
      <c r="Z488" s="147"/>
      <c r="AA488" s="147"/>
      <c r="AB488" s="147"/>
      <c r="AC488" s="147"/>
      <c r="AD488" s="147"/>
      <c r="AE488" s="147"/>
      <c r="AF488" s="147"/>
      <c r="AG488" s="147" t="s">
        <v>163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2" x14ac:dyDescent="0.2">
      <c r="A489" s="154"/>
      <c r="B489" s="155"/>
      <c r="C489" s="191" t="s">
        <v>1015</v>
      </c>
      <c r="D489" s="160"/>
      <c r="E489" s="161">
        <v>1.8</v>
      </c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58"/>
      <c r="Z489" s="147"/>
      <c r="AA489" s="147"/>
      <c r="AB489" s="147"/>
      <c r="AC489" s="147"/>
      <c r="AD489" s="147"/>
      <c r="AE489" s="147"/>
      <c r="AF489" s="147"/>
      <c r="AG489" s="147" t="s">
        <v>167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">
      <c r="A490" s="154"/>
      <c r="B490" s="155"/>
      <c r="C490" s="191" t="s">
        <v>1016</v>
      </c>
      <c r="D490" s="160"/>
      <c r="E490" s="161">
        <v>1.2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58"/>
      <c r="Z490" s="147"/>
      <c r="AA490" s="147"/>
      <c r="AB490" s="147"/>
      <c r="AC490" s="147"/>
      <c r="AD490" s="147"/>
      <c r="AE490" s="147"/>
      <c r="AF490" s="147"/>
      <c r="AG490" s="147" t="s">
        <v>167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73">
        <v>118</v>
      </c>
      <c r="B491" s="174" t="s">
        <v>1017</v>
      </c>
      <c r="C491" s="190" t="s">
        <v>1018</v>
      </c>
      <c r="D491" s="175" t="s">
        <v>186</v>
      </c>
      <c r="E491" s="176">
        <v>3.85</v>
      </c>
      <c r="F491" s="177"/>
      <c r="G491" s="178">
        <f>ROUND(E491*F491,2)</f>
        <v>0</v>
      </c>
      <c r="H491" s="177"/>
      <c r="I491" s="178">
        <f>ROUND(E491*H491,2)</f>
        <v>0</v>
      </c>
      <c r="J491" s="177"/>
      <c r="K491" s="178">
        <f>ROUND(E491*J491,2)</f>
        <v>0</v>
      </c>
      <c r="L491" s="178">
        <v>21</v>
      </c>
      <c r="M491" s="178">
        <f>G491*(1+L491/100)</f>
        <v>0</v>
      </c>
      <c r="N491" s="176">
        <v>0</v>
      </c>
      <c r="O491" s="176">
        <f>ROUND(E491*N491,2)</f>
        <v>0</v>
      </c>
      <c r="P491" s="176">
        <v>0.12266000000000001</v>
      </c>
      <c r="Q491" s="176">
        <f>ROUND(E491*P491,2)</f>
        <v>0.47</v>
      </c>
      <c r="R491" s="178" t="s">
        <v>263</v>
      </c>
      <c r="S491" s="178" t="s">
        <v>160</v>
      </c>
      <c r="T491" s="179" t="s">
        <v>160</v>
      </c>
      <c r="U491" s="158">
        <v>7.1</v>
      </c>
      <c r="V491" s="158">
        <f>ROUND(E491*U491,2)</f>
        <v>27.34</v>
      </c>
      <c r="W491" s="158"/>
      <c r="X491" s="158" t="s">
        <v>161</v>
      </c>
      <c r="Y491" s="158" t="s">
        <v>162</v>
      </c>
      <c r="Z491" s="147"/>
      <c r="AA491" s="147"/>
      <c r="AB491" s="147"/>
      <c r="AC491" s="147"/>
      <c r="AD491" s="147"/>
      <c r="AE491" s="147"/>
      <c r="AF491" s="147"/>
      <c r="AG491" s="147" t="s">
        <v>163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2" x14ac:dyDescent="0.2">
      <c r="A492" s="154"/>
      <c r="B492" s="155"/>
      <c r="C492" s="191" t="s">
        <v>1019</v>
      </c>
      <c r="D492" s="160"/>
      <c r="E492" s="161">
        <v>1.95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58"/>
      <c r="Z492" s="147"/>
      <c r="AA492" s="147"/>
      <c r="AB492" s="147"/>
      <c r="AC492" s="147"/>
      <c r="AD492" s="147"/>
      <c r="AE492" s="147"/>
      <c r="AF492" s="147"/>
      <c r="AG492" s="147" t="s">
        <v>167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">
      <c r="A493" s="154"/>
      <c r="B493" s="155"/>
      <c r="C493" s="191" t="s">
        <v>1020</v>
      </c>
      <c r="D493" s="160"/>
      <c r="E493" s="161">
        <v>1.3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58"/>
      <c r="Z493" s="147"/>
      <c r="AA493" s="147"/>
      <c r="AB493" s="147"/>
      <c r="AC493" s="147"/>
      <c r="AD493" s="147"/>
      <c r="AE493" s="147"/>
      <c r="AF493" s="147"/>
      <c r="AG493" s="147" t="s">
        <v>167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4"/>
      <c r="B494" s="155"/>
      <c r="C494" s="191" t="s">
        <v>1021</v>
      </c>
      <c r="D494" s="160"/>
      <c r="E494" s="161">
        <v>0.6</v>
      </c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58"/>
      <c r="Z494" s="147"/>
      <c r="AA494" s="147"/>
      <c r="AB494" s="147"/>
      <c r="AC494" s="147"/>
      <c r="AD494" s="147"/>
      <c r="AE494" s="147"/>
      <c r="AF494" s="147"/>
      <c r="AG494" s="147" t="s">
        <v>167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ht="22.5" outlineLevel="1" x14ac:dyDescent="0.2">
      <c r="A495" s="173">
        <v>119</v>
      </c>
      <c r="B495" s="174" t="s">
        <v>1022</v>
      </c>
      <c r="C495" s="190" t="s">
        <v>1023</v>
      </c>
      <c r="D495" s="175" t="s">
        <v>186</v>
      </c>
      <c r="E495" s="176">
        <v>1.8</v>
      </c>
      <c r="F495" s="177"/>
      <c r="G495" s="178">
        <f>ROUND(E495*F495,2)</f>
        <v>0</v>
      </c>
      <c r="H495" s="177"/>
      <c r="I495" s="178">
        <f>ROUND(E495*H495,2)</f>
        <v>0</v>
      </c>
      <c r="J495" s="177"/>
      <c r="K495" s="178">
        <f>ROUND(E495*J495,2)</f>
        <v>0</v>
      </c>
      <c r="L495" s="178">
        <v>21</v>
      </c>
      <c r="M495" s="178">
        <f>G495*(1+L495/100)</f>
        <v>0</v>
      </c>
      <c r="N495" s="176">
        <v>1.0000000000000001E-5</v>
      </c>
      <c r="O495" s="176">
        <f>ROUND(E495*N495,2)</f>
        <v>0</v>
      </c>
      <c r="P495" s="176">
        <v>0</v>
      </c>
      <c r="Q495" s="176">
        <f>ROUND(E495*P495,2)</f>
        <v>0</v>
      </c>
      <c r="R495" s="178" t="s">
        <v>263</v>
      </c>
      <c r="S495" s="178" t="s">
        <v>160</v>
      </c>
      <c r="T495" s="179" t="s">
        <v>160</v>
      </c>
      <c r="U495" s="158">
        <v>1.2090000000000001</v>
      </c>
      <c r="V495" s="158">
        <f>ROUND(E495*U495,2)</f>
        <v>2.1800000000000002</v>
      </c>
      <c r="W495" s="158"/>
      <c r="X495" s="158" t="s">
        <v>161</v>
      </c>
      <c r="Y495" s="158" t="s">
        <v>162</v>
      </c>
      <c r="Z495" s="147"/>
      <c r="AA495" s="147"/>
      <c r="AB495" s="147"/>
      <c r="AC495" s="147"/>
      <c r="AD495" s="147"/>
      <c r="AE495" s="147"/>
      <c r="AF495" s="147"/>
      <c r="AG495" s="147" t="s">
        <v>163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2" x14ac:dyDescent="0.2">
      <c r="A496" s="154"/>
      <c r="B496" s="155"/>
      <c r="C496" s="191" t="s">
        <v>1015</v>
      </c>
      <c r="D496" s="160"/>
      <c r="E496" s="161">
        <v>1.8</v>
      </c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58"/>
      <c r="Z496" s="147"/>
      <c r="AA496" s="147"/>
      <c r="AB496" s="147"/>
      <c r="AC496" s="147"/>
      <c r="AD496" s="147"/>
      <c r="AE496" s="147"/>
      <c r="AF496" s="147"/>
      <c r="AG496" s="147" t="s">
        <v>167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ht="22.5" outlineLevel="1" x14ac:dyDescent="0.2">
      <c r="A497" s="173">
        <v>120</v>
      </c>
      <c r="B497" s="174" t="s">
        <v>1024</v>
      </c>
      <c r="C497" s="190" t="s">
        <v>1025</v>
      </c>
      <c r="D497" s="175" t="s">
        <v>186</v>
      </c>
      <c r="E497" s="176">
        <v>1.95</v>
      </c>
      <c r="F497" s="177"/>
      <c r="G497" s="178">
        <f>ROUND(E497*F497,2)</f>
        <v>0</v>
      </c>
      <c r="H497" s="177"/>
      <c r="I497" s="178">
        <f>ROUND(E497*H497,2)</f>
        <v>0</v>
      </c>
      <c r="J497" s="177"/>
      <c r="K497" s="178">
        <f>ROUND(E497*J497,2)</f>
        <v>0</v>
      </c>
      <c r="L497" s="178">
        <v>21</v>
      </c>
      <c r="M497" s="178">
        <f>G497*(1+L497/100)</f>
        <v>0</v>
      </c>
      <c r="N497" s="176">
        <v>2.0000000000000002E-5</v>
      </c>
      <c r="O497" s="176">
        <f>ROUND(E497*N497,2)</f>
        <v>0</v>
      </c>
      <c r="P497" s="176">
        <v>0</v>
      </c>
      <c r="Q497" s="176">
        <f>ROUND(E497*P497,2)</f>
        <v>0</v>
      </c>
      <c r="R497" s="178" t="s">
        <v>263</v>
      </c>
      <c r="S497" s="178" t="s">
        <v>160</v>
      </c>
      <c r="T497" s="179" t="s">
        <v>160</v>
      </c>
      <c r="U497" s="158">
        <v>2.1349999999999998</v>
      </c>
      <c r="V497" s="158">
        <f>ROUND(E497*U497,2)</f>
        <v>4.16</v>
      </c>
      <c r="W497" s="158"/>
      <c r="X497" s="158" t="s">
        <v>161</v>
      </c>
      <c r="Y497" s="158" t="s">
        <v>162</v>
      </c>
      <c r="Z497" s="147"/>
      <c r="AA497" s="147"/>
      <c r="AB497" s="147"/>
      <c r="AC497" s="147"/>
      <c r="AD497" s="147"/>
      <c r="AE497" s="147"/>
      <c r="AF497" s="147"/>
      <c r="AG497" s="147" t="s">
        <v>163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2" x14ac:dyDescent="0.2">
      <c r="A498" s="154"/>
      <c r="B498" s="155"/>
      <c r="C498" s="191" t="s">
        <v>1019</v>
      </c>
      <c r="D498" s="160"/>
      <c r="E498" s="161">
        <v>1.95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58"/>
      <c r="Z498" s="147"/>
      <c r="AA498" s="147"/>
      <c r="AB498" s="147"/>
      <c r="AC498" s="147"/>
      <c r="AD498" s="147"/>
      <c r="AE498" s="147"/>
      <c r="AF498" s="147"/>
      <c r="AG498" s="147" t="s">
        <v>167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73">
        <v>121</v>
      </c>
      <c r="B499" s="174" t="s">
        <v>1026</v>
      </c>
      <c r="C499" s="190" t="s">
        <v>1027</v>
      </c>
      <c r="D499" s="175" t="s">
        <v>186</v>
      </c>
      <c r="E499" s="176">
        <v>49.81</v>
      </c>
      <c r="F499" s="177"/>
      <c r="G499" s="178">
        <f>ROUND(E499*F499,2)</f>
        <v>0</v>
      </c>
      <c r="H499" s="177"/>
      <c r="I499" s="178">
        <f>ROUND(E499*H499,2)</f>
        <v>0</v>
      </c>
      <c r="J499" s="177"/>
      <c r="K499" s="178">
        <f>ROUND(E499*J499,2)</f>
        <v>0</v>
      </c>
      <c r="L499" s="178">
        <v>21</v>
      </c>
      <c r="M499" s="178">
        <f>G499*(1+L499/100)</f>
        <v>0</v>
      </c>
      <c r="N499" s="176">
        <v>0</v>
      </c>
      <c r="O499" s="176">
        <f>ROUND(E499*N499,2)</f>
        <v>0</v>
      </c>
      <c r="P499" s="176">
        <v>4.6000000000000001E-4</v>
      </c>
      <c r="Q499" s="176">
        <f>ROUND(E499*P499,2)</f>
        <v>0.02</v>
      </c>
      <c r="R499" s="178" t="s">
        <v>263</v>
      </c>
      <c r="S499" s="178" t="s">
        <v>160</v>
      </c>
      <c r="T499" s="179" t="s">
        <v>160</v>
      </c>
      <c r="U499" s="158">
        <v>1</v>
      </c>
      <c r="V499" s="158">
        <f>ROUND(E499*U499,2)</f>
        <v>49.81</v>
      </c>
      <c r="W499" s="158"/>
      <c r="X499" s="158" t="s">
        <v>161</v>
      </c>
      <c r="Y499" s="158" t="s">
        <v>162</v>
      </c>
      <c r="Z499" s="147"/>
      <c r="AA499" s="147"/>
      <c r="AB499" s="147"/>
      <c r="AC499" s="147"/>
      <c r="AD499" s="147"/>
      <c r="AE499" s="147"/>
      <c r="AF499" s="147"/>
      <c r="AG499" s="147" t="s">
        <v>163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2" x14ac:dyDescent="0.2">
      <c r="A500" s="154"/>
      <c r="B500" s="155"/>
      <c r="C500" s="191" t="s">
        <v>1028</v>
      </c>
      <c r="D500" s="160"/>
      <c r="E500" s="161">
        <v>5.6</v>
      </c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58"/>
      <c r="Z500" s="147"/>
      <c r="AA500" s="147"/>
      <c r="AB500" s="147"/>
      <c r="AC500" s="147"/>
      <c r="AD500" s="147"/>
      <c r="AE500" s="147"/>
      <c r="AF500" s="147"/>
      <c r="AG500" s="147" t="s">
        <v>167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3" x14ac:dyDescent="0.2">
      <c r="A501" s="154"/>
      <c r="B501" s="155"/>
      <c r="C501" s="191" t="s">
        <v>1029</v>
      </c>
      <c r="D501" s="160"/>
      <c r="E501" s="161">
        <v>37.4</v>
      </c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58"/>
      <c r="Z501" s="147"/>
      <c r="AA501" s="147"/>
      <c r="AB501" s="147"/>
      <c r="AC501" s="147"/>
      <c r="AD501" s="147"/>
      <c r="AE501" s="147"/>
      <c r="AF501" s="147"/>
      <c r="AG501" s="147" t="s">
        <v>167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3" x14ac:dyDescent="0.2">
      <c r="A502" s="154"/>
      <c r="B502" s="155"/>
      <c r="C502" s="191" t="s">
        <v>1030</v>
      </c>
      <c r="D502" s="160"/>
      <c r="E502" s="161">
        <v>6.81</v>
      </c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58"/>
      <c r="Z502" s="147"/>
      <c r="AA502" s="147"/>
      <c r="AB502" s="147"/>
      <c r="AC502" s="147"/>
      <c r="AD502" s="147"/>
      <c r="AE502" s="147"/>
      <c r="AF502" s="147"/>
      <c r="AG502" s="147" t="s">
        <v>167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">
      <c r="A503" s="173">
        <v>122</v>
      </c>
      <c r="B503" s="174" t="s">
        <v>1031</v>
      </c>
      <c r="C503" s="190" t="s">
        <v>1032</v>
      </c>
      <c r="D503" s="175" t="s">
        <v>186</v>
      </c>
      <c r="E503" s="176">
        <v>9.4</v>
      </c>
      <c r="F503" s="177"/>
      <c r="G503" s="178">
        <f>ROUND(E503*F503,2)</f>
        <v>0</v>
      </c>
      <c r="H503" s="177"/>
      <c r="I503" s="178">
        <f>ROUND(E503*H503,2)</f>
        <v>0</v>
      </c>
      <c r="J503" s="177"/>
      <c r="K503" s="178">
        <f>ROUND(E503*J503,2)</f>
        <v>0</v>
      </c>
      <c r="L503" s="178">
        <v>21</v>
      </c>
      <c r="M503" s="178">
        <f>G503*(1+L503/100)</f>
        <v>0</v>
      </c>
      <c r="N503" s="176">
        <v>0</v>
      </c>
      <c r="O503" s="176">
        <f>ROUND(E503*N503,2)</f>
        <v>0</v>
      </c>
      <c r="P503" s="176">
        <v>4.6000000000000001E-4</v>
      </c>
      <c r="Q503" s="176">
        <f>ROUND(E503*P503,2)</f>
        <v>0</v>
      </c>
      <c r="R503" s="178" t="s">
        <v>263</v>
      </c>
      <c r="S503" s="178" t="s">
        <v>160</v>
      </c>
      <c r="T503" s="179" t="s">
        <v>160</v>
      </c>
      <c r="U503" s="158">
        <v>2</v>
      </c>
      <c r="V503" s="158">
        <f>ROUND(E503*U503,2)</f>
        <v>18.8</v>
      </c>
      <c r="W503" s="158"/>
      <c r="X503" s="158" t="s">
        <v>161</v>
      </c>
      <c r="Y503" s="158" t="s">
        <v>162</v>
      </c>
      <c r="Z503" s="147"/>
      <c r="AA503" s="147"/>
      <c r="AB503" s="147"/>
      <c r="AC503" s="147"/>
      <c r="AD503" s="147"/>
      <c r="AE503" s="147"/>
      <c r="AF503" s="147"/>
      <c r="AG503" s="147" t="s">
        <v>163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2" x14ac:dyDescent="0.2">
      <c r="A504" s="154"/>
      <c r="B504" s="155"/>
      <c r="C504" s="191" t="s">
        <v>1033</v>
      </c>
      <c r="D504" s="160"/>
      <c r="E504" s="161">
        <v>9.4</v>
      </c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58"/>
      <c r="Z504" s="147"/>
      <c r="AA504" s="147"/>
      <c r="AB504" s="147"/>
      <c r="AC504" s="147"/>
      <c r="AD504" s="147"/>
      <c r="AE504" s="147"/>
      <c r="AF504" s="147"/>
      <c r="AG504" s="147" t="s">
        <v>167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ht="22.5" outlineLevel="1" x14ac:dyDescent="0.2">
      <c r="A505" s="173">
        <v>123</v>
      </c>
      <c r="B505" s="174" t="s">
        <v>1034</v>
      </c>
      <c r="C505" s="190" t="s">
        <v>1035</v>
      </c>
      <c r="D505" s="175" t="s">
        <v>178</v>
      </c>
      <c r="E505" s="176">
        <v>2</v>
      </c>
      <c r="F505" s="177"/>
      <c r="G505" s="178">
        <f>ROUND(E505*F505,2)</f>
        <v>0</v>
      </c>
      <c r="H505" s="177"/>
      <c r="I505" s="178">
        <f>ROUND(E505*H505,2)</f>
        <v>0</v>
      </c>
      <c r="J505" s="177"/>
      <c r="K505" s="178">
        <f>ROUND(E505*J505,2)</f>
        <v>0</v>
      </c>
      <c r="L505" s="178">
        <v>21</v>
      </c>
      <c r="M505" s="178">
        <f>G505*(1+L505/100)</f>
        <v>0</v>
      </c>
      <c r="N505" s="176">
        <v>3.4000000000000002E-4</v>
      </c>
      <c r="O505" s="176">
        <f>ROUND(E505*N505,2)</f>
        <v>0</v>
      </c>
      <c r="P505" s="176">
        <v>6.9000000000000006E-2</v>
      </c>
      <c r="Q505" s="176">
        <f>ROUND(E505*P505,2)</f>
        <v>0.14000000000000001</v>
      </c>
      <c r="R505" s="178" t="s">
        <v>263</v>
      </c>
      <c r="S505" s="178" t="s">
        <v>160</v>
      </c>
      <c r="T505" s="179" t="s">
        <v>160</v>
      </c>
      <c r="U505" s="158">
        <v>0.21299999999999999</v>
      </c>
      <c r="V505" s="158">
        <f>ROUND(E505*U505,2)</f>
        <v>0.43</v>
      </c>
      <c r="W505" s="158"/>
      <c r="X505" s="158" t="s">
        <v>161</v>
      </c>
      <c r="Y505" s="158" t="s">
        <v>162</v>
      </c>
      <c r="Z505" s="147"/>
      <c r="AA505" s="147"/>
      <c r="AB505" s="147"/>
      <c r="AC505" s="147"/>
      <c r="AD505" s="147"/>
      <c r="AE505" s="147"/>
      <c r="AF505" s="147"/>
      <c r="AG505" s="147" t="s">
        <v>163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2" x14ac:dyDescent="0.2">
      <c r="A506" s="154"/>
      <c r="B506" s="155"/>
      <c r="C506" s="256" t="s">
        <v>1036</v>
      </c>
      <c r="D506" s="257"/>
      <c r="E506" s="257"/>
      <c r="F506" s="257"/>
      <c r="G506" s="257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58"/>
      <c r="Z506" s="147"/>
      <c r="AA506" s="147"/>
      <c r="AB506" s="147"/>
      <c r="AC506" s="147"/>
      <c r="AD506" s="147"/>
      <c r="AE506" s="147"/>
      <c r="AF506" s="147"/>
      <c r="AG506" s="147" t="s">
        <v>165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2" x14ac:dyDescent="0.2">
      <c r="A507" s="154"/>
      <c r="B507" s="155"/>
      <c r="C507" s="258" t="s">
        <v>1037</v>
      </c>
      <c r="D507" s="259"/>
      <c r="E507" s="259"/>
      <c r="F507" s="259"/>
      <c r="G507" s="259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58"/>
      <c r="Z507" s="147"/>
      <c r="AA507" s="147"/>
      <c r="AB507" s="147"/>
      <c r="AC507" s="147"/>
      <c r="AD507" s="147"/>
      <c r="AE507" s="147"/>
      <c r="AF507" s="147"/>
      <c r="AG507" s="147" t="s">
        <v>189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2" x14ac:dyDescent="0.2">
      <c r="A508" s="154"/>
      <c r="B508" s="155"/>
      <c r="C508" s="191" t="s">
        <v>1038</v>
      </c>
      <c r="D508" s="160"/>
      <c r="E508" s="161">
        <v>1</v>
      </c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58"/>
      <c r="Z508" s="147"/>
      <c r="AA508" s="147"/>
      <c r="AB508" s="147"/>
      <c r="AC508" s="147"/>
      <c r="AD508" s="147"/>
      <c r="AE508" s="147"/>
      <c r="AF508" s="147"/>
      <c r="AG508" s="147" t="s">
        <v>167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3" x14ac:dyDescent="0.2">
      <c r="A509" s="154"/>
      <c r="B509" s="155"/>
      <c r="C509" s="191" t="s">
        <v>1039</v>
      </c>
      <c r="D509" s="160"/>
      <c r="E509" s="161">
        <v>1</v>
      </c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58"/>
      <c r="Z509" s="147"/>
      <c r="AA509" s="147"/>
      <c r="AB509" s="147"/>
      <c r="AC509" s="147"/>
      <c r="AD509" s="147"/>
      <c r="AE509" s="147"/>
      <c r="AF509" s="147"/>
      <c r="AG509" s="147" t="s">
        <v>167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ht="22.5" outlineLevel="1" x14ac:dyDescent="0.2">
      <c r="A510" s="173">
        <v>124</v>
      </c>
      <c r="B510" s="174" t="s">
        <v>1040</v>
      </c>
      <c r="C510" s="190" t="s">
        <v>1041</v>
      </c>
      <c r="D510" s="175" t="s">
        <v>178</v>
      </c>
      <c r="E510" s="176">
        <v>1</v>
      </c>
      <c r="F510" s="177"/>
      <c r="G510" s="178">
        <f>ROUND(E510*F510,2)</f>
        <v>0</v>
      </c>
      <c r="H510" s="177"/>
      <c r="I510" s="178">
        <f>ROUND(E510*H510,2)</f>
        <v>0</v>
      </c>
      <c r="J510" s="177"/>
      <c r="K510" s="178">
        <f>ROUND(E510*J510,2)</f>
        <v>0</v>
      </c>
      <c r="L510" s="178">
        <v>21</v>
      </c>
      <c r="M510" s="178">
        <f>G510*(1+L510/100)</f>
        <v>0</v>
      </c>
      <c r="N510" s="176">
        <v>3.4000000000000002E-4</v>
      </c>
      <c r="O510" s="176">
        <f>ROUND(E510*N510,2)</f>
        <v>0</v>
      </c>
      <c r="P510" s="176">
        <v>0.13800000000000001</v>
      </c>
      <c r="Q510" s="176">
        <f>ROUND(E510*P510,2)</f>
        <v>0.14000000000000001</v>
      </c>
      <c r="R510" s="178" t="s">
        <v>263</v>
      </c>
      <c r="S510" s="178" t="s">
        <v>160</v>
      </c>
      <c r="T510" s="179" t="s">
        <v>160</v>
      </c>
      <c r="U510" s="158">
        <v>0.81299999999999994</v>
      </c>
      <c r="V510" s="158">
        <f>ROUND(E510*U510,2)</f>
        <v>0.81</v>
      </c>
      <c r="W510" s="158"/>
      <c r="X510" s="158" t="s">
        <v>161</v>
      </c>
      <c r="Y510" s="158" t="s">
        <v>162</v>
      </c>
      <c r="Z510" s="147"/>
      <c r="AA510" s="147"/>
      <c r="AB510" s="147"/>
      <c r="AC510" s="147"/>
      <c r="AD510" s="147"/>
      <c r="AE510" s="147"/>
      <c r="AF510" s="147"/>
      <c r="AG510" s="147" t="s">
        <v>163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2" x14ac:dyDescent="0.2">
      <c r="A511" s="154"/>
      <c r="B511" s="155"/>
      <c r="C511" s="256" t="s">
        <v>1036</v>
      </c>
      <c r="D511" s="257"/>
      <c r="E511" s="257"/>
      <c r="F511" s="257"/>
      <c r="G511" s="257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58"/>
      <c r="Z511" s="147"/>
      <c r="AA511" s="147"/>
      <c r="AB511" s="147"/>
      <c r="AC511" s="147"/>
      <c r="AD511" s="147"/>
      <c r="AE511" s="147"/>
      <c r="AF511" s="147"/>
      <c r="AG511" s="147" t="s">
        <v>165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2" x14ac:dyDescent="0.2">
      <c r="A512" s="154"/>
      <c r="B512" s="155"/>
      <c r="C512" s="258" t="s">
        <v>1037</v>
      </c>
      <c r="D512" s="259"/>
      <c r="E512" s="259"/>
      <c r="F512" s="259"/>
      <c r="G512" s="259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58"/>
      <c r="Z512" s="147"/>
      <c r="AA512" s="147"/>
      <c r="AB512" s="147"/>
      <c r="AC512" s="147"/>
      <c r="AD512" s="147"/>
      <c r="AE512" s="147"/>
      <c r="AF512" s="147"/>
      <c r="AG512" s="147" t="s">
        <v>189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2" x14ac:dyDescent="0.2">
      <c r="A513" s="154"/>
      <c r="B513" s="155"/>
      <c r="C513" s="191" t="s">
        <v>1042</v>
      </c>
      <c r="D513" s="160"/>
      <c r="E513" s="161">
        <v>1</v>
      </c>
      <c r="F513" s="158"/>
      <c r="G513" s="158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58"/>
      <c r="Z513" s="147"/>
      <c r="AA513" s="147"/>
      <c r="AB513" s="147"/>
      <c r="AC513" s="147"/>
      <c r="AD513" s="147"/>
      <c r="AE513" s="147"/>
      <c r="AF513" s="147"/>
      <c r="AG513" s="147" t="s">
        <v>167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ht="22.5" outlineLevel="1" x14ac:dyDescent="0.2">
      <c r="A514" s="173">
        <v>125</v>
      </c>
      <c r="B514" s="174" t="s">
        <v>1043</v>
      </c>
      <c r="C514" s="190" t="s">
        <v>1044</v>
      </c>
      <c r="D514" s="175" t="s">
        <v>186</v>
      </c>
      <c r="E514" s="176">
        <v>46.4</v>
      </c>
      <c r="F514" s="177"/>
      <c r="G514" s="178">
        <f>ROUND(E514*F514,2)</f>
        <v>0</v>
      </c>
      <c r="H514" s="177"/>
      <c r="I514" s="178">
        <f>ROUND(E514*H514,2)</f>
        <v>0</v>
      </c>
      <c r="J514" s="177"/>
      <c r="K514" s="178">
        <f>ROUND(E514*J514,2)</f>
        <v>0</v>
      </c>
      <c r="L514" s="178">
        <v>21</v>
      </c>
      <c r="M514" s="178">
        <f>G514*(1+L514/100)</f>
        <v>0</v>
      </c>
      <c r="N514" s="176">
        <v>2.3650000000000001E-2</v>
      </c>
      <c r="O514" s="176">
        <f>ROUND(E514*N514,2)</f>
        <v>1.1000000000000001</v>
      </c>
      <c r="P514" s="176">
        <v>0</v>
      </c>
      <c r="Q514" s="176">
        <f>ROUND(E514*P514,2)</f>
        <v>0</v>
      </c>
      <c r="R514" s="178" t="s">
        <v>263</v>
      </c>
      <c r="S514" s="178" t="s">
        <v>160</v>
      </c>
      <c r="T514" s="179" t="s">
        <v>160</v>
      </c>
      <c r="U514" s="158">
        <v>0.82599999999999996</v>
      </c>
      <c r="V514" s="158">
        <f>ROUND(E514*U514,2)</f>
        <v>38.33</v>
      </c>
      <c r="W514" s="158"/>
      <c r="X514" s="158" t="s">
        <v>161</v>
      </c>
      <c r="Y514" s="158" t="s">
        <v>162</v>
      </c>
      <c r="Z514" s="147"/>
      <c r="AA514" s="147"/>
      <c r="AB514" s="147"/>
      <c r="AC514" s="147"/>
      <c r="AD514" s="147"/>
      <c r="AE514" s="147"/>
      <c r="AF514" s="147"/>
      <c r="AG514" s="147" t="s">
        <v>163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2" x14ac:dyDescent="0.2">
      <c r="A515" s="154"/>
      <c r="B515" s="155"/>
      <c r="C515" s="191" t="s">
        <v>1045</v>
      </c>
      <c r="D515" s="160"/>
      <c r="E515" s="161">
        <v>35.200000000000003</v>
      </c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58"/>
      <c r="Z515" s="147"/>
      <c r="AA515" s="147"/>
      <c r="AB515" s="147"/>
      <c r="AC515" s="147"/>
      <c r="AD515" s="147"/>
      <c r="AE515" s="147"/>
      <c r="AF515" s="147"/>
      <c r="AG515" s="147" t="s">
        <v>167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3" x14ac:dyDescent="0.2">
      <c r="A516" s="154"/>
      <c r="B516" s="155"/>
      <c r="C516" s="191" t="s">
        <v>1046</v>
      </c>
      <c r="D516" s="160"/>
      <c r="E516" s="161">
        <v>11.2</v>
      </c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58"/>
      <c r="Z516" s="147"/>
      <c r="AA516" s="147"/>
      <c r="AB516" s="147"/>
      <c r="AC516" s="147"/>
      <c r="AD516" s="147"/>
      <c r="AE516" s="147"/>
      <c r="AF516" s="147"/>
      <c r="AG516" s="147" t="s">
        <v>167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ht="33.75" outlineLevel="1" x14ac:dyDescent="0.2">
      <c r="A517" s="173">
        <v>126</v>
      </c>
      <c r="B517" s="174" t="s">
        <v>1047</v>
      </c>
      <c r="C517" s="190" t="s">
        <v>1048</v>
      </c>
      <c r="D517" s="175" t="s">
        <v>186</v>
      </c>
      <c r="E517" s="176">
        <v>11.2</v>
      </c>
      <c r="F517" s="177"/>
      <c r="G517" s="178">
        <f>ROUND(E517*F517,2)</f>
        <v>0</v>
      </c>
      <c r="H517" s="177"/>
      <c r="I517" s="178">
        <f>ROUND(E517*H517,2)</f>
        <v>0</v>
      </c>
      <c r="J517" s="177"/>
      <c r="K517" s="178">
        <f>ROUND(E517*J517,2)</f>
        <v>0</v>
      </c>
      <c r="L517" s="178">
        <v>21</v>
      </c>
      <c r="M517" s="178">
        <f>G517*(1+L517/100)</f>
        <v>0</v>
      </c>
      <c r="N517" s="176">
        <v>4.4000000000000003E-3</v>
      </c>
      <c r="O517" s="176">
        <f>ROUND(E517*N517,2)</f>
        <v>0.05</v>
      </c>
      <c r="P517" s="176">
        <v>0</v>
      </c>
      <c r="Q517" s="176">
        <f>ROUND(E517*P517,2)</f>
        <v>0</v>
      </c>
      <c r="R517" s="178" t="s">
        <v>263</v>
      </c>
      <c r="S517" s="178" t="s">
        <v>160</v>
      </c>
      <c r="T517" s="179" t="s">
        <v>160</v>
      </c>
      <c r="U517" s="158">
        <v>5.5E-2</v>
      </c>
      <c r="V517" s="158">
        <f>ROUND(E517*U517,2)</f>
        <v>0.62</v>
      </c>
      <c r="W517" s="158"/>
      <c r="X517" s="158" t="s">
        <v>161</v>
      </c>
      <c r="Y517" s="158" t="s">
        <v>162</v>
      </c>
      <c r="Z517" s="147"/>
      <c r="AA517" s="147"/>
      <c r="AB517" s="147"/>
      <c r="AC517" s="147"/>
      <c r="AD517" s="147"/>
      <c r="AE517" s="147"/>
      <c r="AF517" s="147"/>
      <c r="AG517" s="147" t="s">
        <v>163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2" x14ac:dyDescent="0.2">
      <c r="A518" s="154"/>
      <c r="B518" s="155"/>
      <c r="C518" s="191" t="s">
        <v>1046</v>
      </c>
      <c r="D518" s="160"/>
      <c r="E518" s="161">
        <v>11.2</v>
      </c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58"/>
      <c r="Z518" s="147"/>
      <c r="AA518" s="147"/>
      <c r="AB518" s="147"/>
      <c r="AC518" s="147"/>
      <c r="AD518" s="147"/>
      <c r="AE518" s="147"/>
      <c r="AF518" s="147"/>
      <c r="AG518" s="147" t="s">
        <v>167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ht="22.5" outlineLevel="1" x14ac:dyDescent="0.2">
      <c r="A519" s="173">
        <v>127</v>
      </c>
      <c r="B519" s="174" t="s">
        <v>1049</v>
      </c>
      <c r="C519" s="190" t="s">
        <v>1050</v>
      </c>
      <c r="D519" s="175" t="s">
        <v>170</v>
      </c>
      <c r="E519" s="176">
        <v>413.5</v>
      </c>
      <c r="F519" s="177"/>
      <c r="G519" s="178">
        <f>ROUND(E519*F519,2)</f>
        <v>0</v>
      </c>
      <c r="H519" s="177"/>
      <c r="I519" s="178">
        <f>ROUND(E519*H519,2)</f>
        <v>0</v>
      </c>
      <c r="J519" s="177"/>
      <c r="K519" s="178">
        <f>ROUND(E519*J519,2)</f>
        <v>0</v>
      </c>
      <c r="L519" s="178">
        <v>21</v>
      </c>
      <c r="M519" s="178">
        <f>G519*(1+L519/100)</f>
        <v>0</v>
      </c>
      <c r="N519" s="176">
        <v>0</v>
      </c>
      <c r="O519" s="176">
        <f>ROUND(E519*N519,2)</f>
        <v>0</v>
      </c>
      <c r="P519" s="176">
        <v>4.0000000000000001E-3</v>
      </c>
      <c r="Q519" s="176">
        <f>ROUND(E519*P519,2)</f>
        <v>1.65</v>
      </c>
      <c r="R519" s="178" t="s">
        <v>263</v>
      </c>
      <c r="S519" s="178" t="s">
        <v>160</v>
      </c>
      <c r="T519" s="179" t="s">
        <v>160</v>
      </c>
      <c r="U519" s="158">
        <v>0.03</v>
      </c>
      <c r="V519" s="158">
        <f>ROUND(E519*U519,2)</f>
        <v>12.41</v>
      </c>
      <c r="W519" s="158"/>
      <c r="X519" s="158" t="s">
        <v>161</v>
      </c>
      <c r="Y519" s="158" t="s">
        <v>162</v>
      </c>
      <c r="Z519" s="147"/>
      <c r="AA519" s="147"/>
      <c r="AB519" s="147"/>
      <c r="AC519" s="147"/>
      <c r="AD519" s="147"/>
      <c r="AE519" s="147"/>
      <c r="AF519" s="147"/>
      <c r="AG519" s="147" t="s">
        <v>163</v>
      </c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2" x14ac:dyDescent="0.2">
      <c r="A520" s="154"/>
      <c r="B520" s="155"/>
      <c r="C520" s="191" t="s">
        <v>1051</v>
      </c>
      <c r="D520" s="160"/>
      <c r="E520" s="161">
        <v>238</v>
      </c>
      <c r="F520" s="158"/>
      <c r="G520" s="158"/>
      <c r="H520" s="158"/>
      <c r="I520" s="158"/>
      <c r="J520" s="158"/>
      <c r="K520" s="158"/>
      <c r="L520" s="158"/>
      <c r="M520" s="158"/>
      <c r="N520" s="157"/>
      <c r="O520" s="157"/>
      <c r="P520" s="157"/>
      <c r="Q520" s="157"/>
      <c r="R520" s="158"/>
      <c r="S520" s="158"/>
      <c r="T520" s="158"/>
      <c r="U520" s="158"/>
      <c r="V520" s="158"/>
      <c r="W520" s="158"/>
      <c r="X520" s="158"/>
      <c r="Y520" s="158"/>
      <c r="Z520" s="147"/>
      <c r="AA520" s="147"/>
      <c r="AB520" s="147"/>
      <c r="AC520" s="147"/>
      <c r="AD520" s="147"/>
      <c r="AE520" s="147"/>
      <c r="AF520" s="147"/>
      <c r="AG520" s="147" t="s">
        <v>167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3" x14ac:dyDescent="0.2">
      <c r="A521" s="154"/>
      <c r="B521" s="155"/>
      <c r="C521" s="191" t="s">
        <v>1052</v>
      </c>
      <c r="D521" s="160"/>
      <c r="E521" s="161">
        <v>104.8</v>
      </c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58"/>
      <c r="Z521" s="147"/>
      <c r="AA521" s="147"/>
      <c r="AB521" s="147"/>
      <c r="AC521" s="147"/>
      <c r="AD521" s="147"/>
      <c r="AE521" s="147"/>
      <c r="AF521" s="147"/>
      <c r="AG521" s="147" t="s">
        <v>167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3" x14ac:dyDescent="0.2">
      <c r="A522" s="154"/>
      <c r="B522" s="155"/>
      <c r="C522" s="191" t="s">
        <v>1053</v>
      </c>
      <c r="D522" s="160"/>
      <c r="E522" s="161">
        <v>70.7</v>
      </c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58"/>
      <c r="Z522" s="147"/>
      <c r="AA522" s="147"/>
      <c r="AB522" s="147"/>
      <c r="AC522" s="147"/>
      <c r="AD522" s="147"/>
      <c r="AE522" s="147"/>
      <c r="AF522" s="147"/>
      <c r="AG522" s="147" t="s">
        <v>167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ht="22.5" outlineLevel="1" x14ac:dyDescent="0.2">
      <c r="A523" s="173">
        <v>128</v>
      </c>
      <c r="B523" s="174" t="s">
        <v>1054</v>
      </c>
      <c r="C523" s="190" t="s">
        <v>1055</v>
      </c>
      <c r="D523" s="175" t="s">
        <v>170</v>
      </c>
      <c r="E523" s="176">
        <v>965.42070000000001</v>
      </c>
      <c r="F523" s="177"/>
      <c r="G523" s="178">
        <f>ROUND(E523*F523,2)</f>
        <v>0</v>
      </c>
      <c r="H523" s="177"/>
      <c r="I523" s="178">
        <f>ROUND(E523*H523,2)</f>
        <v>0</v>
      </c>
      <c r="J523" s="177"/>
      <c r="K523" s="178">
        <f>ROUND(E523*J523,2)</f>
        <v>0</v>
      </c>
      <c r="L523" s="178">
        <v>21</v>
      </c>
      <c r="M523" s="178">
        <f>G523*(1+L523/100)</f>
        <v>0</v>
      </c>
      <c r="N523" s="176">
        <v>0</v>
      </c>
      <c r="O523" s="176">
        <f>ROUND(E523*N523,2)</f>
        <v>0</v>
      </c>
      <c r="P523" s="176">
        <v>0.01</v>
      </c>
      <c r="Q523" s="176">
        <f>ROUND(E523*P523,2)</f>
        <v>9.65</v>
      </c>
      <c r="R523" s="178" t="s">
        <v>263</v>
      </c>
      <c r="S523" s="178" t="s">
        <v>160</v>
      </c>
      <c r="T523" s="179" t="s">
        <v>160</v>
      </c>
      <c r="U523" s="158">
        <v>0.08</v>
      </c>
      <c r="V523" s="158">
        <f>ROUND(E523*U523,2)</f>
        <v>77.23</v>
      </c>
      <c r="W523" s="158"/>
      <c r="X523" s="158" t="s">
        <v>161</v>
      </c>
      <c r="Y523" s="158" t="s">
        <v>162</v>
      </c>
      <c r="Z523" s="147"/>
      <c r="AA523" s="147"/>
      <c r="AB523" s="147"/>
      <c r="AC523" s="147"/>
      <c r="AD523" s="147"/>
      <c r="AE523" s="147"/>
      <c r="AF523" s="147"/>
      <c r="AG523" s="147" t="s">
        <v>163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2" x14ac:dyDescent="0.2">
      <c r="A524" s="154"/>
      <c r="B524" s="155"/>
      <c r="C524" s="191" t="s">
        <v>834</v>
      </c>
      <c r="D524" s="160"/>
      <c r="E524" s="161">
        <v>965.42070000000001</v>
      </c>
      <c r="F524" s="158"/>
      <c r="G524" s="158"/>
      <c r="H524" s="158"/>
      <c r="I524" s="158"/>
      <c r="J524" s="158"/>
      <c r="K524" s="158"/>
      <c r="L524" s="158"/>
      <c r="M524" s="158"/>
      <c r="N524" s="157"/>
      <c r="O524" s="157"/>
      <c r="P524" s="157"/>
      <c r="Q524" s="157"/>
      <c r="R524" s="158"/>
      <c r="S524" s="158"/>
      <c r="T524" s="158"/>
      <c r="U524" s="158"/>
      <c r="V524" s="158"/>
      <c r="W524" s="158"/>
      <c r="X524" s="158"/>
      <c r="Y524" s="158"/>
      <c r="Z524" s="147"/>
      <c r="AA524" s="147"/>
      <c r="AB524" s="147"/>
      <c r="AC524" s="147"/>
      <c r="AD524" s="147"/>
      <c r="AE524" s="147"/>
      <c r="AF524" s="147"/>
      <c r="AG524" s="147" t="s">
        <v>167</v>
      </c>
      <c r="AH524" s="147">
        <v>5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ht="22.5" outlineLevel="1" x14ac:dyDescent="0.2">
      <c r="A525" s="173">
        <v>129</v>
      </c>
      <c r="B525" s="174" t="s">
        <v>1056</v>
      </c>
      <c r="C525" s="190" t="s">
        <v>1057</v>
      </c>
      <c r="D525" s="175" t="s">
        <v>170</v>
      </c>
      <c r="E525" s="176">
        <v>92.268000000000001</v>
      </c>
      <c r="F525" s="177"/>
      <c r="G525" s="178">
        <f>ROUND(E525*F525,2)</f>
        <v>0</v>
      </c>
      <c r="H525" s="177"/>
      <c r="I525" s="178">
        <f>ROUND(E525*H525,2)</f>
        <v>0</v>
      </c>
      <c r="J525" s="177"/>
      <c r="K525" s="178">
        <f>ROUND(E525*J525,2)</f>
        <v>0</v>
      </c>
      <c r="L525" s="178">
        <v>21</v>
      </c>
      <c r="M525" s="178">
        <f>G525*(1+L525/100)</f>
        <v>0</v>
      </c>
      <c r="N525" s="176">
        <v>0</v>
      </c>
      <c r="O525" s="176">
        <f>ROUND(E525*N525,2)</f>
        <v>0</v>
      </c>
      <c r="P525" s="176">
        <v>4.5999999999999999E-2</v>
      </c>
      <c r="Q525" s="176">
        <f>ROUND(E525*P525,2)</f>
        <v>4.24</v>
      </c>
      <c r="R525" s="178" t="s">
        <v>263</v>
      </c>
      <c r="S525" s="178" t="s">
        <v>160</v>
      </c>
      <c r="T525" s="179" t="s">
        <v>160</v>
      </c>
      <c r="U525" s="158">
        <v>0.26</v>
      </c>
      <c r="V525" s="158">
        <f>ROUND(E525*U525,2)</f>
        <v>23.99</v>
      </c>
      <c r="W525" s="158"/>
      <c r="X525" s="158" t="s">
        <v>161</v>
      </c>
      <c r="Y525" s="158" t="s">
        <v>162</v>
      </c>
      <c r="Z525" s="147"/>
      <c r="AA525" s="147"/>
      <c r="AB525" s="147"/>
      <c r="AC525" s="147"/>
      <c r="AD525" s="147"/>
      <c r="AE525" s="147"/>
      <c r="AF525" s="147"/>
      <c r="AG525" s="147" t="s">
        <v>163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2" x14ac:dyDescent="0.2">
      <c r="A526" s="154"/>
      <c r="B526" s="155"/>
      <c r="C526" s="191" t="s">
        <v>817</v>
      </c>
      <c r="D526" s="160"/>
      <c r="E526" s="161">
        <v>92.268000000000001</v>
      </c>
      <c r="F526" s="158"/>
      <c r="G526" s="15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58"/>
      <c r="Z526" s="147"/>
      <c r="AA526" s="147"/>
      <c r="AB526" s="147"/>
      <c r="AC526" s="147"/>
      <c r="AD526" s="147"/>
      <c r="AE526" s="147"/>
      <c r="AF526" s="147"/>
      <c r="AG526" s="147" t="s">
        <v>167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ht="22.5" outlineLevel="1" x14ac:dyDescent="0.2">
      <c r="A527" s="173">
        <v>130</v>
      </c>
      <c r="B527" s="174" t="s">
        <v>313</v>
      </c>
      <c r="C527" s="190" t="s">
        <v>314</v>
      </c>
      <c r="D527" s="175" t="s">
        <v>170</v>
      </c>
      <c r="E527" s="176">
        <v>1075.624</v>
      </c>
      <c r="F527" s="177"/>
      <c r="G527" s="178">
        <f>ROUND(E527*F527,2)</f>
        <v>0</v>
      </c>
      <c r="H527" s="177"/>
      <c r="I527" s="178">
        <f>ROUND(E527*H527,2)</f>
        <v>0</v>
      </c>
      <c r="J527" s="177"/>
      <c r="K527" s="178">
        <f>ROUND(E527*J527,2)</f>
        <v>0</v>
      </c>
      <c r="L527" s="178">
        <v>21</v>
      </c>
      <c r="M527" s="178">
        <f>G527*(1+L527/100)</f>
        <v>0</v>
      </c>
      <c r="N527" s="176">
        <v>0</v>
      </c>
      <c r="O527" s="176">
        <f>ROUND(E527*N527,2)</f>
        <v>0</v>
      </c>
      <c r="P527" s="176">
        <v>6.8000000000000005E-2</v>
      </c>
      <c r="Q527" s="176">
        <f>ROUND(E527*P527,2)</f>
        <v>73.14</v>
      </c>
      <c r="R527" s="178" t="s">
        <v>263</v>
      </c>
      <c r="S527" s="178" t="s">
        <v>160</v>
      </c>
      <c r="T527" s="179" t="s">
        <v>160</v>
      </c>
      <c r="U527" s="158">
        <v>0.69</v>
      </c>
      <c r="V527" s="158">
        <f>ROUND(E527*U527,2)</f>
        <v>742.18</v>
      </c>
      <c r="W527" s="158"/>
      <c r="X527" s="158" t="s">
        <v>161</v>
      </c>
      <c r="Y527" s="158" t="s">
        <v>162</v>
      </c>
      <c r="Z527" s="147"/>
      <c r="AA527" s="147"/>
      <c r="AB527" s="147"/>
      <c r="AC527" s="147"/>
      <c r="AD527" s="147"/>
      <c r="AE527" s="147"/>
      <c r="AF527" s="147"/>
      <c r="AG527" s="147" t="s">
        <v>246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2" x14ac:dyDescent="0.2">
      <c r="A528" s="154"/>
      <c r="B528" s="155"/>
      <c r="C528" s="256" t="s">
        <v>315</v>
      </c>
      <c r="D528" s="257"/>
      <c r="E528" s="257"/>
      <c r="F528" s="257"/>
      <c r="G528" s="257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58"/>
      <c r="Z528" s="147"/>
      <c r="AA528" s="147"/>
      <c r="AB528" s="147"/>
      <c r="AC528" s="147"/>
      <c r="AD528" s="147"/>
      <c r="AE528" s="147"/>
      <c r="AF528" s="147"/>
      <c r="AG528" s="147" t="s">
        <v>165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2" x14ac:dyDescent="0.2">
      <c r="A529" s="154"/>
      <c r="B529" s="155"/>
      <c r="C529" s="191" t="s">
        <v>1058</v>
      </c>
      <c r="D529" s="160"/>
      <c r="E529" s="161">
        <v>25.62</v>
      </c>
      <c r="F529" s="158"/>
      <c r="G529" s="158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58"/>
      <c r="Z529" s="147"/>
      <c r="AA529" s="147"/>
      <c r="AB529" s="147"/>
      <c r="AC529" s="147"/>
      <c r="AD529" s="147"/>
      <c r="AE529" s="147"/>
      <c r="AF529" s="147"/>
      <c r="AG529" s="147" t="s">
        <v>167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3" x14ac:dyDescent="0.2">
      <c r="A530" s="154"/>
      <c r="B530" s="155"/>
      <c r="C530" s="191" t="s">
        <v>1059</v>
      </c>
      <c r="D530" s="160"/>
      <c r="E530" s="161">
        <v>43</v>
      </c>
      <c r="F530" s="158"/>
      <c r="G530" s="158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58"/>
      <c r="Z530" s="147"/>
      <c r="AA530" s="147"/>
      <c r="AB530" s="147"/>
      <c r="AC530" s="147"/>
      <c r="AD530" s="147"/>
      <c r="AE530" s="147"/>
      <c r="AF530" s="147"/>
      <c r="AG530" s="147" t="s">
        <v>167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3" x14ac:dyDescent="0.2">
      <c r="A531" s="154"/>
      <c r="B531" s="155"/>
      <c r="C531" s="191" t="s">
        <v>1060</v>
      </c>
      <c r="D531" s="160"/>
      <c r="E531" s="161">
        <v>75.61</v>
      </c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58"/>
      <c r="Z531" s="147"/>
      <c r="AA531" s="147"/>
      <c r="AB531" s="147"/>
      <c r="AC531" s="147"/>
      <c r="AD531" s="147"/>
      <c r="AE531" s="147"/>
      <c r="AF531" s="147"/>
      <c r="AG531" s="147" t="s">
        <v>167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ht="22.5" outlineLevel="3" x14ac:dyDescent="0.2">
      <c r="A532" s="154"/>
      <c r="B532" s="155"/>
      <c r="C532" s="191" t="s">
        <v>1061</v>
      </c>
      <c r="D532" s="160"/>
      <c r="E532" s="161">
        <v>263.94400000000002</v>
      </c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58"/>
      <c r="Z532" s="147"/>
      <c r="AA532" s="147"/>
      <c r="AB532" s="147"/>
      <c r="AC532" s="147"/>
      <c r="AD532" s="147"/>
      <c r="AE532" s="147"/>
      <c r="AF532" s="147"/>
      <c r="AG532" s="147" t="s">
        <v>167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3" x14ac:dyDescent="0.2">
      <c r="A533" s="154"/>
      <c r="B533" s="155"/>
      <c r="C533" s="191" t="s">
        <v>1062</v>
      </c>
      <c r="D533" s="160"/>
      <c r="E533" s="161">
        <v>126.908</v>
      </c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58"/>
      <c r="Z533" s="147"/>
      <c r="AA533" s="147"/>
      <c r="AB533" s="147"/>
      <c r="AC533" s="147"/>
      <c r="AD533" s="147"/>
      <c r="AE533" s="147"/>
      <c r="AF533" s="147"/>
      <c r="AG533" s="147" t="s">
        <v>167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3" x14ac:dyDescent="0.2">
      <c r="A534" s="154"/>
      <c r="B534" s="155"/>
      <c r="C534" s="191" t="s">
        <v>1063</v>
      </c>
      <c r="D534" s="160"/>
      <c r="E534" s="161">
        <v>236.27099999999999</v>
      </c>
      <c r="F534" s="158"/>
      <c r="G534" s="158"/>
      <c r="H534" s="158"/>
      <c r="I534" s="158"/>
      <c r="J534" s="158"/>
      <c r="K534" s="158"/>
      <c r="L534" s="158"/>
      <c r="M534" s="158"/>
      <c r="N534" s="157"/>
      <c r="O534" s="157"/>
      <c r="P534" s="157"/>
      <c r="Q534" s="157"/>
      <c r="R534" s="158"/>
      <c r="S534" s="158"/>
      <c r="T534" s="158"/>
      <c r="U534" s="158"/>
      <c r="V534" s="158"/>
      <c r="W534" s="158"/>
      <c r="X534" s="158"/>
      <c r="Y534" s="158"/>
      <c r="Z534" s="147"/>
      <c r="AA534" s="147"/>
      <c r="AB534" s="147"/>
      <c r="AC534" s="147"/>
      <c r="AD534" s="147"/>
      <c r="AE534" s="147"/>
      <c r="AF534" s="147"/>
      <c r="AG534" s="147" t="s">
        <v>167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3" x14ac:dyDescent="0.2">
      <c r="A535" s="154"/>
      <c r="B535" s="155"/>
      <c r="C535" s="191" t="s">
        <v>1064</v>
      </c>
      <c r="D535" s="160"/>
      <c r="E535" s="161">
        <v>-26.56</v>
      </c>
      <c r="F535" s="158"/>
      <c r="G535" s="158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58"/>
      <c r="Z535" s="147"/>
      <c r="AA535" s="147"/>
      <c r="AB535" s="147"/>
      <c r="AC535" s="147"/>
      <c r="AD535" s="147"/>
      <c r="AE535" s="147"/>
      <c r="AF535" s="147"/>
      <c r="AG535" s="147" t="s">
        <v>167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ht="22.5" outlineLevel="3" x14ac:dyDescent="0.2">
      <c r="A536" s="154"/>
      <c r="B536" s="155"/>
      <c r="C536" s="191" t="s">
        <v>1065</v>
      </c>
      <c r="D536" s="160"/>
      <c r="E536" s="161">
        <v>288.53100000000001</v>
      </c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58"/>
      <c r="Z536" s="147"/>
      <c r="AA536" s="147"/>
      <c r="AB536" s="147"/>
      <c r="AC536" s="147"/>
      <c r="AD536" s="147"/>
      <c r="AE536" s="147"/>
      <c r="AF536" s="147"/>
      <c r="AG536" s="147" t="s">
        <v>167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3" x14ac:dyDescent="0.2">
      <c r="A537" s="154"/>
      <c r="B537" s="155"/>
      <c r="C537" s="191" t="s">
        <v>1066</v>
      </c>
      <c r="D537" s="160"/>
      <c r="E537" s="161">
        <v>42.3</v>
      </c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58"/>
      <c r="Z537" s="147"/>
      <c r="AA537" s="147"/>
      <c r="AB537" s="147"/>
      <c r="AC537" s="147"/>
      <c r="AD537" s="147"/>
      <c r="AE537" s="147"/>
      <c r="AF537" s="147"/>
      <c r="AG537" s="147" t="s">
        <v>167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x14ac:dyDescent="0.2">
      <c r="A538" s="166" t="s">
        <v>154</v>
      </c>
      <c r="B538" s="167" t="s">
        <v>94</v>
      </c>
      <c r="C538" s="189" t="s">
        <v>95</v>
      </c>
      <c r="D538" s="168"/>
      <c r="E538" s="169"/>
      <c r="F538" s="170"/>
      <c r="G538" s="170">
        <f>SUMIF(AG539:AG540,"&lt;&gt;NOR",G539:G540)</f>
        <v>0</v>
      </c>
      <c r="H538" s="170"/>
      <c r="I538" s="170">
        <f>SUM(I539:I540)</f>
        <v>0</v>
      </c>
      <c r="J538" s="170"/>
      <c r="K538" s="170">
        <f>SUM(K539:K540)</f>
        <v>0</v>
      </c>
      <c r="L538" s="170"/>
      <c r="M538" s="170">
        <f>SUM(M539:M540)</f>
        <v>0</v>
      </c>
      <c r="N538" s="169"/>
      <c r="O538" s="169">
        <f>SUM(O539:O540)</f>
        <v>0</v>
      </c>
      <c r="P538" s="169"/>
      <c r="Q538" s="169">
        <f>SUM(Q539:Q540)</f>
        <v>0</v>
      </c>
      <c r="R538" s="170"/>
      <c r="S538" s="170"/>
      <c r="T538" s="171"/>
      <c r="U538" s="165"/>
      <c r="V538" s="165">
        <f>SUM(V539:V540)</f>
        <v>2674.52</v>
      </c>
      <c r="W538" s="165"/>
      <c r="X538" s="165"/>
      <c r="Y538" s="165"/>
      <c r="AG538" t="s">
        <v>155</v>
      </c>
    </row>
    <row r="539" spans="1:60" ht="22.5" outlineLevel="1" x14ac:dyDescent="0.2">
      <c r="A539" s="173">
        <v>131</v>
      </c>
      <c r="B539" s="174" t="s">
        <v>1067</v>
      </c>
      <c r="C539" s="190" t="s">
        <v>1068</v>
      </c>
      <c r="D539" s="175" t="s">
        <v>158</v>
      </c>
      <c r="E539" s="176">
        <v>486.27686</v>
      </c>
      <c r="F539" s="177"/>
      <c r="G539" s="178">
        <f>ROUND(E539*F539,2)</f>
        <v>0</v>
      </c>
      <c r="H539" s="177"/>
      <c r="I539" s="178">
        <f>ROUND(E539*H539,2)</f>
        <v>0</v>
      </c>
      <c r="J539" s="177"/>
      <c r="K539" s="178">
        <f>ROUND(E539*J539,2)</f>
        <v>0</v>
      </c>
      <c r="L539" s="178">
        <v>21</v>
      </c>
      <c r="M539" s="178">
        <f>G539*(1+L539/100)</f>
        <v>0</v>
      </c>
      <c r="N539" s="176">
        <v>0</v>
      </c>
      <c r="O539" s="176">
        <f>ROUND(E539*N539,2)</f>
        <v>0</v>
      </c>
      <c r="P539" s="176">
        <v>0</v>
      </c>
      <c r="Q539" s="176">
        <f>ROUND(E539*P539,2)</f>
        <v>0</v>
      </c>
      <c r="R539" s="178" t="s">
        <v>207</v>
      </c>
      <c r="S539" s="178" t="s">
        <v>160</v>
      </c>
      <c r="T539" s="179" t="s">
        <v>160</v>
      </c>
      <c r="U539" s="158">
        <v>5.5</v>
      </c>
      <c r="V539" s="158">
        <f>ROUND(E539*U539,2)</f>
        <v>2674.52</v>
      </c>
      <c r="W539" s="158"/>
      <c r="X539" s="158" t="s">
        <v>320</v>
      </c>
      <c r="Y539" s="158" t="s">
        <v>162</v>
      </c>
      <c r="Z539" s="147"/>
      <c r="AA539" s="147"/>
      <c r="AB539" s="147"/>
      <c r="AC539" s="147"/>
      <c r="AD539" s="147"/>
      <c r="AE539" s="147"/>
      <c r="AF539" s="147"/>
      <c r="AG539" s="147" t="s">
        <v>321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2" x14ac:dyDescent="0.2">
      <c r="A540" s="154"/>
      <c r="B540" s="155"/>
      <c r="C540" s="256" t="s">
        <v>322</v>
      </c>
      <c r="D540" s="257"/>
      <c r="E540" s="257"/>
      <c r="F540" s="257"/>
      <c r="G540" s="257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58"/>
      <c r="Z540" s="147"/>
      <c r="AA540" s="147"/>
      <c r="AB540" s="147"/>
      <c r="AC540" s="147"/>
      <c r="AD540" s="147"/>
      <c r="AE540" s="147"/>
      <c r="AF540" s="147"/>
      <c r="AG540" s="147" t="s">
        <v>165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x14ac:dyDescent="0.2">
      <c r="A541" s="166" t="s">
        <v>154</v>
      </c>
      <c r="B541" s="167" t="s">
        <v>96</v>
      </c>
      <c r="C541" s="189" t="s">
        <v>97</v>
      </c>
      <c r="D541" s="168"/>
      <c r="E541" s="169"/>
      <c r="F541" s="170"/>
      <c r="G541" s="170">
        <f>SUMIF(AG542:AG585,"&lt;&gt;NOR",G542:G585)</f>
        <v>0</v>
      </c>
      <c r="H541" s="170"/>
      <c r="I541" s="170">
        <f>SUM(I542:I585)</f>
        <v>0</v>
      </c>
      <c r="J541" s="170"/>
      <c r="K541" s="170">
        <f>SUM(K542:K585)</f>
        <v>0</v>
      </c>
      <c r="L541" s="170"/>
      <c r="M541" s="170">
        <f>SUM(M542:M585)</f>
        <v>0</v>
      </c>
      <c r="N541" s="169"/>
      <c r="O541" s="169">
        <f>SUM(O542:O585)</f>
        <v>2.5099999999999998</v>
      </c>
      <c r="P541" s="169"/>
      <c r="Q541" s="169">
        <f>SUM(Q542:Q585)</f>
        <v>1.79</v>
      </c>
      <c r="R541" s="170"/>
      <c r="S541" s="170"/>
      <c r="T541" s="171"/>
      <c r="U541" s="165"/>
      <c r="V541" s="165">
        <f>SUM(V542:V585)</f>
        <v>595.09</v>
      </c>
      <c r="W541" s="165"/>
      <c r="X541" s="165"/>
      <c r="Y541" s="165"/>
      <c r="AG541" t="s">
        <v>155</v>
      </c>
    </row>
    <row r="542" spans="1:60" ht="45" outlineLevel="1" x14ac:dyDescent="0.2">
      <c r="A542" s="173">
        <v>132</v>
      </c>
      <c r="B542" s="174" t="s">
        <v>1069</v>
      </c>
      <c r="C542" s="190" t="s">
        <v>1070</v>
      </c>
      <c r="D542" s="175" t="s">
        <v>170</v>
      </c>
      <c r="E542" s="176">
        <v>58.29</v>
      </c>
      <c r="F542" s="177"/>
      <c r="G542" s="178">
        <f>ROUND(E542*F542,2)</f>
        <v>0</v>
      </c>
      <c r="H542" s="177"/>
      <c r="I542" s="178">
        <f>ROUND(E542*H542,2)</f>
        <v>0</v>
      </c>
      <c r="J542" s="177"/>
      <c r="K542" s="178">
        <f>ROUND(E542*J542,2)</f>
        <v>0</v>
      </c>
      <c r="L542" s="178">
        <v>21</v>
      </c>
      <c r="M542" s="178">
        <f>G542*(1+L542/100)</f>
        <v>0</v>
      </c>
      <c r="N542" s="176">
        <v>3.3E-4</v>
      </c>
      <c r="O542" s="176">
        <f>ROUND(E542*N542,2)</f>
        <v>0.02</v>
      </c>
      <c r="P542" s="176">
        <v>0</v>
      </c>
      <c r="Q542" s="176">
        <f>ROUND(E542*P542,2)</f>
        <v>0</v>
      </c>
      <c r="R542" s="178" t="s">
        <v>1071</v>
      </c>
      <c r="S542" s="178" t="s">
        <v>160</v>
      </c>
      <c r="T542" s="179" t="s">
        <v>160</v>
      </c>
      <c r="U542" s="158">
        <v>2.75E-2</v>
      </c>
      <c r="V542" s="158">
        <f>ROUND(E542*U542,2)</f>
        <v>1.6</v>
      </c>
      <c r="W542" s="158"/>
      <c r="X542" s="158" t="s">
        <v>161</v>
      </c>
      <c r="Y542" s="158" t="s">
        <v>162</v>
      </c>
      <c r="Z542" s="147"/>
      <c r="AA542" s="147"/>
      <c r="AB542" s="147"/>
      <c r="AC542" s="147"/>
      <c r="AD542" s="147"/>
      <c r="AE542" s="147"/>
      <c r="AF542" s="147"/>
      <c r="AG542" s="147" t="s">
        <v>163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2" x14ac:dyDescent="0.2">
      <c r="A543" s="154"/>
      <c r="B543" s="155"/>
      <c r="C543" s="191" t="s">
        <v>1072</v>
      </c>
      <c r="D543" s="160"/>
      <c r="E543" s="161">
        <v>23.59</v>
      </c>
      <c r="F543" s="158"/>
      <c r="G543" s="158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58"/>
      <c r="Z543" s="147"/>
      <c r="AA543" s="147"/>
      <c r="AB543" s="147"/>
      <c r="AC543" s="147"/>
      <c r="AD543" s="147"/>
      <c r="AE543" s="147"/>
      <c r="AF543" s="147"/>
      <c r="AG543" s="147" t="s">
        <v>167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3" x14ac:dyDescent="0.2">
      <c r="A544" s="154"/>
      <c r="B544" s="155"/>
      <c r="C544" s="191" t="s">
        <v>1073</v>
      </c>
      <c r="D544" s="160"/>
      <c r="E544" s="161">
        <v>34.700000000000003</v>
      </c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58"/>
      <c r="Z544" s="147"/>
      <c r="AA544" s="147"/>
      <c r="AB544" s="147"/>
      <c r="AC544" s="147"/>
      <c r="AD544" s="147"/>
      <c r="AE544" s="147"/>
      <c r="AF544" s="147"/>
      <c r="AG544" s="147" t="s">
        <v>167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ht="56.25" outlineLevel="1" x14ac:dyDescent="0.2">
      <c r="A545" s="173">
        <v>133</v>
      </c>
      <c r="B545" s="174" t="s">
        <v>1074</v>
      </c>
      <c r="C545" s="190" t="s">
        <v>1075</v>
      </c>
      <c r="D545" s="175" t="s">
        <v>170</v>
      </c>
      <c r="E545" s="176">
        <v>7.44</v>
      </c>
      <c r="F545" s="177"/>
      <c r="G545" s="178">
        <f>ROUND(E545*F545,2)</f>
        <v>0</v>
      </c>
      <c r="H545" s="177"/>
      <c r="I545" s="178">
        <f>ROUND(E545*H545,2)</f>
        <v>0</v>
      </c>
      <c r="J545" s="177"/>
      <c r="K545" s="178">
        <f>ROUND(E545*J545,2)</f>
        <v>0</v>
      </c>
      <c r="L545" s="178">
        <v>21</v>
      </c>
      <c r="M545" s="178">
        <f>G545*(1+L545/100)</f>
        <v>0</v>
      </c>
      <c r="N545" s="176">
        <v>5.1999999999999995E-4</v>
      </c>
      <c r="O545" s="176">
        <f>ROUND(E545*N545,2)</f>
        <v>0</v>
      </c>
      <c r="P545" s="176">
        <v>0</v>
      </c>
      <c r="Q545" s="176">
        <f>ROUND(E545*P545,2)</f>
        <v>0</v>
      </c>
      <c r="R545" s="178" t="s">
        <v>1071</v>
      </c>
      <c r="S545" s="178" t="s">
        <v>160</v>
      </c>
      <c r="T545" s="179" t="s">
        <v>160</v>
      </c>
      <c r="U545" s="158">
        <v>4.9000000000000002E-2</v>
      </c>
      <c r="V545" s="158">
        <f>ROUND(E545*U545,2)</f>
        <v>0.36</v>
      </c>
      <c r="W545" s="158"/>
      <c r="X545" s="158" t="s">
        <v>161</v>
      </c>
      <c r="Y545" s="158" t="s">
        <v>162</v>
      </c>
      <c r="Z545" s="147"/>
      <c r="AA545" s="147"/>
      <c r="AB545" s="147"/>
      <c r="AC545" s="147"/>
      <c r="AD545" s="147"/>
      <c r="AE545" s="147"/>
      <c r="AF545" s="147"/>
      <c r="AG545" s="147" t="s">
        <v>163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2" x14ac:dyDescent="0.2">
      <c r="A546" s="154"/>
      <c r="B546" s="155"/>
      <c r="C546" s="191" t="s">
        <v>1076</v>
      </c>
      <c r="D546" s="160"/>
      <c r="E546" s="161">
        <v>7.44</v>
      </c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58"/>
      <c r="Z546" s="147"/>
      <c r="AA546" s="147"/>
      <c r="AB546" s="147"/>
      <c r="AC546" s="147"/>
      <c r="AD546" s="147"/>
      <c r="AE546" s="147"/>
      <c r="AF546" s="147"/>
      <c r="AG546" s="147" t="s">
        <v>167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73">
        <v>134</v>
      </c>
      <c r="B547" s="174" t="s">
        <v>1077</v>
      </c>
      <c r="C547" s="190" t="s">
        <v>1078</v>
      </c>
      <c r="D547" s="175" t="s">
        <v>170</v>
      </c>
      <c r="E547" s="176">
        <v>297</v>
      </c>
      <c r="F547" s="177"/>
      <c r="G547" s="178">
        <f>ROUND(E547*F547,2)</f>
        <v>0</v>
      </c>
      <c r="H547" s="177"/>
      <c r="I547" s="178">
        <f>ROUND(E547*H547,2)</f>
        <v>0</v>
      </c>
      <c r="J547" s="177"/>
      <c r="K547" s="178">
        <f>ROUND(E547*J547,2)</f>
        <v>0</v>
      </c>
      <c r="L547" s="178">
        <v>21</v>
      </c>
      <c r="M547" s="178">
        <f>G547*(1+L547/100)</f>
        <v>0</v>
      </c>
      <c r="N547" s="176">
        <v>0</v>
      </c>
      <c r="O547" s="176">
        <f>ROUND(E547*N547,2)</f>
        <v>0</v>
      </c>
      <c r="P547" s="176">
        <v>1.15E-3</v>
      </c>
      <c r="Q547" s="176">
        <f>ROUND(E547*P547,2)</f>
        <v>0.34</v>
      </c>
      <c r="R547" s="178" t="s">
        <v>1071</v>
      </c>
      <c r="S547" s="178" t="s">
        <v>160</v>
      </c>
      <c r="T547" s="179" t="s">
        <v>160</v>
      </c>
      <c r="U547" s="158">
        <v>3.5000000000000003E-2</v>
      </c>
      <c r="V547" s="158">
        <f>ROUND(E547*U547,2)</f>
        <v>10.4</v>
      </c>
      <c r="W547" s="158"/>
      <c r="X547" s="158" t="s">
        <v>161</v>
      </c>
      <c r="Y547" s="158" t="s">
        <v>162</v>
      </c>
      <c r="Z547" s="147"/>
      <c r="AA547" s="147"/>
      <c r="AB547" s="147"/>
      <c r="AC547" s="147"/>
      <c r="AD547" s="147"/>
      <c r="AE547" s="147"/>
      <c r="AF547" s="147"/>
      <c r="AG547" s="147" t="s">
        <v>163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2" x14ac:dyDescent="0.2">
      <c r="A548" s="154"/>
      <c r="B548" s="155"/>
      <c r="C548" s="191" t="s">
        <v>1079</v>
      </c>
      <c r="D548" s="160"/>
      <c r="E548" s="161">
        <v>280.10000000000002</v>
      </c>
      <c r="F548" s="158"/>
      <c r="G548" s="158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58"/>
      <c r="Z548" s="147"/>
      <c r="AA548" s="147"/>
      <c r="AB548" s="147"/>
      <c r="AC548" s="147"/>
      <c r="AD548" s="147"/>
      <c r="AE548" s="147"/>
      <c r="AF548" s="147"/>
      <c r="AG548" s="147" t="s">
        <v>167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3" x14ac:dyDescent="0.2">
      <c r="A549" s="154"/>
      <c r="B549" s="155"/>
      <c r="C549" s="191" t="s">
        <v>996</v>
      </c>
      <c r="D549" s="160"/>
      <c r="E549" s="161">
        <v>16.899999999999999</v>
      </c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58"/>
      <c r="Z549" s="147"/>
      <c r="AA549" s="147"/>
      <c r="AB549" s="147"/>
      <c r="AC549" s="147"/>
      <c r="AD549" s="147"/>
      <c r="AE549" s="147"/>
      <c r="AF549" s="147"/>
      <c r="AG549" s="147" t="s">
        <v>167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73">
        <v>135</v>
      </c>
      <c r="B550" s="174" t="s">
        <v>1080</v>
      </c>
      <c r="C550" s="190" t="s">
        <v>1081</v>
      </c>
      <c r="D550" s="175" t="s">
        <v>170</v>
      </c>
      <c r="E550" s="176">
        <v>631.5</v>
      </c>
      <c r="F550" s="177"/>
      <c r="G550" s="178">
        <f>ROUND(E550*F550,2)</f>
        <v>0</v>
      </c>
      <c r="H550" s="177"/>
      <c r="I550" s="178">
        <f>ROUND(E550*H550,2)</f>
        <v>0</v>
      </c>
      <c r="J550" s="177"/>
      <c r="K550" s="178">
        <f>ROUND(E550*J550,2)</f>
        <v>0</v>
      </c>
      <c r="L550" s="178">
        <v>21</v>
      </c>
      <c r="M550" s="178">
        <f>G550*(1+L550/100)</f>
        <v>0</v>
      </c>
      <c r="N550" s="176">
        <v>0</v>
      </c>
      <c r="O550" s="176">
        <f>ROUND(E550*N550,2)</f>
        <v>0</v>
      </c>
      <c r="P550" s="176">
        <v>2.3E-3</v>
      </c>
      <c r="Q550" s="176">
        <f>ROUND(E550*P550,2)</f>
        <v>1.45</v>
      </c>
      <c r="R550" s="178" t="s">
        <v>1071</v>
      </c>
      <c r="S550" s="178" t="s">
        <v>160</v>
      </c>
      <c r="T550" s="179" t="s">
        <v>160</v>
      </c>
      <c r="U550" s="158">
        <v>3.7999999999999999E-2</v>
      </c>
      <c r="V550" s="158">
        <f>ROUND(E550*U550,2)</f>
        <v>24</v>
      </c>
      <c r="W550" s="158"/>
      <c r="X550" s="158" t="s">
        <v>161</v>
      </c>
      <c r="Y550" s="158" t="s">
        <v>162</v>
      </c>
      <c r="Z550" s="147"/>
      <c r="AA550" s="147"/>
      <c r="AB550" s="147"/>
      <c r="AC550" s="147"/>
      <c r="AD550" s="147"/>
      <c r="AE550" s="147"/>
      <c r="AF550" s="147"/>
      <c r="AG550" s="147" t="s">
        <v>163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2" x14ac:dyDescent="0.2">
      <c r="A551" s="154"/>
      <c r="B551" s="155"/>
      <c r="C551" s="191" t="s">
        <v>1082</v>
      </c>
      <c r="D551" s="160"/>
      <c r="E551" s="161">
        <v>609.6</v>
      </c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58"/>
      <c r="Z551" s="147"/>
      <c r="AA551" s="147"/>
      <c r="AB551" s="147"/>
      <c r="AC551" s="147"/>
      <c r="AD551" s="147"/>
      <c r="AE551" s="147"/>
      <c r="AF551" s="147"/>
      <c r="AG551" s="147" t="s">
        <v>167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3" x14ac:dyDescent="0.2">
      <c r="A552" s="154"/>
      <c r="B552" s="155"/>
      <c r="C552" s="191" t="s">
        <v>1083</v>
      </c>
      <c r="D552" s="160"/>
      <c r="E552" s="161">
        <v>21.9</v>
      </c>
      <c r="F552" s="158"/>
      <c r="G552" s="158"/>
      <c r="H552" s="158"/>
      <c r="I552" s="158"/>
      <c r="J552" s="158"/>
      <c r="K552" s="158"/>
      <c r="L552" s="158"/>
      <c r="M552" s="158"/>
      <c r="N552" s="157"/>
      <c r="O552" s="157"/>
      <c r="P552" s="157"/>
      <c r="Q552" s="157"/>
      <c r="R552" s="158"/>
      <c r="S552" s="158"/>
      <c r="T552" s="158"/>
      <c r="U552" s="158"/>
      <c r="V552" s="158"/>
      <c r="W552" s="158"/>
      <c r="X552" s="158"/>
      <c r="Y552" s="158"/>
      <c r="Z552" s="147"/>
      <c r="AA552" s="147"/>
      <c r="AB552" s="147"/>
      <c r="AC552" s="147"/>
      <c r="AD552" s="147"/>
      <c r="AE552" s="147"/>
      <c r="AF552" s="147"/>
      <c r="AG552" s="147" t="s">
        <v>167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ht="22.5" outlineLevel="1" x14ac:dyDescent="0.2">
      <c r="A553" s="173">
        <v>136</v>
      </c>
      <c r="B553" s="174" t="s">
        <v>1084</v>
      </c>
      <c r="C553" s="190" t="s">
        <v>1085</v>
      </c>
      <c r="D553" s="175" t="s">
        <v>170</v>
      </c>
      <c r="E553" s="176">
        <v>25.949000000000002</v>
      </c>
      <c r="F553" s="177"/>
      <c r="G553" s="178">
        <f>ROUND(E553*F553,2)</f>
        <v>0</v>
      </c>
      <c r="H553" s="177"/>
      <c r="I553" s="178">
        <f>ROUND(E553*H553,2)</f>
        <v>0</v>
      </c>
      <c r="J553" s="177"/>
      <c r="K553" s="178">
        <f>ROUND(E553*J553,2)</f>
        <v>0</v>
      </c>
      <c r="L553" s="178">
        <v>21</v>
      </c>
      <c r="M553" s="178">
        <f>G553*(1+L553/100)</f>
        <v>0</v>
      </c>
      <c r="N553" s="176">
        <v>5.5900000000000004E-3</v>
      </c>
      <c r="O553" s="176">
        <f>ROUND(E553*N553,2)</f>
        <v>0.15</v>
      </c>
      <c r="P553" s="176">
        <v>0</v>
      </c>
      <c r="Q553" s="176">
        <f>ROUND(E553*P553,2)</f>
        <v>0</v>
      </c>
      <c r="R553" s="178" t="s">
        <v>1071</v>
      </c>
      <c r="S553" s="178" t="s">
        <v>160</v>
      </c>
      <c r="T553" s="179" t="s">
        <v>160</v>
      </c>
      <c r="U553" s="158">
        <v>0.22991</v>
      </c>
      <c r="V553" s="158">
        <f>ROUND(E553*U553,2)</f>
        <v>5.97</v>
      </c>
      <c r="W553" s="158"/>
      <c r="X553" s="158" t="s">
        <v>161</v>
      </c>
      <c r="Y553" s="158" t="s">
        <v>162</v>
      </c>
      <c r="Z553" s="147"/>
      <c r="AA553" s="147"/>
      <c r="AB553" s="147"/>
      <c r="AC553" s="147"/>
      <c r="AD553" s="147"/>
      <c r="AE553" s="147"/>
      <c r="AF553" s="147"/>
      <c r="AG553" s="147" t="s">
        <v>163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2" x14ac:dyDescent="0.2">
      <c r="A554" s="154"/>
      <c r="B554" s="155"/>
      <c r="C554" s="254" t="s">
        <v>1086</v>
      </c>
      <c r="D554" s="255"/>
      <c r="E554" s="255"/>
      <c r="F554" s="255"/>
      <c r="G554" s="255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58"/>
      <c r="Z554" s="147"/>
      <c r="AA554" s="147"/>
      <c r="AB554" s="147"/>
      <c r="AC554" s="147"/>
      <c r="AD554" s="147"/>
      <c r="AE554" s="147"/>
      <c r="AF554" s="147"/>
      <c r="AG554" s="147" t="s">
        <v>189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80" t="str">
        <f>C554</f>
        <v>Provedení očištění povrchu a natavení jedné vrstvy modifikovaného asfaltového pásu včetně dodávky materiálů.</v>
      </c>
      <c r="BB554" s="147"/>
      <c r="BC554" s="147"/>
      <c r="BD554" s="147"/>
      <c r="BE554" s="147"/>
      <c r="BF554" s="147"/>
      <c r="BG554" s="147"/>
      <c r="BH554" s="147"/>
    </row>
    <row r="555" spans="1:60" outlineLevel="2" x14ac:dyDescent="0.2">
      <c r="A555" s="154"/>
      <c r="B555" s="155"/>
      <c r="C555" s="191" t="s">
        <v>1087</v>
      </c>
      <c r="D555" s="160"/>
      <c r="E555" s="161">
        <v>25.949000000000002</v>
      </c>
      <c r="F555" s="158"/>
      <c r="G555" s="158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58"/>
      <c r="Z555" s="147"/>
      <c r="AA555" s="147"/>
      <c r="AB555" s="147"/>
      <c r="AC555" s="147"/>
      <c r="AD555" s="147"/>
      <c r="AE555" s="147"/>
      <c r="AF555" s="147"/>
      <c r="AG555" s="147" t="s">
        <v>167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ht="22.5" outlineLevel="1" x14ac:dyDescent="0.2">
      <c r="A556" s="173">
        <v>137</v>
      </c>
      <c r="B556" s="174" t="s">
        <v>1088</v>
      </c>
      <c r="C556" s="190" t="s">
        <v>1089</v>
      </c>
      <c r="D556" s="175" t="s">
        <v>170</v>
      </c>
      <c r="E556" s="176">
        <v>8.1839999999999993</v>
      </c>
      <c r="F556" s="177"/>
      <c r="G556" s="178">
        <f>ROUND(E556*F556,2)</f>
        <v>0</v>
      </c>
      <c r="H556" s="177"/>
      <c r="I556" s="178">
        <f>ROUND(E556*H556,2)</f>
        <v>0</v>
      </c>
      <c r="J556" s="177"/>
      <c r="K556" s="178">
        <f>ROUND(E556*J556,2)</f>
        <v>0</v>
      </c>
      <c r="L556" s="178">
        <v>21</v>
      </c>
      <c r="M556" s="178">
        <f>G556*(1+L556/100)</f>
        <v>0</v>
      </c>
      <c r="N556" s="176">
        <v>5.9800000000000001E-3</v>
      </c>
      <c r="O556" s="176">
        <f>ROUND(E556*N556,2)</f>
        <v>0.05</v>
      </c>
      <c r="P556" s="176">
        <v>0</v>
      </c>
      <c r="Q556" s="176">
        <f>ROUND(E556*P556,2)</f>
        <v>0</v>
      </c>
      <c r="R556" s="178" t="s">
        <v>1071</v>
      </c>
      <c r="S556" s="178" t="s">
        <v>160</v>
      </c>
      <c r="T556" s="179" t="s">
        <v>160</v>
      </c>
      <c r="U556" s="158">
        <v>0.26600000000000001</v>
      </c>
      <c r="V556" s="158">
        <f>ROUND(E556*U556,2)</f>
        <v>2.1800000000000002</v>
      </c>
      <c r="W556" s="158"/>
      <c r="X556" s="158" t="s">
        <v>161</v>
      </c>
      <c r="Y556" s="158" t="s">
        <v>162</v>
      </c>
      <c r="Z556" s="147"/>
      <c r="AA556" s="147"/>
      <c r="AB556" s="147"/>
      <c r="AC556" s="147"/>
      <c r="AD556" s="147"/>
      <c r="AE556" s="147"/>
      <c r="AF556" s="147"/>
      <c r="AG556" s="147" t="s">
        <v>163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2" x14ac:dyDescent="0.2">
      <c r="A557" s="154"/>
      <c r="B557" s="155"/>
      <c r="C557" s="191" t="s">
        <v>1090</v>
      </c>
      <c r="D557" s="160"/>
      <c r="E557" s="161">
        <v>8.1839999999999993</v>
      </c>
      <c r="F557" s="158"/>
      <c r="G557" s="15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58"/>
      <c r="Z557" s="147"/>
      <c r="AA557" s="147"/>
      <c r="AB557" s="147"/>
      <c r="AC557" s="147"/>
      <c r="AD557" s="147"/>
      <c r="AE557" s="147"/>
      <c r="AF557" s="147"/>
      <c r="AG557" s="147" t="s">
        <v>167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73">
        <v>138</v>
      </c>
      <c r="B558" s="174" t="s">
        <v>1091</v>
      </c>
      <c r="C558" s="190" t="s">
        <v>1092</v>
      </c>
      <c r="D558" s="175" t="s">
        <v>170</v>
      </c>
      <c r="E558" s="176">
        <v>1265.9910500000001</v>
      </c>
      <c r="F558" s="177"/>
      <c r="G558" s="178">
        <f>ROUND(E558*F558,2)</f>
        <v>0</v>
      </c>
      <c r="H558" s="177"/>
      <c r="I558" s="178">
        <f>ROUND(E558*H558,2)</f>
        <v>0</v>
      </c>
      <c r="J558" s="177"/>
      <c r="K558" s="178">
        <f>ROUND(E558*J558,2)</f>
        <v>0</v>
      </c>
      <c r="L558" s="178">
        <v>21</v>
      </c>
      <c r="M558" s="178">
        <f>G558*(1+L558/100)</f>
        <v>0</v>
      </c>
      <c r="N558" s="176">
        <v>0</v>
      </c>
      <c r="O558" s="176">
        <f>ROUND(E558*N558,2)</f>
        <v>0</v>
      </c>
      <c r="P558" s="176">
        <v>0</v>
      </c>
      <c r="Q558" s="176">
        <f>ROUND(E558*P558,2)</f>
        <v>0</v>
      </c>
      <c r="R558" s="178" t="s">
        <v>1071</v>
      </c>
      <c r="S558" s="178" t="s">
        <v>160</v>
      </c>
      <c r="T558" s="179" t="s">
        <v>160</v>
      </c>
      <c r="U558" s="158">
        <v>9.5000000000000001E-2</v>
      </c>
      <c r="V558" s="158">
        <f>ROUND(E558*U558,2)</f>
        <v>120.27</v>
      </c>
      <c r="W558" s="158"/>
      <c r="X558" s="158" t="s">
        <v>161</v>
      </c>
      <c r="Y558" s="158" t="s">
        <v>162</v>
      </c>
      <c r="Z558" s="147"/>
      <c r="AA558" s="147"/>
      <c r="AB558" s="147"/>
      <c r="AC558" s="147"/>
      <c r="AD558" s="147"/>
      <c r="AE558" s="147"/>
      <c r="AF558" s="147"/>
      <c r="AG558" s="147" t="s">
        <v>406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2" x14ac:dyDescent="0.2">
      <c r="A559" s="154"/>
      <c r="B559" s="155"/>
      <c r="C559" s="191" t="s">
        <v>1093</v>
      </c>
      <c r="D559" s="160"/>
      <c r="E559" s="161">
        <v>1265.9910500000001</v>
      </c>
      <c r="F559" s="158"/>
      <c r="G559" s="158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58"/>
      <c r="Z559" s="147"/>
      <c r="AA559" s="147"/>
      <c r="AB559" s="147"/>
      <c r="AC559" s="147"/>
      <c r="AD559" s="147"/>
      <c r="AE559" s="147"/>
      <c r="AF559" s="147"/>
      <c r="AG559" s="147" t="s">
        <v>167</v>
      </c>
      <c r="AH559" s="147">
        <v>5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">
      <c r="A560" s="173">
        <v>139</v>
      </c>
      <c r="B560" s="174" t="s">
        <v>1094</v>
      </c>
      <c r="C560" s="190" t="s">
        <v>1095</v>
      </c>
      <c r="D560" s="175" t="s">
        <v>170</v>
      </c>
      <c r="E560" s="176">
        <v>1265.9910500000001</v>
      </c>
      <c r="F560" s="177"/>
      <c r="G560" s="178">
        <f>ROUND(E560*F560,2)</f>
        <v>0</v>
      </c>
      <c r="H560" s="177"/>
      <c r="I560" s="178">
        <f>ROUND(E560*H560,2)</f>
        <v>0</v>
      </c>
      <c r="J560" s="177"/>
      <c r="K560" s="178">
        <f>ROUND(E560*J560,2)</f>
        <v>0</v>
      </c>
      <c r="L560" s="178">
        <v>21</v>
      </c>
      <c r="M560" s="178">
        <f>G560*(1+L560/100)</f>
        <v>0</v>
      </c>
      <c r="N560" s="176">
        <v>1.58E-3</v>
      </c>
      <c r="O560" s="176">
        <f>ROUND(E560*N560,2)</f>
        <v>2</v>
      </c>
      <c r="P560" s="176">
        <v>0</v>
      </c>
      <c r="Q560" s="176">
        <f>ROUND(E560*P560,2)</f>
        <v>0</v>
      </c>
      <c r="R560" s="178" t="s">
        <v>1071</v>
      </c>
      <c r="S560" s="178" t="s">
        <v>160</v>
      </c>
      <c r="T560" s="179" t="s">
        <v>160</v>
      </c>
      <c r="U560" s="158">
        <v>0.26</v>
      </c>
      <c r="V560" s="158">
        <f>ROUND(E560*U560,2)</f>
        <v>329.16</v>
      </c>
      <c r="W560" s="158"/>
      <c r="X560" s="158" t="s">
        <v>161</v>
      </c>
      <c r="Y560" s="158" t="s">
        <v>162</v>
      </c>
      <c r="Z560" s="147"/>
      <c r="AA560" s="147"/>
      <c r="AB560" s="147"/>
      <c r="AC560" s="147"/>
      <c r="AD560" s="147"/>
      <c r="AE560" s="147"/>
      <c r="AF560" s="147"/>
      <c r="AG560" s="147" t="s">
        <v>406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2" x14ac:dyDescent="0.2">
      <c r="A561" s="154"/>
      <c r="B561" s="155"/>
      <c r="C561" s="254" t="s">
        <v>1096</v>
      </c>
      <c r="D561" s="255"/>
      <c r="E561" s="255"/>
      <c r="F561" s="255"/>
      <c r="G561" s="255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58"/>
      <c r="Z561" s="147"/>
      <c r="AA561" s="147"/>
      <c r="AB561" s="147"/>
      <c r="AC561" s="147"/>
      <c r="AD561" s="147"/>
      <c r="AE561" s="147"/>
      <c r="AF561" s="147"/>
      <c r="AG561" s="147" t="s">
        <v>189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2" x14ac:dyDescent="0.2">
      <c r="A562" s="154"/>
      <c r="B562" s="155"/>
      <c r="C562" s="191" t="s">
        <v>892</v>
      </c>
      <c r="D562" s="160"/>
      <c r="E562" s="161">
        <v>465.2</v>
      </c>
      <c r="F562" s="158"/>
      <c r="G562" s="15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58"/>
      <c r="Z562" s="147"/>
      <c r="AA562" s="147"/>
      <c r="AB562" s="147"/>
      <c r="AC562" s="147"/>
      <c r="AD562" s="147"/>
      <c r="AE562" s="147"/>
      <c r="AF562" s="147"/>
      <c r="AG562" s="147" t="s">
        <v>167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3" x14ac:dyDescent="0.2">
      <c r="A563" s="154"/>
      <c r="B563" s="155"/>
      <c r="C563" s="191" t="s">
        <v>893</v>
      </c>
      <c r="D563" s="160"/>
      <c r="E563" s="161">
        <v>326.10000000000002</v>
      </c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58"/>
      <c r="Z563" s="147"/>
      <c r="AA563" s="147"/>
      <c r="AB563" s="147"/>
      <c r="AC563" s="147"/>
      <c r="AD563" s="147"/>
      <c r="AE563" s="147"/>
      <c r="AF563" s="147"/>
      <c r="AG563" s="147" t="s">
        <v>167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3" x14ac:dyDescent="0.2">
      <c r="A564" s="154"/>
      <c r="B564" s="155"/>
      <c r="C564" s="191" t="s">
        <v>894</v>
      </c>
      <c r="D564" s="160"/>
      <c r="E564" s="161">
        <v>33.9</v>
      </c>
      <c r="F564" s="158"/>
      <c r="G564" s="158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58"/>
      <c r="Z564" s="147"/>
      <c r="AA564" s="147"/>
      <c r="AB564" s="147"/>
      <c r="AC564" s="147"/>
      <c r="AD564" s="147"/>
      <c r="AE564" s="147"/>
      <c r="AF564" s="147"/>
      <c r="AG564" s="147" t="s">
        <v>167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3" x14ac:dyDescent="0.2">
      <c r="A565" s="154"/>
      <c r="B565" s="155"/>
      <c r="C565" s="191" t="s">
        <v>858</v>
      </c>
      <c r="D565" s="160"/>
      <c r="E565" s="161">
        <v>35.1</v>
      </c>
      <c r="F565" s="158"/>
      <c r="G565" s="158"/>
      <c r="H565" s="158"/>
      <c r="I565" s="158"/>
      <c r="J565" s="158"/>
      <c r="K565" s="158"/>
      <c r="L565" s="158"/>
      <c r="M565" s="158"/>
      <c r="N565" s="157"/>
      <c r="O565" s="157"/>
      <c r="P565" s="157"/>
      <c r="Q565" s="157"/>
      <c r="R565" s="158"/>
      <c r="S565" s="158"/>
      <c r="T565" s="158"/>
      <c r="U565" s="158"/>
      <c r="V565" s="158"/>
      <c r="W565" s="158"/>
      <c r="X565" s="158"/>
      <c r="Y565" s="158"/>
      <c r="Z565" s="147"/>
      <c r="AA565" s="147"/>
      <c r="AB565" s="147"/>
      <c r="AC565" s="147"/>
      <c r="AD565" s="147"/>
      <c r="AE565" s="147"/>
      <c r="AF565" s="147"/>
      <c r="AG565" s="147" t="s">
        <v>167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3" x14ac:dyDescent="0.2">
      <c r="A566" s="154"/>
      <c r="B566" s="155"/>
      <c r="C566" s="191" t="s">
        <v>895</v>
      </c>
      <c r="D566" s="160"/>
      <c r="E566" s="161">
        <v>2.16</v>
      </c>
      <c r="F566" s="158"/>
      <c r="G566" s="15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58"/>
      <c r="Z566" s="147"/>
      <c r="AA566" s="147"/>
      <c r="AB566" s="147"/>
      <c r="AC566" s="147"/>
      <c r="AD566" s="147"/>
      <c r="AE566" s="147"/>
      <c r="AF566" s="147"/>
      <c r="AG566" s="147" t="s">
        <v>167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3" x14ac:dyDescent="0.2">
      <c r="A567" s="154"/>
      <c r="B567" s="155"/>
      <c r="C567" s="191" t="s">
        <v>863</v>
      </c>
      <c r="D567" s="160"/>
      <c r="E567" s="161">
        <v>41.8</v>
      </c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58"/>
      <c r="Z567" s="147"/>
      <c r="AA567" s="147"/>
      <c r="AB567" s="147"/>
      <c r="AC567" s="147"/>
      <c r="AD567" s="147"/>
      <c r="AE567" s="147"/>
      <c r="AF567" s="147"/>
      <c r="AG567" s="147" t="s">
        <v>167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3" x14ac:dyDescent="0.2">
      <c r="A568" s="154"/>
      <c r="B568" s="155"/>
      <c r="C568" s="191" t="s">
        <v>1097</v>
      </c>
      <c r="D568" s="160"/>
      <c r="E568" s="161">
        <v>21.074999999999999</v>
      </c>
      <c r="F568" s="158"/>
      <c r="G568" s="158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58"/>
      <c r="Z568" s="147"/>
      <c r="AA568" s="147"/>
      <c r="AB568" s="147"/>
      <c r="AC568" s="147"/>
      <c r="AD568" s="147"/>
      <c r="AE568" s="147"/>
      <c r="AF568" s="147"/>
      <c r="AG568" s="147" t="s">
        <v>167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ht="33.75" outlineLevel="3" x14ac:dyDescent="0.2">
      <c r="A569" s="154"/>
      <c r="B569" s="155"/>
      <c r="C569" s="191" t="s">
        <v>1098</v>
      </c>
      <c r="D569" s="160"/>
      <c r="E569" s="161">
        <v>65.616</v>
      </c>
      <c r="F569" s="158"/>
      <c r="G569" s="158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58"/>
      <c r="Z569" s="147"/>
      <c r="AA569" s="147"/>
      <c r="AB569" s="147"/>
      <c r="AC569" s="147"/>
      <c r="AD569" s="147"/>
      <c r="AE569" s="147"/>
      <c r="AF569" s="147"/>
      <c r="AG569" s="147" t="s">
        <v>167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ht="33.75" outlineLevel="3" x14ac:dyDescent="0.2">
      <c r="A570" s="154"/>
      <c r="B570" s="155"/>
      <c r="C570" s="191" t="s">
        <v>1099</v>
      </c>
      <c r="D570" s="160"/>
      <c r="E570" s="161">
        <v>74.131500000000003</v>
      </c>
      <c r="F570" s="158"/>
      <c r="G570" s="15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58"/>
      <c r="Z570" s="147"/>
      <c r="AA570" s="147"/>
      <c r="AB570" s="147"/>
      <c r="AC570" s="147"/>
      <c r="AD570" s="147"/>
      <c r="AE570" s="147"/>
      <c r="AF570" s="147"/>
      <c r="AG570" s="147" t="s">
        <v>167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ht="56.25" outlineLevel="3" x14ac:dyDescent="0.2">
      <c r="A571" s="154"/>
      <c r="B571" s="155"/>
      <c r="C571" s="191" t="s">
        <v>1100</v>
      </c>
      <c r="D571" s="160"/>
      <c r="E571" s="161">
        <v>33.786299999999997</v>
      </c>
      <c r="F571" s="158"/>
      <c r="G571" s="15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58"/>
      <c r="Z571" s="147"/>
      <c r="AA571" s="147"/>
      <c r="AB571" s="147"/>
      <c r="AC571" s="147"/>
      <c r="AD571" s="147"/>
      <c r="AE571" s="147"/>
      <c r="AF571" s="147"/>
      <c r="AG571" s="147" t="s">
        <v>167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3" x14ac:dyDescent="0.2">
      <c r="A572" s="154"/>
      <c r="B572" s="155"/>
      <c r="C572" s="191" t="s">
        <v>1101</v>
      </c>
      <c r="D572" s="160"/>
      <c r="E572" s="161">
        <v>7.6972500000000004</v>
      </c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58"/>
      <c r="Z572" s="147"/>
      <c r="AA572" s="147"/>
      <c r="AB572" s="147"/>
      <c r="AC572" s="147"/>
      <c r="AD572" s="147"/>
      <c r="AE572" s="147"/>
      <c r="AF572" s="147"/>
      <c r="AG572" s="147" t="s">
        <v>167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">
      <c r="A573" s="154"/>
      <c r="B573" s="155"/>
      <c r="C573" s="191" t="s">
        <v>1102</v>
      </c>
      <c r="D573" s="160"/>
      <c r="E573" s="161">
        <v>122.4375</v>
      </c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58"/>
      <c r="Z573" s="147"/>
      <c r="AA573" s="147"/>
      <c r="AB573" s="147"/>
      <c r="AC573" s="147"/>
      <c r="AD573" s="147"/>
      <c r="AE573" s="147"/>
      <c r="AF573" s="147"/>
      <c r="AG573" s="147" t="s">
        <v>167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3" x14ac:dyDescent="0.2">
      <c r="A574" s="154"/>
      <c r="B574" s="155"/>
      <c r="C574" s="191" t="s">
        <v>1103</v>
      </c>
      <c r="D574" s="160"/>
      <c r="E574" s="161">
        <v>36.987499999999997</v>
      </c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58"/>
      <c r="Z574" s="147"/>
      <c r="AA574" s="147"/>
      <c r="AB574" s="147"/>
      <c r="AC574" s="147"/>
      <c r="AD574" s="147"/>
      <c r="AE574" s="147"/>
      <c r="AF574" s="147"/>
      <c r="AG574" s="147" t="s">
        <v>167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">
      <c r="A575" s="173">
        <v>140</v>
      </c>
      <c r="B575" s="174" t="s">
        <v>1104</v>
      </c>
      <c r="C575" s="190" t="s">
        <v>1105</v>
      </c>
      <c r="D575" s="175" t="s">
        <v>186</v>
      </c>
      <c r="E575" s="176">
        <v>919.53200000000004</v>
      </c>
      <c r="F575" s="177"/>
      <c r="G575" s="178">
        <f>ROUND(E575*F575,2)</f>
        <v>0</v>
      </c>
      <c r="H575" s="177"/>
      <c r="I575" s="178">
        <f>ROUND(E575*H575,2)</f>
        <v>0</v>
      </c>
      <c r="J575" s="177"/>
      <c r="K575" s="178">
        <f>ROUND(E575*J575,2)</f>
        <v>0</v>
      </c>
      <c r="L575" s="178">
        <v>21</v>
      </c>
      <c r="M575" s="178">
        <f>G575*(1+L575/100)</f>
        <v>0</v>
      </c>
      <c r="N575" s="176">
        <v>3.2000000000000003E-4</v>
      </c>
      <c r="O575" s="176">
        <f>ROUND(E575*N575,2)</f>
        <v>0.28999999999999998</v>
      </c>
      <c r="P575" s="176">
        <v>0</v>
      </c>
      <c r="Q575" s="176">
        <f>ROUND(E575*P575,2)</f>
        <v>0</v>
      </c>
      <c r="R575" s="178" t="s">
        <v>1071</v>
      </c>
      <c r="S575" s="178" t="s">
        <v>160</v>
      </c>
      <c r="T575" s="179" t="s">
        <v>160</v>
      </c>
      <c r="U575" s="158">
        <v>0.11</v>
      </c>
      <c r="V575" s="158">
        <f>ROUND(E575*U575,2)</f>
        <v>101.15</v>
      </c>
      <c r="W575" s="158"/>
      <c r="X575" s="158" t="s">
        <v>161</v>
      </c>
      <c r="Y575" s="158" t="s">
        <v>162</v>
      </c>
      <c r="Z575" s="147"/>
      <c r="AA575" s="147"/>
      <c r="AB575" s="147"/>
      <c r="AC575" s="147"/>
      <c r="AD575" s="147"/>
      <c r="AE575" s="147"/>
      <c r="AF575" s="147"/>
      <c r="AG575" s="147" t="s">
        <v>163</v>
      </c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2" x14ac:dyDescent="0.2">
      <c r="A576" s="154"/>
      <c r="B576" s="155"/>
      <c r="C576" s="191" t="s">
        <v>1106</v>
      </c>
      <c r="D576" s="160"/>
      <c r="E576" s="161">
        <v>70.25</v>
      </c>
      <c r="F576" s="158"/>
      <c r="G576" s="158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58"/>
      <c r="Z576" s="147"/>
      <c r="AA576" s="147"/>
      <c r="AB576" s="147"/>
      <c r="AC576" s="147"/>
      <c r="AD576" s="147"/>
      <c r="AE576" s="147"/>
      <c r="AF576" s="147"/>
      <c r="AG576" s="147" t="s">
        <v>167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ht="33.75" outlineLevel="3" x14ac:dyDescent="0.2">
      <c r="A577" s="154"/>
      <c r="B577" s="155"/>
      <c r="C577" s="191" t="s">
        <v>1107</v>
      </c>
      <c r="D577" s="160"/>
      <c r="E577" s="161">
        <v>218.72</v>
      </c>
      <c r="F577" s="158"/>
      <c r="G577" s="158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58"/>
      <c r="Z577" s="147"/>
      <c r="AA577" s="147"/>
      <c r="AB577" s="147"/>
      <c r="AC577" s="147"/>
      <c r="AD577" s="147"/>
      <c r="AE577" s="147"/>
      <c r="AF577" s="147"/>
      <c r="AG577" s="147" t="s">
        <v>167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ht="33.75" outlineLevel="3" x14ac:dyDescent="0.2">
      <c r="A578" s="154"/>
      <c r="B578" s="155"/>
      <c r="C578" s="191" t="s">
        <v>1108</v>
      </c>
      <c r="D578" s="160"/>
      <c r="E578" s="161">
        <v>247.10499999999999</v>
      </c>
      <c r="F578" s="158"/>
      <c r="G578" s="158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58"/>
      <c r="Z578" s="147"/>
      <c r="AA578" s="147"/>
      <c r="AB578" s="147"/>
      <c r="AC578" s="147"/>
      <c r="AD578" s="147"/>
      <c r="AE578" s="147"/>
      <c r="AF578" s="147"/>
      <c r="AG578" s="147" t="s">
        <v>167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3" x14ac:dyDescent="0.2">
      <c r="A579" s="154"/>
      <c r="B579" s="155"/>
      <c r="C579" s="191" t="s">
        <v>1109</v>
      </c>
      <c r="D579" s="160"/>
      <c r="E579" s="161">
        <v>71.5</v>
      </c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58"/>
      <c r="Z579" s="147"/>
      <c r="AA579" s="147"/>
      <c r="AB579" s="147"/>
      <c r="AC579" s="147"/>
      <c r="AD579" s="147"/>
      <c r="AE579" s="147"/>
      <c r="AF579" s="147"/>
      <c r="AG579" s="147" t="s">
        <v>167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3" x14ac:dyDescent="0.2">
      <c r="A580" s="154"/>
      <c r="B580" s="155"/>
      <c r="C580" s="191" t="s">
        <v>1110</v>
      </c>
      <c r="D580" s="160"/>
      <c r="E580" s="161">
        <v>18</v>
      </c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58"/>
      <c r="Z580" s="147"/>
      <c r="AA580" s="147"/>
      <c r="AB580" s="147"/>
      <c r="AC580" s="147"/>
      <c r="AD580" s="147"/>
      <c r="AE580" s="147"/>
      <c r="AF580" s="147"/>
      <c r="AG580" s="147" t="s">
        <v>167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ht="45" outlineLevel="3" x14ac:dyDescent="0.2">
      <c r="A581" s="154"/>
      <c r="B581" s="155"/>
      <c r="C581" s="191" t="s">
        <v>1111</v>
      </c>
      <c r="D581" s="160"/>
      <c r="E581" s="161">
        <v>225.24199999999999</v>
      </c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58"/>
      <c r="Z581" s="147"/>
      <c r="AA581" s="147"/>
      <c r="AB581" s="147"/>
      <c r="AC581" s="147"/>
      <c r="AD581" s="147"/>
      <c r="AE581" s="147"/>
      <c r="AF581" s="147"/>
      <c r="AG581" s="147" t="s">
        <v>167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3" x14ac:dyDescent="0.2">
      <c r="A582" s="154"/>
      <c r="B582" s="155"/>
      <c r="C582" s="191" t="s">
        <v>1112</v>
      </c>
      <c r="D582" s="160"/>
      <c r="E582" s="161">
        <v>51.314999999999998</v>
      </c>
      <c r="F582" s="158"/>
      <c r="G582" s="15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58"/>
      <c r="Z582" s="147"/>
      <c r="AA582" s="147"/>
      <c r="AB582" s="147"/>
      <c r="AC582" s="147"/>
      <c r="AD582" s="147"/>
      <c r="AE582" s="147"/>
      <c r="AF582" s="147"/>
      <c r="AG582" s="147" t="s">
        <v>167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3" x14ac:dyDescent="0.2">
      <c r="A583" s="154"/>
      <c r="B583" s="155"/>
      <c r="C583" s="191" t="s">
        <v>1113</v>
      </c>
      <c r="D583" s="160"/>
      <c r="E583" s="161">
        <v>17.399999999999999</v>
      </c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58"/>
      <c r="Z583" s="147"/>
      <c r="AA583" s="147"/>
      <c r="AB583" s="147"/>
      <c r="AC583" s="147"/>
      <c r="AD583" s="147"/>
      <c r="AE583" s="147"/>
      <c r="AF583" s="147"/>
      <c r="AG583" s="147" t="s">
        <v>167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">
      <c r="A584" s="154">
        <v>141</v>
      </c>
      <c r="B584" s="155" t="s">
        <v>1114</v>
      </c>
      <c r="C584" s="193" t="s">
        <v>1115</v>
      </c>
      <c r="D584" s="156" t="s">
        <v>0</v>
      </c>
      <c r="E584" s="188"/>
      <c r="F584" s="159"/>
      <c r="G584" s="158">
        <f>ROUND(E584*F584,2)</f>
        <v>0</v>
      </c>
      <c r="H584" s="159"/>
      <c r="I584" s="158">
        <f>ROUND(E584*H584,2)</f>
        <v>0</v>
      </c>
      <c r="J584" s="159"/>
      <c r="K584" s="158">
        <f>ROUND(E584*J584,2)</f>
        <v>0</v>
      </c>
      <c r="L584" s="158">
        <v>21</v>
      </c>
      <c r="M584" s="158">
        <f>G584*(1+L584/100)</f>
        <v>0</v>
      </c>
      <c r="N584" s="157">
        <v>0</v>
      </c>
      <c r="O584" s="157">
        <f>ROUND(E584*N584,2)</f>
        <v>0</v>
      </c>
      <c r="P584" s="157">
        <v>0</v>
      </c>
      <c r="Q584" s="157">
        <f>ROUND(E584*P584,2)</f>
        <v>0</v>
      </c>
      <c r="R584" s="158" t="s">
        <v>1071</v>
      </c>
      <c r="S584" s="158" t="s">
        <v>160</v>
      </c>
      <c r="T584" s="158" t="s">
        <v>160</v>
      </c>
      <c r="U584" s="158">
        <v>0</v>
      </c>
      <c r="V584" s="158">
        <f>ROUND(E584*U584,2)</f>
        <v>0</v>
      </c>
      <c r="W584" s="158"/>
      <c r="X584" s="158" t="s">
        <v>320</v>
      </c>
      <c r="Y584" s="158" t="s">
        <v>162</v>
      </c>
      <c r="Z584" s="147"/>
      <c r="AA584" s="147"/>
      <c r="AB584" s="147"/>
      <c r="AC584" s="147"/>
      <c r="AD584" s="147"/>
      <c r="AE584" s="147"/>
      <c r="AF584" s="147"/>
      <c r="AG584" s="147" t="s">
        <v>321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2" x14ac:dyDescent="0.2">
      <c r="A585" s="154"/>
      <c r="B585" s="155"/>
      <c r="C585" s="260" t="s">
        <v>1116</v>
      </c>
      <c r="D585" s="261"/>
      <c r="E585" s="261"/>
      <c r="F585" s="261"/>
      <c r="G585" s="261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58"/>
      <c r="Z585" s="147"/>
      <c r="AA585" s="147"/>
      <c r="AB585" s="147"/>
      <c r="AC585" s="147"/>
      <c r="AD585" s="147"/>
      <c r="AE585" s="147"/>
      <c r="AF585" s="147"/>
      <c r="AG585" s="147" t="s">
        <v>165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x14ac:dyDescent="0.2">
      <c r="A586" s="166" t="s">
        <v>154</v>
      </c>
      <c r="B586" s="167" t="s">
        <v>98</v>
      </c>
      <c r="C586" s="189" t="s">
        <v>99</v>
      </c>
      <c r="D586" s="168"/>
      <c r="E586" s="169"/>
      <c r="F586" s="170"/>
      <c r="G586" s="170">
        <f>SUMIF(AG587:AG597,"&lt;&gt;NOR",G587:G597)</f>
        <v>0</v>
      </c>
      <c r="H586" s="170"/>
      <c r="I586" s="170">
        <f>SUM(I587:I597)</f>
        <v>0</v>
      </c>
      <c r="J586" s="170"/>
      <c r="K586" s="170">
        <f>SUM(K587:K597)</f>
        <v>0</v>
      </c>
      <c r="L586" s="170"/>
      <c r="M586" s="170">
        <f>SUM(M587:M597)</f>
        <v>0</v>
      </c>
      <c r="N586" s="169"/>
      <c r="O586" s="169">
        <f>SUM(O587:O597)</f>
        <v>0.06</v>
      </c>
      <c r="P586" s="169"/>
      <c r="Q586" s="169">
        <f>SUM(Q587:Q597)</f>
        <v>0</v>
      </c>
      <c r="R586" s="170"/>
      <c r="S586" s="170"/>
      <c r="T586" s="171"/>
      <c r="U586" s="165"/>
      <c r="V586" s="165">
        <f>SUM(V587:V597)</f>
        <v>2.76</v>
      </c>
      <c r="W586" s="165"/>
      <c r="X586" s="165"/>
      <c r="Y586" s="165"/>
      <c r="AG586" t="s">
        <v>155</v>
      </c>
    </row>
    <row r="587" spans="1:60" ht="33.75" outlineLevel="1" x14ac:dyDescent="0.2">
      <c r="A587" s="173">
        <v>142</v>
      </c>
      <c r="B587" s="174" t="s">
        <v>1117</v>
      </c>
      <c r="C587" s="190" t="s">
        <v>1118</v>
      </c>
      <c r="D587" s="175" t="s">
        <v>170</v>
      </c>
      <c r="E587" s="176">
        <v>3</v>
      </c>
      <c r="F587" s="177"/>
      <c r="G587" s="178">
        <f>ROUND(E587*F587,2)</f>
        <v>0</v>
      </c>
      <c r="H587" s="177"/>
      <c r="I587" s="178">
        <f>ROUND(E587*H587,2)</f>
        <v>0</v>
      </c>
      <c r="J587" s="177"/>
      <c r="K587" s="178">
        <f>ROUND(E587*J587,2)</f>
        <v>0</v>
      </c>
      <c r="L587" s="178">
        <v>21</v>
      </c>
      <c r="M587" s="178">
        <f>G587*(1+L587/100)</f>
        <v>0</v>
      </c>
      <c r="N587" s="176">
        <v>3.3E-4</v>
      </c>
      <c r="O587" s="176">
        <f>ROUND(E587*N587,2)</f>
        <v>0</v>
      </c>
      <c r="P587" s="176">
        <v>0</v>
      </c>
      <c r="Q587" s="176">
        <f>ROUND(E587*P587,2)</f>
        <v>0</v>
      </c>
      <c r="R587" s="178" t="s">
        <v>1071</v>
      </c>
      <c r="S587" s="178" t="s">
        <v>160</v>
      </c>
      <c r="T587" s="179" t="s">
        <v>160</v>
      </c>
      <c r="U587" s="158">
        <v>2.75E-2</v>
      </c>
      <c r="V587" s="158">
        <f>ROUND(E587*U587,2)</f>
        <v>0.08</v>
      </c>
      <c r="W587" s="158"/>
      <c r="X587" s="158" t="s">
        <v>161</v>
      </c>
      <c r="Y587" s="158" t="s">
        <v>162</v>
      </c>
      <c r="Z587" s="147"/>
      <c r="AA587" s="147"/>
      <c r="AB587" s="147"/>
      <c r="AC587" s="147"/>
      <c r="AD587" s="147"/>
      <c r="AE587" s="147"/>
      <c r="AF587" s="147"/>
      <c r="AG587" s="147" t="s">
        <v>163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2" x14ac:dyDescent="0.2">
      <c r="A588" s="154"/>
      <c r="B588" s="155"/>
      <c r="C588" s="191" t="s">
        <v>1119</v>
      </c>
      <c r="D588" s="160"/>
      <c r="E588" s="161">
        <v>3</v>
      </c>
      <c r="F588" s="158"/>
      <c r="G588" s="158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58"/>
      <c r="Z588" s="147"/>
      <c r="AA588" s="147"/>
      <c r="AB588" s="147"/>
      <c r="AC588" s="147"/>
      <c r="AD588" s="147"/>
      <c r="AE588" s="147"/>
      <c r="AF588" s="147"/>
      <c r="AG588" s="147" t="s">
        <v>167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ht="22.5" outlineLevel="1" x14ac:dyDescent="0.2">
      <c r="A589" s="173">
        <v>143</v>
      </c>
      <c r="B589" s="174" t="s">
        <v>1120</v>
      </c>
      <c r="C589" s="190" t="s">
        <v>1121</v>
      </c>
      <c r="D589" s="175" t="s">
        <v>170</v>
      </c>
      <c r="E589" s="176">
        <v>5.07</v>
      </c>
      <c r="F589" s="177"/>
      <c r="G589" s="178">
        <f>ROUND(E589*F589,2)</f>
        <v>0</v>
      </c>
      <c r="H589" s="177"/>
      <c r="I589" s="178">
        <f>ROUND(E589*H589,2)</f>
        <v>0</v>
      </c>
      <c r="J589" s="177"/>
      <c r="K589" s="178">
        <f>ROUND(E589*J589,2)</f>
        <v>0</v>
      </c>
      <c r="L589" s="178">
        <v>21</v>
      </c>
      <c r="M589" s="178">
        <f>G589*(1+L589/100)</f>
        <v>0</v>
      </c>
      <c r="N589" s="176">
        <v>3.5E-4</v>
      </c>
      <c r="O589" s="176">
        <f>ROUND(E589*N589,2)</f>
        <v>0</v>
      </c>
      <c r="P589" s="176">
        <v>0</v>
      </c>
      <c r="Q589" s="176">
        <f>ROUND(E589*P589,2)</f>
        <v>0</v>
      </c>
      <c r="R589" s="178" t="s">
        <v>1071</v>
      </c>
      <c r="S589" s="178" t="s">
        <v>160</v>
      </c>
      <c r="T589" s="179" t="s">
        <v>160</v>
      </c>
      <c r="U589" s="158">
        <v>0.2</v>
      </c>
      <c r="V589" s="158">
        <f>ROUND(E589*U589,2)</f>
        <v>1.01</v>
      </c>
      <c r="W589" s="158"/>
      <c r="X589" s="158" t="s">
        <v>161</v>
      </c>
      <c r="Y589" s="158" t="s">
        <v>162</v>
      </c>
      <c r="Z589" s="147"/>
      <c r="AA589" s="147"/>
      <c r="AB589" s="147"/>
      <c r="AC589" s="147"/>
      <c r="AD589" s="147"/>
      <c r="AE589" s="147"/>
      <c r="AF589" s="147"/>
      <c r="AG589" s="147" t="s">
        <v>163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2" x14ac:dyDescent="0.2">
      <c r="A590" s="154"/>
      <c r="B590" s="155"/>
      <c r="C590" s="191" t="s">
        <v>1122</v>
      </c>
      <c r="D590" s="160"/>
      <c r="E590" s="161">
        <v>5.07</v>
      </c>
      <c r="F590" s="158"/>
      <c r="G590" s="158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58"/>
      <c r="Z590" s="147"/>
      <c r="AA590" s="147"/>
      <c r="AB590" s="147"/>
      <c r="AC590" s="147"/>
      <c r="AD590" s="147"/>
      <c r="AE590" s="147"/>
      <c r="AF590" s="147"/>
      <c r="AG590" s="147" t="s">
        <v>167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ht="22.5" outlineLevel="1" x14ac:dyDescent="0.2">
      <c r="A591" s="173">
        <v>144</v>
      </c>
      <c r="B591" s="174" t="s">
        <v>1123</v>
      </c>
      <c r="C591" s="190" t="s">
        <v>1124</v>
      </c>
      <c r="D591" s="175" t="s">
        <v>170</v>
      </c>
      <c r="E591" s="176">
        <v>8.07</v>
      </c>
      <c r="F591" s="177"/>
      <c r="G591" s="178">
        <f>ROUND(E591*F591,2)</f>
        <v>0</v>
      </c>
      <c r="H591" s="177"/>
      <c r="I591" s="178">
        <f>ROUND(E591*H591,2)</f>
        <v>0</v>
      </c>
      <c r="J591" s="177"/>
      <c r="K591" s="178">
        <f>ROUND(E591*J591,2)</f>
        <v>0</v>
      </c>
      <c r="L591" s="178">
        <v>21</v>
      </c>
      <c r="M591" s="178">
        <f>G591*(1+L591/100)</f>
        <v>0</v>
      </c>
      <c r="N591" s="176">
        <v>4.0299999999999997E-3</v>
      </c>
      <c r="O591" s="176">
        <f>ROUND(E591*N591,2)</f>
        <v>0.03</v>
      </c>
      <c r="P591" s="176">
        <v>0</v>
      </c>
      <c r="Q591" s="176">
        <f>ROUND(E591*P591,2)</f>
        <v>0</v>
      </c>
      <c r="R591" s="178" t="s">
        <v>1071</v>
      </c>
      <c r="S591" s="178" t="s">
        <v>160</v>
      </c>
      <c r="T591" s="179" t="s">
        <v>160</v>
      </c>
      <c r="U591" s="158">
        <v>0.20699999999999999</v>
      </c>
      <c r="V591" s="158">
        <f>ROUND(E591*U591,2)</f>
        <v>1.67</v>
      </c>
      <c r="W591" s="158"/>
      <c r="X591" s="158" t="s">
        <v>161</v>
      </c>
      <c r="Y591" s="158" t="s">
        <v>162</v>
      </c>
      <c r="Z591" s="147"/>
      <c r="AA591" s="147"/>
      <c r="AB591" s="147"/>
      <c r="AC591" s="147"/>
      <c r="AD591" s="147"/>
      <c r="AE591" s="147"/>
      <c r="AF591" s="147"/>
      <c r="AG591" s="147" t="s">
        <v>163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2" x14ac:dyDescent="0.2">
      <c r="A592" s="154"/>
      <c r="B592" s="155"/>
      <c r="C592" s="191" t="s">
        <v>1119</v>
      </c>
      <c r="D592" s="160"/>
      <c r="E592" s="161">
        <v>3</v>
      </c>
      <c r="F592" s="158"/>
      <c r="G592" s="158"/>
      <c r="H592" s="158"/>
      <c r="I592" s="158"/>
      <c r="J592" s="158"/>
      <c r="K592" s="158"/>
      <c r="L592" s="158"/>
      <c r="M592" s="158"/>
      <c r="N592" s="157"/>
      <c r="O592" s="157"/>
      <c r="P592" s="157"/>
      <c r="Q592" s="157"/>
      <c r="R592" s="158"/>
      <c r="S592" s="158"/>
      <c r="T592" s="158"/>
      <c r="U592" s="158"/>
      <c r="V592" s="158"/>
      <c r="W592" s="158"/>
      <c r="X592" s="158"/>
      <c r="Y592" s="158"/>
      <c r="Z592" s="147"/>
      <c r="AA592" s="147"/>
      <c r="AB592" s="147"/>
      <c r="AC592" s="147"/>
      <c r="AD592" s="147"/>
      <c r="AE592" s="147"/>
      <c r="AF592" s="147"/>
      <c r="AG592" s="147" t="s">
        <v>167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3" x14ac:dyDescent="0.2">
      <c r="A593" s="154"/>
      <c r="B593" s="155"/>
      <c r="C593" s="191" t="s">
        <v>1125</v>
      </c>
      <c r="D593" s="160"/>
      <c r="E593" s="161">
        <v>5.07</v>
      </c>
      <c r="F593" s="158"/>
      <c r="G593" s="158"/>
      <c r="H593" s="158"/>
      <c r="I593" s="158"/>
      <c r="J593" s="158"/>
      <c r="K593" s="158"/>
      <c r="L593" s="158"/>
      <c r="M593" s="158"/>
      <c r="N593" s="157"/>
      <c r="O593" s="157"/>
      <c r="P593" s="157"/>
      <c r="Q593" s="157"/>
      <c r="R593" s="158"/>
      <c r="S593" s="158"/>
      <c r="T593" s="158"/>
      <c r="U593" s="158"/>
      <c r="V593" s="158"/>
      <c r="W593" s="158"/>
      <c r="X593" s="158"/>
      <c r="Y593" s="158"/>
      <c r="Z593" s="147"/>
      <c r="AA593" s="147"/>
      <c r="AB593" s="147"/>
      <c r="AC593" s="147"/>
      <c r="AD593" s="147"/>
      <c r="AE593" s="147"/>
      <c r="AF593" s="147"/>
      <c r="AG593" s="147" t="s">
        <v>167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ht="22.5" outlineLevel="1" x14ac:dyDescent="0.2">
      <c r="A594" s="173">
        <v>145</v>
      </c>
      <c r="B594" s="174" t="s">
        <v>1126</v>
      </c>
      <c r="C594" s="190" t="s">
        <v>1127</v>
      </c>
      <c r="D594" s="175" t="s">
        <v>170</v>
      </c>
      <c r="E594" s="176">
        <v>5.3235000000000001</v>
      </c>
      <c r="F594" s="177"/>
      <c r="G594" s="178">
        <f>ROUND(E594*F594,2)</f>
        <v>0</v>
      </c>
      <c r="H594" s="177"/>
      <c r="I594" s="178">
        <f>ROUND(E594*H594,2)</f>
        <v>0</v>
      </c>
      <c r="J594" s="177"/>
      <c r="K594" s="178">
        <f>ROUND(E594*J594,2)</f>
        <v>0</v>
      </c>
      <c r="L594" s="178">
        <v>21</v>
      </c>
      <c r="M594" s="178">
        <f>G594*(1+L594/100)</f>
        <v>0</v>
      </c>
      <c r="N594" s="176">
        <v>5.4999999999999997E-3</v>
      </c>
      <c r="O594" s="176">
        <f>ROUND(E594*N594,2)</f>
        <v>0.03</v>
      </c>
      <c r="P594" s="176">
        <v>0</v>
      </c>
      <c r="Q594" s="176">
        <f>ROUND(E594*P594,2)</f>
        <v>0</v>
      </c>
      <c r="R594" s="178" t="s">
        <v>353</v>
      </c>
      <c r="S594" s="178" t="s">
        <v>160</v>
      </c>
      <c r="T594" s="179" t="s">
        <v>160</v>
      </c>
      <c r="U594" s="158">
        <v>0</v>
      </c>
      <c r="V594" s="158">
        <f>ROUND(E594*U594,2)</f>
        <v>0</v>
      </c>
      <c r="W594" s="158"/>
      <c r="X594" s="158" t="s">
        <v>354</v>
      </c>
      <c r="Y594" s="158" t="s">
        <v>162</v>
      </c>
      <c r="Z594" s="147"/>
      <c r="AA594" s="147"/>
      <c r="AB594" s="147"/>
      <c r="AC594" s="147"/>
      <c r="AD594" s="147"/>
      <c r="AE594" s="147"/>
      <c r="AF594" s="147"/>
      <c r="AG594" s="147" t="s">
        <v>355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2" x14ac:dyDescent="0.2">
      <c r="A595" s="154"/>
      <c r="B595" s="155"/>
      <c r="C595" s="191" t="s">
        <v>1128</v>
      </c>
      <c r="D595" s="160"/>
      <c r="E595" s="161">
        <v>5.3235000000000001</v>
      </c>
      <c r="F595" s="158"/>
      <c r="G595" s="158"/>
      <c r="H595" s="158"/>
      <c r="I595" s="158"/>
      <c r="J595" s="158"/>
      <c r="K595" s="158"/>
      <c r="L595" s="158"/>
      <c r="M595" s="158"/>
      <c r="N595" s="157"/>
      <c r="O595" s="157"/>
      <c r="P595" s="157"/>
      <c r="Q595" s="157"/>
      <c r="R595" s="158"/>
      <c r="S595" s="158"/>
      <c r="T595" s="158"/>
      <c r="U595" s="158"/>
      <c r="V595" s="158"/>
      <c r="W595" s="158"/>
      <c r="X595" s="158"/>
      <c r="Y595" s="158"/>
      <c r="Z595" s="147"/>
      <c r="AA595" s="147"/>
      <c r="AB595" s="147"/>
      <c r="AC595" s="147"/>
      <c r="AD595" s="147"/>
      <c r="AE595" s="147"/>
      <c r="AF595" s="147"/>
      <c r="AG595" s="147" t="s">
        <v>167</v>
      </c>
      <c r="AH595" s="147">
        <v>5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54">
        <v>146</v>
      </c>
      <c r="B596" s="155" t="s">
        <v>1129</v>
      </c>
      <c r="C596" s="193" t="s">
        <v>1130</v>
      </c>
      <c r="D596" s="156" t="s">
        <v>0</v>
      </c>
      <c r="E596" s="188"/>
      <c r="F596" s="159"/>
      <c r="G596" s="158">
        <f>ROUND(E596*F596,2)</f>
        <v>0</v>
      </c>
      <c r="H596" s="159"/>
      <c r="I596" s="158">
        <f>ROUND(E596*H596,2)</f>
        <v>0</v>
      </c>
      <c r="J596" s="159"/>
      <c r="K596" s="158">
        <f>ROUND(E596*J596,2)</f>
        <v>0</v>
      </c>
      <c r="L596" s="158">
        <v>21</v>
      </c>
      <c r="M596" s="158">
        <f>G596*(1+L596/100)</f>
        <v>0</v>
      </c>
      <c r="N596" s="157">
        <v>0</v>
      </c>
      <c r="O596" s="157">
        <f>ROUND(E596*N596,2)</f>
        <v>0</v>
      </c>
      <c r="P596" s="157">
        <v>0</v>
      </c>
      <c r="Q596" s="157">
        <f>ROUND(E596*P596,2)</f>
        <v>0</v>
      </c>
      <c r="R596" s="158" t="s">
        <v>1071</v>
      </c>
      <c r="S596" s="158" t="s">
        <v>160</v>
      </c>
      <c r="T596" s="158" t="s">
        <v>160</v>
      </c>
      <c r="U596" s="158">
        <v>0</v>
      </c>
      <c r="V596" s="158">
        <f>ROUND(E596*U596,2)</f>
        <v>0</v>
      </c>
      <c r="W596" s="158"/>
      <c r="X596" s="158" t="s">
        <v>320</v>
      </c>
      <c r="Y596" s="158" t="s">
        <v>162</v>
      </c>
      <c r="Z596" s="147"/>
      <c r="AA596" s="147"/>
      <c r="AB596" s="147"/>
      <c r="AC596" s="147"/>
      <c r="AD596" s="147"/>
      <c r="AE596" s="147"/>
      <c r="AF596" s="147"/>
      <c r="AG596" s="147" t="s">
        <v>321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2" x14ac:dyDescent="0.2">
      <c r="A597" s="154"/>
      <c r="B597" s="155"/>
      <c r="C597" s="260" t="s">
        <v>359</v>
      </c>
      <c r="D597" s="261"/>
      <c r="E597" s="261"/>
      <c r="F597" s="261"/>
      <c r="G597" s="261"/>
      <c r="H597" s="158"/>
      <c r="I597" s="158"/>
      <c r="J597" s="158"/>
      <c r="K597" s="158"/>
      <c r="L597" s="158"/>
      <c r="M597" s="158"/>
      <c r="N597" s="157"/>
      <c r="O597" s="157"/>
      <c r="P597" s="157"/>
      <c r="Q597" s="157"/>
      <c r="R597" s="158"/>
      <c r="S597" s="158"/>
      <c r="T597" s="158"/>
      <c r="U597" s="158"/>
      <c r="V597" s="158"/>
      <c r="W597" s="158"/>
      <c r="X597" s="158"/>
      <c r="Y597" s="158"/>
      <c r="Z597" s="147"/>
      <c r="AA597" s="147"/>
      <c r="AB597" s="147"/>
      <c r="AC597" s="147"/>
      <c r="AD597" s="147"/>
      <c r="AE597" s="147"/>
      <c r="AF597" s="147"/>
      <c r="AG597" s="147" t="s">
        <v>165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x14ac:dyDescent="0.2">
      <c r="A598" s="166" t="s">
        <v>154</v>
      </c>
      <c r="B598" s="167" t="s">
        <v>100</v>
      </c>
      <c r="C598" s="189" t="s">
        <v>101</v>
      </c>
      <c r="D598" s="168"/>
      <c r="E598" s="169"/>
      <c r="F598" s="170"/>
      <c r="G598" s="170">
        <f>SUMIF(AG599:AG650,"&lt;&gt;NOR",G599:G650)</f>
        <v>0</v>
      </c>
      <c r="H598" s="170"/>
      <c r="I598" s="170">
        <f>SUM(I599:I650)</f>
        <v>0</v>
      </c>
      <c r="J598" s="170"/>
      <c r="K598" s="170">
        <f>SUM(K599:K650)</f>
        <v>0</v>
      </c>
      <c r="L598" s="170"/>
      <c r="M598" s="170">
        <f>SUM(M599:M650)</f>
        <v>0</v>
      </c>
      <c r="N598" s="169"/>
      <c r="O598" s="169">
        <f>SUM(O599:O650)</f>
        <v>4.66</v>
      </c>
      <c r="P598" s="169"/>
      <c r="Q598" s="169">
        <f>SUM(Q599:Q650)</f>
        <v>2.2400000000000002</v>
      </c>
      <c r="R598" s="170"/>
      <c r="S598" s="170"/>
      <c r="T598" s="171"/>
      <c r="U598" s="165"/>
      <c r="V598" s="165">
        <f>SUM(V599:V650)</f>
        <v>250.46999999999997</v>
      </c>
      <c r="W598" s="165"/>
      <c r="X598" s="165"/>
      <c r="Y598" s="165"/>
      <c r="AG598" t="s">
        <v>155</v>
      </c>
    </row>
    <row r="599" spans="1:60" ht="22.5" outlineLevel="1" x14ac:dyDescent="0.2">
      <c r="A599" s="173">
        <v>147</v>
      </c>
      <c r="B599" s="174" t="s">
        <v>323</v>
      </c>
      <c r="C599" s="190" t="s">
        <v>324</v>
      </c>
      <c r="D599" s="175" t="s">
        <v>170</v>
      </c>
      <c r="E599" s="176">
        <v>193.988</v>
      </c>
      <c r="F599" s="177"/>
      <c r="G599" s="178">
        <f>ROUND(E599*F599,2)</f>
        <v>0</v>
      </c>
      <c r="H599" s="177"/>
      <c r="I599" s="178">
        <f>ROUND(E599*H599,2)</f>
        <v>0</v>
      </c>
      <c r="J599" s="177"/>
      <c r="K599" s="178">
        <f>ROUND(E599*J599,2)</f>
        <v>0</v>
      </c>
      <c r="L599" s="178">
        <v>21</v>
      </c>
      <c r="M599" s="178">
        <f>G599*(1+L599/100)</f>
        <v>0</v>
      </c>
      <c r="N599" s="176">
        <v>1.6000000000000001E-4</v>
      </c>
      <c r="O599" s="176">
        <f>ROUND(E599*N599,2)</f>
        <v>0.03</v>
      </c>
      <c r="P599" s="176">
        <v>0</v>
      </c>
      <c r="Q599" s="176">
        <f>ROUND(E599*P599,2)</f>
        <v>0</v>
      </c>
      <c r="R599" s="178" t="s">
        <v>325</v>
      </c>
      <c r="S599" s="178" t="s">
        <v>160</v>
      </c>
      <c r="T599" s="179" t="s">
        <v>160</v>
      </c>
      <c r="U599" s="158">
        <v>0.14000000000000001</v>
      </c>
      <c r="V599" s="158">
        <f>ROUND(E599*U599,2)</f>
        <v>27.16</v>
      </c>
      <c r="W599" s="158"/>
      <c r="X599" s="158" t="s">
        <v>161</v>
      </c>
      <c r="Y599" s="158" t="s">
        <v>162</v>
      </c>
      <c r="Z599" s="147"/>
      <c r="AA599" s="147"/>
      <c r="AB599" s="147"/>
      <c r="AC599" s="147"/>
      <c r="AD599" s="147"/>
      <c r="AE599" s="147"/>
      <c r="AF599" s="147"/>
      <c r="AG599" s="147" t="s">
        <v>163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2" x14ac:dyDescent="0.2">
      <c r="A600" s="154"/>
      <c r="B600" s="155"/>
      <c r="C600" s="191" t="s">
        <v>1131</v>
      </c>
      <c r="D600" s="160"/>
      <c r="E600" s="161">
        <v>27.84</v>
      </c>
      <c r="F600" s="158"/>
      <c r="G600" s="158"/>
      <c r="H600" s="158"/>
      <c r="I600" s="158"/>
      <c r="J600" s="158"/>
      <c r="K600" s="158"/>
      <c r="L600" s="158"/>
      <c r="M600" s="158"/>
      <c r="N600" s="157"/>
      <c r="O600" s="157"/>
      <c r="P600" s="157"/>
      <c r="Q600" s="157"/>
      <c r="R600" s="158"/>
      <c r="S600" s="158"/>
      <c r="T600" s="158"/>
      <c r="U600" s="158"/>
      <c r="V600" s="158"/>
      <c r="W600" s="158"/>
      <c r="X600" s="158"/>
      <c r="Y600" s="158"/>
      <c r="Z600" s="147"/>
      <c r="AA600" s="147"/>
      <c r="AB600" s="147"/>
      <c r="AC600" s="147"/>
      <c r="AD600" s="147"/>
      <c r="AE600" s="147"/>
      <c r="AF600" s="147"/>
      <c r="AG600" s="147" t="s">
        <v>167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3" x14ac:dyDescent="0.2">
      <c r="A601" s="154"/>
      <c r="B601" s="155"/>
      <c r="C601" s="191" t="s">
        <v>1132</v>
      </c>
      <c r="D601" s="160"/>
      <c r="E601" s="161">
        <v>23.52</v>
      </c>
      <c r="F601" s="158"/>
      <c r="G601" s="158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58"/>
      <c r="Z601" s="147"/>
      <c r="AA601" s="147"/>
      <c r="AB601" s="147"/>
      <c r="AC601" s="147"/>
      <c r="AD601" s="147"/>
      <c r="AE601" s="147"/>
      <c r="AF601" s="147"/>
      <c r="AG601" s="147" t="s">
        <v>167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3" x14ac:dyDescent="0.2">
      <c r="A602" s="154"/>
      <c r="B602" s="155"/>
      <c r="C602" s="191" t="s">
        <v>1133</v>
      </c>
      <c r="D602" s="160"/>
      <c r="E602" s="161">
        <v>52.92</v>
      </c>
      <c r="F602" s="158"/>
      <c r="G602" s="158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58"/>
      <c r="Z602" s="147"/>
      <c r="AA602" s="147"/>
      <c r="AB602" s="147"/>
      <c r="AC602" s="147"/>
      <c r="AD602" s="147"/>
      <c r="AE602" s="147"/>
      <c r="AF602" s="147"/>
      <c r="AG602" s="147" t="s">
        <v>167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3" x14ac:dyDescent="0.2">
      <c r="A603" s="154"/>
      <c r="B603" s="155"/>
      <c r="C603" s="191" t="s">
        <v>1134</v>
      </c>
      <c r="D603" s="160"/>
      <c r="E603" s="161">
        <v>11.3</v>
      </c>
      <c r="F603" s="158"/>
      <c r="G603" s="158"/>
      <c r="H603" s="158"/>
      <c r="I603" s="158"/>
      <c r="J603" s="158"/>
      <c r="K603" s="158"/>
      <c r="L603" s="158"/>
      <c r="M603" s="158"/>
      <c r="N603" s="157"/>
      <c r="O603" s="157"/>
      <c r="P603" s="157"/>
      <c r="Q603" s="157"/>
      <c r="R603" s="158"/>
      <c r="S603" s="158"/>
      <c r="T603" s="158"/>
      <c r="U603" s="158"/>
      <c r="V603" s="158"/>
      <c r="W603" s="158"/>
      <c r="X603" s="158"/>
      <c r="Y603" s="158"/>
      <c r="Z603" s="147"/>
      <c r="AA603" s="147"/>
      <c r="AB603" s="147"/>
      <c r="AC603" s="147"/>
      <c r="AD603" s="147"/>
      <c r="AE603" s="147"/>
      <c r="AF603" s="147"/>
      <c r="AG603" s="147" t="s">
        <v>167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3" x14ac:dyDescent="0.2">
      <c r="A604" s="154"/>
      <c r="B604" s="155"/>
      <c r="C604" s="191" t="s">
        <v>1135</v>
      </c>
      <c r="D604" s="160"/>
      <c r="E604" s="161">
        <v>78.408000000000001</v>
      </c>
      <c r="F604" s="158"/>
      <c r="G604" s="158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58"/>
      <c r="Z604" s="147"/>
      <c r="AA604" s="147"/>
      <c r="AB604" s="147"/>
      <c r="AC604" s="147"/>
      <c r="AD604" s="147"/>
      <c r="AE604" s="147"/>
      <c r="AF604" s="147"/>
      <c r="AG604" s="147" t="s">
        <v>167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ht="33.75" outlineLevel="1" x14ac:dyDescent="0.2">
      <c r="A605" s="173">
        <v>148</v>
      </c>
      <c r="B605" s="174" t="s">
        <v>334</v>
      </c>
      <c r="C605" s="190" t="s">
        <v>335</v>
      </c>
      <c r="D605" s="175" t="s">
        <v>170</v>
      </c>
      <c r="E605" s="176">
        <v>18.605</v>
      </c>
      <c r="F605" s="177"/>
      <c r="G605" s="178">
        <f>ROUND(E605*F605,2)</f>
        <v>0</v>
      </c>
      <c r="H605" s="177"/>
      <c r="I605" s="178">
        <f>ROUND(E605*H605,2)</f>
        <v>0</v>
      </c>
      <c r="J605" s="177"/>
      <c r="K605" s="178">
        <f>ROUND(E605*J605,2)</f>
        <v>0</v>
      </c>
      <c r="L605" s="178">
        <v>21</v>
      </c>
      <c r="M605" s="178">
        <f>G605*(1+L605/100)</f>
        <v>0</v>
      </c>
      <c r="N605" s="176">
        <v>0</v>
      </c>
      <c r="O605" s="176">
        <f>ROUND(E605*N605,2)</f>
        <v>0</v>
      </c>
      <c r="P605" s="176">
        <v>1.0829999999999999E-2</v>
      </c>
      <c r="Q605" s="176">
        <f>ROUND(E605*P605,2)</f>
        <v>0.2</v>
      </c>
      <c r="R605" s="178" t="s">
        <v>325</v>
      </c>
      <c r="S605" s="178" t="s">
        <v>160</v>
      </c>
      <c r="T605" s="179" t="s">
        <v>160</v>
      </c>
      <c r="U605" s="158">
        <v>0.105</v>
      </c>
      <c r="V605" s="158">
        <f>ROUND(E605*U605,2)</f>
        <v>1.95</v>
      </c>
      <c r="W605" s="158"/>
      <c r="X605" s="158" t="s">
        <v>161</v>
      </c>
      <c r="Y605" s="158" t="s">
        <v>162</v>
      </c>
      <c r="Z605" s="147"/>
      <c r="AA605" s="147"/>
      <c r="AB605" s="147"/>
      <c r="AC605" s="147"/>
      <c r="AD605" s="147"/>
      <c r="AE605" s="147"/>
      <c r="AF605" s="147"/>
      <c r="AG605" s="147" t="s">
        <v>163</v>
      </c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2" x14ac:dyDescent="0.2">
      <c r="A606" s="154"/>
      <c r="B606" s="155"/>
      <c r="C606" s="191" t="s">
        <v>1136</v>
      </c>
      <c r="D606" s="160"/>
      <c r="E606" s="161">
        <v>18.605</v>
      </c>
      <c r="F606" s="158"/>
      <c r="G606" s="158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58"/>
      <c r="Z606" s="147"/>
      <c r="AA606" s="147"/>
      <c r="AB606" s="147"/>
      <c r="AC606" s="147"/>
      <c r="AD606" s="147"/>
      <c r="AE606" s="147"/>
      <c r="AF606" s="147"/>
      <c r="AG606" s="147" t="s">
        <v>167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ht="22.5" outlineLevel="1" x14ac:dyDescent="0.2">
      <c r="A607" s="173">
        <v>149</v>
      </c>
      <c r="B607" s="174" t="s">
        <v>337</v>
      </c>
      <c r="C607" s="190" t="s">
        <v>338</v>
      </c>
      <c r="D607" s="175" t="s">
        <v>170</v>
      </c>
      <c r="E607" s="176">
        <v>628.20500000000004</v>
      </c>
      <c r="F607" s="177"/>
      <c r="G607" s="178">
        <f>ROUND(E607*F607,2)</f>
        <v>0</v>
      </c>
      <c r="H607" s="177"/>
      <c r="I607" s="178">
        <f>ROUND(E607*H607,2)</f>
        <v>0</v>
      </c>
      <c r="J607" s="177"/>
      <c r="K607" s="178">
        <f>ROUND(E607*J607,2)</f>
        <v>0</v>
      </c>
      <c r="L607" s="178">
        <v>21</v>
      </c>
      <c r="M607" s="178">
        <f>G607*(1+L607/100)</f>
        <v>0</v>
      </c>
      <c r="N607" s="176">
        <v>0</v>
      </c>
      <c r="O607" s="176">
        <f>ROUND(E607*N607,2)</f>
        <v>0</v>
      </c>
      <c r="P607" s="176">
        <v>2E-3</v>
      </c>
      <c r="Q607" s="176">
        <f>ROUND(E607*P607,2)</f>
        <v>1.26</v>
      </c>
      <c r="R607" s="178" t="s">
        <v>325</v>
      </c>
      <c r="S607" s="178" t="s">
        <v>160</v>
      </c>
      <c r="T607" s="179" t="s">
        <v>160</v>
      </c>
      <c r="U607" s="158">
        <v>3.7999999999999999E-2</v>
      </c>
      <c r="V607" s="158">
        <f>ROUND(E607*U607,2)</f>
        <v>23.87</v>
      </c>
      <c r="W607" s="158"/>
      <c r="X607" s="158" t="s">
        <v>161</v>
      </c>
      <c r="Y607" s="158" t="s">
        <v>162</v>
      </c>
      <c r="Z607" s="147"/>
      <c r="AA607" s="147"/>
      <c r="AB607" s="147"/>
      <c r="AC607" s="147"/>
      <c r="AD607" s="147"/>
      <c r="AE607" s="147"/>
      <c r="AF607" s="147"/>
      <c r="AG607" s="147" t="s">
        <v>163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2" x14ac:dyDescent="0.2">
      <c r="A608" s="154"/>
      <c r="B608" s="155"/>
      <c r="C608" s="191" t="s">
        <v>1136</v>
      </c>
      <c r="D608" s="160"/>
      <c r="E608" s="161">
        <v>18.605</v>
      </c>
      <c r="F608" s="158"/>
      <c r="G608" s="158"/>
      <c r="H608" s="158"/>
      <c r="I608" s="158"/>
      <c r="J608" s="158"/>
      <c r="K608" s="158"/>
      <c r="L608" s="158"/>
      <c r="M608" s="158"/>
      <c r="N608" s="157"/>
      <c r="O608" s="157"/>
      <c r="P608" s="157"/>
      <c r="Q608" s="157"/>
      <c r="R608" s="158"/>
      <c r="S608" s="158"/>
      <c r="T608" s="158"/>
      <c r="U608" s="158"/>
      <c r="V608" s="158"/>
      <c r="W608" s="158"/>
      <c r="X608" s="158"/>
      <c r="Y608" s="158"/>
      <c r="Z608" s="147"/>
      <c r="AA608" s="147"/>
      <c r="AB608" s="147"/>
      <c r="AC608" s="147"/>
      <c r="AD608" s="147"/>
      <c r="AE608" s="147"/>
      <c r="AF608" s="147"/>
      <c r="AG608" s="147" t="s">
        <v>167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3" x14ac:dyDescent="0.2">
      <c r="A609" s="154"/>
      <c r="B609" s="155"/>
      <c r="C609" s="191" t="s">
        <v>1137</v>
      </c>
      <c r="D609" s="160"/>
      <c r="E609" s="161">
        <v>609.6</v>
      </c>
      <c r="F609" s="158"/>
      <c r="G609" s="158"/>
      <c r="H609" s="158"/>
      <c r="I609" s="158"/>
      <c r="J609" s="158"/>
      <c r="K609" s="158"/>
      <c r="L609" s="158"/>
      <c r="M609" s="158"/>
      <c r="N609" s="157"/>
      <c r="O609" s="157"/>
      <c r="P609" s="157"/>
      <c r="Q609" s="157"/>
      <c r="R609" s="158"/>
      <c r="S609" s="158"/>
      <c r="T609" s="158"/>
      <c r="U609" s="158"/>
      <c r="V609" s="158"/>
      <c r="W609" s="158"/>
      <c r="X609" s="158"/>
      <c r="Y609" s="158"/>
      <c r="Z609" s="147"/>
      <c r="AA609" s="147"/>
      <c r="AB609" s="147"/>
      <c r="AC609" s="147"/>
      <c r="AD609" s="147"/>
      <c r="AE609" s="147"/>
      <c r="AF609" s="147"/>
      <c r="AG609" s="147" t="s">
        <v>167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ht="22.5" outlineLevel="1" x14ac:dyDescent="0.2">
      <c r="A610" s="173">
        <v>150</v>
      </c>
      <c r="B610" s="174" t="s">
        <v>340</v>
      </c>
      <c r="C610" s="190" t="s">
        <v>341</v>
      </c>
      <c r="D610" s="175" t="s">
        <v>170</v>
      </c>
      <c r="E610" s="176">
        <v>43.33</v>
      </c>
      <c r="F610" s="177"/>
      <c r="G610" s="178">
        <f>ROUND(E610*F610,2)</f>
        <v>0</v>
      </c>
      <c r="H610" s="177"/>
      <c r="I610" s="178">
        <f>ROUND(E610*H610,2)</f>
        <v>0</v>
      </c>
      <c r="J610" s="177"/>
      <c r="K610" s="178">
        <f>ROUND(E610*J610,2)</f>
        <v>0</v>
      </c>
      <c r="L610" s="178">
        <v>21</v>
      </c>
      <c r="M610" s="178">
        <f>G610*(1+L610/100)</f>
        <v>0</v>
      </c>
      <c r="N610" s="176">
        <v>0</v>
      </c>
      <c r="O610" s="176">
        <f>ROUND(E610*N610,2)</f>
        <v>0</v>
      </c>
      <c r="P610" s="176">
        <v>1.7999999999999999E-2</v>
      </c>
      <c r="Q610" s="176">
        <f>ROUND(E610*P610,2)</f>
        <v>0.78</v>
      </c>
      <c r="R610" s="178" t="s">
        <v>325</v>
      </c>
      <c r="S610" s="178" t="s">
        <v>160</v>
      </c>
      <c r="T610" s="179" t="s">
        <v>160</v>
      </c>
      <c r="U610" s="158">
        <v>9.2999999999999999E-2</v>
      </c>
      <c r="V610" s="158">
        <f>ROUND(E610*U610,2)</f>
        <v>4.03</v>
      </c>
      <c r="W610" s="158"/>
      <c r="X610" s="158" t="s">
        <v>161</v>
      </c>
      <c r="Y610" s="158" t="s">
        <v>162</v>
      </c>
      <c r="Z610" s="147"/>
      <c r="AA610" s="147"/>
      <c r="AB610" s="147"/>
      <c r="AC610" s="147"/>
      <c r="AD610" s="147"/>
      <c r="AE610" s="147"/>
      <c r="AF610" s="147"/>
      <c r="AG610" s="147" t="s">
        <v>163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2" x14ac:dyDescent="0.2">
      <c r="A611" s="154"/>
      <c r="B611" s="155"/>
      <c r="C611" s="191" t="s">
        <v>1138</v>
      </c>
      <c r="D611" s="160"/>
      <c r="E611" s="161">
        <v>43.33</v>
      </c>
      <c r="F611" s="158"/>
      <c r="G611" s="158"/>
      <c r="H611" s="158"/>
      <c r="I611" s="158"/>
      <c r="J611" s="158"/>
      <c r="K611" s="158"/>
      <c r="L611" s="158"/>
      <c r="M611" s="158"/>
      <c r="N611" s="157"/>
      <c r="O611" s="157"/>
      <c r="P611" s="157"/>
      <c r="Q611" s="157"/>
      <c r="R611" s="158"/>
      <c r="S611" s="158"/>
      <c r="T611" s="158"/>
      <c r="U611" s="158"/>
      <c r="V611" s="158"/>
      <c r="W611" s="158"/>
      <c r="X611" s="158"/>
      <c r="Y611" s="158"/>
      <c r="Z611" s="147"/>
      <c r="AA611" s="147"/>
      <c r="AB611" s="147"/>
      <c r="AC611" s="147"/>
      <c r="AD611" s="147"/>
      <c r="AE611" s="147"/>
      <c r="AF611" s="147"/>
      <c r="AG611" s="147" t="s">
        <v>167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">
      <c r="A612" s="173">
        <v>151</v>
      </c>
      <c r="B612" s="174" t="s">
        <v>343</v>
      </c>
      <c r="C612" s="190" t="s">
        <v>344</v>
      </c>
      <c r="D612" s="175" t="s">
        <v>170</v>
      </c>
      <c r="E612" s="176">
        <v>902.1</v>
      </c>
      <c r="F612" s="177"/>
      <c r="G612" s="178">
        <f>ROUND(E612*F612,2)</f>
        <v>0</v>
      </c>
      <c r="H612" s="177"/>
      <c r="I612" s="178">
        <f>ROUND(E612*H612,2)</f>
        <v>0</v>
      </c>
      <c r="J612" s="177"/>
      <c r="K612" s="178">
        <f>ROUND(E612*J612,2)</f>
        <v>0</v>
      </c>
      <c r="L612" s="178">
        <v>21</v>
      </c>
      <c r="M612" s="178">
        <f>G612*(1+L612/100)</f>
        <v>0</v>
      </c>
      <c r="N612" s="176">
        <v>0</v>
      </c>
      <c r="O612" s="176">
        <f>ROUND(E612*N612,2)</f>
        <v>0</v>
      </c>
      <c r="P612" s="176">
        <v>0</v>
      </c>
      <c r="Q612" s="176">
        <f>ROUND(E612*P612,2)</f>
        <v>0</v>
      </c>
      <c r="R612" s="178" t="s">
        <v>325</v>
      </c>
      <c r="S612" s="178" t="s">
        <v>160</v>
      </c>
      <c r="T612" s="179" t="s">
        <v>160</v>
      </c>
      <c r="U612" s="158">
        <v>0.08</v>
      </c>
      <c r="V612" s="158">
        <f>ROUND(E612*U612,2)</f>
        <v>72.17</v>
      </c>
      <c r="W612" s="158"/>
      <c r="X612" s="158" t="s">
        <v>161</v>
      </c>
      <c r="Y612" s="158" t="s">
        <v>162</v>
      </c>
      <c r="Z612" s="147"/>
      <c r="AA612" s="147"/>
      <c r="AB612" s="147"/>
      <c r="AC612" s="147"/>
      <c r="AD612" s="147"/>
      <c r="AE612" s="147"/>
      <c r="AF612" s="147"/>
      <c r="AG612" s="147" t="s">
        <v>163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2" x14ac:dyDescent="0.2">
      <c r="A613" s="154"/>
      <c r="B613" s="155"/>
      <c r="C613" s="191" t="s">
        <v>892</v>
      </c>
      <c r="D613" s="160"/>
      <c r="E613" s="161">
        <v>465.2</v>
      </c>
      <c r="F613" s="158"/>
      <c r="G613" s="158"/>
      <c r="H613" s="158"/>
      <c r="I613" s="158"/>
      <c r="J613" s="158"/>
      <c r="K613" s="158"/>
      <c r="L613" s="158"/>
      <c r="M613" s="158"/>
      <c r="N613" s="157"/>
      <c r="O613" s="157"/>
      <c r="P613" s="157"/>
      <c r="Q613" s="157"/>
      <c r="R613" s="158"/>
      <c r="S613" s="158"/>
      <c r="T613" s="158"/>
      <c r="U613" s="158"/>
      <c r="V613" s="158"/>
      <c r="W613" s="158"/>
      <c r="X613" s="158"/>
      <c r="Y613" s="158"/>
      <c r="Z613" s="147"/>
      <c r="AA613" s="147"/>
      <c r="AB613" s="147"/>
      <c r="AC613" s="147"/>
      <c r="AD613" s="147"/>
      <c r="AE613" s="147"/>
      <c r="AF613" s="147"/>
      <c r="AG613" s="147" t="s">
        <v>167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3" x14ac:dyDescent="0.2">
      <c r="A614" s="154"/>
      <c r="B614" s="155"/>
      <c r="C614" s="191" t="s">
        <v>893</v>
      </c>
      <c r="D614" s="160"/>
      <c r="E614" s="161">
        <v>326.10000000000002</v>
      </c>
      <c r="F614" s="158"/>
      <c r="G614" s="158"/>
      <c r="H614" s="158"/>
      <c r="I614" s="158"/>
      <c r="J614" s="158"/>
      <c r="K614" s="158"/>
      <c r="L614" s="158"/>
      <c r="M614" s="158"/>
      <c r="N614" s="157"/>
      <c r="O614" s="157"/>
      <c r="P614" s="157"/>
      <c r="Q614" s="157"/>
      <c r="R614" s="158"/>
      <c r="S614" s="158"/>
      <c r="T614" s="158"/>
      <c r="U614" s="158"/>
      <c r="V614" s="158"/>
      <c r="W614" s="158"/>
      <c r="X614" s="158"/>
      <c r="Y614" s="158"/>
      <c r="Z614" s="147"/>
      <c r="AA614" s="147"/>
      <c r="AB614" s="147"/>
      <c r="AC614" s="147"/>
      <c r="AD614" s="147"/>
      <c r="AE614" s="147"/>
      <c r="AF614" s="147"/>
      <c r="AG614" s="147" t="s">
        <v>167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">
      <c r="A615" s="154"/>
      <c r="B615" s="155"/>
      <c r="C615" s="191" t="s">
        <v>894</v>
      </c>
      <c r="D615" s="160"/>
      <c r="E615" s="161">
        <v>33.9</v>
      </c>
      <c r="F615" s="158"/>
      <c r="G615" s="158"/>
      <c r="H615" s="158"/>
      <c r="I615" s="158"/>
      <c r="J615" s="158"/>
      <c r="K615" s="158"/>
      <c r="L615" s="158"/>
      <c r="M615" s="158"/>
      <c r="N615" s="157"/>
      <c r="O615" s="157"/>
      <c r="P615" s="157"/>
      <c r="Q615" s="157"/>
      <c r="R615" s="158"/>
      <c r="S615" s="158"/>
      <c r="T615" s="158"/>
      <c r="U615" s="158"/>
      <c r="V615" s="158"/>
      <c r="W615" s="158"/>
      <c r="X615" s="158"/>
      <c r="Y615" s="158"/>
      <c r="Z615" s="147"/>
      <c r="AA615" s="147"/>
      <c r="AB615" s="147"/>
      <c r="AC615" s="147"/>
      <c r="AD615" s="147"/>
      <c r="AE615" s="147"/>
      <c r="AF615" s="147"/>
      <c r="AG615" s="147" t="s">
        <v>167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3" x14ac:dyDescent="0.2">
      <c r="A616" s="154"/>
      <c r="B616" s="155"/>
      <c r="C616" s="191" t="s">
        <v>858</v>
      </c>
      <c r="D616" s="160"/>
      <c r="E616" s="161">
        <v>35.1</v>
      </c>
      <c r="F616" s="158"/>
      <c r="G616" s="158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58"/>
      <c r="Z616" s="147"/>
      <c r="AA616" s="147"/>
      <c r="AB616" s="147"/>
      <c r="AC616" s="147"/>
      <c r="AD616" s="147"/>
      <c r="AE616" s="147"/>
      <c r="AF616" s="147"/>
      <c r="AG616" s="147" t="s">
        <v>167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3" x14ac:dyDescent="0.2">
      <c r="A617" s="154"/>
      <c r="B617" s="155"/>
      <c r="C617" s="191" t="s">
        <v>863</v>
      </c>
      <c r="D617" s="160"/>
      <c r="E617" s="161">
        <v>41.8</v>
      </c>
      <c r="F617" s="158"/>
      <c r="G617" s="158"/>
      <c r="H617" s="158"/>
      <c r="I617" s="158"/>
      <c r="J617" s="158"/>
      <c r="K617" s="158"/>
      <c r="L617" s="158"/>
      <c r="M617" s="158"/>
      <c r="N617" s="157"/>
      <c r="O617" s="157"/>
      <c r="P617" s="157"/>
      <c r="Q617" s="157"/>
      <c r="R617" s="158"/>
      <c r="S617" s="158"/>
      <c r="T617" s="158"/>
      <c r="U617" s="158"/>
      <c r="V617" s="158"/>
      <c r="W617" s="158"/>
      <c r="X617" s="158"/>
      <c r="Y617" s="158"/>
      <c r="Z617" s="147"/>
      <c r="AA617" s="147"/>
      <c r="AB617" s="147"/>
      <c r="AC617" s="147"/>
      <c r="AD617" s="147"/>
      <c r="AE617" s="147"/>
      <c r="AF617" s="147"/>
      <c r="AG617" s="147" t="s">
        <v>167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">
      <c r="A618" s="173">
        <v>152</v>
      </c>
      <c r="B618" s="174" t="s">
        <v>1139</v>
      </c>
      <c r="C618" s="190" t="s">
        <v>1140</v>
      </c>
      <c r="D618" s="175" t="s">
        <v>170</v>
      </c>
      <c r="E618" s="176">
        <v>142.56</v>
      </c>
      <c r="F618" s="177"/>
      <c r="G618" s="178">
        <f>ROUND(E618*F618,2)</f>
        <v>0</v>
      </c>
      <c r="H618" s="177"/>
      <c r="I618" s="178">
        <f>ROUND(E618*H618,2)</f>
        <v>0</v>
      </c>
      <c r="J618" s="177"/>
      <c r="K618" s="178">
        <f>ROUND(E618*J618,2)</f>
        <v>0</v>
      </c>
      <c r="L618" s="178">
        <v>21</v>
      </c>
      <c r="M618" s="178">
        <f>G618*(1+L618/100)</f>
        <v>0</v>
      </c>
      <c r="N618" s="176">
        <v>5.2999999999999998E-4</v>
      </c>
      <c r="O618" s="176">
        <f>ROUND(E618*N618,2)</f>
        <v>0.08</v>
      </c>
      <c r="P618" s="176">
        <v>0</v>
      </c>
      <c r="Q618" s="176">
        <f>ROUND(E618*P618,2)</f>
        <v>0</v>
      </c>
      <c r="R618" s="178" t="s">
        <v>325</v>
      </c>
      <c r="S618" s="178" t="s">
        <v>160</v>
      </c>
      <c r="T618" s="179" t="s">
        <v>160</v>
      </c>
      <c r="U618" s="158">
        <v>0.17100000000000001</v>
      </c>
      <c r="V618" s="158">
        <f>ROUND(E618*U618,2)</f>
        <v>24.38</v>
      </c>
      <c r="W618" s="158"/>
      <c r="X618" s="158" t="s">
        <v>161</v>
      </c>
      <c r="Y618" s="158" t="s">
        <v>162</v>
      </c>
      <c r="Z618" s="147"/>
      <c r="AA618" s="147"/>
      <c r="AB618" s="147"/>
      <c r="AC618" s="147"/>
      <c r="AD618" s="147"/>
      <c r="AE618" s="147"/>
      <c r="AF618" s="147"/>
      <c r="AG618" s="147" t="s">
        <v>163</v>
      </c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2" x14ac:dyDescent="0.2">
      <c r="A619" s="154"/>
      <c r="B619" s="155"/>
      <c r="C619" s="254" t="s">
        <v>1141</v>
      </c>
      <c r="D619" s="255"/>
      <c r="E619" s="255"/>
      <c r="F619" s="255"/>
      <c r="G619" s="255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58"/>
      <c r="Z619" s="147"/>
      <c r="AA619" s="147"/>
      <c r="AB619" s="147"/>
      <c r="AC619" s="147"/>
      <c r="AD619" s="147"/>
      <c r="AE619" s="147"/>
      <c r="AF619" s="147"/>
      <c r="AG619" s="147" t="s">
        <v>189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2" x14ac:dyDescent="0.2">
      <c r="A620" s="154"/>
      <c r="B620" s="155"/>
      <c r="C620" s="191" t="s">
        <v>1142</v>
      </c>
      <c r="D620" s="160"/>
      <c r="E620" s="161">
        <v>142.56</v>
      </c>
      <c r="F620" s="158"/>
      <c r="G620" s="158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58"/>
      <c r="Z620" s="147"/>
      <c r="AA620" s="147"/>
      <c r="AB620" s="147"/>
      <c r="AC620" s="147"/>
      <c r="AD620" s="147"/>
      <c r="AE620" s="147"/>
      <c r="AF620" s="147"/>
      <c r="AG620" s="147" t="s">
        <v>167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">
      <c r="A621" s="173">
        <v>153</v>
      </c>
      <c r="B621" s="174" t="s">
        <v>1143</v>
      </c>
      <c r="C621" s="190" t="s">
        <v>1144</v>
      </c>
      <c r="D621" s="175" t="s">
        <v>170</v>
      </c>
      <c r="E621" s="176">
        <v>12.677250000000001</v>
      </c>
      <c r="F621" s="177"/>
      <c r="G621" s="178">
        <f>ROUND(E621*F621,2)</f>
        <v>0</v>
      </c>
      <c r="H621" s="177"/>
      <c r="I621" s="178">
        <f>ROUND(E621*H621,2)</f>
        <v>0</v>
      </c>
      <c r="J621" s="177"/>
      <c r="K621" s="178">
        <f>ROUND(E621*J621,2)</f>
        <v>0</v>
      </c>
      <c r="L621" s="178">
        <v>21</v>
      </c>
      <c r="M621" s="178">
        <f>G621*(1+L621/100)</f>
        <v>0</v>
      </c>
      <c r="N621" s="176">
        <v>2.3000000000000001E-4</v>
      </c>
      <c r="O621" s="176">
        <f>ROUND(E621*N621,2)</f>
        <v>0</v>
      </c>
      <c r="P621" s="176">
        <v>0</v>
      </c>
      <c r="Q621" s="176">
        <f>ROUND(E621*P621,2)</f>
        <v>0</v>
      </c>
      <c r="R621" s="178" t="s">
        <v>325</v>
      </c>
      <c r="S621" s="178" t="s">
        <v>160</v>
      </c>
      <c r="T621" s="179" t="s">
        <v>160</v>
      </c>
      <c r="U621" s="158">
        <v>0.161</v>
      </c>
      <c r="V621" s="158">
        <f>ROUND(E621*U621,2)</f>
        <v>2.04</v>
      </c>
      <c r="W621" s="158"/>
      <c r="X621" s="158" t="s">
        <v>161</v>
      </c>
      <c r="Y621" s="158" t="s">
        <v>162</v>
      </c>
      <c r="Z621" s="147"/>
      <c r="AA621" s="147"/>
      <c r="AB621" s="147"/>
      <c r="AC621" s="147"/>
      <c r="AD621" s="147"/>
      <c r="AE621" s="147"/>
      <c r="AF621" s="147"/>
      <c r="AG621" s="147" t="s">
        <v>163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2" x14ac:dyDescent="0.2">
      <c r="A622" s="154"/>
      <c r="B622" s="155"/>
      <c r="C622" s="254" t="s">
        <v>1383</v>
      </c>
      <c r="D622" s="255"/>
      <c r="E622" s="255"/>
      <c r="F622" s="255"/>
      <c r="G622" s="255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58"/>
      <c r="Z622" s="147"/>
      <c r="AA622" s="147"/>
      <c r="AB622" s="147"/>
      <c r="AC622" s="147"/>
      <c r="AD622" s="147"/>
      <c r="AE622" s="147"/>
      <c r="AF622" s="147"/>
      <c r="AG622" s="147" t="s">
        <v>189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">
      <c r="A623" s="154"/>
      <c r="B623" s="155"/>
      <c r="C623" s="258" t="s">
        <v>1141</v>
      </c>
      <c r="D623" s="259"/>
      <c r="E623" s="259"/>
      <c r="F623" s="259"/>
      <c r="G623" s="259"/>
      <c r="H623" s="158"/>
      <c r="I623" s="158"/>
      <c r="J623" s="158"/>
      <c r="K623" s="158"/>
      <c r="L623" s="158"/>
      <c r="M623" s="158"/>
      <c r="N623" s="157"/>
      <c r="O623" s="157"/>
      <c r="P623" s="157"/>
      <c r="Q623" s="157"/>
      <c r="R623" s="158"/>
      <c r="S623" s="158"/>
      <c r="T623" s="158"/>
      <c r="U623" s="158"/>
      <c r="V623" s="158"/>
      <c r="W623" s="158"/>
      <c r="X623" s="158"/>
      <c r="Y623" s="158"/>
      <c r="Z623" s="147"/>
      <c r="AA623" s="147"/>
      <c r="AB623" s="147"/>
      <c r="AC623" s="147"/>
      <c r="AD623" s="147"/>
      <c r="AE623" s="147"/>
      <c r="AF623" s="147"/>
      <c r="AG623" s="147" t="s">
        <v>189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ht="45" outlineLevel="2" x14ac:dyDescent="0.2">
      <c r="A624" s="154"/>
      <c r="B624" s="155"/>
      <c r="C624" s="191" t="s">
        <v>1145</v>
      </c>
      <c r="D624" s="160"/>
      <c r="E624" s="161">
        <v>12.677250000000001</v>
      </c>
      <c r="F624" s="158"/>
      <c r="G624" s="158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58"/>
      <c r="Z624" s="147"/>
      <c r="AA624" s="147"/>
      <c r="AB624" s="147"/>
      <c r="AC624" s="147"/>
      <c r="AD624" s="147"/>
      <c r="AE624" s="147"/>
      <c r="AF624" s="147"/>
      <c r="AG624" s="147" t="s">
        <v>167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73">
        <v>154</v>
      </c>
      <c r="B625" s="174" t="s">
        <v>1146</v>
      </c>
      <c r="C625" s="190" t="s">
        <v>1147</v>
      </c>
      <c r="D625" s="175" t="s">
        <v>170</v>
      </c>
      <c r="E625" s="176">
        <v>3</v>
      </c>
      <c r="F625" s="177"/>
      <c r="G625" s="178">
        <f>ROUND(E625*F625,2)</f>
        <v>0</v>
      </c>
      <c r="H625" s="177"/>
      <c r="I625" s="178">
        <f>ROUND(E625*H625,2)</f>
        <v>0</v>
      </c>
      <c r="J625" s="177"/>
      <c r="K625" s="178">
        <f>ROUND(E625*J625,2)</f>
        <v>0</v>
      </c>
      <c r="L625" s="178">
        <v>21</v>
      </c>
      <c r="M625" s="178">
        <f>G625*(1+L625/100)</f>
        <v>0</v>
      </c>
      <c r="N625" s="176">
        <v>0</v>
      </c>
      <c r="O625" s="176">
        <f>ROUND(E625*N625,2)</f>
        <v>0</v>
      </c>
      <c r="P625" s="176">
        <v>0</v>
      </c>
      <c r="Q625" s="176">
        <f>ROUND(E625*P625,2)</f>
        <v>0</v>
      </c>
      <c r="R625" s="178" t="s">
        <v>325</v>
      </c>
      <c r="S625" s="178" t="s">
        <v>160</v>
      </c>
      <c r="T625" s="179" t="s">
        <v>160</v>
      </c>
      <c r="U625" s="158">
        <v>0.45</v>
      </c>
      <c r="V625" s="158">
        <f>ROUND(E625*U625,2)</f>
        <v>1.35</v>
      </c>
      <c r="W625" s="158"/>
      <c r="X625" s="158" t="s">
        <v>161</v>
      </c>
      <c r="Y625" s="158" t="s">
        <v>162</v>
      </c>
      <c r="Z625" s="147"/>
      <c r="AA625" s="147"/>
      <c r="AB625" s="147"/>
      <c r="AC625" s="147"/>
      <c r="AD625" s="147"/>
      <c r="AE625" s="147"/>
      <c r="AF625" s="147"/>
      <c r="AG625" s="147" t="s">
        <v>163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2" x14ac:dyDescent="0.2">
      <c r="A626" s="154"/>
      <c r="B626" s="155"/>
      <c r="C626" s="191" t="s">
        <v>1119</v>
      </c>
      <c r="D626" s="160"/>
      <c r="E626" s="161">
        <v>3</v>
      </c>
      <c r="F626" s="158"/>
      <c r="G626" s="158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58"/>
      <c r="Z626" s="147"/>
      <c r="AA626" s="147"/>
      <c r="AB626" s="147"/>
      <c r="AC626" s="147"/>
      <c r="AD626" s="147"/>
      <c r="AE626" s="147"/>
      <c r="AF626" s="147"/>
      <c r="AG626" s="147" t="s">
        <v>167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ht="22.5" outlineLevel="1" x14ac:dyDescent="0.2">
      <c r="A627" s="173">
        <v>155</v>
      </c>
      <c r="B627" s="174" t="s">
        <v>346</v>
      </c>
      <c r="C627" s="190" t="s">
        <v>347</v>
      </c>
      <c r="D627" s="175" t="s">
        <v>170</v>
      </c>
      <c r="E627" s="176">
        <v>953.7</v>
      </c>
      <c r="F627" s="177"/>
      <c r="G627" s="178">
        <f>ROUND(E627*F627,2)</f>
        <v>0</v>
      </c>
      <c r="H627" s="177"/>
      <c r="I627" s="178">
        <f>ROUND(E627*H627,2)</f>
        <v>0</v>
      </c>
      <c r="J627" s="177"/>
      <c r="K627" s="178">
        <f>ROUND(E627*J627,2)</f>
        <v>0</v>
      </c>
      <c r="L627" s="178">
        <v>21</v>
      </c>
      <c r="M627" s="178">
        <f>G627*(1+L627/100)</f>
        <v>0</v>
      </c>
      <c r="N627" s="176">
        <v>1.0000000000000001E-5</v>
      </c>
      <c r="O627" s="176">
        <f>ROUND(E627*N627,2)</f>
        <v>0.01</v>
      </c>
      <c r="P627" s="176">
        <v>0</v>
      </c>
      <c r="Q627" s="176">
        <f>ROUND(E627*P627,2)</f>
        <v>0</v>
      </c>
      <c r="R627" s="178" t="s">
        <v>325</v>
      </c>
      <c r="S627" s="178" t="s">
        <v>160</v>
      </c>
      <c r="T627" s="179" t="s">
        <v>160</v>
      </c>
      <c r="U627" s="158">
        <v>7.0000000000000007E-2</v>
      </c>
      <c r="V627" s="158">
        <f>ROUND(E627*U627,2)</f>
        <v>66.760000000000005</v>
      </c>
      <c r="W627" s="158"/>
      <c r="X627" s="158" t="s">
        <v>161</v>
      </c>
      <c r="Y627" s="158" t="s">
        <v>162</v>
      </c>
      <c r="Z627" s="147"/>
      <c r="AA627" s="147"/>
      <c r="AB627" s="147"/>
      <c r="AC627" s="147"/>
      <c r="AD627" s="147"/>
      <c r="AE627" s="147"/>
      <c r="AF627" s="147"/>
      <c r="AG627" s="147" t="s">
        <v>163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2" x14ac:dyDescent="0.2">
      <c r="A628" s="154"/>
      <c r="B628" s="155"/>
      <c r="C628" s="191" t="s">
        <v>1148</v>
      </c>
      <c r="D628" s="160"/>
      <c r="E628" s="161">
        <v>511.72</v>
      </c>
      <c r="F628" s="158"/>
      <c r="G628" s="158"/>
      <c r="H628" s="158"/>
      <c r="I628" s="158"/>
      <c r="J628" s="158"/>
      <c r="K628" s="158"/>
      <c r="L628" s="158"/>
      <c r="M628" s="158"/>
      <c r="N628" s="157"/>
      <c r="O628" s="157"/>
      <c r="P628" s="157"/>
      <c r="Q628" s="157"/>
      <c r="R628" s="158"/>
      <c r="S628" s="158"/>
      <c r="T628" s="158"/>
      <c r="U628" s="158"/>
      <c r="V628" s="158"/>
      <c r="W628" s="158"/>
      <c r="X628" s="158"/>
      <c r="Y628" s="158"/>
      <c r="Z628" s="147"/>
      <c r="AA628" s="147"/>
      <c r="AB628" s="147"/>
      <c r="AC628" s="147"/>
      <c r="AD628" s="147"/>
      <c r="AE628" s="147"/>
      <c r="AF628" s="147"/>
      <c r="AG628" s="147" t="s">
        <v>167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3" x14ac:dyDescent="0.2">
      <c r="A629" s="154"/>
      <c r="B629" s="155"/>
      <c r="C629" s="191" t="s">
        <v>1149</v>
      </c>
      <c r="D629" s="160"/>
      <c r="E629" s="161">
        <v>358.71</v>
      </c>
      <c r="F629" s="158"/>
      <c r="G629" s="158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58"/>
      <c r="Z629" s="147"/>
      <c r="AA629" s="147"/>
      <c r="AB629" s="147"/>
      <c r="AC629" s="147"/>
      <c r="AD629" s="147"/>
      <c r="AE629" s="147"/>
      <c r="AF629" s="147"/>
      <c r="AG629" s="147" t="s">
        <v>167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3" x14ac:dyDescent="0.2">
      <c r="A630" s="154"/>
      <c r="B630" s="155"/>
      <c r="C630" s="191" t="s">
        <v>1150</v>
      </c>
      <c r="D630" s="160"/>
      <c r="E630" s="161">
        <v>37.29</v>
      </c>
      <c r="F630" s="158"/>
      <c r="G630" s="158"/>
      <c r="H630" s="158"/>
      <c r="I630" s="158"/>
      <c r="J630" s="158"/>
      <c r="K630" s="158"/>
      <c r="L630" s="158"/>
      <c r="M630" s="158"/>
      <c r="N630" s="157"/>
      <c r="O630" s="157"/>
      <c r="P630" s="157"/>
      <c r="Q630" s="157"/>
      <c r="R630" s="158"/>
      <c r="S630" s="158"/>
      <c r="T630" s="158"/>
      <c r="U630" s="158"/>
      <c r="V630" s="158"/>
      <c r="W630" s="158"/>
      <c r="X630" s="158"/>
      <c r="Y630" s="158"/>
      <c r="Z630" s="147"/>
      <c r="AA630" s="147"/>
      <c r="AB630" s="147"/>
      <c r="AC630" s="147"/>
      <c r="AD630" s="147"/>
      <c r="AE630" s="147"/>
      <c r="AF630" s="147"/>
      <c r="AG630" s="147" t="s">
        <v>167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3" x14ac:dyDescent="0.2">
      <c r="A631" s="154"/>
      <c r="B631" s="155"/>
      <c r="C631" s="191" t="s">
        <v>1151</v>
      </c>
      <c r="D631" s="160"/>
      <c r="E631" s="161">
        <v>45.98</v>
      </c>
      <c r="F631" s="158"/>
      <c r="G631" s="158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58"/>
      <c r="Z631" s="147"/>
      <c r="AA631" s="147"/>
      <c r="AB631" s="147"/>
      <c r="AC631" s="147"/>
      <c r="AD631" s="147"/>
      <c r="AE631" s="147"/>
      <c r="AF631" s="147"/>
      <c r="AG631" s="147" t="s">
        <v>167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ht="22.5" outlineLevel="1" x14ac:dyDescent="0.2">
      <c r="A632" s="173">
        <v>156</v>
      </c>
      <c r="B632" s="174" t="s">
        <v>1152</v>
      </c>
      <c r="C632" s="190" t="s">
        <v>1153</v>
      </c>
      <c r="D632" s="175" t="s">
        <v>186</v>
      </c>
      <c r="E632" s="176">
        <v>535.27499999999998</v>
      </c>
      <c r="F632" s="177"/>
      <c r="G632" s="178">
        <f>ROUND(E632*F632,2)</f>
        <v>0</v>
      </c>
      <c r="H632" s="177"/>
      <c r="I632" s="178">
        <f>ROUND(E632*H632,2)</f>
        <v>0</v>
      </c>
      <c r="J632" s="177"/>
      <c r="K632" s="178">
        <f>ROUND(E632*J632,2)</f>
        <v>0</v>
      </c>
      <c r="L632" s="178">
        <v>21</v>
      </c>
      <c r="M632" s="178">
        <f>G632*(1+L632/100)</f>
        <v>0</v>
      </c>
      <c r="N632" s="176">
        <v>0</v>
      </c>
      <c r="O632" s="176">
        <f>ROUND(E632*N632,2)</f>
        <v>0</v>
      </c>
      <c r="P632" s="176">
        <v>0</v>
      </c>
      <c r="Q632" s="176">
        <f>ROUND(E632*P632,2)</f>
        <v>0</v>
      </c>
      <c r="R632" s="178" t="s">
        <v>325</v>
      </c>
      <c r="S632" s="178" t="s">
        <v>160</v>
      </c>
      <c r="T632" s="179" t="s">
        <v>160</v>
      </c>
      <c r="U632" s="158">
        <v>0.05</v>
      </c>
      <c r="V632" s="158">
        <f>ROUND(E632*U632,2)</f>
        <v>26.76</v>
      </c>
      <c r="W632" s="158"/>
      <c r="X632" s="158" t="s">
        <v>161</v>
      </c>
      <c r="Y632" s="158" t="s">
        <v>162</v>
      </c>
      <c r="Z632" s="147"/>
      <c r="AA632" s="147"/>
      <c r="AB632" s="147"/>
      <c r="AC632" s="147"/>
      <c r="AD632" s="147"/>
      <c r="AE632" s="147"/>
      <c r="AF632" s="147"/>
      <c r="AG632" s="147" t="s">
        <v>163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2" x14ac:dyDescent="0.2">
      <c r="A633" s="154"/>
      <c r="B633" s="155"/>
      <c r="C633" s="191" t="s">
        <v>1154</v>
      </c>
      <c r="D633" s="160"/>
      <c r="E633" s="161">
        <v>69.45</v>
      </c>
      <c r="F633" s="158"/>
      <c r="G633" s="158"/>
      <c r="H633" s="158"/>
      <c r="I633" s="158"/>
      <c r="J633" s="158"/>
      <c r="K633" s="158"/>
      <c r="L633" s="158"/>
      <c r="M633" s="158"/>
      <c r="N633" s="157"/>
      <c r="O633" s="157"/>
      <c r="P633" s="157"/>
      <c r="Q633" s="157"/>
      <c r="R633" s="158"/>
      <c r="S633" s="158"/>
      <c r="T633" s="158"/>
      <c r="U633" s="158"/>
      <c r="V633" s="158"/>
      <c r="W633" s="158"/>
      <c r="X633" s="158"/>
      <c r="Y633" s="158"/>
      <c r="Z633" s="147"/>
      <c r="AA633" s="147"/>
      <c r="AB633" s="147"/>
      <c r="AC633" s="147"/>
      <c r="AD633" s="147"/>
      <c r="AE633" s="147"/>
      <c r="AF633" s="147"/>
      <c r="AG633" s="147" t="s">
        <v>167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ht="33.75" outlineLevel="3" x14ac:dyDescent="0.2">
      <c r="A634" s="154"/>
      <c r="B634" s="155"/>
      <c r="C634" s="191" t="s">
        <v>1107</v>
      </c>
      <c r="D634" s="160"/>
      <c r="E634" s="161">
        <v>218.72</v>
      </c>
      <c r="F634" s="158"/>
      <c r="G634" s="158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58"/>
      <c r="Z634" s="147"/>
      <c r="AA634" s="147"/>
      <c r="AB634" s="147"/>
      <c r="AC634" s="147"/>
      <c r="AD634" s="147"/>
      <c r="AE634" s="147"/>
      <c r="AF634" s="147"/>
      <c r="AG634" s="147" t="s">
        <v>167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ht="33.75" outlineLevel="3" x14ac:dyDescent="0.2">
      <c r="A635" s="154"/>
      <c r="B635" s="155"/>
      <c r="C635" s="191" t="s">
        <v>1108</v>
      </c>
      <c r="D635" s="160"/>
      <c r="E635" s="161">
        <v>247.10499999999999</v>
      </c>
      <c r="F635" s="158"/>
      <c r="G635" s="158"/>
      <c r="H635" s="158"/>
      <c r="I635" s="158"/>
      <c r="J635" s="158"/>
      <c r="K635" s="158"/>
      <c r="L635" s="158"/>
      <c r="M635" s="158"/>
      <c r="N635" s="157"/>
      <c r="O635" s="157"/>
      <c r="P635" s="157"/>
      <c r="Q635" s="157"/>
      <c r="R635" s="158"/>
      <c r="S635" s="158"/>
      <c r="T635" s="158"/>
      <c r="U635" s="158"/>
      <c r="V635" s="158"/>
      <c r="W635" s="158"/>
      <c r="X635" s="158"/>
      <c r="Y635" s="158"/>
      <c r="Z635" s="147"/>
      <c r="AA635" s="147"/>
      <c r="AB635" s="147"/>
      <c r="AC635" s="147"/>
      <c r="AD635" s="147"/>
      <c r="AE635" s="147"/>
      <c r="AF635" s="147"/>
      <c r="AG635" s="147" t="s">
        <v>167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ht="22.5" outlineLevel="1" x14ac:dyDescent="0.2">
      <c r="A636" s="173">
        <v>157</v>
      </c>
      <c r="B636" s="174" t="s">
        <v>351</v>
      </c>
      <c r="C636" s="190" t="s">
        <v>352</v>
      </c>
      <c r="D636" s="175" t="s">
        <v>219</v>
      </c>
      <c r="E636" s="176">
        <v>45.517499999999998</v>
      </c>
      <c r="F636" s="177"/>
      <c r="G636" s="178">
        <f>ROUND(E636*F636,2)</f>
        <v>0</v>
      </c>
      <c r="H636" s="177"/>
      <c r="I636" s="178">
        <f>ROUND(E636*H636,2)</f>
        <v>0</v>
      </c>
      <c r="J636" s="177"/>
      <c r="K636" s="178">
        <f>ROUND(E636*J636,2)</f>
        <v>0</v>
      </c>
      <c r="L636" s="178">
        <v>21</v>
      </c>
      <c r="M636" s="178">
        <f>G636*(1+L636/100)</f>
        <v>0</v>
      </c>
      <c r="N636" s="176">
        <v>3.5000000000000003E-2</v>
      </c>
      <c r="O636" s="176">
        <f>ROUND(E636*N636,2)</f>
        <v>1.59</v>
      </c>
      <c r="P636" s="176">
        <v>0</v>
      </c>
      <c r="Q636" s="176">
        <f>ROUND(E636*P636,2)</f>
        <v>0</v>
      </c>
      <c r="R636" s="178" t="s">
        <v>353</v>
      </c>
      <c r="S636" s="178" t="s">
        <v>160</v>
      </c>
      <c r="T636" s="179" t="s">
        <v>160</v>
      </c>
      <c r="U636" s="158">
        <v>0</v>
      </c>
      <c r="V636" s="158">
        <f>ROUND(E636*U636,2)</f>
        <v>0</v>
      </c>
      <c r="W636" s="158"/>
      <c r="X636" s="158" t="s">
        <v>354</v>
      </c>
      <c r="Y636" s="158" t="s">
        <v>162</v>
      </c>
      <c r="Z636" s="147"/>
      <c r="AA636" s="147"/>
      <c r="AB636" s="147"/>
      <c r="AC636" s="147"/>
      <c r="AD636" s="147"/>
      <c r="AE636" s="147"/>
      <c r="AF636" s="147"/>
      <c r="AG636" s="147" t="s">
        <v>355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2" x14ac:dyDescent="0.2">
      <c r="A637" s="154"/>
      <c r="B637" s="155"/>
      <c r="C637" s="191" t="s">
        <v>1155</v>
      </c>
      <c r="D637" s="160"/>
      <c r="E637" s="161">
        <v>24.422999999999998</v>
      </c>
      <c r="F637" s="158"/>
      <c r="G637" s="158"/>
      <c r="H637" s="158"/>
      <c r="I637" s="158"/>
      <c r="J637" s="158"/>
      <c r="K637" s="158"/>
      <c r="L637" s="158"/>
      <c r="M637" s="158"/>
      <c r="N637" s="157"/>
      <c r="O637" s="157"/>
      <c r="P637" s="157"/>
      <c r="Q637" s="157"/>
      <c r="R637" s="158"/>
      <c r="S637" s="158"/>
      <c r="T637" s="158"/>
      <c r="U637" s="158"/>
      <c r="V637" s="158"/>
      <c r="W637" s="158"/>
      <c r="X637" s="158"/>
      <c r="Y637" s="158"/>
      <c r="Z637" s="147"/>
      <c r="AA637" s="147"/>
      <c r="AB637" s="147"/>
      <c r="AC637" s="147"/>
      <c r="AD637" s="147"/>
      <c r="AE637" s="147"/>
      <c r="AF637" s="147"/>
      <c r="AG637" s="147" t="s">
        <v>167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3" x14ac:dyDescent="0.2">
      <c r="A638" s="154"/>
      <c r="B638" s="155"/>
      <c r="C638" s="191" t="s">
        <v>1156</v>
      </c>
      <c r="D638" s="160"/>
      <c r="E638" s="161">
        <v>17.120249999999999</v>
      </c>
      <c r="F638" s="158"/>
      <c r="G638" s="158"/>
      <c r="H638" s="158"/>
      <c r="I638" s="158"/>
      <c r="J638" s="158"/>
      <c r="K638" s="158"/>
      <c r="L638" s="158"/>
      <c r="M638" s="158"/>
      <c r="N638" s="157"/>
      <c r="O638" s="157"/>
      <c r="P638" s="157"/>
      <c r="Q638" s="157"/>
      <c r="R638" s="158"/>
      <c r="S638" s="158"/>
      <c r="T638" s="158"/>
      <c r="U638" s="158"/>
      <c r="V638" s="158"/>
      <c r="W638" s="158"/>
      <c r="X638" s="158"/>
      <c r="Y638" s="158"/>
      <c r="Z638" s="147"/>
      <c r="AA638" s="147"/>
      <c r="AB638" s="147"/>
      <c r="AC638" s="147"/>
      <c r="AD638" s="147"/>
      <c r="AE638" s="147"/>
      <c r="AF638" s="147"/>
      <c r="AG638" s="147" t="s">
        <v>167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">
      <c r="A639" s="154"/>
      <c r="B639" s="155"/>
      <c r="C639" s="191" t="s">
        <v>1157</v>
      </c>
      <c r="D639" s="160"/>
      <c r="E639" s="161">
        <v>1.7797499999999999</v>
      </c>
      <c r="F639" s="158"/>
      <c r="G639" s="158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58"/>
      <c r="Z639" s="147"/>
      <c r="AA639" s="147"/>
      <c r="AB639" s="147"/>
      <c r="AC639" s="147"/>
      <c r="AD639" s="147"/>
      <c r="AE639" s="147"/>
      <c r="AF639" s="147"/>
      <c r="AG639" s="147" t="s">
        <v>167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">
      <c r="A640" s="154"/>
      <c r="B640" s="155"/>
      <c r="C640" s="191" t="s">
        <v>1158</v>
      </c>
      <c r="D640" s="160"/>
      <c r="E640" s="161">
        <v>2.1945000000000001</v>
      </c>
      <c r="F640" s="158"/>
      <c r="G640" s="158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58"/>
      <c r="Z640" s="147"/>
      <c r="AA640" s="147"/>
      <c r="AB640" s="147"/>
      <c r="AC640" s="147"/>
      <c r="AD640" s="147"/>
      <c r="AE640" s="147"/>
      <c r="AF640" s="147"/>
      <c r="AG640" s="147" t="s">
        <v>167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ht="22.5" outlineLevel="1" x14ac:dyDescent="0.2">
      <c r="A641" s="173">
        <v>158</v>
      </c>
      <c r="B641" s="174" t="s">
        <v>1159</v>
      </c>
      <c r="C641" s="190" t="s">
        <v>1160</v>
      </c>
      <c r="D641" s="175" t="s">
        <v>219</v>
      </c>
      <c r="E641" s="176">
        <v>0.13311000000000001</v>
      </c>
      <c r="F641" s="177"/>
      <c r="G641" s="178">
        <f>ROUND(E641*F641,2)</f>
        <v>0</v>
      </c>
      <c r="H641" s="177"/>
      <c r="I641" s="178">
        <f>ROUND(E641*H641,2)</f>
        <v>0</v>
      </c>
      <c r="J641" s="177"/>
      <c r="K641" s="178">
        <f>ROUND(E641*J641,2)</f>
        <v>0</v>
      </c>
      <c r="L641" s="178">
        <v>21</v>
      </c>
      <c r="M641" s="178">
        <f>G641*(1+L641/100)</f>
        <v>0</v>
      </c>
      <c r="N641" s="176">
        <v>1.4999999999999999E-2</v>
      </c>
      <c r="O641" s="176">
        <f>ROUND(E641*N641,2)</f>
        <v>0</v>
      </c>
      <c r="P641" s="176">
        <v>0</v>
      </c>
      <c r="Q641" s="176">
        <f>ROUND(E641*P641,2)</f>
        <v>0</v>
      </c>
      <c r="R641" s="178" t="s">
        <v>353</v>
      </c>
      <c r="S641" s="178" t="s">
        <v>160</v>
      </c>
      <c r="T641" s="179" t="s">
        <v>160</v>
      </c>
      <c r="U641" s="158">
        <v>0</v>
      </c>
      <c r="V641" s="158">
        <f>ROUND(E641*U641,2)</f>
        <v>0</v>
      </c>
      <c r="W641" s="158"/>
      <c r="X641" s="158" t="s">
        <v>354</v>
      </c>
      <c r="Y641" s="158" t="s">
        <v>162</v>
      </c>
      <c r="Z641" s="147"/>
      <c r="AA641" s="147"/>
      <c r="AB641" s="147"/>
      <c r="AC641" s="147"/>
      <c r="AD641" s="147"/>
      <c r="AE641" s="147"/>
      <c r="AF641" s="147"/>
      <c r="AG641" s="147" t="s">
        <v>355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ht="45" outlineLevel="2" x14ac:dyDescent="0.2">
      <c r="A642" s="154"/>
      <c r="B642" s="155"/>
      <c r="C642" s="191" t="s">
        <v>1161</v>
      </c>
      <c r="D642" s="160"/>
      <c r="E642" s="161">
        <v>0.13311000000000001</v>
      </c>
      <c r="F642" s="158"/>
      <c r="G642" s="158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58"/>
      <c r="Z642" s="147"/>
      <c r="AA642" s="147"/>
      <c r="AB642" s="147"/>
      <c r="AC642" s="147"/>
      <c r="AD642" s="147"/>
      <c r="AE642" s="147"/>
      <c r="AF642" s="147"/>
      <c r="AG642" s="147" t="s">
        <v>167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ht="33.75" outlineLevel="1" x14ac:dyDescent="0.2">
      <c r="A643" s="173">
        <v>159</v>
      </c>
      <c r="B643" s="174" t="s">
        <v>1162</v>
      </c>
      <c r="C643" s="190" t="s">
        <v>1163</v>
      </c>
      <c r="D643" s="175" t="s">
        <v>170</v>
      </c>
      <c r="E643" s="176">
        <v>74.843999999999994</v>
      </c>
      <c r="F643" s="177"/>
      <c r="G643" s="178">
        <f>ROUND(E643*F643,2)</f>
        <v>0</v>
      </c>
      <c r="H643" s="177"/>
      <c r="I643" s="178">
        <f>ROUND(E643*H643,2)</f>
        <v>0</v>
      </c>
      <c r="J643" s="177"/>
      <c r="K643" s="178">
        <f>ROUND(E643*J643,2)</f>
        <v>0</v>
      </c>
      <c r="L643" s="178">
        <v>21</v>
      </c>
      <c r="M643" s="178">
        <f>G643*(1+L643/100)</f>
        <v>0</v>
      </c>
      <c r="N643" s="176">
        <v>1.4999999999999999E-2</v>
      </c>
      <c r="O643" s="176">
        <f>ROUND(E643*N643,2)</f>
        <v>1.1200000000000001</v>
      </c>
      <c r="P643" s="176">
        <v>0</v>
      </c>
      <c r="Q643" s="176">
        <f>ROUND(E643*P643,2)</f>
        <v>0</v>
      </c>
      <c r="R643" s="178" t="s">
        <v>353</v>
      </c>
      <c r="S643" s="178" t="s">
        <v>160</v>
      </c>
      <c r="T643" s="179" t="s">
        <v>160</v>
      </c>
      <c r="U643" s="158">
        <v>0</v>
      </c>
      <c r="V643" s="158">
        <f>ROUND(E643*U643,2)</f>
        <v>0</v>
      </c>
      <c r="W643" s="158"/>
      <c r="X643" s="158" t="s">
        <v>354</v>
      </c>
      <c r="Y643" s="158" t="s">
        <v>162</v>
      </c>
      <c r="Z643" s="147"/>
      <c r="AA643" s="147"/>
      <c r="AB643" s="147"/>
      <c r="AC643" s="147"/>
      <c r="AD643" s="147"/>
      <c r="AE643" s="147"/>
      <c r="AF643" s="147"/>
      <c r="AG643" s="147" t="s">
        <v>355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2" x14ac:dyDescent="0.2">
      <c r="A644" s="154"/>
      <c r="B644" s="155"/>
      <c r="C644" s="191" t="s">
        <v>1164</v>
      </c>
      <c r="D644" s="160"/>
      <c r="E644" s="161">
        <v>74.843999999999994</v>
      </c>
      <c r="F644" s="158"/>
      <c r="G644" s="158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58"/>
      <c r="Z644" s="147"/>
      <c r="AA644" s="147"/>
      <c r="AB644" s="147"/>
      <c r="AC644" s="147"/>
      <c r="AD644" s="147"/>
      <c r="AE644" s="147"/>
      <c r="AF644" s="147"/>
      <c r="AG644" s="147" t="s">
        <v>167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ht="33.75" outlineLevel="1" x14ac:dyDescent="0.2">
      <c r="A645" s="173">
        <v>160</v>
      </c>
      <c r="B645" s="174" t="s">
        <v>1165</v>
      </c>
      <c r="C645" s="190" t="s">
        <v>1166</v>
      </c>
      <c r="D645" s="175" t="s">
        <v>170</v>
      </c>
      <c r="E645" s="176">
        <v>74.843999999999994</v>
      </c>
      <c r="F645" s="177"/>
      <c r="G645" s="178">
        <f>ROUND(E645*F645,2)</f>
        <v>0</v>
      </c>
      <c r="H645" s="177"/>
      <c r="I645" s="178">
        <f>ROUND(E645*H645,2)</f>
        <v>0</v>
      </c>
      <c r="J645" s="177"/>
      <c r="K645" s="178">
        <f>ROUND(E645*J645,2)</f>
        <v>0</v>
      </c>
      <c r="L645" s="178">
        <v>21</v>
      </c>
      <c r="M645" s="178">
        <f>G645*(1+L645/100)</f>
        <v>0</v>
      </c>
      <c r="N645" s="176">
        <v>2.2499999999999999E-2</v>
      </c>
      <c r="O645" s="176">
        <f>ROUND(E645*N645,2)</f>
        <v>1.68</v>
      </c>
      <c r="P645" s="176">
        <v>0</v>
      </c>
      <c r="Q645" s="176">
        <f>ROUND(E645*P645,2)</f>
        <v>0</v>
      </c>
      <c r="R645" s="178" t="s">
        <v>353</v>
      </c>
      <c r="S645" s="178" t="s">
        <v>160</v>
      </c>
      <c r="T645" s="179" t="s">
        <v>160</v>
      </c>
      <c r="U645" s="158">
        <v>0</v>
      </c>
      <c r="V645" s="158">
        <f>ROUND(E645*U645,2)</f>
        <v>0</v>
      </c>
      <c r="W645" s="158"/>
      <c r="X645" s="158" t="s">
        <v>354</v>
      </c>
      <c r="Y645" s="158" t="s">
        <v>162</v>
      </c>
      <c r="Z645" s="147"/>
      <c r="AA645" s="147"/>
      <c r="AB645" s="147"/>
      <c r="AC645" s="147"/>
      <c r="AD645" s="147"/>
      <c r="AE645" s="147"/>
      <c r="AF645" s="147"/>
      <c r="AG645" s="147" t="s">
        <v>355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2" x14ac:dyDescent="0.2">
      <c r="A646" s="154"/>
      <c r="B646" s="155"/>
      <c r="C646" s="191" t="s">
        <v>1167</v>
      </c>
      <c r="D646" s="160"/>
      <c r="E646" s="161">
        <v>74.843999999999994</v>
      </c>
      <c r="F646" s="158"/>
      <c r="G646" s="158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58"/>
      <c r="Z646" s="147"/>
      <c r="AA646" s="147"/>
      <c r="AB646" s="147"/>
      <c r="AC646" s="147"/>
      <c r="AD646" s="147"/>
      <c r="AE646" s="147"/>
      <c r="AF646" s="147"/>
      <c r="AG646" s="147" t="s">
        <v>167</v>
      </c>
      <c r="AH646" s="147">
        <v>5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ht="22.5" outlineLevel="1" x14ac:dyDescent="0.2">
      <c r="A647" s="173">
        <v>161</v>
      </c>
      <c r="B647" s="174" t="s">
        <v>1168</v>
      </c>
      <c r="C647" s="190" t="s">
        <v>1169</v>
      </c>
      <c r="D647" s="175" t="s">
        <v>170</v>
      </c>
      <c r="E647" s="176">
        <v>6.3</v>
      </c>
      <c r="F647" s="177"/>
      <c r="G647" s="178">
        <f>ROUND(E647*F647,2)</f>
        <v>0</v>
      </c>
      <c r="H647" s="177"/>
      <c r="I647" s="178">
        <f>ROUND(E647*H647,2)</f>
        <v>0</v>
      </c>
      <c r="J647" s="177"/>
      <c r="K647" s="178">
        <f>ROUND(E647*J647,2)</f>
        <v>0</v>
      </c>
      <c r="L647" s="178">
        <v>21</v>
      </c>
      <c r="M647" s="178">
        <f>G647*(1+L647/100)</f>
        <v>0</v>
      </c>
      <c r="N647" s="176">
        <v>2.4E-2</v>
      </c>
      <c r="O647" s="176">
        <f>ROUND(E647*N647,2)</f>
        <v>0.15</v>
      </c>
      <c r="P647" s="176">
        <v>0</v>
      </c>
      <c r="Q647" s="176">
        <f>ROUND(E647*P647,2)</f>
        <v>0</v>
      </c>
      <c r="R647" s="178" t="s">
        <v>353</v>
      </c>
      <c r="S647" s="178" t="s">
        <v>160</v>
      </c>
      <c r="T647" s="179" t="s">
        <v>160</v>
      </c>
      <c r="U647" s="158">
        <v>0</v>
      </c>
      <c r="V647" s="158">
        <f>ROUND(E647*U647,2)</f>
        <v>0</v>
      </c>
      <c r="W647" s="158"/>
      <c r="X647" s="158" t="s">
        <v>354</v>
      </c>
      <c r="Y647" s="158" t="s">
        <v>162</v>
      </c>
      <c r="Z647" s="147"/>
      <c r="AA647" s="147"/>
      <c r="AB647" s="147"/>
      <c r="AC647" s="147"/>
      <c r="AD647" s="147"/>
      <c r="AE647" s="147"/>
      <c r="AF647" s="147"/>
      <c r="AG647" s="147" t="s">
        <v>355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2" x14ac:dyDescent="0.2">
      <c r="A648" s="154"/>
      <c r="B648" s="155"/>
      <c r="C648" s="191" t="s">
        <v>1170</v>
      </c>
      <c r="D648" s="160"/>
      <c r="E648" s="161">
        <v>6.3</v>
      </c>
      <c r="F648" s="158"/>
      <c r="G648" s="158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58"/>
      <c r="Z648" s="147"/>
      <c r="AA648" s="147"/>
      <c r="AB648" s="147"/>
      <c r="AC648" s="147"/>
      <c r="AD648" s="147"/>
      <c r="AE648" s="147"/>
      <c r="AF648" s="147"/>
      <c r="AG648" s="147" t="s">
        <v>167</v>
      </c>
      <c r="AH648" s="147">
        <v>5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54">
        <v>162</v>
      </c>
      <c r="B649" s="155" t="s">
        <v>1171</v>
      </c>
      <c r="C649" s="193" t="s">
        <v>1172</v>
      </c>
      <c r="D649" s="156" t="s">
        <v>0</v>
      </c>
      <c r="E649" s="188"/>
      <c r="F649" s="159"/>
      <c r="G649" s="158">
        <f>ROUND(E649*F649,2)</f>
        <v>0</v>
      </c>
      <c r="H649" s="159"/>
      <c r="I649" s="158">
        <f>ROUND(E649*H649,2)</f>
        <v>0</v>
      </c>
      <c r="J649" s="159"/>
      <c r="K649" s="158">
        <f>ROUND(E649*J649,2)</f>
        <v>0</v>
      </c>
      <c r="L649" s="158">
        <v>21</v>
      </c>
      <c r="M649" s="158">
        <f>G649*(1+L649/100)</f>
        <v>0</v>
      </c>
      <c r="N649" s="157">
        <v>0</v>
      </c>
      <c r="O649" s="157">
        <f>ROUND(E649*N649,2)</f>
        <v>0</v>
      </c>
      <c r="P649" s="157">
        <v>0</v>
      </c>
      <c r="Q649" s="157">
        <f>ROUND(E649*P649,2)</f>
        <v>0</v>
      </c>
      <c r="R649" s="158" t="s">
        <v>325</v>
      </c>
      <c r="S649" s="158" t="s">
        <v>160</v>
      </c>
      <c r="T649" s="158" t="s">
        <v>160</v>
      </c>
      <c r="U649" s="158">
        <v>0</v>
      </c>
      <c r="V649" s="158">
        <f>ROUND(E649*U649,2)</f>
        <v>0</v>
      </c>
      <c r="W649" s="158"/>
      <c r="X649" s="158" t="s">
        <v>320</v>
      </c>
      <c r="Y649" s="158" t="s">
        <v>162</v>
      </c>
      <c r="Z649" s="147"/>
      <c r="AA649" s="147"/>
      <c r="AB649" s="147"/>
      <c r="AC649" s="147"/>
      <c r="AD649" s="147"/>
      <c r="AE649" s="147"/>
      <c r="AF649" s="147"/>
      <c r="AG649" s="147" t="s">
        <v>321</v>
      </c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2" x14ac:dyDescent="0.2">
      <c r="A650" s="154"/>
      <c r="B650" s="155"/>
      <c r="C650" s="260" t="s">
        <v>359</v>
      </c>
      <c r="D650" s="261"/>
      <c r="E650" s="261"/>
      <c r="F650" s="261"/>
      <c r="G650" s="261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58"/>
      <c r="Z650" s="147"/>
      <c r="AA650" s="147"/>
      <c r="AB650" s="147"/>
      <c r="AC650" s="147"/>
      <c r="AD650" s="147"/>
      <c r="AE650" s="147"/>
      <c r="AF650" s="147"/>
      <c r="AG650" s="147" t="s">
        <v>165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x14ac:dyDescent="0.2">
      <c r="A651" s="166" t="s">
        <v>154</v>
      </c>
      <c r="B651" s="167" t="s">
        <v>102</v>
      </c>
      <c r="C651" s="189" t="s">
        <v>103</v>
      </c>
      <c r="D651" s="168"/>
      <c r="E651" s="169"/>
      <c r="F651" s="170"/>
      <c r="G651" s="170">
        <f>SUMIF(AG652:AG670,"&lt;&gt;NOR",G652:G670)</f>
        <v>0</v>
      </c>
      <c r="H651" s="170"/>
      <c r="I651" s="170">
        <f>SUM(I652:I670)</f>
        <v>0</v>
      </c>
      <c r="J651" s="170"/>
      <c r="K651" s="170">
        <f>SUM(K652:K670)</f>
        <v>0</v>
      </c>
      <c r="L651" s="170"/>
      <c r="M651" s="170">
        <f>SUM(M652:M670)</f>
        <v>0</v>
      </c>
      <c r="N651" s="169"/>
      <c r="O651" s="169">
        <f>SUM(O652:O670)</f>
        <v>2.09</v>
      </c>
      <c r="P651" s="169"/>
      <c r="Q651" s="169">
        <f>SUM(Q652:Q670)</f>
        <v>2.52</v>
      </c>
      <c r="R651" s="170"/>
      <c r="S651" s="170"/>
      <c r="T651" s="171"/>
      <c r="U651" s="165"/>
      <c r="V651" s="165">
        <f>SUM(V652:V670)</f>
        <v>63.18</v>
      </c>
      <c r="W651" s="165"/>
      <c r="X651" s="165"/>
      <c r="Y651" s="165"/>
      <c r="AG651" t="s">
        <v>155</v>
      </c>
    </row>
    <row r="652" spans="1:60" ht="22.5" outlineLevel="1" x14ac:dyDescent="0.2">
      <c r="A652" s="173">
        <v>163</v>
      </c>
      <c r="B652" s="174" t="s">
        <v>360</v>
      </c>
      <c r="C652" s="190" t="s">
        <v>361</v>
      </c>
      <c r="D652" s="175" t="s">
        <v>186</v>
      </c>
      <c r="E652" s="176">
        <v>198.88</v>
      </c>
      <c r="F652" s="177"/>
      <c r="G652" s="178">
        <f>ROUND(E652*F652,2)</f>
        <v>0</v>
      </c>
      <c r="H652" s="177"/>
      <c r="I652" s="178">
        <f>ROUND(E652*H652,2)</f>
        <v>0</v>
      </c>
      <c r="J652" s="177"/>
      <c r="K652" s="178">
        <f>ROUND(E652*J652,2)</f>
        <v>0</v>
      </c>
      <c r="L652" s="178">
        <v>21</v>
      </c>
      <c r="M652" s="178">
        <f>G652*(1+L652/100)</f>
        <v>0</v>
      </c>
      <c r="N652" s="176">
        <v>7.4599999999999996E-3</v>
      </c>
      <c r="O652" s="176">
        <f>ROUND(E652*N652,2)</f>
        <v>1.48</v>
      </c>
      <c r="P652" s="176">
        <v>0</v>
      </c>
      <c r="Q652" s="176">
        <f>ROUND(E652*P652,2)</f>
        <v>0</v>
      </c>
      <c r="R652" s="178" t="s">
        <v>362</v>
      </c>
      <c r="S652" s="178" t="s">
        <v>160</v>
      </c>
      <c r="T652" s="179" t="s">
        <v>160</v>
      </c>
      <c r="U652" s="158">
        <v>0.252</v>
      </c>
      <c r="V652" s="158">
        <f>ROUND(E652*U652,2)</f>
        <v>50.12</v>
      </c>
      <c r="W652" s="158"/>
      <c r="X652" s="158" t="s">
        <v>161</v>
      </c>
      <c r="Y652" s="158" t="s">
        <v>162</v>
      </c>
      <c r="Z652" s="147"/>
      <c r="AA652" s="147"/>
      <c r="AB652" s="147"/>
      <c r="AC652" s="147"/>
      <c r="AD652" s="147"/>
      <c r="AE652" s="147"/>
      <c r="AF652" s="147"/>
      <c r="AG652" s="147" t="s">
        <v>163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2" x14ac:dyDescent="0.2">
      <c r="A653" s="154"/>
      <c r="B653" s="155"/>
      <c r="C653" s="191" t="s">
        <v>1173</v>
      </c>
      <c r="D653" s="160"/>
      <c r="E653" s="161">
        <v>43.4</v>
      </c>
      <c r="F653" s="158"/>
      <c r="G653" s="158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58"/>
      <c r="Z653" s="147"/>
      <c r="AA653" s="147"/>
      <c r="AB653" s="147"/>
      <c r="AC653" s="147"/>
      <c r="AD653" s="147"/>
      <c r="AE653" s="147"/>
      <c r="AF653" s="147"/>
      <c r="AG653" s="147" t="s">
        <v>167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3" x14ac:dyDescent="0.2">
      <c r="A654" s="154"/>
      <c r="B654" s="155"/>
      <c r="C654" s="191" t="s">
        <v>1174</v>
      </c>
      <c r="D654" s="160"/>
      <c r="E654" s="161">
        <v>35.520000000000003</v>
      </c>
      <c r="F654" s="158"/>
      <c r="G654" s="158"/>
      <c r="H654" s="158"/>
      <c r="I654" s="158"/>
      <c r="J654" s="158"/>
      <c r="K654" s="158"/>
      <c r="L654" s="158"/>
      <c r="M654" s="158"/>
      <c r="N654" s="157"/>
      <c r="O654" s="157"/>
      <c r="P654" s="157"/>
      <c r="Q654" s="157"/>
      <c r="R654" s="158"/>
      <c r="S654" s="158"/>
      <c r="T654" s="158"/>
      <c r="U654" s="158"/>
      <c r="V654" s="158"/>
      <c r="W654" s="158"/>
      <c r="X654" s="158"/>
      <c r="Y654" s="158"/>
      <c r="Z654" s="147"/>
      <c r="AA654" s="147"/>
      <c r="AB654" s="147"/>
      <c r="AC654" s="147"/>
      <c r="AD654" s="147"/>
      <c r="AE654" s="147"/>
      <c r="AF654" s="147"/>
      <c r="AG654" s="147" t="s">
        <v>167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3" x14ac:dyDescent="0.2">
      <c r="A655" s="154"/>
      <c r="B655" s="155"/>
      <c r="C655" s="191" t="s">
        <v>1175</v>
      </c>
      <c r="D655" s="160"/>
      <c r="E655" s="161">
        <v>84</v>
      </c>
      <c r="F655" s="158"/>
      <c r="G655" s="158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58"/>
      <c r="Z655" s="147"/>
      <c r="AA655" s="147"/>
      <c r="AB655" s="147"/>
      <c r="AC655" s="147"/>
      <c r="AD655" s="147"/>
      <c r="AE655" s="147"/>
      <c r="AF655" s="147"/>
      <c r="AG655" s="147" t="s">
        <v>167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3" x14ac:dyDescent="0.2">
      <c r="A656" s="154"/>
      <c r="B656" s="155"/>
      <c r="C656" s="191" t="s">
        <v>1176</v>
      </c>
      <c r="D656" s="160"/>
      <c r="E656" s="161">
        <v>35.96</v>
      </c>
      <c r="F656" s="158"/>
      <c r="G656" s="158"/>
      <c r="H656" s="158"/>
      <c r="I656" s="158"/>
      <c r="J656" s="158"/>
      <c r="K656" s="158"/>
      <c r="L656" s="158"/>
      <c r="M656" s="158"/>
      <c r="N656" s="157"/>
      <c r="O656" s="157"/>
      <c r="P656" s="157"/>
      <c r="Q656" s="157"/>
      <c r="R656" s="158"/>
      <c r="S656" s="158"/>
      <c r="T656" s="158"/>
      <c r="U656" s="158"/>
      <c r="V656" s="158"/>
      <c r="W656" s="158"/>
      <c r="X656" s="158"/>
      <c r="Y656" s="158"/>
      <c r="Z656" s="147"/>
      <c r="AA656" s="147"/>
      <c r="AB656" s="147"/>
      <c r="AC656" s="147"/>
      <c r="AD656" s="147"/>
      <c r="AE656" s="147"/>
      <c r="AF656" s="147"/>
      <c r="AG656" s="147" t="s">
        <v>167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73">
        <v>164</v>
      </c>
      <c r="B657" s="174" t="s">
        <v>371</v>
      </c>
      <c r="C657" s="190" t="s">
        <v>372</v>
      </c>
      <c r="D657" s="175" t="s">
        <v>170</v>
      </c>
      <c r="E657" s="176">
        <v>114.56</v>
      </c>
      <c r="F657" s="177"/>
      <c r="G657" s="178">
        <f>ROUND(E657*F657,2)</f>
        <v>0</v>
      </c>
      <c r="H657" s="177"/>
      <c r="I657" s="178">
        <f>ROUND(E657*H657,2)</f>
        <v>0</v>
      </c>
      <c r="J657" s="177"/>
      <c r="K657" s="178">
        <f>ROUND(E657*J657,2)</f>
        <v>0</v>
      </c>
      <c r="L657" s="178">
        <v>21</v>
      </c>
      <c r="M657" s="178">
        <f>G657*(1+L657/100)</f>
        <v>0</v>
      </c>
      <c r="N657" s="176">
        <v>1.6000000000000001E-4</v>
      </c>
      <c r="O657" s="176">
        <f>ROUND(E657*N657,2)</f>
        <v>0.02</v>
      </c>
      <c r="P657" s="176">
        <v>2.1999999999999999E-2</v>
      </c>
      <c r="Q657" s="176">
        <f>ROUND(E657*P657,2)</f>
        <v>2.52</v>
      </c>
      <c r="R657" s="178" t="s">
        <v>362</v>
      </c>
      <c r="S657" s="178" t="s">
        <v>160</v>
      </c>
      <c r="T657" s="179" t="s">
        <v>160</v>
      </c>
      <c r="U657" s="158">
        <v>0.114</v>
      </c>
      <c r="V657" s="158">
        <f>ROUND(E657*U657,2)</f>
        <v>13.06</v>
      </c>
      <c r="W657" s="158"/>
      <c r="X657" s="158" t="s">
        <v>161</v>
      </c>
      <c r="Y657" s="158" t="s">
        <v>162</v>
      </c>
      <c r="Z657" s="147"/>
      <c r="AA657" s="147"/>
      <c r="AB657" s="147"/>
      <c r="AC657" s="147"/>
      <c r="AD657" s="147"/>
      <c r="AE657" s="147"/>
      <c r="AF657" s="147"/>
      <c r="AG657" s="147" t="s">
        <v>163</v>
      </c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2" x14ac:dyDescent="0.2">
      <c r="A658" s="154"/>
      <c r="B658" s="155"/>
      <c r="C658" s="191" t="s">
        <v>1177</v>
      </c>
      <c r="D658" s="160"/>
      <c r="E658" s="161">
        <v>13.92</v>
      </c>
      <c r="F658" s="158"/>
      <c r="G658" s="158"/>
      <c r="H658" s="158"/>
      <c r="I658" s="158"/>
      <c r="J658" s="158"/>
      <c r="K658" s="158"/>
      <c r="L658" s="158"/>
      <c r="M658" s="158"/>
      <c r="N658" s="157"/>
      <c r="O658" s="157"/>
      <c r="P658" s="157"/>
      <c r="Q658" s="157"/>
      <c r="R658" s="158"/>
      <c r="S658" s="158"/>
      <c r="T658" s="158"/>
      <c r="U658" s="158"/>
      <c r="V658" s="158"/>
      <c r="W658" s="158"/>
      <c r="X658" s="158"/>
      <c r="Y658" s="158"/>
      <c r="Z658" s="147"/>
      <c r="AA658" s="147"/>
      <c r="AB658" s="147"/>
      <c r="AC658" s="147"/>
      <c r="AD658" s="147"/>
      <c r="AE658" s="147"/>
      <c r="AF658" s="147"/>
      <c r="AG658" s="147" t="s">
        <v>167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3" x14ac:dyDescent="0.2">
      <c r="A659" s="154"/>
      <c r="B659" s="155"/>
      <c r="C659" s="191" t="s">
        <v>1178</v>
      </c>
      <c r="D659" s="160"/>
      <c r="E659" s="161">
        <v>11.76</v>
      </c>
      <c r="F659" s="158"/>
      <c r="G659" s="158"/>
      <c r="H659" s="158"/>
      <c r="I659" s="158"/>
      <c r="J659" s="158"/>
      <c r="K659" s="158"/>
      <c r="L659" s="158"/>
      <c r="M659" s="158"/>
      <c r="N659" s="157"/>
      <c r="O659" s="157"/>
      <c r="P659" s="157"/>
      <c r="Q659" s="157"/>
      <c r="R659" s="158"/>
      <c r="S659" s="158"/>
      <c r="T659" s="158"/>
      <c r="U659" s="158"/>
      <c r="V659" s="158"/>
      <c r="W659" s="158"/>
      <c r="X659" s="158"/>
      <c r="Y659" s="158"/>
      <c r="Z659" s="147"/>
      <c r="AA659" s="147"/>
      <c r="AB659" s="147"/>
      <c r="AC659" s="147"/>
      <c r="AD659" s="147"/>
      <c r="AE659" s="147"/>
      <c r="AF659" s="147"/>
      <c r="AG659" s="147" t="s">
        <v>167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3" x14ac:dyDescent="0.2">
      <c r="A660" s="154"/>
      <c r="B660" s="155"/>
      <c r="C660" s="191" t="s">
        <v>1133</v>
      </c>
      <c r="D660" s="160"/>
      <c r="E660" s="161">
        <v>52.92</v>
      </c>
      <c r="F660" s="158"/>
      <c r="G660" s="158"/>
      <c r="H660" s="158"/>
      <c r="I660" s="158"/>
      <c r="J660" s="158"/>
      <c r="K660" s="158"/>
      <c r="L660" s="158"/>
      <c r="M660" s="158"/>
      <c r="N660" s="157"/>
      <c r="O660" s="157"/>
      <c r="P660" s="157"/>
      <c r="Q660" s="157"/>
      <c r="R660" s="158"/>
      <c r="S660" s="158"/>
      <c r="T660" s="158"/>
      <c r="U660" s="158"/>
      <c r="V660" s="158"/>
      <c r="W660" s="158"/>
      <c r="X660" s="158"/>
      <c r="Y660" s="158"/>
      <c r="Z660" s="147"/>
      <c r="AA660" s="147"/>
      <c r="AB660" s="147"/>
      <c r="AC660" s="147"/>
      <c r="AD660" s="147"/>
      <c r="AE660" s="147"/>
      <c r="AF660" s="147"/>
      <c r="AG660" s="147" t="s">
        <v>167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3" x14ac:dyDescent="0.2">
      <c r="A661" s="154"/>
      <c r="B661" s="155"/>
      <c r="C661" s="191" t="s">
        <v>1176</v>
      </c>
      <c r="D661" s="160"/>
      <c r="E661" s="161">
        <v>35.96</v>
      </c>
      <c r="F661" s="158"/>
      <c r="G661" s="158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58"/>
      <c r="Z661" s="147"/>
      <c r="AA661" s="147"/>
      <c r="AB661" s="147"/>
      <c r="AC661" s="147"/>
      <c r="AD661" s="147"/>
      <c r="AE661" s="147"/>
      <c r="AF661" s="147"/>
      <c r="AG661" s="147" t="s">
        <v>167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73">
        <v>165</v>
      </c>
      <c r="B662" s="174" t="s">
        <v>381</v>
      </c>
      <c r="C662" s="190" t="s">
        <v>382</v>
      </c>
      <c r="D662" s="175" t="s">
        <v>219</v>
      </c>
      <c r="E662" s="176">
        <v>38.306049999999999</v>
      </c>
      <c r="F662" s="177"/>
      <c r="G662" s="178">
        <f>ROUND(E662*F662,2)</f>
        <v>0</v>
      </c>
      <c r="H662" s="177"/>
      <c r="I662" s="178">
        <f>ROUND(E662*H662,2)</f>
        <v>0</v>
      </c>
      <c r="J662" s="177"/>
      <c r="K662" s="178">
        <f>ROUND(E662*J662,2)</f>
        <v>0</v>
      </c>
      <c r="L662" s="178">
        <v>21</v>
      </c>
      <c r="M662" s="178">
        <f>G662*(1+L662/100)</f>
        <v>0</v>
      </c>
      <c r="N662" s="176">
        <v>1.549E-2</v>
      </c>
      <c r="O662" s="176">
        <f>ROUND(E662*N662,2)</f>
        <v>0.59</v>
      </c>
      <c r="P662" s="176">
        <v>0</v>
      </c>
      <c r="Q662" s="176">
        <f>ROUND(E662*P662,2)</f>
        <v>0</v>
      </c>
      <c r="R662" s="178" t="s">
        <v>362</v>
      </c>
      <c r="S662" s="178" t="s">
        <v>160</v>
      </c>
      <c r="T662" s="179" t="s">
        <v>160</v>
      </c>
      <c r="U662" s="158">
        <v>0</v>
      </c>
      <c r="V662" s="158">
        <f>ROUND(E662*U662,2)</f>
        <v>0</v>
      </c>
      <c r="W662" s="158"/>
      <c r="X662" s="158" t="s">
        <v>161</v>
      </c>
      <c r="Y662" s="158" t="s">
        <v>162</v>
      </c>
      <c r="Z662" s="147"/>
      <c r="AA662" s="147"/>
      <c r="AB662" s="147"/>
      <c r="AC662" s="147"/>
      <c r="AD662" s="147"/>
      <c r="AE662" s="147"/>
      <c r="AF662" s="147"/>
      <c r="AG662" s="147" t="s">
        <v>163</v>
      </c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2" x14ac:dyDescent="0.2">
      <c r="A663" s="154"/>
      <c r="B663" s="155"/>
      <c r="C663" s="191" t="s">
        <v>1179</v>
      </c>
      <c r="D663" s="160"/>
      <c r="E663" s="161">
        <v>0.62495999999999996</v>
      </c>
      <c r="F663" s="158"/>
      <c r="G663" s="158"/>
      <c r="H663" s="158"/>
      <c r="I663" s="158"/>
      <c r="J663" s="158"/>
      <c r="K663" s="158"/>
      <c r="L663" s="158"/>
      <c r="M663" s="158"/>
      <c r="N663" s="157"/>
      <c r="O663" s="157"/>
      <c r="P663" s="157"/>
      <c r="Q663" s="157"/>
      <c r="R663" s="158"/>
      <c r="S663" s="158"/>
      <c r="T663" s="158"/>
      <c r="U663" s="158"/>
      <c r="V663" s="158"/>
      <c r="W663" s="158"/>
      <c r="X663" s="158"/>
      <c r="Y663" s="158"/>
      <c r="Z663" s="147"/>
      <c r="AA663" s="147"/>
      <c r="AB663" s="147"/>
      <c r="AC663" s="147"/>
      <c r="AD663" s="147"/>
      <c r="AE663" s="147"/>
      <c r="AF663" s="147"/>
      <c r="AG663" s="147" t="s">
        <v>167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3" x14ac:dyDescent="0.2">
      <c r="A664" s="154"/>
      <c r="B664" s="155"/>
      <c r="C664" s="191" t="s">
        <v>1180</v>
      </c>
      <c r="D664" s="160"/>
      <c r="E664" s="161">
        <v>0.51149</v>
      </c>
      <c r="F664" s="158"/>
      <c r="G664" s="158"/>
      <c r="H664" s="158"/>
      <c r="I664" s="158"/>
      <c r="J664" s="158"/>
      <c r="K664" s="158"/>
      <c r="L664" s="158"/>
      <c r="M664" s="158"/>
      <c r="N664" s="157"/>
      <c r="O664" s="157"/>
      <c r="P664" s="157"/>
      <c r="Q664" s="157"/>
      <c r="R664" s="158"/>
      <c r="S664" s="158"/>
      <c r="T664" s="158"/>
      <c r="U664" s="158"/>
      <c r="V664" s="158"/>
      <c r="W664" s="158"/>
      <c r="X664" s="158"/>
      <c r="Y664" s="158"/>
      <c r="Z664" s="147"/>
      <c r="AA664" s="147"/>
      <c r="AB664" s="147"/>
      <c r="AC664" s="147"/>
      <c r="AD664" s="147"/>
      <c r="AE664" s="147"/>
      <c r="AF664" s="147"/>
      <c r="AG664" s="147" t="s">
        <v>167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3" x14ac:dyDescent="0.2">
      <c r="A665" s="154"/>
      <c r="B665" s="155"/>
      <c r="C665" s="191" t="s">
        <v>1181</v>
      </c>
      <c r="D665" s="160"/>
      <c r="E665" s="161">
        <v>1.2096</v>
      </c>
      <c r="F665" s="158"/>
      <c r="G665" s="158"/>
      <c r="H665" s="158"/>
      <c r="I665" s="158"/>
      <c r="J665" s="158"/>
      <c r="K665" s="158"/>
      <c r="L665" s="158"/>
      <c r="M665" s="158"/>
      <c r="N665" s="157"/>
      <c r="O665" s="157"/>
      <c r="P665" s="157"/>
      <c r="Q665" s="157"/>
      <c r="R665" s="158"/>
      <c r="S665" s="158"/>
      <c r="T665" s="158"/>
      <c r="U665" s="158"/>
      <c r="V665" s="158"/>
      <c r="W665" s="158"/>
      <c r="X665" s="158"/>
      <c r="Y665" s="158"/>
      <c r="Z665" s="147"/>
      <c r="AA665" s="147"/>
      <c r="AB665" s="147"/>
      <c r="AC665" s="147"/>
      <c r="AD665" s="147"/>
      <c r="AE665" s="147"/>
      <c r="AF665" s="147"/>
      <c r="AG665" s="147" t="s">
        <v>167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3" x14ac:dyDescent="0.2">
      <c r="A666" s="154"/>
      <c r="B666" s="155"/>
      <c r="C666" s="191" t="s">
        <v>1176</v>
      </c>
      <c r="D666" s="160"/>
      <c r="E666" s="161">
        <v>35.96</v>
      </c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58"/>
      <c r="Z666" s="147"/>
      <c r="AA666" s="147"/>
      <c r="AB666" s="147"/>
      <c r="AC666" s="147"/>
      <c r="AD666" s="147"/>
      <c r="AE666" s="147"/>
      <c r="AF666" s="147"/>
      <c r="AG666" s="147" t="s">
        <v>167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ht="22.5" outlineLevel="1" x14ac:dyDescent="0.2">
      <c r="A667" s="173">
        <v>166</v>
      </c>
      <c r="B667" s="174" t="s">
        <v>391</v>
      </c>
      <c r="C667" s="190" t="s">
        <v>392</v>
      </c>
      <c r="D667" s="175" t="s">
        <v>219</v>
      </c>
      <c r="E667" s="176">
        <v>38.306049999999999</v>
      </c>
      <c r="F667" s="177"/>
      <c r="G667" s="178">
        <f>ROUND(E667*F667,2)</f>
        <v>0</v>
      </c>
      <c r="H667" s="177"/>
      <c r="I667" s="178">
        <f>ROUND(E667*H667,2)</f>
        <v>0</v>
      </c>
      <c r="J667" s="177"/>
      <c r="K667" s="178">
        <f>ROUND(E667*J667,2)</f>
        <v>0</v>
      </c>
      <c r="L667" s="178">
        <v>21</v>
      </c>
      <c r="M667" s="178">
        <f>G667*(1+L667/100)</f>
        <v>0</v>
      </c>
      <c r="N667" s="176">
        <v>6.0000000000000002E-5</v>
      </c>
      <c r="O667" s="176">
        <f>ROUND(E667*N667,2)</f>
        <v>0</v>
      </c>
      <c r="P667" s="176">
        <v>0</v>
      </c>
      <c r="Q667" s="176">
        <f>ROUND(E667*P667,2)</f>
        <v>0</v>
      </c>
      <c r="R667" s="178"/>
      <c r="S667" s="178" t="s">
        <v>193</v>
      </c>
      <c r="T667" s="179" t="s">
        <v>245</v>
      </c>
      <c r="U667" s="158">
        <v>0</v>
      </c>
      <c r="V667" s="158">
        <f>ROUND(E667*U667,2)</f>
        <v>0</v>
      </c>
      <c r="W667" s="158"/>
      <c r="X667" s="158" t="s">
        <v>161</v>
      </c>
      <c r="Y667" s="158" t="s">
        <v>162</v>
      </c>
      <c r="Z667" s="147"/>
      <c r="AA667" s="147"/>
      <c r="AB667" s="147"/>
      <c r="AC667" s="147"/>
      <c r="AD667" s="147"/>
      <c r="AE667" s="147"/>
      <c r="AF667" s="147"/>
      <c r="AG667" s="147" t="s">
        <v>163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2" x14ac:dyDescent="0.2">
      <c r="A668" s="154"/>
      <c r="B668" s="155"/>
      <c r="C668" s="191" t="s">
        <v>1182</v>
      </c>
      <c r="D668" s="160"/>
      <c r="E668" s="161">
        <v>38.306049999999999</v>
      </c>
      <c r="F668" s="158"/>
      <c r="G668" s="158"/>
      <c r="H668" s="158"/>
      <c r="I668" s="158"/>
      <c r="J668" s="158"/>
      <c r="K668" s="158"/>
      <c r="L668" s="158"/>
      <c r="M668" s="158"/>
      <c r="N668" s="157"/>
      <c r="O668" s="157"/>
      <c r="P668" s="157"/>
      <c r="Q668" s="157"/>
      <c r="R668" s="158"/>
      <c r="S668" s="158"/>
      <c r="T668" s="158"/>
      <c r="U668" s="158"/>
      <c r="V668" s="158"/>
      <c r="W668" s="158"/>
      <c r="X668" s="158"/>
      <c r="Y668" s="158"/>
      <c r="Z668" s="147"/>
      <c r="AA668" s="147"/>
      <c r="AB668" s="147"/>
      <c r="AC668" s="147"/>
      <c r="AD668" s="147"/>
      <c r="AE668" s="147"/>
      <c r="AF668" s="147"/>
      <c r="AG668" s="147" t="s">
        <v>167</v>
      </c>
      <c r="AH668" s="147">
        <v>5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">
      <c r="A669" s="154">
        <v>167</v>
      </c>
      <c r="B669" s="155" t="s">
        <v>1183</v>
      </c>
      <c r="C669" s="193" t="s">
        <v>1184</v>
      </c>
      <c r="D669" s="156" t="s">
        <v>0</v>
      </c>
      <c r="E669" s="188"/>
      <c r="F669" s="159"/>
      <c r="G669" s="158">
        <f>ROUND(E669*F669,2)</f>
        <v>0</v>
      </c>
      <c r="H669" s="159"/>
      <c r="I669" s="158">
        <f>ROUND(E669*H669,2)</f>
        <v>0</v>
      </c>
      <c r="J669" s="159"/>
      <c r="K669" s="158">
        <f>ROUND(E669*J669,2)</f>
        <v>0</v>
      </c>
      <c r="L669" s="158">
        <v>21</v>
      </c>
      <c r="M669" s="158">
        <f>G669*(1+L669/100)</f>
        <v>0</v>
      </c>
      <c r="N669" s="157">
        <v>0</v>
      </c>
      <c r="O669" s="157">
        <f>ROUND(E669*N669,2)</f>
        <v>0</v>
      </c>
      <c r="P669" s="157">
        <v>0</v>
      </c>
      <c r="Q669" s="157">
        <f>ROUND(E669*P669,2)</f>
        <v>0</v>
      </c>
      <c r="R669" s="158" t="s">
        <v>362</v>
      </c>
      <c r="S669" s="158" t="s">
        <v>160</v>
      </c>
      <c r="T669" s="158" t="s">
        <v>160</v>
      </c>
      <c r="U669" s="158">
        <v>0</v>
      </c>
      <c r="V669" s="158">
        <f>ROUND(E669*U669,2)</f>
        <v>0</v>
      </c>
      <c r="W669" s="158"/>
      <c r="X669" s="158" t="s">
        <v>320</v>
      </c>
      <c r="Y669" s="158" t="s">
        <v>162</v>
      </c>
      <c r="Z669" s="147"/>
      <c r="AA669" s="147"/>
      <c r="AB669" s="147"/>
      <c r="AC669" s="147"/>
      <c r="AD669" s="147"/>
      <c r="AE669" s="147"/>
      <c r="AF669" s="147"/>
      <c r="AG669" s="147" t="s">
        <v>321</v>
      </c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2" x14ac:dyDescent="0.2">
      <c r="A670" s="154"/>
      <c r="B670" s="155"/>
      <c r="C670" s="260" t="s">
        <v>359</v>
      </c>
      <c r="D670" s="261"/>
      <c r="E670" s="261"/>
      <c r="F670" s="261"/>
      <c r="G670" s="261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58"/>
      <c r="Z670" s="147"/>
      <c r="AA670" s="147"/>
      <c r="AB670" s="147"/>
      <c r="AC670" s="147"/>
      <c r="AD670" s="147"/>
      <c r="AE670" s="147"/>
      <c r="AF670" s="147"/>
      <c r="AG670" s="147" t="s">
        <v>165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x14ac:dyDescent="0.2">
      <c r="A671" s="166" t="s">
        <v>154</v>
      </c>
      <c r="B671" s="167" t="s">
        <v>104</v>
      </c>
      <c r="C671" s="189" t="s">
        <v>105</v>
      </c>
      <c r="D671" s="168"/>
      <c r="E671" s="169"/>
      <c r="F671" s="170"/>
      <c r="G671" s="170">
        <f>SUMIF(AG672:AG680,"&lt;&gt;NOR",G672:G680)</f>
        <v>0</v>
      </c>
      <c r="H671" s="170"/>
      <c r="I671" s="170">
        <f>SUM(I672:I680)</f>
        <v>0</v>
      </c>
      <c r="J671" s="170"/>
      <c r="K671" s="170">
        <f>SUM(K672:K680)</f>
        <v>0</v>
      </c>
      <c r="L671" s="170"/>
      <c r="M671" s="170">
        <f>SUM(M672:M680)</f>
        <v>0</v>
      </c>
      <c r="N671" s="169"/>
      <c r="O671" s="169">
        <f>SUM(O672:O680)</f>
        <v>0.08</v>
      </c>
      <c r="P671" s="169"/>
      <c r="Q671" s="169">
        <f>SUM(Q672:Q680)</f>
        <v>0.03</v>
      </c>
      <c r="R671" s="170"/>
      <c r="S671" s="170"/>
      <c r="T671" s="171"/>
      <c r="U671" s="165"/>
      <c r="V671" s="165">
        <f>SUM(V672:V680)</f>
        <v>15.52</v>
      </c>
      <c r="W671" s="165"/>
      <c r="X671" s="165"/>
      <c r="Y671" s="165"/>
      <c r="AG671" t="s">
        <v>155</v>
      </c>
    </row>
    <row r="672" spans="1:60" ht="22.5" outlineLevel="1" x14ac:dyDescent="0.2">
      <c r="A672" s="173">
        <v>168</v>
      </c>
      <c r="B672" s="174" t="s">
        <v>1185</v>
      </c>
      <c r="C672" s="190" t="s">
        <v>1186</v>
      </c>
      <c r="D672" s="175" t="s">
        <v>186</v>
      </c>
      <c r="E672" s="176">
        <v>25.2</v>
      </c>
      <c r="F672" s="177"/>
      <c r="G672" s="178">
        <f>ROUND(E672*F672,2)</f>
        <v>0</v>
      </c>
      <c r="H672" s="177"/>
      <c r="I672" s="178">
        <f>ROUND(E672*H672,2)</f>
        <v>0</v>
      </c>
      <c r="J672" s="177"/>
      <c r="K672" s="178">
        <f>ROUND(E672*J672,2)</f>
        <v>0</v>
      </c>
      <c r="L672" s="178">
        <v>21</v>
      </c>
      <c r="M672" s="178">
        <f>G672*(1+L672/100)</f>
        <v>0</v>
      </c>
      <c r="N672" s="176">
        <v>1.73E-3</v>
      </c>
      <c r="O672" s="176">
        <f>ROUND(E672*N672,2)</f>
        <v>0.04</v>
      </c>
      <c r="P672" s="176">
        <v>0</v>
      </c>
      <c r="Q672" s="176">
        <f>ROUND(E672*P672,2)</f>
        <v>0</v>
      </c>
      <c r="R672" s="178" t="s">
        <v>1187</v>
      </c>
      <c r="S672" s="178" t="s">
        <v>160</v>
      </c>
      <c r="T672" s="179" t="s">
        <v>160</v>
      </c>
      <c r="U672" s="158">
        <v>0.36799999999999999</v>
      </c>
      <c r="V672" s="158">
        <f>ROUND(E672*U672,2)</f>
        <v>9.27</v>
      </c>
      <c r="W672" s="158"/>
      <c r="X672" s="158" t="s">
        <v>161</v>
      </c>
      <c r="Y672" s="158" t="s">
        <v>162</v>
      </c>
      <c r="Z672" s="147"/>
      <c r="AA672" s="147"/>
      <c r="AB672" s="147"/>
      <c r="AC672" s="147"/>
      <c r="AD672" s="147"/>
      <c r="AE672" s="147"/>
      <c r="AF672" s="147"/>
      <c r="AG672" s="147" t="s">
        <v>163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2" x14ac:dyDescent="0.2">
      <c r="A673" s="154"/>
      <c r="B673" s="155"/>
      <c r="C673" s="256" t="s">
        <v>1188</v>
      </c>
      <c r="D673" s="257"/>
      <c r="E673" s="257"/>
      <c r="F673" s="257"/>
      <c r="G673" s="257"/>
      <c r="H673" s="158"/>
      <c r="I673" s="158"/>
      <c r="J673" s="158"/>
      <c r="K673" s="158"/>
      <c r="L673" s="158"/>
      <c r="M673" s="158"/>
      <c r="N673" s="157"/>
      <c r="O673" s="157"/>
      <c r="P673" s="157"/>
      <c r="Q673" s="157"/>
      <c r="R673" s="158"/>
      <c r="S673" s="158"/>
      <c r="T673" s="158"/>
      <c r="U673" s="158"/>
      <c r="V673" s="158"/>
      <c r="W673" s="158"/>
      <c r="X673" s="158"/>
      <c r="Y673" s="158"/>
      <c r="Z673" s="147"/>
      <c r="AA673" s="147"/>
      <c r="AB673" s="147"/>
      <c r="AC673" s="147"/>
      <c r="AD673" s="147"/>
      <c r="AE673" s="147"/>
      <c r="AF673" s="147"/>
      <c r="AG673" s="147" t="s">
        <v>165</v>
      </c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2" x14ac:dyDescent="0.2">
      <c r="A674" s="154"/>
      <c r="B674" s="155"/>
      <c r="C674" s="191" t="s">
        <v>1189</v>
      </c>
      <c r="D674" s="160"/>
      <c r="E674" s="161">
        <v>25.2</v>
      </c>
      <c r="F674" s="158"/>
      <c r="G674" s="158"/>
      <c r="H674" s="158"/>
      <c r="I674" s="158"/>
      <c r="J674" s="158"/>
      <c r="K674" s="158"/>
      <c r="L674" s="158"/>
      <c r="M674" s="158"/>
      <c r="N674" s="157"/>
      <c r="O674" s="157"/>
      <c r="P674" s="157"/>
      <c r="Q674" s="157"/>
      <c r="R674" s="158"/>
      <c r="S674" s="158"/>
      <c r="T674" s="158"/>
      <c r="U674" s="158"/>
      <c r="V674" s="158"/>
      <c r="W674" s="158"/>
      <c r="X674" s="158"/>
      <c r="Y674" s="158"/>
      <c r="Z674" s="147"/>
      <c r="AA674" s="147"/>
      <c r="AB674" s="147"/>
      <c r="AC674" s="147"/>
      <c r="AD674" s="147"/>
      <c r="AE674" s="147"/>
      <c r="AF674" s="147"/>
      <c r="AG674" s="147" t="s">
        <v>167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">
      <c r="A675" s="173">
        <v>169</v>
      </c>
      <c r="B675" s="174" t="s">
        <v>1190</v>
      </c>
      <c r="C675" s="190" t="s">
        <v>1191</v>
      </c>
      <c r="D675" s="175" t="s">
        <v>186</v>
      </c>
      <c r="E675" s="176">
        <v>25.2</v>
      </c>
      <c r="F675" s="177"/>
      <c r="G675" s="178">
        <f>ROUND(E675*F675,2)</f>
        <v>0</v>
      </c>
      <c r="H675" s="177"/>
      <c r="I675" s="178">
        <f>ROUND(E675*H675,2)</f>
        <v>0</v>
      </c>
      <c r="J675" s="177"/>
      <c r="K675" s="178">
        <f>ROUND(E675*J675,2)</f>
        <v>0</v>
      </c>
      <c r="L675" s="178">
        <v>21</v>
      </c>
      <c r="M675" s="178">
        <f>G675*(1+L675/100)</f>
        <v>0</v>
      </c>
      <c r="N675" s="176">
        <v>0</v>
      </c>
      <c r="O675" s="176">
        <f>ROUND(E675*N675,2)</f>
        <v>0</v>
      </c>
      <c r="P675" s="176">
        <v>1.3500000000000001E-3</v>
      </c>
      <c r="Q675" s="176">
        <f>ROUND(E675*P675,2)</f>
        <v>0.03</v>
      </c>
      <c r="R675" s="178" t="s">
        <v>1187</v>
      </c>
      <c r="S675" s="178" t="s">
        <v>160</v>
      </c>
      <c r="T675" s="179" t="s">
        <v>160</v>
      </c>
      <c r="U675" s="158">
        <v>9.1999999999999998E-2</v>
      </c>
      <c r="V675" s="158">
        <f>ROUND(E675*U675,2)</f>
        <v>2.3199999999999998</v>
      </c>
      <c r="W675" s="158"/>
      <c r="X675" s="158" t="s">
        <v>161</v>
      </c>
      <c r="Y675" s="158" t="s">
        <v>162</v>
      </c>
      <c r="Z675" s="147"/>
      <c r="AA675" s="147"/>
      <c r="AB675" s="147"/>
      <c r="AC675" s="147"/>
      <c r="AD675" s="147"/>
      <c r="AE675" s="147"/>
      <c r="AF675" s="147"/>
      <c r="AG675" s="147" t="s">
        <v>163</v>
      </c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2" x14ac:dyDescent="0.2">
      <c r="A676" s="154"/>
      <c r="B676" s="155"/>
      <c r="C676" s="191" t="s">
        <v>1189</v>
      </c>
      <c r="D676" s="160"/>
      <c r="E676" s="161">
        <v>25.2</v>
      </c>
      <c r="F676" s="158"/>
      <c r="G676" s="158"/>
      <c r="H676" s="158"/>
      <c r="I676" s="158"/>
      <c r="J676" s="158"/>
      <c r="K676" s="158"/>
      <c r="L676" s="158"/>
      <c r="M676" s="158"/>
      <c r="N676" s="157"/>
      <c r="O676" s="157"/>
      <c r="P676" s="157"/>
      <c r="Q676" s="157"/>
      <c r="R676" s="158"/>
      <c r="S676" s="158"/>
      <c r="T676" s="158"/>
      <c r="U676" s="158"/>
      <c r="V676" s="158"/>
      <c r="W676" s="158"/>
      <c r="X676" s="158"/>
      <c r="Y676" s="158"/>
      <c r="Z676" s="147"/>
      <c r="AA676" s="147"/>
      <c r="AB676" s="147"/>
      <c r="AC676" s="147"/>
      <c r="AD676" s="147"/>
      <c r="AE676" s="147"/>
      <c r="AF676" s="147"/>
      <c r="AG676" s="147" t="s">
        <v>167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">
      <c r="A677" s="173">
        <v>170</v>
      </c>
      <c r="B677" s="174" t="s">
        <v>1192</v>
      </c>
      <c r="C677" s="190" t="s">
        <v>1193</v>
      </c>
      <c r="D677" s="175" t="s">
        <v>186</v>
      </c>
      <c r="E677" s="176">
        <v>11.4</v>
      </c>
      <c r="F677" s="177"/>
      <c r="G677" s="178">
        <f>ROUND(E677*F677,2)</f>
        <v>0</v>
      </c>
      <c r="H677" s="177"/>
      <c r="I677" s="178">
        <f>ROUND(E677*H677,2)</f>
        <v>0</v>
      </c>
      <c r="J677" s="177"/>
      <c r="K677" s="178">
        <f>ROUND(E677*J677,2)</f>
        <v>0</v>
      </c>
      <c r="L677" s="178">
        <v>21</v>
      </c>
      <c r="M677" s="178">
        <f>G677*(1+L677/100)</f>
        <v>0</v>
      </c>
      <c r="N677" s="176">
        <v>3.7000000000000002E-3</v>
      </c>
      <c r="O677" s="176">
        <f>ROUND(E677*N677,2)</f>
        <v>0.04</v>
      </c>
      <c r="P677" s="176">
        <v>0</v>
      </c>
      <c r="Q677" s="176">
        <f>ROUND(E677*P677,2)</f>
        <v>0</v>
      </c>
      <c r="R677" s="178"/>
      <c r="S677" s="178" t="s">
        <v>193</v>
      </c>
      <c r="T677" s="179" t="s">
        <v>245</v>
      </c>
      <c r="U677" s="158">
        <v>0.34449999999999997</v>
      </c>
      <c r="V677" s="158">
        <f>ROUND(E677*U677,2)</f>
        <v>3.93</v>
      </c>
      <c r="W677" s="158"/>
      <c r="X677" s="158" t="s">
        <v>161</v>
      </c>
      <c r="Y677" s="158" t="s">
        <v>162</v>
      </c>
      <c r="Z677" s="147"/>
      <c r="AA677" s="147"/>
      <c r="AB677" s="147"/>
      <c r="AC677" s="147"/>
      <c r="AD677" s="147"/>
      <c r="AE677" s="147"/>
      <c r="AF677" s="147"/>
      <c r="AG677" s="147" t="s">
        <v>163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2" x14ac:dyDescent="0.2">
      <c r="A678" s="154"/>
      <c r="B678" s="155"/>
      <c r="C678" s="191" t="s">
        <v>1194</v>
      </c>
      <c r="D678" s="160"/>
      <c r="E678" s="161">
        <v>11.4</v>
      </c>
      <c r="F678" s="158"/>
      <c r="G678" s="158"/>
      <c r="H678" s="158"/>
      <c r="I678" s="158"/>
      <c r="J678" s="158"/>
      <c r="K678" s="158"/>
      <c r="L678" s="158"/>
      <c r="M678" s="158"/>
      <c r="N678" s="157"/>
      <c r="O678" s="157"/>
      <c r="P678" s="157"/>
      <c r="Q678" s="157"/>
      <c r="R678" s="158"/>
      <c r="S678" s="158"/>
      <c r="T678" s="158"/>
      <c r="U678" s="158"/>
      <c r="V678" s="158"/>
      <c r="W678" s="158"/>
      <c r="X678" s="158"/>
      <c r="Y678" s="158"/>
      <c r="Z678" s="147"/>
      <c r="AA678" s="147"/>
      <c r="AB678" s="147"/>
      <c r="AC678" s="147"/>
      <c r="AD678" s="147"/>
      <c r="AE678" s="147"/>
      <c r="AF678" s="147"/>
      <c r="AG678" s="147" t="s">
        <v>167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54">
        <v>171</v>
      </c>
      <c r="B679" s="155" t="s">
        <v>1195</v>
      </c>
      <c r="C679" s="193" t="s">
        <v>1196</v>
      </c>
      <c r="D679" s="156" t="s">
        <v>0</v>
      </c>
      <c r="E679" s="188"/>
      <c r="F679" s="159"/>
      <c r="G679" s="158">
        <f>ROUND(E679*F679,2)</f>
        <v>0</v>
      </c>
      <c r="H679" s="159"/>
      <c r="I679" s="158">
        <f>ROUND(E679*H679,2)</f>
        <v>0</v>
      </c>
      <c r="J679" s="159"/>
      <c r="K679" s="158">
        <f>ROUND(E679*J679,2)</f>
        <v>0</v>
      </c>
      <c r="L679" s="158">
        <v>21</v>
      </c>
      <c r="M679" s="158">
        <f>G679*(1+L679/100)</f>
        <v>0</v>
      </c>
      <c r="N679" s="157">
        <v>0</v>
      </c>
      <c r="O679" s="157">
        <f>ROUND(E679*N679,2)</f>
        <v>0</v>
      </c>
      <c r="P679" s="157">
        <v>0</v>
      </c>
      <c r="Q679" s="157">
        <f>ROUND(E679*P679,2)</f>
        <v>0</v>
      </c>
      <c r="R679" s="158" t="s">
        <v>1187</v>
      </c>
      <c r="S679" s="158" t="s">
        <v>160</v>
      </c>
      <c r="T679" s="158" t="s">
        <v>160</v>
      </c>
      <c r="U679" s="158">
        <v>0</v>
      </c>
      <c r="V679" s="158">
        <f>ROUND(E679*U679,2)</f>
        <v>0</v>
      </c>
      <c r="W679" s="158"/>
      <c r="X679" s="158" t="s">
        <v>320</v>
      </c>
      <c r="Y679" s="158" t="s">
        <v>162</v>
      </c>
      <c r="Z679" s="147"/>
      <c r="AA679" s="147"/>
      <c r="AB679" s="147"/>
      <c r="AC679" s="147"/>
      <c r="AD679" s="147"/>
      <c r="AE679" s="147"/>
      <c r="AF679" s="147"/>
      <c r="AG679" s="147" t="s">
        <v>321</v>
      </c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2" x14ac:dyDescent="0.2">
      <c r="A680" s="154"/>
      <c r="B680" s="155"/>
      <c r="C680" s="260" t="s">
        <v>359</v>
      </c>
      <c r="D680" s="261"/>
      <c r="E680" s="261"/>
      <c r="F680" s="261"/>
      <c r="G680" s="261"/>
      <c r="H680" s="158"/>
      <c r="I680" s="158"/>
      <c r="J680" s="158"/>
      <c r="K680" s="158"/>
      <c r="L680" s="158"/>
      <c r="M680" s="158"/>
      <c r="N680" s="157"/>
      <c r="O680" s="157"/>
      <c r="P680" s="157"/>
      <c r="Q680" s="157"/>
      <c r="R680" s="158"/>
      <c r="S680" s="158"/>
      <c r="T680" s="158"/>
      <c r="U680" s="158"/>
      <c r="V680" s="158"/>
      <c r="W680" s="158"/>
      <c r="X680" s="158"/>
      <c r="Y680" s="158"/>
      <c r="Z680" s="147"/>
      <c r="AA680" s="147"/>
      <c r="AB680" s="147"/>
      <c r="AC680" s="147"/>
      <c r="AD680" s="147"/>
      <c r="AE680" s="147"/>
      <c r="AF680" s="147"/>
      <c r="AG680" s="147" t="s">
        <v>165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x14ac:dyDescent="0.2">
      <c r="A681" s="166" t="s">
        <v>154</v>
      </c>
      <c r="B681" s="167" t="s">
        <v>106</v>
      </c>
      <c r="C681" s="189" t="s">
        <v>107</v>
      </c>
      <c r="D681" s="168"/>
      <c r="E681" s="169"/>
      <c r="F681" s="170"/>
      <c r="G681" s="170">
        <f>SUMIF(AG682:AG766,"&lt;&gt;NOR",G682:G766)</f>
        <v>0</v>
      </c>
      <c r="H681" s="170"/>
      <c r="I681" s="170">
        <f>SUM(I682:I766)</f>
        <v>0</v>
      </c>
      <c r="J681" s="170"/>
      <c r="K681" s="170">
        <f>SUM(K682:K766)</f>
        <v>0</v>
      </c>
      <c r="L681" s="170"/>
      <c r="M681" s="170">
        <f>SUM(M682:M766)</f>
        <v>0</v>
      </c>
      <c r="N681" s="169"/>
      <c r="O681" s="169">
        <f>SUM(O682:O766)</f>
        <v>1.25</v>
      </c>
      <c r="P681" s="169"/>
      <c r="Q681" s="169">
        <f>SUM(Q682:Q766)</f>
        <v>2.91</v>
      </c>
      <c r="R681" s="170"/>
      <c r="S681" s="170"/>
      <c r="T681" s="171"/>
      <c r="U681" s="165"/>
      <c r="V681" s="165">
        <f>SUM(V682:V766)</f>
        <v>144.79999999999998</v>
      </c>
      <c r="W681" s="165"/>
      <c r="X681" s="165"/>
      <c r="Y681" s="165"/>
      <c r="AG681" t="s">
        <v>155</v>
      </c>
    </row>
    <row r="682" spans="1:60" ht="22.5" outlineLevel="1" x14ac:dyDescent="0.2">
      <c r="A682" s="173">
        <v>172</v>
      </c>
      <c r="B682" s="174" t="s">
        <v>396</v>
      </c>
      <c r="C682" s="190" t="s">
        <v>397</v>
      </c>
      <c r="D682" s="175" t="s">
        <v>170</v>
      </c>
      <c r="E682" s="176">
        <v>118.1</v>
      </c>
      <c r="F682" s="177"/>
      <c r="G682" s="178">
        <f>ROUND(E682*F682,2)</f>
        <v>0</v>
      </c>
      <c r="H682" s="177"/>
      <c r="I682" s="178">
        <f>ROUND(E682*H682,2)</f>
        <v>0</v>
      </c>
      <c r="J682" s="177"/>
      <c r="K682" s="178">
        <f>ROUND(E682*J682,2)</f>
        <v>0</v>
      </c>
      <c r="L682" s="178">
        <v>21</v>
      </c>
      <c r="M682" s="178">
        <f>G682*(1+L682/100)</f>
        <v>0</v>
      </c>
      <c r="N682" s="176">
        <v>1.7000000000000001E-4</v>
      </c>
      <c r="O682" s="176">
        <f>ROUND(E682*N682,2)</f>
        <v>0.02</v>
      </c>
      <c r="P682" s="176">
        <v>0</v>
      </c>
      <c r="Q682" s="176">
        <f>ROUND(E682*P682,2)</f>
        <v>0</v>
      </c>
      <c r="R682" s="178" t="s">
        <v>398</v>
      </c>
      <c r="S682" s="178" t="s">
        <v>160</v>
      </c>
      <c r="T682" s="179" t="s">
        <v>160</v>
      </c>
      <c r="U682" s="158">
        <v>0.57299999999999995</v>
      </c>
      <c r="V682" s="158">
        <f>ROUND(E682*U682,2)</f>
        <v>67.67</v>
      </c>
      <c r="W682" s="158"/>
      <c r="X682" s="158" t="s">
        <v>161</v>
      </c>
      <c r="Y682" s="158" t="s">
        <v>162</v>
      </c>
      <c r="Z682" s="147"/>
      <c r="AA682" s="147"/>
      <c r="AB682" s="147"/>
      <c r="AC682" s="147"/>
      <c r="AD682" s="147"/>
      <c r="AE682" s="147"/>
      <c r="AF682" s="147"/>
      <c r="AG682" s="147" t="s">
        <v>163</v>
      </c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2" x14ac:dyDescent="0.2">
      <c r="A683" s="154"/>
      <c r="B683" s="155"/>
      <c r="C683" s="254" t="s">
        <v>399</v>
      </c>
      <c r="D683" s="255"/>
      <c r="E683" s="255"/>
      <c r="F683" s="255"/>
      <c r="G683" s="255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58"/>
      <c r="Z683" s="147"/>
      <c r="AA683" s="147"/>
      <c r="AB683" s="147"/>
      <c r="AC683" s="147"/>
      <c r="AD683" s="147"/>
      <c r="AE683" s="147"/>
      <c r="AF683" s="147"/>
      <c r="AG683" s="147" t="s">
        <v>189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2" x14ac:dyDescent="0.2">
      <c r="A684" s="154"/>
      <c r="B684" s="155"/>
      <c r="C684" s="191" t="s">
        <v>1131</v>
      </c>
      <c r="D684" s="160"/>
      <c r="E684" s="161">
        <v>27.84</v>
      </c>
      <c r="F684" s="158"/>
      <c r="G684" s="158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58"/>
      <c r="Z684" s="147"/>
      <c r="AA684" s="147"/>
      <c r="AB684" s="147"/>
      <c r="AC684" s="147"/>
      <c r="AD684" s="147"/>
      <c r="AE684" s="147"/>
      <c r="AF684" s="147"/>
      <c r="AG684" s="147" t="s">
        <v>167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3" x14ac:dyDescent="0.2">
      <c r="A685" s="154"/>
      <c r="B685" s="155"/>
      <c r="C685" s="191" t="s">
        <v>1132</v>
      </c>
      <c r="D685" s="160"/>
      <c r="E685" s="161">
        <v>23.52</v>
      </c>
      <c r="F685" s="158"/>
      <c r="G685" s="158"/>
      <c r="H685" s="158"/>
      <c r="I685" s="158"/>
      <c r="J685" s="158"/>
      <c r="K685" s="158"/>
      <c r="L685" s="158"/>
      <c r="M685" s="158"/>
      <c r="N685" s="157"/>
      <c r="O685" s="157"/>
      <c r="P685" s="157"/>
      <c r="Q685" s="157"/>
      <c r="R685" s="158"/>
      <c r="S685" s="158"/>
      <c r="T685" s="158"/>
      <c r="U685" s="158"/>
      <c r="V685" s="158"/>
      <c r="W685" s="158"/>
      <c r="X685" s="158"/>
      <c r="Y685" s="158"/>
      <c r="Z685" s="147"/>
      <c r="AA685" s="147"/>
      <c r="AB685" s="147"/>
      <c r="AC685" s="147"/>
      <c r="AD685" s="147"/>
      <c r="AE685" s="147"/>
      <c r="AF685" s="147"/>
      <c r="AG685" s="147" t="s">
        <v>167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3" x14ac:dyDescent="0.2">
      <c r="A686" s="154"/>
      <c r="B686" s="155"/>
      <c r="C686" s="191" t="s">
        <v>1197</v>
      </c>
      <c r="D686" s="160"/>
      <c r="E686" s="161">
        <v>55.44</v>
      </c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58"/>
      <c r="Z686" s="147"/>
      <c r="AA686" s="147"/>
      <c r="AB686" s="147"/>
      <c r="AC686" s="147"/>
      <c r="AD686" s="147"/>
      <c r="AE686" s="147"/>
      <c r="AF686" s="147"/>
      <c r="AG686" s="147" t="s">
        <v>167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3" x14ac:dyDescent="0.2">
      <c r="A687" s="154"/>
      <c r="B687" s="155"/>
      <c r="C687" s="191" t="s">
        <v>1134</v>
      </c>
      <c r="D687" s="160"/>
      <c r="E687" s="161">
        <v>11.3</v>
      </c>
      <c r="F687" s="158"/>
      <c r="G687" s="158"/>
      <c r="H687" s="158"/>
      <c r="I687" s="158"/>
      <c r="J687" s="158"/>
      <c r="K687" s="158"/>
      <c r="L687" s="158"/>
      <c r="M687" s="158"/>
      <c r="N687" s="157"/>
      <c r="O687" s="157"/>
      <c r="P687" s="157"/>
      <c r="Q687" s="157"/>
      <c r="R687" s="158"/>
      <c r="S687" s="158"/>
      <c r="T687" s="158"/>
      <c r="U687" s="158"/>
      <c r="V687" s="158"/>
      <c r="W687" s="158"/>
      <c r="X687" s="158"/>
      <c r="Y687" s="158"/>
      <c r="Z687" s="147"/>
      <c r="AA687" s="147"/>
      <c r="AB687" s="147"/>
      <c r="AC687" s="147"/>
      <c r="AD687" s="147"/>
      <c r="AE687" s="147"/>
      <c r="AF687" s="147"/>
      <c r="AG687" s="147" t="s">
        <v>167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">
      <c r="A688" s="173">
        <v>173</v>
      </c>
      <c r="B688" s="174" t="s">
        <v>402</v>
      </c>
      <c r="C688" s="190" t="s">
        <v>403</v>
      </c>
      <c r="D688" s="175" t="s">
        <v>170</v>
      </c>
      <c r="E688" s="176">
        <v>118.1</v>
      </c>
      <c r="F688" s="177"/>
      <c r="G688" s="178">
        <f>ROUND(E688*F688,2)</f>
        <v>0</v>
      </c>
      <c r="H688" s="177"/>
      <c r="I688" s="178">
        <f>ROUND(E688*H688,2)</f>
        <v>0</v>
      </c>
      <c r="J688" s="177"/>
      <c r="K688" s="178">
        <f>ROUND(E688*J688,2)</f>
        <v>0</v>
      </c>
      <c r="L688" s="178">
        <v>21</v>
      </c>
      <c r="M688" s="178">
        <f>G688*(1+L688/100)</f>
        <v>0</v>
      </c>
      <c r="N688" s="176">
        <v>0</v>
      </c>
      <c r="O688" s="176">
        <f>ROUND(E688*N688,2)</f>
        <v>0</v>
      </c>
      <c r="P688" s="176">
        <v>2.4649999999999998E-2</v>
      </c>
      <c r="Q688" s="176">
        <f>ROUND(E688*P688,2)</f>
        <v>2.91</v>
      </c>
      <c r="R688" s="178" t="s">
        <v>398</v>
      </c>
      <c r="S688" s="178" t="s">
        <v>160</v>
      </c>
      <c r="T688" s="179" t="s">
        <v>160</v>
      </c>
      <c r="U688" s="158">
        <v>0.25</v>
      </c>
      <c r="V688" s="158">
        <f>ROUND(E688*U688,2)</f>
        <v>29.53</v>
      </c>
      <c r="W688" s="158"/>
      <c r="X688" s="158" t="s">
        <v>161</v>
      </c>
      <c r="Y688" s="158" t="s">
        <v>162</v>
      </c>
      <c r="Z688" s="147"/>
      <c r="AA688" s="147"/>
      <c r="AB688" s="147"/>
      <c r="AC688" s="147"/>
      <c r="AD688" s="147"/>
      <c r="AE688" s="147"/>
      <c r="AF688" s="147"/>
      <c r="AG688" s="147" t="s">
        <v>163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2" x14ac:dyDescent="0.2">
      <c r="A689" s="154"/>
      <c r="B689" s="155"/>
      <c r="C689" s="191" t="s">
        <v>1198</v>
      </c>
      <c r="D689" s="160"/>
      <c r="E689" s="161">
        <v>118.1</v>
      </c>
      <c r="F689" s="158"/>
      <c r="G689" s="158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58"/>
      <c r="Z689" s="147"/>
      <c r="AA689" s="147"/>
      <c r="AB689" s="147"/>
      <c r="AC689" s="147"/>
      <c r="AD689" s="147"/>
      <c r="AE689" s="147"/>
      <c r="AF689" s="147"/>
      <c r="AG689" s="147" t="s">
        <v>167</v>
      </c>
      <c r="AH689" s="147">
        <v>5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ht="22.5" outlineLevel="1" x14ac:dyDescent="0.2">
      <c r="A690" s="173">
        <v>174</v>
      </c>
      <c r="B690" s="174" t="s">
        <v>1199</v>
      </c>
      <c r="C690" s="190" t="s">
        <v>1200</v>
      </c>
      <c r="D690" s="175" t="s">
        <v>178</v>
      </c>
      <c r="E690" s="176">
        <v>1</v>
      </c>
      <c r="F690" s="177"/>
      <c r="G690" s="178">
        <f>ROUND(E690*F690,2)</f>
        <v>0</v>
      </c>
      <c r="H690" s="177"/>
      <c r="I690" s="178">
        <f>ROUND(E690*H690,2)</f>
        <v>0</v>
      </c>
      <c r="J690" s="177"/>
      <c r="K690" s="178">
        <f>ROUND(E690*J690,2)</f>
        <v>0</v>
      </c>
      <c r="L690" s="178">
        <v>21</v>
      </c>
      <c r="M690" s="178">
        <f>G690*(1+L690/100)</f>
        <v>0</v>
      </c>
      <c r="N690" s="176">
        <v>0</v>
      </c>
      <c r="O690" s="176">
        <f>ROUND(E690*N690,2)</f>
        <v>0</v>
      </c>
      <c r="P690" s="176">
        <v>0</v>
      </c>
      <c r="Q690" s="176">
        <f>ROUND(E690*P690,2)</f>
        <v>0</v>
      </c>
      <c r="R690" s="178" t="s">
        <v>398</v>
      </c>
      <c r="S690" s="178" t="s">
        <v>160</v>
      </c>
      <c r="T690" s="179" t="s">
        <v>160</v>
      </c>
      <c r="U690" s="158">
        <v>1.45</v>
      </c>
      <c r="V690" s="158">
        <f>ROUND(E690*U690,2)</f>
        <v>1.45</v>
      </c>
      <c r="W690" s="158"/>
      <c r="X690" s="158" t="s">
        <v>161</v>
      </c>
      <c r="Y690" s="158" t="s">
        <v>162</v>
      </c>
      <c r="Z690" s="147"/>
      <c r="AA690" s="147"/>
      <c r="AB690" s="147"/>
      <c r="AC690" s="147"/>
      <c r="AD690" s="147"/>
      <c r="AE690" s="147"/>
      <c r="AF690" s="147"/>
      <c r="AG690" s="147" t="s">
        <v>406</v>
      </c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2" x14ac:dyDescent="0.2">
      <c r="A691" s="154"/>
      <c r="B691" s="155"/>
      <c r="C691" s="191" t="s">
        <v>916</v>
      </c>
      <c r="D691" s="160"/>
      <c r="E691" s="161">
        <v>1</v>
      </c>
      <c r="F691" s="158"/>
      <c r="G691" s="158"/>
      <c r="H691" s="158"/>
      <c r="I691" s="158"/>
      <c r="J691" s="158"/>
      <c r="K691" s="158"/>
      <c r="L691" s="158"/>
      <c r="M691" s="158"/>
      <c r="N691" s="157"/>
      <c r="O691" s="157"/>
      <c r="P691" s="157"/>
      <c r="Q691" s="157"/>
      <c r="R691" s="158"/>
      <c r="S691" s="158"/>
      <c r="T691" s="158"/>
      <c r="U691" s="158"/>
      <c r="V691" s="158"/>
      <c r="W691" s="158"/>
      <c r="X691" s="158"/>
      <c r="Y691" s="158"/>
      <c r="Z691" s="147"/>
      <c r="AA691" s="147"/>
      <c r="AB691" s="147"/>
      <c r="AC691" s="147"/>
      <c r="AD691" s="147"/>
      <c r="AE691" s="147"/>
      <c r="AF691" s="147"/>
      <c r="AG691" s="147" t="s">
        <v>167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ht="22.5" outlineLevel="1" x14ac:dyDescent="0.2">
      <c r="A692" s="173">
        <v>175</v>
      </c>
      <c r="B692" s="174" t="s">
        <v>1201</v>
      </c>
      <c r="C692" s="190" t="s">
        <v>1202</v>
      </c>
      <c r="D692" s="175" t="s">
        <v>178</v>
      </c>
      <c r="E692" s="176">
        <v>8</v>
      </c>
      <c r="F692" s="177"/>
      <c r="G692" s="178">
        <f>ROUND(E692*F692,2)</f>
        <v>0</v>
      </c>
      <c r="H692" s="177"/>
      <c r="I692" s="178">
        <f>ROUND(E692*H692,2)</f>
        <v>0</v>
      </c>
      <c r="J692" s="177"/>
      <c r="K692" s="178">
        <f>ROUND(E692*J692,2)</f>
        <v>0</v>
      </c>
      <c r="L692" s="178">
        <v>21</v>
      </c>
      <c r="M692" s="178">
        <f>G692*(1+L692/100)</f>
        <v>0</v>
      </c>
      <c r="N692" s="176">
        <v>0</v>
      </c>
      <c r="O692" s="176">
        <f>ROUND(E692*N692,2)</f>
        <v>0</v>
      </c>
      <c r="P692" s="176">
        <v>0</v>
      </c>
      <c r="Q692" s="176">
        <f>ROUND(E692*P692,2)</f>
        <v>0</v>
      </c>
      <c r="R692" s="178" t="s">
        <v>398</v>
      </c>
      <c r="S692" s="178" t="s">
        <v>160</v>
      </c>
      <c r="T692" s="179" t="s">
        <v>160</v>
      </c>
      <c r="U692" s="158">
        <v>1.5</v>
      </c>
      <c r="V692" s="158">
        <f>ROUND(E692*U692,2)</f>
        <v>12</v>
      </c>
      <c r="W692" s="158"/>
      <c r="X692" s="158" t="s">
        <v>161</v>
      </c>
      <c r="Y692" s="158" t="s">
        <v>162</v>
      </c>
      <c r="Z692" s="147"/>
      <c r="AA692" s="147"/>
      <c r="AB692" s="147"/>
      <c r="AC692" s="147"/>
      <c r="AD692" s="147"/>
      <c r="AE692" s="147"/>
      <c r="AF692" s="147"/>
      <c r="AG692" s="147" t="s">
        <v>163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2" x14ac:dyDescent="0.2">
      <c r="A693" s="154"/>
      <c r="B693" s="155"/>
      <c r="C693" s="191" t="s">
        <v>919</v>
      </c>
      <c r="D693" s="160"/>
      <c r="E693" s="161">
        <v>2</v>
      </c>
      <c r="F693" s="158"/>
      <c r="G693" s="158"/>
      <c r="H693" s="158"/>
      <c r="I693" s="158"/>
      <c r="J693" s="158"/>
      <c r="K693" s="158"/>
      <c r="L693" s="158"/>
      <c r="M693" s="158"/>
      <c r="N693" s="157"/>
      <c r="O693" s="157"/>
      <c r="P693" s="157"/>
      <c r="Q693" s="157"/>
      <c r="R693" s="158"/>
      <c r="S693" s="158"/>
      <c r="T693" s="158"/>
      <c r="U693" s="158"/>
      <c r="V693" s="158"/>
      <c r="W693" s="158"/>
      <c r="X693" s="158"/>
      <c r="Y693" s="158"/>
      <c r="Z693" s="147"/>
      <c r="AA693" s="147"/>
      <c r="AB693" s="147"/>
      <c r="AC693" s="147"/>
      <c r="AD693" s="147"/>
      <c r="AE693" s="147"/>
      <c r="AF693" s="147"/>
      <c r="AG693" s="147" t="s">
        <v>167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3" x14ac:dyDescent="0.2">
      <c r="A694" s="154"/>
      <c r="B694" s="155"/>
      <c r="C694" s="191" t="s">
        <v>920</v>
      </c>
      <c r="D694" s="160"/>
      <c r="E694" s="161">
        <v>1</v>
      </c>
      <c r="F694" s="158"/>
      <c r="G694" s="158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58"/>
      <c r="Z694" s="147"/>
      <c r="AA694" s="147"/>
      <c r="AB694" s="147"/>
      <c r="AC694" s="147"/>
      <c r="AD694" s="147"/>
      <c r="AE694" s="147"/>
      <c r="AF694" s="147"/>
      <c r="AG694" s="147" t="s">
        <v>167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3" x14ac:dyDescent="0.2">
      <c r="A695" s="154"/>
      <c r="B695" s="155"/>
      <c r="C695" s="191" t="s">
        <v>931</v>
      </c>
      <c r="D695" s="160"/>
      <c r="E695" s="161">
        <v>1</v>
      </c>
      <c r="F695" s="158"/>
      <c r="G695" s="158"/>
      <c r="H695" s="158"/>
      <c r="I695" s="158"/>
      <c r="J695" s="158"/>
      <c r="K695" s="158"/>
      <c r="L695" s="158"/>
      <c r="M695" s="158"/>
      <c r="N695" s="157"/>
      <c r="O695" s="157"/>
      <c r="P695" s="157"/>
      <c r="Q695" s="157"/>
      <c r="R695" s="158"/>
      <c r="S695" s="158"/>
      <c r="T695" s="158"/>
      <c r="U695" s="158"/>
      <c r="V695" s="158"/>
      <c r="W695" s="158"/>
      <c r="X695" s="158"/>
      <c r="Y695" s="158"/>
      <c r="Z695" s="147"/>
      <c r="AA695" s="147"/>
      <c r="AB695" s="147"/>
      <c r="AC695" s="147"/>
      <c r="AD695" s="147"/>
      <c r="AE695" s="147"/>
      <c r="AF695" s="147"/>
      <c r="AG695" s="147" t="s">
        <v>167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3" x14ac:dyDescent="0.2">
      <c r="A696" s="154"/>
      <c r="B696" s="155"/>
      <c r="C696" s="191" t="s">
        <v>909</v>
      </c>
      <c r="D696" s="160"/>
      <c r="E696" s="161">
        <v>1</v>
      </c>
      <c r="F696" s="158"/>
      <c r="G696" s="158"/>
      <c r="H696" s="158"/>
      <c r="I696" s="158"/>
      <c r="J696" s="158"/>
      <c r="K696" s="158"/>
      <c r="L696" s="158"/>
      <c r="M696" s="158"/>
      <c r="N696" s="157"/>
      <c r="O696" s="157"/>
      <c r="P696" s="157"/>
      <c r="Q696" s="157"/>
      <c r="R696" s="158"/>
      <c r="S696" s="158"/>
      <c r="T696" s="158"/>
      <c r="U696" s="158"/>
      <c r="V696" s="158"/>
      <c r="W696" s="158"/>
      <c r="X696" s="158"/>
      <c r="Y696" s="158"/>
      <c r="Z696" s="147"/>
      <c r="AA696" s="147"/>
      <c r="AB696" s="147"/>
      <c r="AC696" s="147"/>
      <c r="AD696" s="147"/>
      <c r="AE696" s="147"/>
      <c r="AF696" s="147"/>
      <c r="AG696" s="147" t="s">
        <v>167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3" x14ac:dyDescent="0.2">
      <c r="A697" s="154"/>
      <c r="B697" s="155"/>
      <c r="C697" s="191" t="s">
        <v>910</v>
      </c>
      <c r="D697" s="160"/>
      <c r="E697" s="161">
        <v>1</v>
      </c>
      <c r="F697" s="158"/>
      <c r="G697" s="158"/>
      <c r="H697" s="158"/>
      <c r="I697" s="158"/>
      <c r="J697" s="158"/>
      <c r="K697" s="158"/>
      <c r="L697" s="158"/>
      <c r="M697" s="158"/>
      <c r="N697" s="157"/>
      <c r="O697" s="157"/>
      <c r="P697" s="157"/>
      <c r="Q697" s="157"/>
      <c r="R697" s="158"/>
      <c r="S697" s="158"/>
      <c r="T697" s="158"/>
      <c r="U697" s="158"/>
      <c r="V697" s="158"/>
      <c r="W697" s="158"/>
      <c r="X697" s="158"/>
      <c r="Y697" s="158"/>
      <c r="Z697" s="147"/>
      <c r="AA697" s="147"/>
      <c r="AB697" s="147"/>
      <c r="AC697" s="147"/>
      <c r="AD697" s="147"/>
      <c r="AE697" s="147"/>
      <c r="AF697" s="147"/>
      <c r="AG697" s="147" t="s">
        <v>167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3" x14ac:dyDescent="0.2">
      <c r="A698" s="154"/>
      <c r="B698" s="155"/>
      <c r="C698" s="191" t="s">
        <v>911</v>
      </c>
      <c r="D698" s="160"/>
      <c r="E698" s="161">
        <v>1</v>
      </c>
      <c r="F698" s="158"/>
      <c r="G698" s="158"/>
      <c r="H698" s="158"/>
      <c r="I698" s="158"/>
      <c r="J698" s="158"/>
      <c r="K698" s="158"/>
      <c r="L698" s="158"/>
      <c r="M698" s="158"/>
      <c r="N698" s="157"/>
      <c r="O698" s="157"/>
      <c r="P698" s="157"/>
      <c r="Q698" s="157"/>
      <c r="R698" s="158"/>
      <c r="S698" s="158"/>
      <c r="T698" s="158"/>
      <c r="U698" s="158"/>
      <c r="V698" s="158"/>
      <c r="W698" s="158"/>
      <c r="X698" s="158"/>
      <c r="Y698" s="158"/>
      <c r="Z698" s="147"/>
      <c r="AA698" s="147"/>
      <c r="AB698" s="147"/>
      <c r="AC698" s="147"/>
      <c r="AD698" s="147"/>
      <c r="AE698" s="147"/>
      <c r="AF698" s="147"/>
      <c r="AG698" s="147" t="s">
        <v>167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3" x14ac:dyDescent="0.2">
      <c r="A699" s="154"/>
      <c r="B699" s="155"/>
      <c r="C699" s="191" t="s">
        <v>912</v>
      </c>
      <c r="D699" s="160"/>
      <c r="E699" s="161">
        <v>1</v>
      </c>
      <c r="F699" s="158"/>
      <c r="G699" s="158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58"/>
      <c r="Z699" s="147"/>
      <c r="AA699" s="147"/>
      <c r="AB699" s="147"/>
      <c r="AC699" s="147"/>
      <c r="AD699" s="147"/>
      <c r="AE699" s="147"/>
      <c r="AF699" s="147"/>
      <c r="AG699" s="147" t="s">
        <v>167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ht="22.5" outlineLevel="1" x14ac:dyDescent="0.2">
      <c r="A700" s="173">
        <v>176</v>
      </c>
      <c r="B700" s="174" t="s">
        <v>1203</v>
      </c>
      <c r="C700" s="190" t="s">
        <v>1204</v>
      </c>
      <c r="D700" s="175" t="s">
        <v>178</v>
      </c>
      <c r="E700" s="176">
        <v>3</v>
      </c>
      <c r="F700" s="177"/>
      <c r="G700" s="178">
        <f>ROUND(E700*F700,2)</f>
        <v>0</v>
      </c>
      <c r="H700" s="177"/>
      <c r="I700" s="178">
        <f>ROUND(E700*H700,2)</f>
        <v>0</v>
      </c>
      <c r="J700" s="177"/>
      <c r="K700" s="178">
        <f>ROUND(E700*J700,2)</f>
        <v>0</v>
      </c>
      <c r="L700" s="178">
        <v>21</v>
      </c>
      <c r="M700" s="178">
        <f>G700*(1+L700/100)</f>
        <v>0</v>
      </c>
      <c r="N700" s="176">
        <v>0</v>
      </c>
      <c r="O700" s="176">
        <f>ROUND(E700*N700,2)</f>
        <v>0</v>
      </c>
      <c r="P700" s="176">
        <v>0</v>
      </c>
      <c r="Q700" s="176">
        <f>ROUND(E700*P700,2)</f>
        <v>0</v>
      </c>
      <c r="R700" s="178" t="s">
        <v>398</v>
      </c>
      <c r="S700" s="178" t="s">
        <v>160</v>
      </c>
      <c r="T700" s="179" t="s">
        <v>160</v>
      </c>
      <c r="U700" s="158">
        <v>1.63</v>
      </c>
      <c r="V700" s="158">
        <f>ROUND(E700*U700,2)</f>
        <v>4.8899999999999997</v>
      </c>
      <c r="W700" s="158"/>
      <c r="X700" s="158" t="s">
        <v>161</v>
      </c>
      <c r="Y700" s="158" t="s">
        <v>162</v>
      </c>
      <c r="Z700" s="147"/>
      <c r="AA700" s="147"/>
      <c r="AB700" s="147"/>
      <c r="AC700" s="147"/>
      <c r="AD700" s="147"/>
      <c r="AE700" s="147"/>
      <c r="AF700" s="147"/>
      <c r="AG700" s="147" t="s">
        <v>163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2" x14ac:dyDescent="0.2">
      <c r="A701" s="154"/>
      <c r="B701" s="155"/>
      <c r="C701" s="254" t="s">
        <v>1205</v>
      </c>
      <c r="D701" s="255"/>
      <c r="E701" s="255"/>
      <c r="F701" s="255"/>
      <c r="G701" s="255"/>
      <c r="H701" s="158"/>
      <c r="I701" s="158"/>
      <c r="J701" s="158"/>
      <c r="K701" s="158"/>
      <c r="L701" s="158"/>
      <c r="M701" s="158"/>
      <c r="N701" s="157"/>
      <c r="O701" s="157"/>
      <c r="P701" s="157"/>
      <c r="Q701" s="157"/>
      <c r="R701" s="158"/>
      <c r="S701" s="158"/>
      <c r="T701" s="158"/>
      <c r="U701" s="158"/>
      <c r="V701" s="158"/>
      <c r="W701" s="158"/>
      <c r="X701" s="158"/>
      <c r="Y701" s="158"/>
      <c r="Z701" s="147"/>
      <c r="AA701" s="147"/>
      <c r="AB701" s="147"/>
      <c r="AC701" s="147"/>
      <c r="AD701" s="147"/>
      <c r="AE701" s="147"/>
      <c r="AF701" s="147"/>
      <c r="AG701" s="147" t="s">
        <v>189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2" x14ac:dyDescent="0.2">
      <c r="A702" s="154"/>
      <c r="B702" s="155"/>
      <c r="C702" s="191" t="s">
        <v>932</v>
      </c>
      <c r="D702" s="160"/>
      <c r="E702" s="161">
        <v>1</v>
      </c>
      <c r="F702" s="158"/>
      <c r="G702" s="158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58"/>
      <c r="Z702" s="147"/>
      <c r="AA702" s="147"/>
      <c r="AB702" s="147"/>
      <c r="AC702" s="147"/>
      <c r="AD702" s="147"/>
      <c r="AE702" s="147"/>
      <c r="AF702" s="147"/>
      <c r="AG702" s="147" t="s">
        <v>167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3" x14ac:dyDescent="0.2">
      <c r="A703" s="154"/>
      <c r="B703" s="155"/>
      <c r="C703" s="191" t="s">
        <v>933</v>
      </c>
      <c r="D703" s="160"/>
      <c r="E703" s="161">
        <v>2</v>
      </c>
      <c r="F703" s="158"/>
      <c r="G703" s="158"/>
      <c r="H703" s="158"/>
      <c r="I703" s="158"/>
      <c r="J703" s="158"/>
      <c r="K703" s="158"/>
      <c r="L703" s="158"/>
      <c r="M703" s="158"/>
      <c r="N703" s="157"/>
      <c r="O703" s="157"/>
      <c r="P703" s="157"/>
      <c r="Q703" s="157"/>
      <c r="R703" s="158"/>
      <c r="S703" s="158"/>
      <c r="T703" s="158"/>
      <c r="U703" s="158"/>
      <c r="V703" s="158"/>
      <c r="W703" s="158"/>
      <c r="X703" s="158"/>
      <c r="Y703" s="158"/>
      <c r="Z703" s="147"/>
      <c r="AA703" s="147"/>
      <c r="AB703" s="147"/>
      <c r="AC703" s="147"/>
      <c r="AD703" s="147"/>
      <c r="AE703" s="147"/>
      <c r="AF703" s="147"/>
      <c r="AG703" s="147" t="s">
        <v>167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ht="22.5" outlineLevel="1" x14ac:dyDescent="0.2">
      <c r="A704" s="173">
        <v>177</v>
      </c>
      <c r="B704" s="174" t="s">
        <v>1206</v>
      </c>
      <c r="C704" s="190" t="s">
        <v>1207</v>
      </c>
      <c r="D704" s="175" t="s">
        <v>178</v>
      </c>
      <c r="E704" s="176">
        <v>1</v>
      </c>
      <c r="F704" s="177"/>
      <c r="G704" s="178">
        <f>ROUND(E704*F704,2)</f>
        <v>0</v>
      </c>
      <c r="H704" s="177"/>
      <c r="I704" s="178">
        <f>ROUND(E704*H704,2)</f>
        <v>0</v>
      </c>
      <c r="J704" s="177"/>
      <c r="K704" s="178">
        <f>ROUND(E704*J704,2)</f>
        <v>0</v>
      </c>
      <c r="L704" s="178">
        <v>21</v>
      </c>
      <c r="M704" s="178">
        <f>G704*(1+L704/100)</f>
        <v>0</v>
      </c>
      <c r="N704" s="176">
        <v>0</v>
      </c>
      <c r="O704" s="176">
        <f>ROUND(E704*N704,2)</f>
        <v>0</v>
      </c>
      <c r="P704" s="176">
        <v>0</v>
      </c>
      <c r="Q704" s="176">
        <f>ROUND(E704*P704,2)</f>
        <v>0</v>
      </c>
      <c r="R704" s="178" t="s">
        <v>398</v>
      </c>
      <c r="S704" s="178" t="s">
        <v>160</v>
      </c>
      <c r="T704" s="179" t="s">
        <v>160</v>
      </c>
      <c r="U704" s="158">
        <v>2.52</v>
      </c>
      <c r="V704" s="158">
        <f>ROUND(E704*U704,2)</f>
        <v>2.52</v>
      </c>
      <c r="W704" s="158"/>
      <c r="X704" s="158" t="s">
        <v>161</v>
      </c>
      <c r="Y704" s="158" t="s">
        <v>162</v>
      </c>
      <c r="Z704" s="147"/>
      <c r="AA704" s="147"/>
      <c r="AB704" s="147"/>
      <c r="AC704" s="147"/>
      <c r="AD704" s="147"/>
      <c r="AE704" s="147"/>
      <c r="AF704" s="147"/>
      <c r="AG704" s="147" t="s">
        <v>163</v>
      </c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2" x14ac:dyDescent="0.2">
      <c r="A705" s="154"/>
      <c r="B705" s="155"/>
      <c r="C705" s="254" t="s">
        <v>1205</v>
      </c>
      <c r="D705" s="255"/>
      <c r="E705" s="255"/>
      <c r="F705" s="255"/>
      <c r="G705" s="255"/>
      <c r="H705" s="158"/>
      <c r="I705" s="158"/>
      <c r="J705" s="158"/>
      <c r="K705" s="158"/>
      <c r="L705" s="158"/>
      <c r="M705" s="158"/>
      <c r="N705" s="157"/>
      <c r="O705" s="157"/>
      <c r="P705" s="157"/>
      <c r="Q705" s="157"/>
      <c r="R705" s="158"/>
      <c r="S705" s="158"/>
      <c r="T705" s="158"/>
      <c r="U705" s="158"/>
      <c r="V705" s="158"/>
      <c r="W705" s="158"/>
      <c r="X705" s="158"/>
      <c r="Y705" s="158"/>
      <c r="Z705" s="147"/>
      <c r="AA705" s="147"/>
      <c r="AB705" s="147"/>
      <c r="AC705" s="147"/>
      <c r="AD705" s="147"/>
      <c r="AE705" s="147"/>
      <c r="AF705" s="147"/>
      <c r="AG705" s="147" t="s">
        <v>189</v>
      </c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2" x14ac:dyDescent="0.2">
      <c r="A706" s="154"/>
      <c r="B706" s="155"/>
      <c r="C706" s="191" t="s">
        <v>928</v>
      </c>
      <c r="D706" s="160"/>
      <c r="E706" s="161">
        <v>1</v>
      </c>
      <c r="F706" s="158"/>
      <c r="G706" s="158"/>
      <c r="H706" s="158"/>
      <c r="I706" s="158"/>
      <c r="J706" s="158"/>
      <c r="K706" s="158"/>
      <c r="L706" s="158"/>
      <c r="M706" s="158"/>
      <c r="N706" s="157"/>
      <c r="O706" s="157"/>
      <c r="P706" s="157"/>
      <c r="Q706" s="157"/>
      <c r="R706" s="158"/>
      <c r="S706" s="158"/>
      <c r="T706" s="158"/>
      <c r="U706" s="158"/>
      <c r="V706" s="158"/>
      <c r="W706" s="158"/>
      <c r="X706" s="158"/>
      <c r="Y706" s="158"/>
      <c r="Z706" s="147"/>
      <c r="AA706" s="147"/>
      <c r="AB706" s="147"/>
      <c r="AC706" s="147"/>
      <c r="AD706" s="147"/>
      <c r="AE706" s="147"/>
      <c r="AF706" s="147"/>
      <c r="AG706" s="147" t="s">
        <v>167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">
      <c r="A707" s="173">
        <v>178</v>
      </c>
      <c r="B707" s="174" t="s">
        <v>404</v>
      </c>
      <c r="C707" s="190" t="s">
        <v>405</v>
      </c>
      <c r="D707" s="175" t="s">
        <v>178</v>
      </c>
      <c r="E707" s="176">
        <v>1</v>
      </c>
      <c r="F707" s="177"/>
      <c r="G707" s="178">
        <f>ROUND(E707*F707,2)</f>
        <v>0</v>
      </c>
      <c r="H707" s="177"/>
      <c r="I707" s="178">
        <f>ROUND(E707*H707,2)</f>
        <v>0</v>
      </c>
      <c r="J707" s="177"/>
      <c r="K707" s="178">
        <f>ROUND(E707*J707,2)</f>
        <v>0</v>
      </c>
      <c r="L707" s="178">
        <v>21</v>
      </c>
      <c r="M707" s="178">
        <f>G707*(1+L707/100)</f>
        <v>0</v>
      </c>
      <c r="N707" s="176">
        <v>2.0000000000000002E-5</v>
      </c>
      <c r="O707" s="176">
        <f>ROUND(E707*N707,2)</f>
        <v>0</v>
      </c>
      <c r="P707" s="176">
        <v>0</v>
      </c>
      <c r="Q707" s="176">
        <f>ROUND(E707*P707,2)</f>
        <v>0</v>
      </c>
      <c r="R707" s="178" t="s">
        <v>398</v>
      </c>
      <c r="S707" s="178" t="s">
        <v>160</v>
      </c>
      <c r="T707" s="179" t="s">
        <v>160</v>
      </c>
      <c r="U707" s="158">
        <v>4.0199999999999996</v>
      </c>
      <c r="V707" s="158">
        <f>ROUND(E707*U707,2)</f>
        <v>4.0199999999999996</v>
      </c>
      <c r="W707" s="158"/>
      <c r="X707" s="158" t="s">
        <v>161</v>
      </c>
      <c r="Y707" s="158" t="s">
        <v>162</v>
      </c>
      <c r="Z707" s="147"/>
      <c r="AA707" s="147"/>
      <c r="AB707" s="147"/>
      <c r="AC707" s="147"/>
      <c r="AD707" s="147"/>
      <c r="AE707" s="147"/>
      <c r="AF707" s="147"/>
      <c r="AG707" s="147" t="s">
        <v>406</v>
      </c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2" x14ac:dyDescent="0.2">
      <c r="A708" s="154"/>
      <c r="B708" s="155"/>
      <c r="C708" s="191" t="s">
        <v>1208</v>
      </c>
      <c r="D708" s="160"/>
      <c r="E708" s="161">
        <v>1</v>
      </c>
      <c r="F708" s="158"/>
      <c r="G708" s="158"/>
      <c r="H708" s="158"/>
      <c r="I708" s="158"/>
      <c r="J708" s="158"/>
      <c r="K708" s="158"/>
      <c r="L708" s="158"/>
      <c r="M708" s="158"/>
      <c r="N708" s="157"/>
      <c r="O708" s="157"/>
      <c r="P708" s="157"/>
      <c r="Q708" s="157"/>
      <c r="R708" s="158"/>
      <c r="S708" s="158"/>
      <c r="T708" s="158"/>
      <c r="U708" s="158"/>
      <c r="V708" s="158"/>
      <c r="W708" s="158"/>
      <c r="X708" s="158"/>
      <c r="Y708" s="158"/>
      <c r="Z708" s="147"/>
      <c r="AA708" s="147"/>
      <c r="AB708" s="147"/>
      <c r="AC708" s="147"/>
      <c r="AD708" s="147"/>
      <c r="AE708" s="147"/>
      <c r="AF708" s="147"/>
      <c r="AG708" s="147" t="s">
        <v>167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">
      <c r="A709" s="173">
        <v>179</v>
      </c>
      <c r="B709" s="174" t="s">
        <v>409</v>
      </c>
      <c r="C709" s="190" t="s">
        <v>410</v>
      </c>
      <c r="D709" s="175" t="s">
        <v>178</v>
      </c>
      <c r="E709" s="176">
        <v>14</v>
      </c>
      <c r="F709" s="177"/>
      <c r="G709" s="178">
        <f>ROUND(E709*F709,2)</f>
        <v>0</v>
      </c>
      <c r="H709" s="177"/>
      <c r="I709" s="178">
        <f>ROUND(E709*H709,2)</f>
        <v>0</v>
      </c>
      <c r="J709" s="177"/>
      <c r="K709" s="178">
        <f>ROUND(E709*J709,2)</f>
        <v>0</v>
      </c>
      <c r="L709" s="178">
        <v>21</v>
      </c>
      <c r="M709" s="178">
        <f>G709*(1+L709/100)</f>
        <v>0</v>
      </c>
      <c r="N709" s="176">
        <v>0</v>
      </c>
      <c r="O709" s="176">
        <f>ROUND(E709*N709,2)</f>
        <v>0</v>
      </c>
      <c r="P709" s="176">
        <v>0</v>
      </c>
      <c r="Q709" s="176">
        <f>ROUND(E709*P709,2)</f>
        <v>0</v>
      </c>
      <c r="R709" s="178" t="s">
        <v>398</v>
      </c>
      <c r="S709" s="178" t="s">
        <v>160</v>
      </c>
      <c r="T709" s="179" t="s">
        <v>160</v>
      </c>
      <c r="U709" s="158">
        <v>0.77500000000000002</v>
      </c>
      <c r="V709" s="158">
        <f>ROUND(E709*U709,2)</f>
        <v>10.85</v>
      </c>
      <c r="W709" s="158"/>
      <c r="X709" s="158" t="s">
        <v>161</v>
      </c>
      <c r="Y709" s="158" t="s">
        <v>162</v>
      </c>
      <c r="Z709" s="147"/>
      <c r="AA709" s="147"/>
      <c r="AB709" s="147"/>
      <c r="AC709" s="147"/>
      <c r="AD709" s="147"/>
      <c r="AE709" s="147"/>
      <c r="AF709" s="147"/>
      <c r="AG709" s="147" t="s">
        <v>406</v>
      </c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2" x14ac:dyDescent="0.2">
      <c r="A710" s="154"/>
      <c r="B710" s="155"/>
      <c r="C710" s="191" t="s">
        <v>1209</v>
      </c>
      <c r="D710" s="160"/>
      <c r="E710" s="161">
        <v>1</v>
      </c>
      <c r="F710" s="158"/>
      <c r="G710" s="158"/>
      <c r="H710" s="158"/>
      <c r="I710" s="158"/>
      <c r="J710" s="158"/>
      <c r="K710" s="158"/>
      <c r="L710" s="158"/>
      <c r="M710" s="158"/>
      <c r="N710" s="157"/>
      <c r="O710" s="157"/>
      <c r="P710" s="157"/>
      <c r="Q710" s="157"/>
      <c r="R710" s="158"/>
      <c r="S710" s="158"/>
      <c r="T710" s="158"/>
      <c r="U710" s="158"/>
      <c r="V710" s="158"/>
      <c r="W710" s="158"/>
      <c r="X710" s="158"/>
      <c r="Y710" s="158"/>
      <c r="Z710" s="147"/>
      <c r="AA710" s="147"/>
      <c r="AB710" s="147"/>
      <c r="AC710" s="147"/>
      <c r="AD710" s="147"/>
      <c r="AE710" s="147"/>
      <c r="AF710" s="147"/>
      <c r="AG710" s="147" t="s">
        <v>167</v>
      </c>
      <c r="AH710" s="147">
        <v>5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3" x14ac:dyDescent="0.2">
      <c r="A711" s="154"/>
      <c r="B711" s="155"/>
      <c r="C711" s="191" t="s">
        <v>1210</v>
      </c>
      <c r="D711" s="160"/>
      <c r="E711" s="161">
        <v>3</v>
      </c>
      <c r="F711" s="158"/>
      <c r="G711" s="158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58"/>
      <c r="Z711" s="147"/>
      <c r="AA711" s="147"/>
      <c r="AB711" s="147"/>
      <c r="AC711" s="147"/>
      <c r="AD711" s="147"/>
      <c r="AE711" s="147"/>
      <c r="AF711" s="147"/>
      <c r="AG711" s="147" t="s">
        <v>167</v>
      </c>
      <c r="AH711" s="147">
        <v>5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3" x14ac:dyDescent="0.2">
      <c r="A712" s="154"/>
      <c r="B712" s="155"/>
      <c r="C712" s="191" t="s">
        <v>1211</v>
      </c>
      <c r="D712" s="160"/>
      <c r="E712" s="161">
        <v>8</v>
      </c>
      <c r="F712" s="158"/>
      <c r="G712" s="158"/>
      <c r="H712" s="158"/>
      <c r="I712" s="158"/>
      <c r="J712" s="158"/>
      <c r="K712" s="158"/>
      <c r="L712" s="158"/>
      <c r="M712" s="158"/>
      <c r="N712" s="157"/>
      <c r="O712" s="157"/>
      <c r="P712" s="157"/>
      <c r="Q712" s="157"/>
      <c r="R712" s="158"/>
      <c r="S712" s="158"/>
      <c r="T712" s="158"/>
      <c r="U712" s="158"/>
      <c r="V712" s="158"/>
      <c r="W712" s="158"/>
      <c r="X712" s="158"/>
      <c r="Y712" s="158"/>
      <c r="Z712" s="147"/>
      <c r="AA712" s="147"/>
      <c r="AB712" s="147"/>
      <c r="AC712" s="147"/>
      <c r="AD712" s="147"/>
      <c r="AE712" s="147"/>
      <c r="AF712" s="147"/>
      <c r="AG712" s="147" t="s">
        <v>167</v>
      </c>
      <c r="AH712" s="147">
        <v>5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3" x14ac:dyDescent="0.2">
      <c r="A713" s="154"/>
      <c r="B713" s="155"/>
      <c r="C713" s="191" t="s">
        <v>1212</v>
      </c>
      <c r="D713" s="160"/>
      <c r="E713" s="161">
        <v>1</v>
      </c>
      <c r="F713" s="158"/>
      <c r="G713" s="158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58"/>
      <c r="Z713" s="147"/>
      <c r="AA713" s="147"/>
      <c r="AB713" s="147"/>
      <c r="AC713" s="147"/>
      <c r="AD713" s="147"/>
      <c r="AE713" s="147"/>
      <c r="AF713" s="147"/>
      <c r="AG713" s="147" t="s">
        <v>167</v>
      </c>
      <c r="AH713" s="147">
        <v>5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3" x14ac:dyDescent="0.2">
      <c r="A714" s="154"/>
      <c r="B714" s="155"/>
      <c r="C714" s="191" t="s">
        <v>1213</v>
      </c>
      <c r="D714" s="160"/>
      <c r="E714" s="161">
        <v>1</v>
      </c>
      <c r="F714" s="158"/>
      <c r="G714" s="158"/>
      <c r="H714" s="158"/>
      <c r="I714" s="158"/>
      <c r="J714" s="158"/>
      <c r="K714" s="158"/>
      <c r="L714" s="158"/>
      <c r="M714" s="158"/>
      <c r="N714" s="157"/>
      <c r="O714" s="157"/>
      <c r="P714" s="157"/>
      <c r="Q714" s="157"/>
      <c r="R714" s="158"/>
      <c r="S714" s="158"/>
      <c r="T714" s="158"/>
      <c r="U714" s="158"/>
      <c r="V714" s="158"/>
      <c r="W714" s="158"/>
      <c r="X714" s="158"/>
      <c r="Y714" s="158"/>
      <c r="Z714" s="147"/>
      <c r="AA714" s="147"/>
      <c r="AB714" s="147"/>
      <c r="AC714" s="147"/>
      <c r="AD714" s="147"/>
      <c r="AE714" s="147"/>
      <c r="AF714" s="147"/>
      <c r="AG714" s="147" t="s">
        <v>167</v>
      </c>
      <c r="AH714" s="147">
        <v>5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">
      <c r="A715" s="173">
        <v>180</v>
      </c>
      <c r="B715" s="174" t="s">
        <v>1214</v>
      </c>
      <c r="C715" s="190" t="s">
        <v>1215</v>
      </c>
      <c r="D715" s="175" t="s">
        <v>178</v>
      </c>
      <c r="E715" s="176">
        <v>13</v>
      </c>
      <c r="F715" s="177"/>
      <c r="G715" s="178">
        <f>ROUND(E715*F715,2)</f>
        <v>0</v>
      </c>
      <c r="H715" s="177"/>
      <c r="I715" s="178">
        <f>ROUND(E715*H715,2)</f>
        <v>0</v>
      </c>
      <c r="J715" s="177"/>
      <c r="K715" s="178">
        <f>ROUND(E715*J715,2)</f>
        <v>0</v>
      </c>
      <c r="L715" s="178">
        <v>21</v>
      </c>
      <c r="M715" s="178">
        <f>G715*(1+L715/100)</f>
        <v>0</v>
      </c>
      <c r="N715" s="176">
        <v>0</v>
      </c>
      <c r="O715" s="176">
        <f>ROUND(E715*N715,2)</f>
        <v>0</v>
      </c>
      <c r="P715" s="176">
        <v>0</v>
      </c>
      <c r="Q715" s="176">
        <f>ROUND(E715*P715,2)</f>
        <v>0</v>
      </c>
      <c r="R715" s="178"/>
      <c r="S715" s="178" t="s">
        <v>193</v>
      </c>
      <c r="T715" s="179" t="s">
        <v>245</v>
      </c>
      <c r="U715" s="158">
        <v>0</v>
      </c>
      <c r="V715" s="158">
        <f>ROUND(E715*U715,2)</f>
        <v>0</v>
      </c>
      <c r="W715" s="158"/>
      <c r="X715" s="158" t="s">
        <v>161</v>
      </c>
      <c r="Y715" s="158" t="s">
        <v>162</v>
      </c>
      <c r="Z715" s="147"/>
      <c r="AA715" s="147"/>
      <c r="AB715" s="147"/>
      <c r="AC715" s="147"/>
      <c r="AD715" s="147"/>
      <c r="AE715" s="147"/>
      <c r="AF715" s="147"/>
      <c r="AG715" s="147" t="s">
        <v>163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2" x14ac:dyDescent="0.2">
      <c r="A716" s="154"/>
      <c r="B716" s="155"/>
      <c r="C716" s="191" t="s">
        <v>1209</v>
      </c>
      <c r="D716" s="160"/>
      <c r="E716" s="161">
        <v>1</v>
      </c>
      <c r="F716" s="158"/>
      <c r="G716" s="158"/>
      <c r="H716" s="158"/>
      <c r="I716" s="158"/>
      <c r="J716" s="158"/>
      <c r="K716" s="158"/>
      <c r="L716" s="158"/>
      <c r="M716" s="158"/>
      <c r="N716" s="157"/>
      <c r="O716" s="157"/>
      <c r="P716" s="157"/>
      <c r="Q716" s="157"/>
      <c r="R716" s="158"/>
      <c r="S716" s="158"/>
      <c r="T716" s="158"/>
      <c r="U716" s="158"/>
      <c r="V716" s="158"/>
      <c r="W716" s="158"/>
      <c r="X716" s="158"/>
      <c r="Y716" s="158"/>
      <c r="Z716" s="147"/>
      <c r="AA716" s="147"/>
      <c r="AB716" s="147"/>
      <c r="AC716" s="147"/>
      <c r="AD716" s="147"/>
      <c r="AE716" s="147"/>
      <c r="AF716" s="147"/>
      <c r="AG716" s="147" t="s">
        <v>167</v>
      </c>
      <c r="AH716" s="147">
        <v>5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3" x14ac:dyDescent="0.2">
      <c r="A717" s="154"/>
      <c r="B717" s="155"/>
      <c r="C717" s="191" t="s">
        <v>1210</v>
      </c>
      <c r="D717" s="160"/>
      <c r="E717" s="161">
        <v>3</v>
      </c>
      <c r="F717" s="158"/>
      <c r="G717" s="158"/>
      <c r="H717" s="158"/>
      <c r="I717" s="158"/>
      <c r="J717" s="158"/>
      <c r="K717" s="158"/>
      <c r="L717" s="158"/>
      <c r="M717" s="158"/>
      <c r="N717" s="157"/>
      <c r="O717" s="157"/>
      <c r="P717" s="157"/>
      <c r="Q717" s="157"/>
      <c r="R717" s="158"/>
      <c r="S717" s="158"/>
      <c r="T717" s="158"/>
      <c r="U717" s="158"/>
      <c r="V717" s="158"/>
      <c r="W717" s="158"/>
      <c r="X717" s="158"/>
      <c r="Y717" s="158"/>
      <c r="Z717" s="147"/>
      <c r="AA717" s="147"/>
      <c r="AB717" s="147"/>
      <c r="AC717" s="147"/>
      <c r="AD717" s="147"/>
      <c r="AE717" s="147"/>
      <c r="AF717" s="147"/>
      <c r="AG717" s="147" t="s">
        <v>167</v>
      </c>
      <c r="AH717" s="147">
        <v>5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3" x14ac:dyDescent="0.2">
      <c r="A718" s="154"/>
      <c r="B718" s="155"/>
      <c r="C718" s="191" t="s">
        <v>1211</v>
      </c>
      <c r="D718" s="160"/>
      <c r="E718" s="161">
        <v>8</v>
      </c>
      <c r="F718" s="158"/>
      <c r="G718" s="158"/>
      <c r="H718" s="158"/>
      <c r="I718" s="158"/>
      <c r="J718" s="158"/>
      <c r="K718" s="158"/>
      <c r="L718" s="158"/>
      <c r="M718" s="158"/>
      <c r="N718" s="157"/>
      <c r="O718" s="157"/>
      <c r="P718" s="157"/>
      <c r="Q718" s="157"/>
      <c r="R718" s="158"/>
      <c r="S718" s="158"/>
      <c r="T718" s="158"/>
      <c r="U718" s="158"/>
      <c r="V718" s="158"/>
      <c r="W718" s="158"/>
      <c r="X718" s="158"/>
      <c r="Y718" s="158"/>
      <c r="Z718" s="147"/>
      <c r="AA718" s="147"/>
      <c r="AB718" s="147"/>
      <c r="AC718" s="147"/>
      <c r="AD718" s="147"/>
      <c r="AE718" s="147"/>
      <c r="AF718" s="147"/>
      <c r="AG718" s="147" t="s">
        <v>167</v>
      </c>
      <c r="AH718" s="147">
        <v>5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3" x14ac:dyDescent="0.2">
      <c r="A719" s="154"/>
      <c r="B719" s="155"/>
      <c r="C719" s="191" t="s">
        <v>1212</v>
      </c>
      <c r="D719" s="160"/>
      <c r="E719" s="161">
        <v>1</v>
      </c>
      <c r="F719" s="158"/>
      <c r="G719" s="158"/>
      <c r="H719" s="158"/>
      <c r="I719" s="158"/>
      <c r="J719" s="158"/>
      <c r="K719" s="158"/>
      <c r="L719" s="158"/>
      <c r="M719" s="158"/>
      <c r="N719" s="157"/>
      <c r="O719" s="157"/>
      <c r="P719" s="157"/>
      <c r="Q719" s="157"/>
      <c r="R719" s="158"/>
      <c r="S719" s="158"/>
      <c r="T719" s="158"/>
      <c r="U719" s="158"/>
      <c r="V719" s="158"/>
      <c r="W719" s="158"/>
      <c r="X719" s="158"/>
      <c r="Y719" s="158"/>
      <c r="Z719" s="147"/>
      <c r="AA719" s="147"/>
      <c r="AB719" s="147"/>
      <c r="AC719" s="147"/>
      <c r="AD719" s="147"/>
      <c r="AE719" s="147"/>
      <c r="AF719" s="147"/>
      <c r="AG719" s="147" t="s">
        <v>167</v>
      </c>
      <c r="AH719" s="147">
        <v>5</v>
      </c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1" x14ac:dyDescent="0.2">
      <c r="A720" s="173">
        <v>181</v>
      </c>
      <c r="B720" s="174" t="s">
        <v>1216</v>
      </c>
      <c r="C720" s="190" t="s">
        <v>1217</v>
      </c>
      <c r="D720" s="175" t="s">
        <v>178</v>
      </c>
      <c r="E720" s="176">
        <v>13</v>
      </c>
      <c r="F720" s="177"/>
      <c r="G720" s="178">
        <f>ROUND(E720*F720,2)</f>
        <v>0</v>
      </c>
      <c r="H720" s="177"/>
      <c r="I720" s="178">
        <f>ROUND(E720*H720,2)</f>
        <v>0</v>
      </c>
      <c r="J720" s="177"/>
      <c r="K720" s="178">
        <f>ROUND(E720*J720,2)</f>
        <v>0</v>
      </c>
      <c r="L720" s="178">
        <v>21</v>
      </c>
      <c r="M720" s="178">
        <f>G720*(1+L720/100)</f>
        <v>0</v>
      </c>
      <c r="N720" s="176">
        <v>0</v>
      </c>
      <c r="O720" s="176">
        <f>ROUND(E720*N720,2)</f>
        <v>0</v>
      </c>
      <c r="P720" s="176">
        <v>0</v>
      </c>
      <c r="Q720" s="176">
        <f>ROUND(E720*P720,2)</f>
        <v>0</v>
      </c>
      <c r="R720" s="178"/>
      <c r="S720" s="178" t="s">
        <v>193</v>
      </c>
      <c r="T720" s="179" t="s">
        <v>245</v>
      </c>
      <c r="U720" s="158">
        <v>0</v>
      </c>
      <c r="V720" s="158">
        <f>ROUND(E720*U720,2)</f>
        <v>0</v>
      </c>
      <c r="W720" s="158"/>
      <c r="X720" s="158" t="s">
        <v>161</v>
      </c>
      <c r="Y720" s="158" t="s">
        <v>162</v>
      </c>
      <c r="Z720" s="147"/>
      <c r="AA720" s="147"/>
      <c r="AB720" s="147"/>
      <c r="AC720" s="147"/>
      <c r="AD720" s="147"/>
      <c r="AE720" s="147"/>
      <c r="AF720" s="147"/>
      <c r="AG720" s="147" t="s">
        <v>163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2" x14ac:dyDescent="0.2">
      <c r="A721" s="154"/>
      <c r="B721" s="155"/>
      <c r="C721" s="191" t="s">
        <v>1209</v>
      </c>
      <c r="D721" s="160"/>
      <c r="E721" s="161">
        <v>1</v>
      </c>
      <c r="F721" s="158"/>
      <c r="G721" s="158"/>
      <c r="H721" s="158"/>
      <c r="I721" s="158"/>
      <c r="J721" s="158"/>
      <c r="K721" s="158"/>
      <c r="L721" s="158"/>
      <c r="M721" s="158"/>
      <c r="N721" s="157"/>
      <c r="O721" s="157"/>
      <c r="P721" s="157"/>
      <c r="Q721" s="157"/>
      <c r="R721" s="158"/>
      <c r="S721" s="158"/>
      <c r="T721" s="158"/>
      <c r="U721" s="158"/>
      <c r="V721" s="158"/>
      <c r="W721" s="158"/>
      <c r="X721" s="158"/>
      <c r="Y721" s="158"/>
      <c r="Z721" s="147"/>
      <c r="AA721" s="147"/>
      <c r="AB721" s="147"/>
      <c r="AC721" s="147"/>
      <c r="AD721" s="147"/>
      <c r="AE721" s="147"/>
      <c r="AF721" s="147"/>
      <c r="AG721" s="147" t="s">
        <v>167</v>
      </c>
      <c r="AH721" s="147">
        <v>5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3" x14ac:dyDescent="0.2">
      <c r="A722" s="154"/>
      <c r="B722" s="155"/>
      <c r="C722" s="191" t="s">
        <v>1210</v>
      </c>
      <c r="D722" s="160"/>
      <c r="E722" s="161">
        <v>3</v>
      </c>
      <c r="F722" s="158"/>
      <c r="G722" s="158"/>
      <c r="H722" s="158"/>
      <c r="I722" s="158"/>
      <c r="J722" s="158"/>
      <c r="K722" s="158"/>
      <c r="L722" s="158"/>
      <c r="M722" s="158"/>
      <c r="N722" s="157"/>
      <c r="O722" s="157"/>
      <c r="P722" s="157"/>
      <c r="Q722" s="157"/>
      <c r="R722" s="158"/>
      <c r="S722" s="158"/>
      <c r="T722" s="158"/>
      <c r="U722" s="158"/>
      <c r="V722" s="158"/>
      <c r="W722" s="158"/>
      <c r="X722" s="158"/>
      <c r="Y722" s="158"/>
      <c r="Z722" s="147"/>
      <c r="AA722" s="147"/>
      <c r="AB722" s="147"/>
      <c r="AC722" s="147"/>
      <c r="AD722" s="147"/>
      <c r="AE722" s="147"/>
      <c r="AF722" s="147"/>
      <c r="AG722" s="147" t="s">
        <v>167</v>
      </c>
      <c r="AH722" s="147">
        <v>5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3" x14ac:dyDescent="0.2">
      <c r="A723" s="154"/>
      <c r="B723" s="155"/>
      <c r="C723" s="191" t="s">
        <v>1211</v>
      </c>
      <c r="D723" s="160"/>
      <c r="E723" s="161">
        <v>8</v>
      </c>
      <c r="F723" s="158"/>
      <c r="G723" s="158"/>
      <c r="H723" s="158"/>
      <c r="I723" s="158"/>
      <c r="J723" s="158"/>
      <c r="K723" s="158"/>
      <c r="L723" s="158"/>
      <c r="M723" s="158"/>
      <c r="N723" s="157"/>
      <c r="O723" s="157"/>
      <c r="P723" s="157"/>
      <c r="Q723" s="157"/>
      <c r="R723" s="158"/>
      <c r="S723" s="158"/>
      <c r="T723" s="158"/>
      <c r="U723" s="158"/>
      <c r="V723" s="158"/>
      <c r="W723" s="158"/>
      <c r="X723" s="158"/>
      <c r="Y723" s="158"/>
      <c r="Z723" s="147"/>
      <c r="AA723" s="147"/>
      <c r="AB723" s="147"/>
      <c r="AC723" s="147"/>
      <c r="AD723" s="147"/>
      <c r="AE723" s="147"/>
      <c r="AF723" s="147"/>
      <c r="AG723" s="147" t="s">
        <v>167</v>
      </c>
      <c r="AH723" s="147">
        <v>5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3" x14ac:dyDescent="0.2">
      <c r="A724" s="154"/>
      <c r="B724" s="155"/>
      <c r="C724" s="191" t="s">
        <v>1212</v>
      </c>
      <c r="D724" s="160"/>
      <c r="E724" s="161">
        <v>1</v>
      </c>
      <c r="F724" s="158"/>
      <c r="G724" s="158"/>
      <c r="H724" s="158"/>
      <c r="I724" s="158"/>
      <c r="J724" s="158"/>
      <c r="K724" s="158"/>
      <c r="L724" s="158"/>
      <c r="M724" s="158"/>
      <c r="N724" s="157"/>
      <c r="O724" s="157"/>
      <c r="P724" s="157"/>
      <c r="Q724" s="157"/>
      <c r="R724" s="158"/>
      <c r="S724" s="158"/>
      <c r="T724" s="158"/>
      <c r="U724" s="158"/>
      <c r="V724" s="158"/>
      <c r="W724" s="158"/>
      <c r="X724" s="158"/>
      <c r="Y724" s="158"/>
      <c r="Z724" s="147"/>
      <c r="AA724" s="147"/>
      <c r="AB724" s="147"/>
      <c r="AC724" s="147"/>
      <c r="AD724" s="147"/>
      <c r="AE724" s="147"/>
      <c r="AF724" s="147"/>
      <c r="AG724" s="147" t="s">
        <v>167</v>
      </c>
      <c r="AH724" s="147">
        <v>5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">
      <c r="A725" s="181">
        <v>182</v>
      </c>
      <c r="B725" s="182" t="s">
        <v>1218</v>
      </c>
      <c r="C725" s="192" t="s">
        <v>1219</v>
      </c>
      <c r="D725" s="183" t="s">
        <v>1220</v>
      </c>
      <c r="E725" s="184">
        <v>1</v>
      </c>
      <c r="F725" s="185"/>
      <c r="G725" s="186">
        <f>ROUND(E725*F725,2)</f>
        <v>0</v>
      </c>
      <c r="H725" s="185"/>
      <c r="I725" s="186">
        <f>ROUND(E725*H725,2)</f>
        <v>0</v>
      </c>
      <c r="J725" s="185"/>
      <c r="K725" s="186">
        <f>ROUND(E725*J725,2)</f>
        <v>0</v>
      </c>
      <c r="L725" s="186">
        <v>21</v>
      </c>
      <c r="M725" s="186">
        <f>G725*(1+L725/100)</f>
        <v>0</v>
      </c>
      <c r="N725" s="184">
        <v>0</v>
      </c>
      <c r="O725" s="184">
        <f>ROUND(E725*N725,2)</f>
        <v>0</v>
      </c>
      <c r="P725" s="184">
        <v>0</v>
      </c>
      <c r="Q725" s="184">
        <f>ROUND(E725*P725,2)</f>
        <v>0</v>
      </c>
      <c r="R725" s="186"/>
      <c r="S725" s="186" t="s">
        <v>193</v>
      </c>
      <c r="T725" s="187" t="s">
        <v>245</v>
      </c>
      <c r="U725" s="158">
        <v>0</v>
      </c>
      <c r="V725" s="158">
        <f>ROUND(E725*U725,2)</f>
        <v>0</v>
      </c>
      <c r="W725" s="158"/>
      <c r="X725" s="158" t="s">
        <v>161</v>
      </c>
      <c r="Y725" s="158" t="s">
        <v>162</v>
      </c>
      <c r="Z725" s="147"/>
      <c r="AA725" s="147"/>
      <c r="AB725" s="147"/>
      <c r="AC725" s="147"/>
      <c r="AD725" s="147"/>
      <c r="AE725" s="147"/>
      <c r="AF725" s="147"/>
      <c r="AG725" s="147" t="s">
        <v>163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ht="22.5" outlineLevel="1" x14ac:dyDescent="0.2">
      <c r="A726" s="173">
        <v>183</v>
      </c>
      <c r="B726" s="174" t="s">
        <v>1221</v>
      </c>
      <c r="C726" s="190" t="s">
        <v>1222</v>
      </c>
      <c r="D726" s="175" t="s">
        <v>178</v>
      </c>
      <c r="E726" s="176">
        <v>1</v>
      </c>
      <c r="F726" s="177"/>
      <c r="G726" s="178">
        <f>ROUND(E726*F726,2)</f>
        <v>0</v>
      </c>
      <c r="H726" s="177"/>
      <c r="I726" s="178">
        <f>ROUND(E726*H726,2)</f>
        <v>0</v>
      </c>
      <c r="J726" s="177"/>
      <c r="K726" s="178">
        <f>ROUND(E726*J726,2)</f>
        <v>0</v>
      </c>
      <c r="L726" s="178">
        <v>21</v>
      </c>
      <c r="M726" s="178">
        <f>G726*(1+L726/100)</f>
        <v>0</v>
      </c>
      <c r="N726" s="176">
        <v>0</v>
      </c>
      <c r="O726" s="176">
        <f>ROUND(E726*N726,2)</f>
        <v>0</v>
      </c>
      <c r="P726" s="176">
        <v>0</v>
      </c>
      <c r="Q726" s="176">
        <f>ROUND(E726*P726,2)</f>
        <v>0</v>
      </c>
      <c r="R726" s="178"/>
      <c r="S726" s="178" t="s">
        <v>193</v>
      </c>
      <c r="T726" s="179" t="s">
        <v>245</v>
      </c>
      <c r="U726" s="158">
        <v>10.73</v>
      </c>
      <c r="V726" s="158">
        <f>ROUND(E726*U726,2)</f>
        <v>10.73</v>
      </c>
      <c r="W726" s="158"/>
      <c r="X726" s="158" t="s">
        <v>161</v>
      </c>
      <c r="Y726" s="158" t="s">
        <v>162</v>
      </c>
      <c r="Z726" s="147"/>
      <c r="AA726" s="147"/>
      <c r="AB726" s="147"/>
      <c r="AC726" s="147"/>
      <c r="AD726" s="147"/>
      <c r="AE726" s="147"/>
      <c r="AF726" s="147"/>
      <c r="AG726" s="147" t="s">
        <v>163</v>
      </c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2" x14ac:dyDescent="0.2">
      <c r="A727" s="154"/>
      <c r="B727" s="155"/>
      <c r="C727" s="197" t="s">
        <v>1223</v>
      </c>
      <c r="D727" s="162"/>
      <c r="E727" s="163"/>
      <c r="F727" s="164"/>
      <c r="G727" s="164"/>
      <c r="H727" s="158"/>
      <c r="I727" s="158"/>
      <c r="J727" s="158"/>
      <c r="K727" s="158"/>
      <c r="L727" s="158"/>
      <c r="M727" s="158"/>
      <c r="N727" s="157"/>
      <c r="O727" s="157"/>
      <c r="P727" s="157"/>
      <c r="Q727" s="157"/>
      <c r="R727" s="158"/>
      <c r="S727" s="158"/>
      <c r="T727" s="158"/>
      <c r="U727" s="158"/>
      <c r="V727" s="158"/>
      <c r="W727" s="158"/>
      <c r="X727" s="158"/>
      <c r="Y727" s="158"/>
      <c r="Z727" s="147"/>
      <c r="AA727" s="147"/>
      <c r="AB727" s="147"/>
      <c r="AC727" s="147"/>
      <c r="AD727" s="147"/>
      <c r="AE727" s="147"/>
      <c r="AF727" s="147"/>
      <c r="AG727" s="147" t="s">
        <v>189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ht="22.5" outlineLevel="3" x14ac:dyDescent="0.2">
      <c r="A728" s="154"/>
      <c r="B728" s="155"/>
      <c r="C728" s="258" t="s">
        <v>1224</v>
      </c>
      <c r="D728" s="259"/>
      <c r="E728" s="259"/>
      <c r="F728" s="259"/>
      <c r="G728" s="259"/>
      <c r="H728" s="158"/>
      <c r="I728" s="158"/>
      <c r="J728" s="158"/>
      <c r="K728" s="158"/>
      <c r="L728" s="158"/>
      <c r="M728" s="158"/>
      <c r="N728" s="157"/>
      <c r="O728" s="157"/>
      <c r="P728" s="157"/>
      <c r="Q728" s="157"/>
      <c r="R728" s="158"/>
      <c r="S728" s="158"/>
      <c r="T728" s="158"/>
      <c r="U728" s="158"/>
      <c r="V728" s="158"/>
      <c r="W728" s="158"/>
      <c r="X728" s="158"/>
      <c r="Y728" s="158"/>
      <c r="Z728" s="147"/>
      <c r="AA728" s="147"/>
      <c r="AB728" s="147"/>
      <c r="AC728" s="147"/>
      <c r="AD728" s="147"/>
      <c r="AE728" s="147"/>
      <c r="AF728" s="147"/>
      <c r="AG728" s="147" t="s">
        <v>189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80" t="str">
        <f>C728</f>
        <v>Kuchyňská linka s nerezovým  dřezem  s odkladací plochou. Kuchyňská linka bude mít horní a spodní skříňky v celé délce linky a kuchyňskou desku.</v>
      </c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2">
      <c r="A729" s="173">
        <v>184</v>
      </c>
      <c r="B729" s="174" t="s">
        <v>1225</v>
      </c>
      <c r="C729" s="190" t="s">
        <v>1226</v>
      </c>
      <c r="D729" s="175" t="s">
        <v>1220</v>
      </c>
      <c r="E729" s="176">
        <v>2</v>
      </c>
      <c r="F729" s="177"/>
      <c r="G729" s="178">
        <f>ROUND(E729*F729,2)</f>
        <v>0</v>
      </c>
      <c r="H729" s="177"/>
      <c r="I729" s="178">
        <f>ROUND(E729*H729,2)</f>
        <v>0</v>
      </c>
      <c r="J729" s="177"/>
      <c r="K729" s="178">
        <f>ROUND(E729*J729,2)</f>
        <v>0</v>
      </c>
      <c r="L729" s="178">
        <v>21</v>
      </c>
      <c r="M729" s="178">
        <f>G729*(1+L729/100)</f>
        <v>0</v>
      </c>
      <c r="N729" s="176">
        <v>0</v>
      </c>
      <c r="O729" s="176">
        <f>ROUND(E729*N729,2)</f>
        <v>0</v>
      </c>
      <c r="P729" s="176">
        <v>0</v>
      </c>
      <c r="Q729" s="176">
        <f>ROUND(E729*P729,2)</f>
        <v>0</v>
      </c>
      <c r="R729" s="178"/>
      <c r="S729" s="178" t="s">
        <v>193</v>
      </c>
      <c r="T729" s="179" t="s">
        <v>245</v>
      </c>
      <c r="U729" s="158">
        <v>0</v>
      </c>
      <c r="V729" s="158">
        <f>ROUND(E729*U729,2)</f>
        <v>0</v>
      </c>
      <c r="W729" s="158"/>
      <c r="X729" s="158" t="s">
        <v>161</v>
      </c>
      <c r="Y729" s="158" t="s">
        <v>162</v>
      </c>
      <c r="Z729" s="147"/>
      <c r="AA729" s="147"/>
      <c r="AB729" s="147"/>
      <c r="AC729" s="147"/>
      <c r="AD729" s="147"/>
      <c r="AE729" s="147"/>
      <c r="AF729" s="147"/>
      <c r="AG729" s="147" t="s">
        <v>163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2" x14ac:dyDescent="0.2">
      <c r="A730" s="154"/>
      <c r="B730" s="155"/>
      <c r="C730" s="254" t="s">
        <v>1227</v>
      </c>
      <c r="D730" s="255"/>
      <c r="E730" s="255"/>
      <c r="F730" s="255"/>
      <c r="G730" s="255"/>
      <c r="H730" s="158"/>
      <c r="I730" s="158"/>
      <c r="J730" s="158"/>
      <c r="K730" s="158"/>
      <c r="L730" s="158"/>
      <c r="M730" s="158"/>
      <c r="N730" s="157"/>
      <c r="O730" s="157"/>
      <c r="P730" s="157"/>
      <c r="Q730" s="157"/>
      <c r="R730" s="158"/>
      <c r="S730" s="158"/>
      <c r="T730" s="158"/>
      <c r="U730" s="158"/>
      <c r="V730" s="158"/>
      <c r="W730" s="158"/>
      <c r="X730" s="158"/>
      <c r="Y730" s="158"/>
      <c r="Z730" s="147"/>
      <c r="AA730" s="147"/>
      <c r="AB730" s="147"/>
      <c r="AC730" s="147"/>
      <c r="AD730" s="147"/>
      <c r="AE730" s="147"/>
      <c r="AF730" s="147"/>
      <c r="AG730" s="147" t="s">
        <v>189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3" x14ac:dyDescent="0.2">
      <c r="A731" s="154"/>
      <c r="B731" s="155"/>
      <c r="C731" s="258" t="s">
        <v>1228</v>
      </c>
      <c r="D731" s="259"/>
      <c r="E731" s="259"/>
      <c r="F731" s="259"/>
      <c r="G731" s="259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58"/>
      <c r="Z731" s="147"/>
      <c r="AA731" s="147"/>
      <c r="AB731" s="147"/>
      <c r="AC731" s="147"/>
      <c r="AD731" s="147"/>
      <c r="AE731" s="147"/>
      <c r="AF731" s="147"/>
      <c r="AG731" s="147" t="s">
        <v>189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3" x14ac:dyDescent="0.2">
      <c r="A732" s="154"/>
      <c r="B732" s="155"/>
      <c r="C732" s="258" t="s">
        <v>1229</v>
      </c>
      <c r="D732" s="259"/>
      <c r="E732" s="259"/>
      <c r="F732" s="259"/>
      <c r="G732" s="259"/>
      <c r="H732" s="158"/>
      <c r="I732" s="158"/>
      <c r="J732" s="158"/>
      <c r="K732" s="158"/>
      <c r="L732" s="158"/>
      <c r="M732" s="158"/>
      <c r="N732" s="157"/>
      <c r="O732" s="157"/>
      <c r="P732" s="157"/>
      <c r="Q732" s="157"/>
      <c r="R732" s="158"/>
      <c r="S732" s="158"/>
      <c r="T732" s="158"/>
      <c r="U732" s="158"/>
      <c r="V732" s="158"/>
      <c r="W732" s="158"/>
      <c r="X732" s="158"/>
      <c r="Y732" s="158"/>
      <c r="Z732" s="147"/>
      <c r="AA732" s="147"/>
      <c r="AB732" s="147"/>
      <c r="AC732" s="147"/>
      <c r="AD732" s="147"/>
      <c r="AE732" s="147"/>
      <c r="AF732" s="147"/>
      <c r="AG732" s="147" t="s">
        <v>189</v>
      </c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3" x14ac:dyDescent="0.2">
      <c r="A733" s="154"/>
      <c r="B733" s="155"/>
      <c r="C733" s="258" t="s">
        <v>1230</v>
      </c>
      <c r="D733" s="259"/>
      <c r="E733" s="259"/>
      <c r="F733" s="259"/>
      <c r="G733" s="259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58"/>
      <c r="Z733" s="147"/>
      <c r="AA733" s="147"/>
      <c r="AB733" s="147"/>
      <c r="AC733" s="147"/>
      <c r="AD733" s="147"/>
      <c r="AE733" s="147"/>
      <c r="AF733" s="147"/>
      <c r="AG733" s="147" t="s">
        <v>189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3" x14ac:dyDescent="0.2">
      <c r="A734" s="154"/>
      <c r="B734" s="155"/>
      <c r="C734" s="258" t="s">
        <v>1231</v>
      </c>
      <c r="D734" s="259"/>
      <c r="E734" s="259"/>
      <c r="F734" s="259"/>
      <c r="G734" s="259"/>
      <c r="H734" s="158"/>
      <c r="I734" s="158"/>
      <c r="J734" s="158"/>
      <c r="K734" s="158"/>
      <c r="L734" s="158"/>
      <c r="M734" s="158"/>
      <c r="N734" s="157"/>
      <c r="O734" s="157"/>
      <c r="P734" s="157"/>
      <c r="Q734" s="157"/>
      <c r="R734" s="158"/>
      <c r="S734" s="158"/>
      <c r="T734" s="158"/>
      <c r="U734" s="158"/>
      <c r="V734" s="158"/>
      <c r="W734" s="158"/>
      <c r="X734" s="158"/>
      <c r="Y734" s="158"/>
      <c r="Z734" s="147"/>
      <c r="AA734" s="147"/>
      <c r="AB734" s="147"/>
      <c r="AC734" s="147"/>
      <c r="AD734" s="147"/>
      <c r="AE734" s="147"/>
      <c r="AF734" s="147"/>
      <c r="AG734" s="147" t="s">
        <v>189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3" x14ac:dyDescent="0.2">
      <c r="A735" s="154"/>
      <c r="B735" s="155"/>
      <c r="C735" s="258" t="s">
        <v>1232</v>
      </c>
      <c r="D735" s="259"/>
      <c r="E735" s="259"/>
      <c r="F735" s="259"/>
      <c r="G735" s="259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58"/>
      <c r="Z735" s="147"/>
      <c r="AA735" s="147"/>
      <c r="AB735" s="147"/>
      <c r="AC735" s="147"/>
      <c r="AD735" s="147"/>
      <c r="AE735" s="147"/>
      <c r="AF735" s="147"/>
      <c r="AG735" s="147" t="s">
        <v>189</v>
      </c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3" x14ac:dyDescent="0.2">
      <c r="A736" s="154"/>
      <c r="B736" s="155"/>
      <c r="C736" s="258" t="s">
        <v>1233</v>
      </c>
      <c r="D736" s="259"/>
      <c r="E736" s="259"/>
      <c r="F736" s="259"/>
      <c r="G736" s="259"/>
      <c r="H736" s="158"/>
      <c r="I736" s="158"/>
      <c r="J736" s="158"/>
      <c r="K736" s="158"/>
      <c r="L736" s="158"/>
      <c r="M736" s="158"/>
      <c r="N736" s="157"/>
      <c r="O736" s="157"/>
      <c r="P736" s="157"/>
      <c r="Q736" s="157"/>
      <c r="R736" s="158"/>
      <c r="S736" s="158"/>
      <c r="T736" s="158"/>
      <c r="U736" s="158"/>
      <c r="V736" s="158"/>
      <c r="W736" s="158"/>
      <c r="X736" s="158"/>
      <c r="Y736" s="158"/>
      <c r="Z736" s="147"/>
      <c r="AA736" s="147"/>
      <c r="AB736" s="147"/>
      <c r="AC736" s="147"/>
      <c r="AD736" s="147"/>
      <c r="AE736" s="147"/>
      <c r="AF736" s="147"/>
      <c r="AG736" s="147" t="s">
        <v>189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3" x14ac:dyDescent="0.2">
      <c r="A737" s="154"/>
      <c r="B737" s="155"/>
      <c r="C737" s="258" t="s">
        <v>1234</v>
      </c>
      <c r="D737" s="259"/>
      <c r="E737" s="259"/>
      <c r="F737" s="259"/>
      <c r="G737" s="259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58"/>
      <c r="Z737" s="147"/>
      <c r="AA737" s="147"/>
      <c r="AB737" s="147"/>
      <c r="AC737" s="147"/>
      <c r="AD737" s="147"/>
      <c r="AE737" s="147"/>
      <c r="AF737" s="147"/>
      <c r="AG737" s="147" t="s">
        <v>189</v>
      </c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ht="22.5" outlineLevel="1" x14ac:dyDescent="0.2">
      <c r="A738" s="173">
        <v>185</v>
      </c>
      <c r="B738" s="174" t="s">
        <v>1235</v>
      </c>
      <c r="C738" s="190" t="s">
        <v>1236</v>
      </c>
      <c r="D738" s="175" t="s">
        <v>178</v>
      </c>
      <c r="E738" s="176">
        <v>13</v>
      </c>
      <c r="F738" s="177"/>
      <c r="G738" s="178">
        <f>ROUND(E738*F738,2)</f>
        <v>0</v>
      </c>
      <c r="H738" s="177"/>
      <c r="I738" s="178">
        <f>ROUND(E738*H738,2)</f>
        <v>0</v>
      </c>
      <c r="J738" s="177"/>
      <c r="K738" s="178">
        <f>ROUND(E738*J738,2)</f>
        <v>0</v>
      </c>
      <c r="L738" s="178">
        <v>21</v>
      </c>
      <c r="M738" s="178">
        <f>G738*(1+L738/100)</f>
        <v>0</v>
      </c>
      <c r="N738" s="176">
        <v>0</v>
      </c>
      <c r="O738" s="176">
        <f>ROUND(E738*N738,2)</f>
        <v>0</v>
      </c>
      <c r="P738" s="176">
        <v>0</v>
      </c>
      <c r="Q738" s="176">
        <f>ROUND(E738*P738,2)</f>
        <v>0</v>
      </c>
      <c r="R738" s="178"/>
      <c r="S738" s="178" t="s">
        <v>193</v>
      </c>
      <c r="T738" s="179" t="s">
        <v>245</v>
      </c>
      <c r="U738" s="158">
        <v>0</v>
      </c>
      <c r="V738" s="158">
        <f>ROUND(E738*U738,2)</f>
        <v>0</v>
      </c>
      <c r="W738" s="158"/>
      <c r="X738" s="158" t="s">
        <v>161</v>
      </c>
      <c r="Y738" s="158" t="s">
        <v>162</v>
      </c>
      <c r="Z738" s="147"/>
      <c r="AA738" s="147"/>
      <c r="AB738" s="147"/>
      <c r="AC738" s="147"/>
      <c r="AD738" s="147"/>
      <c r="AE738" s="147"/>
      <c r="AF738" s="147"/>
      <c r="AG738" s="147" t="s">
        <v>163</v>
      </c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2" x14ac:dyDescent="0.2">
      <c r="A739" s="154"/>
      <c r="B739" s="155"/>
      <c r="C739" s="191" t="s">
        <v>1237</v>
      </c>
      <c r="D739" s="160"/>
      <c r="E739" s="161">
        <v>1</v>
      </c>
      <c r="F739" s="158"/>
      <c r="G739" s="158"/>
      <c r="H739" s="158"/>
      <c r="I739" s="158"/>
      <c r="J739" s="158"/>
      <c r="K739" s="158"/>
      <c r="L739" s="158"/>
      <c r="M739" s="158"/>
      <c r="N739" s="157"/>
      <c r="O739" s="157"/>
      <c r="P739" s="157"/>
      <c r="Q739" s="157"/>
      <c r="R739" s="158"/>
      <c r="S739" s="158"/>
      <c r="T739" s="158"/>
      <c r="U739" s="158"/>
      <c r="V739" s="158"/>
      <c r="W739" s="158"/>
      <c r="X739" s="158"/>
      <c r="Y739" s="158"/>
      <c r="Z739" s="147"/>
      <c r="AA739" s="147"/>
      <c r="AB739" s="147"/>
      <c r="AC739" s="147"/>
      <c r="AD739" s="147"/>
      <c r="AE739" s="147"/>
      <c r="AF739" s="147"/>
      <c r="AG739" s="147" t="s">
        <v>167</v>
      </c>
      <c r="AH739" s="147">
        <v>0</v>
      </c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3" x14ac:dyDescent="0.2">
      <c r="A740" s="154"/>
      <c r="B740" s="155"/>
      <c r="C740" s="191" t="s">
        <v>1238</v>
      </c>
      <c r="D740" s="160"/>
      <c r="E740" s="161">
        <v>1</v>
      </c>
      <c r="F740" s="158"/>
      <c r="G740" s="158"/>
      <c r="H740" s="158"/>
      <c r="I740" s="158"/>
      <c r="J740" s="158"/>
      <c r="K740" s="158"/>
      <c r="L740" s="158"/>
      <c r="M740" s="158"/>
      <c r="N740" s="157"/>
      <c r="O740" s="157"/>
      <c r="P740" s="157"/>
      <c r="Q740" s="157"/>
      <c r="R740" s="158"/>
      <c r="S740" s="158"/>
      <c r="T740" s="158"/>
      <c r="U740" s="158"/>
      <c r="V740" s="158"/>
      <c r="W740" s="158"/>
      <c r="X740" s="158"/>
      <c r="Y740" s="158"/>
      <c r="Z740" s="147"/>
      <c r="AA740" s="147"/>
      <c r="AB740" s="147"/>
      <c r="AC740" s="147"/>
      <c r="AD740" s="147"/>
      <c r="AE740" s="147"/>
      <c r="AF740" s="147"/>
      <c r="AG740" s="147" t="s">
        <v>167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3" x14ac:dyDescent="0.2">
      <c r="A741" s="154"/>
      <c r="B741" s="155"/>
      <c r="C741" s="191" t="s">
        <v>1239</v>
      </c>
      <c r="D741" s="160"/>
      <c r="E741" s="161">
        <v>1</v>
      </c>
      <c r="F741" s="158"/>
      <c r="G741" s="158"/>
      <c r="H741" s="158"/>
      <c r="I741" s="158"/>
      <c r="J741" s="158"/>
      <c r="K741" s="158"/>
      <c r="L741" s="158"/>
      <c r="M741" s="158"/>
      <c r="N741" s="157"/>
      <c r="O741" s="157"/>
      <c r="P741" s="157"/>
      <c r="Q741" s="157"/>
      <c r="R741" s="158"/>
      <c r="S741" s="158"/>
      <c r="T741" s="158"/>
      <c r="U741" s="158"/>
      <c r="V741" s="158"/>
      <c r="W741" s="158"/>
      <c r="X741" s="158"/>
      <c r="Y741" s="158"/>
      <c r="Z741" s="147"/>
      <c r="AA741" s="147"/>
      <c r="AB741" s="147"/>
      <c r="AC741" s="147"/>
      <c r="AD741" s="147"/>
      <c r="AE741" s="147"/>
      <c r="AF741" s="147"/>
      <c r="AG741" s="147" t="s">
        <v>167</v>
      </c>
      <c r="AH741" s="147">
        <v>0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3" x14ac:dyDescent="0.2">
      <c r="A742" s="154"/>
      <c r="B742" s="155"/>
      <c r="C742" s="191" t="s">
        <v>1240</v>
      </c>
      <c r="D742" s="160"/>
      <c r="E742" s="161">
        <v>5</v>
      </c>
      <c r="F742" s="158"/>
      <c r="G742" s="158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58"/>
      <c r="Z742" s="147"/>
      <c r="AA742" s="147"/>
      <c r="AB742" s="147"/>
      <c r="AC742" s="147"/>
      <c r="AD742" s="147"/>
      <c r="AE742" s="147"/>
      <c r="AF742" s="147"/>
      <c r="AG742" s="147" t="s">
        <v>167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3" x14ac:dyDescent="0.2">
      <c r="A743" s="154"/>
      <c r="B743" s="155"/>
      <c r="C743" s="191" t="s">
        <v>1241</v>
      </c>
      <c r="D743" s="160"/>
      <c r="E743" s="161">
        <v>3</v>
      </c>
      <c r="F743" s="158"/>
      <c r="G743" s="158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58"/>
      <c r="Z743" s="147"/>
      <c r="AA743" s="147"/>
      <c r="AB743" s="147"/>
      <c r="AC743" s="147"/>
      <c r="AD743" s="147"/>
      <c r="AE743" s="147"/>
      <c r="AF743" s="147"/>
      <c r="AG743" s="147" t="s">
        <v>167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3" x14ac:dyDescent="0.2">
      <c r="A744" s="154"/>
      <c r="B744" s="155"/>
      <c r="C744" s="191" t="s">
        <v>1242</v>
      </c>
      <c r="D744" s="160"/>
      <c r="E744" s="161">
        <v>2</v>
      </c>
      <c r="F744" s="158"/>
      <c r="G744" s="158"/>
      <c r="H744" s="158"/>
      <c r="I744" s="158"/>
      <c r="J744" s="158"/>
      <c r="K744" s="158"/>
      <c r="L744" s="158"/>
      <c r="M744" s="158"/>
      <c r="N744" s="157"/>
      <c r="O744" s="157"/>
      <c r="P744" s="157"/>
      <c r="Q744" s="157"/>
      <c r="R744" s="158"/>
      <c r="S744" s="158"/>
      <c r="T744" s="158"/>
      <c r="U744" s="158"/>
      <c r="V744" s="158"/>
      <c r="W744" s="158"/>
      <c r="X744" s="158"/>
      <c r="Y744" s="158"/>
      <c r="Z744" s="147"/>
      <c r="AA744" s="147"/>
      <c r="AB744" s="147"/>
      <c r="AC744" s="147"/>
      <c r="AD744" s="147"/>
      <c r="AE744" s="147"/>
      <c r="AF744" s="147"/>
      <c r="AG744" s="147" t="s">
        <v>167</v>
      </c>
      <c r="AH744" s="147">
        <v>0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">
      <c r="A745" s="173">
        <v>186</v>
      </c>
      <c r="B745" s="174" t="s">
        <v>412</v>
      </c>
      <c r="C745" s="190" t="s">
        <v>413</v>
      </c>
      <c r="D745" s="175" t="s">
        <v>178</v>
      </c>
      <c r="E745" s="176">
        <v>5</v>
      </c>
      <c r="F745" s="177"/>
      <c r="G745" s="178">
        <f>ROUND(E745*F745,2)</f>
        <v>0</v>
      </c>
      <c r="H745" s="177"/>
      <c r="I745" s="178">
        <f>ROUND(E745*H745,2)</f>
        <v>0</v>
      </c>
      <c r="J745" s="177"/>
      <c r="K745" s="178">
        <f>ROUND(E745*J745,2)</f>
        <v>0</v>
      </c>
      <c r="L745" s="178">
        <v>21</v>
      </c>
      <c r="M745" s="178">
        <f>G745*(1+L745/100)</f>
        <v>0</v>
      </c>
      <c r="N745" s="176">
        <v>0</v>
      </c>
      <c r="O745" s="176">
        <f>ROUND(E745*N745,2)</f>
        <v>0</v>
      </c>
      <c r="P745" s="176">
        <v>0</v>
      </c>
      <c r="Q745" s="176">
        <f>ROUND(E745*P745,2)</f>
        <v>0</v>
      </c>
      <c r="R745" s="178"/>
      <c r="S745" s="178" t="s">
        <v>193</v>
      </c>
      <c r="T745" s="179" t="s">
        <v>245</v>
      </c>
      <c r="U745" s="158">
        <v>0</v>
      </c>
      <c r="V745" s="158">
        <f>ROUND(E745*U745,2)</f>
        <v>0</v>
      </c>
      <c r="W745" s="158"/>
      <c r="X745" s="158" t="s">
        <v>161</v>
      </c>
      <c r="Y745" s="158" t="s">
        <v>162</v>
      </c>
      <c r="Z745" s="147"/>
      <c r="AA745" s="147"/>
      <c r="AB745" s="147"/>
      <c r="AC745" s="147"/>
      <c r="AD745" s="147"/>
      <c r="AE745" s="147"/>
      <c r="AF745" s="147"/>
      <c r="AG745" s="147" t="s">
        <v>163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2" x14ac:dyDescent="0.2">
      <c r="A746" s="154"/>
      <c r="B746" s="155"/>
      <c r="C746" s="191" t="s">
        <v>1208</v>
      </c>
      <c r="D746" s="160"/>
      <c r="E746" s="161">
        <v>1</v>
      </c>
      <c r="F746" s="158"/>
      <c r="G746" s="158"/>
      <c r="H746" s="158"/>
      <c r="I746" s="158"/>
      <c r="J746" s="158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58"/>
      <c r="Z746" s="147"/>
      <c r="AA746" s="147"/>
      <c r="AB746" s="147"/>
      <c r="AC746" s="147"/>
      <c r="AD746" s="147"/>
      <c r="AE746" s="147"/>
      <c r="AF746" s="147"/>
      <c r="AG746" s="147" t="s">
        <v>167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3" x14ac:dyDescent="0.2">
      <c r="A747" s="154"/>
      <c r="B747" s="155"/>
      <c r="C747" s="191" t="s">
        <v>909</v>
      </c>
      <c r="D747" s="160"/>
      <c r="E747" s="161">
        <v>1</v>
      </c>
      <c r="F747" s="158"/>
      <c r="G747" s="158"/>
      <c r="H747" s="158"/>
      <c r="I747" s="158"/>
      <c r="J747" s="158"/>
      <c r="K747" s="158"/>
      <c r="L747" s="158"/>
      <c r="M747" s="158"/>
      <c r="N747" s="157"/>
      <c r="O747" s="157"/>
      <c r="P747" s="157"/>
      <c r="Q747" s="157"/>
      <c r="R747" s="158"/>
      <c r="S747" s="158"/>
      <c r="T747" s="158"/>
      <c r="U747" s="158"/>
      <c r="V747" s="158"/>
      <c r="W747" s="158"/>
      <c r="X747" s="158"/>
      <c r="Y747" s="158"/>
      <c r="Z747" s="147"/>
      <c r="AA747" s="147"/>
      <c r="AB747" s="147"/>
      <c r="AC747" s="147"/>
      <c r="AD747" s="147"/>
      <c r="AE747" s="147"/>
      <c r="AF747" s="147"/>
      <c r="AG747" s="147" t="s">
        <v>167</v>
      </c>
      <c r="AH747" s="147">
        <v>0</v>
      </c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3" x14ac:dyDescent="0.2">
      <c r="A748" s="154"/>
      <c r="B748" s="155"/>
      <c r="C748" s="191" t="s">
        <v>910</v>
      </c>
      <c r="D748" s="160"/>
      <c r="E748" s="161">
        <v>1</v>
      </c>
      <c r="F748" s="158"/>
      <c r="G748" s="158"/>
      <c r="H748" s="158"/>
      <c r="I748" s="158"/>
      <c r="J748" s="158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58"/>
      <c r="Z748" s="147"/>
      <c r="AA748" s="147"/>
      <c r="AB748" s="147"/>
      <c r="AC748" s="147"/>
      <c r="AD748" s="147"/>
      <c r="AE748" s="147"/>
      <c r="AF748" s="147"/>
      <c r="AG748" s="147" t="s">
        <v>167</v>
      </c>
      <c r="AH748" s="147">
        <v>0</v>
      </c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3" x14ac:dyDescent="0.2">
      <c r="A749" s="154"/>
      <c r="B749" s="155"/>
      <c r="C749" s="191" t="s">
        <v>911</v>
      </c>
      <c r="D749" s="160"/>
      <c r="E749" s="161">
        <v>1</v>
      </c>
      <c r="F749" s="158"/>
      <c r="G749" s="158"/>
      <c r="H749" s="158"/>
      <c r="I749" s="158"/>
      <c r="J749" s="158"/>
      <c r="K749" s="158"/>
      <c r="L749" s="158"/>
      <c r="M749" s="158"/>
      <c r="N749" s="157"/>
      <c r="O749" s="157"/>
      <c r="P749" s="157"/>
      <c r="Q749" s="157"/>
      <c r="R749" s="158"/>
      <c r="S749" s="158"/>
      <c r="T749" s="158"/>
      <c r="U749" s="158"/>
      <c r="V749" s="158"/>
      <c r="W749" s="158"/>
      <c r="X749" s="158"/>
      <c r="Y749" s="158"/>
      <c r="Z749" s="147"/>
      <c r="AA749" s="147"/>
      <c r="AB749" s="147"/>
      <c r="AC749" s="147"/>
      <c r="AD749" s="147"/>
      <c r="AE749" s="147"/>
      <c r="AF749" s="147"/>
      <c r="AG749" s="147" t="s">
        <v>167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3" x14ac:dyDescent="0.2">
      <c r="A750" s="154"/>
      <c r="B750" s="155"/>
      <c r="C750" s="191" t="s">
        <v>912</v>
      </c>
      <c r="D750" s="160"/>
      <c r="E750" s="161">
        <v>1</v>
      </c>
      <c r="F750" s="158"/>
      <c r="G750" s="158"/>
      <c r="H750" s="158"/>
      <c r="I750" s="158"/>
      <c r="J750" s="158"/>
      <c r="K750" s="158"/>
      <c r="L750" s="158"/>
      <c r="M750" s="158"/>
      <c r="N750" s="157"/>
      <c r="O750" s="157"/>
      <c r="P750" s="157"/>
      <c r="Q750" s="157"/>
      <c r="R750" s="158"/>
      <c r="S750" s="158"/>
      <c r="T750" s="158"/>
      <c r="U750" s="158"/>
      <c r="V750" s="158"/>
      <c r="W750" s="158"/>
      <c r="X750" s="158"/>
      <c r="Y750" s="158"/>
      <c r="Z750" s="147"/>
      <c r="AA750" s="147"/>
      <c r="AB750" s="147"/>
      <c r="AC750" s="147"/>
      <c r="AD750" s="147"/>
      <c r="AE750" s="147"/>
      <c r="AF750" s="147"/>
      <c r="AG750" s="147" t="s">
        <v>167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ht="22.5" outlineLevel="1" x14ac:dyDescent="0.2">
      <c r="A751" s="173">
        <v>187</v>
      </c>
      <c r="B751" s="174" t="s">
        <v>1243</v>
      </c>
      <c r="C751" s="190" t="s">
        <v>1244</v>
      </c>
      <c r="D751" s="175" t="s">
        <v>178</v>
      </c>
      <c r="E751" s="176">
        <v>5</v>
      </c>
      <c r="F751" s="177"/>
      <c r="G751" s="178">
        <f>ROUND(E751*F751,2)</f>
        <v>0</v>
      </c>
      <c r="H751" s="177"/>
      <c r="I751" s="178">
        <f>ROUND(E751*H751,2)</f>
        <v>0</v>
      </c>
      <c r="J751" s="177"/>
      <c r="K751" s="178">
        <f>ROUND(E751*J751,2)</f>
        <v>0</v>
      </c>
      <c r="L751" s="178">
        <v>21</v>
      </c>
      <c r="M751" s="178">
        <f>G751*(1+L751/100)</f>
        <v>0</v>
      </c>
      <c r="N751" s="176">
        <v>0</v>
      </c>
      <c r="O751" s="176">
        <f>ROUND(E751*N751,2)</f>
        <v>0</v>
      </c>
      <c r="P751" s="176">
        <v>0</v>
      </c>
      <c r="Q751" s="176">
        <f>ROUND(E751*P751,2)</f>
        <v>0</v>
      </c>
      <c r="R751" s="178"/>
      <c r="S751" s="178" t="s">
        <v>193</v>
      </c>
      <c r="T751" s="179" t="s">
        <v>245</v>
      </c>
      <c r="U751" s="158">
        <v>0</v>
      </c>
      <c r="V751" s="158">
        <f>ROUND(E751*U751,2)</f>
        <v>0</v>
      </c>
      <c r="W751" s="158"/>
      <c r="X751" s="158" t="s">
        <v>161</v>
      </c>
      <c r="Y751" s="158" t="s">
        <v>162</v>
      </c>
      <c r="Z751" s="147"/>
      <c r="AA751" s="147"/>
      <c r="AB751" s="147"/>
      <c r="AC751" s="147"/>
      <c r="AD751" s="147"/>
      <c r="AE751" s="147"/>
      <c r="AF751" s="147"/>
      <c r="AG751" s="147" t="s">
        <v>163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2" x14ac:dyDescent="0.2">
      <c r="A752" s="154"/>
      <c r="B752" s="155"/>
      <c r="C752" s="191" t="s">
        <v>916</v>
      </c>
      <c r="D752" s="160"/>
      <c r="E752" s="161">
        <v>1</v>
      </c>
      <c r="F752" s="158"/>
      <c r="G752" s="158"/>
      <c r="H752" s="158"/>
      <c r="I752" s="158"/>
      <c r="J752" s="158"/>
      <c r="K752" s="158"/>
      <c r="L752" s="158"/>
      <c r="M752" s="158"/>
      <c r="N752" s="157"/>
      <c r="O752" s="157"/>
      <c r="P752" s="157"/>
      <c r="Q752" s="157"/>
      <c r="R752" s="158"/>
      <c r="S752" s="158"/>
      <c r="T752" s="158"/>
      <c r="U752" s="158"/>
      <c r="V752" s="158"/>
      <c r="W752" s="158"/>
      <c r="X752" s="158"/>
      <c r="Y752" s="158"/>
      <c r="Z752" s="147"/>
      <c r="AA752" s="147"/>
      <c r="AB752" s="147"/>
      <c r="AC752" s="147"/>
      <c r="AD752" s="147"/>
      <c r="AE752" s="147"/>
      <c r="AF752" s="147"/>
      <c r="AG752" s="147" t="s">
        <v>167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3" x14ac:dyDescent="0.2">
      <c r="A753" s="154"/>
      <c r="B753" s="155"/>
      <c r="C753" s="191" t="s">
        <v>919</v>
      </c>
      <c r="D753" s="160"/>
      <c r="E753" s="161">
        <v>2</v>
      </c>
      <c r="F753" s="158"/>
      <c r="G753" s="158"/>
      <c r="H753" s="158"/>
      <c r="I753" s="158"/>
      <c r="J753" s="158"/>
      <c r="K753" s="158"/>
      <c r="L753" s="158"/>
      <c r="M753" s="158"/>
      <c r="N753" s="157"/>
      <c r="O753" s="157"/>
      <c r="P753" s="157"/>
      <c r="Q753" s="157"/>
      <c r="R753" s="158"/>
      <c r="S753" s="158"/>
      <c r="T753" s="158"/>
      <c r="U753" s="158"/>
      <c r="V753" s="158"/>
      <c r="W753" s="158"/>
      <c r="X753" s="158"/>
      <c r="Y753" s="158"/>
      <c r="Z753" s="147"/>
      <c r="AA753" s="147"/>
      <c r="AB753" s="147"/>
      <c r="AC753" s="147"/>
      <c r="AD753" s="147"/>
      <c r="AE753" s="147"/>
      <c r="AF753" s="147"/>
      <c r="AG753" s="147" t="s">
        <v>167</v>
      </c>
      <c r="AH753" s="147">
        <v>0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3" x14ac:dyDescent="0.2">
      <c r="A754" s="154"/>
      <c r="B754" s="155"/>
      <c r="C754" s="191" t="s">
        <v>920</v>
      </c>
      <c r="D754" s="160"/>
      <c r="E754" s="161">
        <v>1</v>
      </c>
      <c r="F754" s="158"/>
      <c r="G754" s="158"/>
      <c r="H754" s="158"/>
      <c r="I754" s="158"/>
      <c r="J754" s="158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58"/>
      <c r="Z754" s="147"/>
      <c r="AA754" s="147"/>
      <c r="AB754" s="147"/>
      <c r="AC754" s="147"/>
      <c r="AD754" s="147"/>
      <c r="AE754" s="147"/>
      <c r="AF754" s="147"/>
      <c r="AG754" s="147" t="s">
        <v>167</v>
      </c>
      <c r="AH754" s="147">
        <v>0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3" x14ac:dyDescent="0.2">
      <c r="A755" s="154"/>
      <c r="B755" s="155"/>
      <c r="C755" s="191" t="s">
        <v>931</v>
      </c>
      <c r="D755" s="160"/>
      <c r="E755" s="161">
        <v>1</v>
      </c>
      <c r="F755" s="158"/>
      <c r="G755" s="158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58"/>
      <c r="Z755" s="147"/>
      <c r="AA755" s="147"/>
      <c r="AB755" s="147"/>
      <c r="AC755" s="147"/>
      <c r="AD755" s="147"/>
      <c r="AE755" s="147"/>
      <c r="AF755" s="147"/>
      <c r="AG755" s="147" t="s">
        <v>167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ht="22.5" outlineLevel="1" x14ac:dyDescent="0.2">
      <c r="A756" s="173">
        <v>188</v>
      </c>
      <c r="B756" s="174" t="s">
        <v>1245</v>
      </c>
      <c r="C756" s="190" t="s">
        <v>1246</v>
      </c>
      <c r="D756" s="175" t="s">
        <v>178</v>
      </c>
      <c r="E756" s="176">
        <v>1</v>
      </c>
      <c r="F756" s="177"/>
      <c r="G756" s="178">
        <f>ROUND(E756*F756,2)</f>
        <v>0</v>
      </c>
      <c r="H756" s="177"/>
      <c r="I756" s="178">
        <f>ROUND(E756*H756,2)</f>
        <v>0</v>
      </c>
      <c r="J756" s="177"/>
      <c r="K756" s="178">
        <f>ROUND(E756*J756,2)</f>
        <v>0</v>
      </c>
      <c r="L756" s="178">
        <v>21</v>
      </c>
      <c r="M756" s="178">
        <f>G756*(1+L756/100)</f>
        <v>0</v>
      </c>
      <c r="N756" s="176">
        <v>0</v>
      </c>
      <c r="O756" s="176">
        <f>ROUND(E756*N756,2)</f>
        <v>0</v>
      </c>
      <c r="P756" s="176">
        <v>0</v>
      </c>
      <c r="Q756" s="176">
        <f>ROUND(E756*P756,2)</f>
        <v>0</v>
      </c>
      <c r="R756" s="178"/>
      <c r="S756" s="178" t="s">
        <v>193</v>
      </c>
      <c r="T756" s="179" t="s">
        <v>245</v>
      </c>
      <c r="U756" s="158">
        <v>0</v>
      </c>
      <c r="V756" s="158">
        <f>ROUND(E756*U756,2)</f>
        <v>0</v>
      </c>
      <c r="W756" s="158"/>
      <c r="X756" s="158" t="s">
        <v>161</v>
      </c>
      <c r="Y756" s="158" t="s">
        <v>162</v>
      </c>
      <c r="Z756" s="147"/>
      <c r="AA756" s="147"/>
      <c r="AB756" s="147"/>
      <c r="AC756" s="147"/>
      <c r="AD756" s="147"/>
      <c r="AE756" s="147"/>
      <c r="AF756" s="147"/>
      <c r="AG756" s="147" t="s">
        <v>163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2" x14ac:dyDescent="0.2">
      <c r="A757" s="154"/>
      <c r="B757" s="155"/>
      <c r="C757" s="191" t="s">
        <v>928</v>
      </c>
      <c r="D757" s="160"/>
      <c r="E757" s="161">
        <v>1</v>
      </c>
      <c r="F757" s="158"/>
      <c r="G757" s="158"/>
      <c r="H757" s="158"/>
      <c r="I757" s="158"/>
      <c r="J757" s="158"/>
      <c r="K757" s="158"/>
      <c r="L757" s="158"/>
      <c r="M757" s="158"/>
      <c r="N757" s="157"/>
      <c r="O757" s="157"/>
      <c r="P757" s="157"/>
      <c r="Q757" s="157"/>
      <c r="R757" s="158"/>
      <c r="S757" s="158"/>
      <c r="T757" s="158"/>
      <c r="U757" s="158"/>
      <c r="V757" s="158"/>
      <c r="W757" s="158"/>
      <c r="X757" s="158"/>
      <c r="Y757" s="158"/>
      <c r="Z757" s="147"/>
      <c r="AA757" s="147"/>
      <c r="AB757" s="147"/>
      <c r="AC757" s="147"/>
      <c r="AD757" s="147"/>
      <c r="AE757" s="147"/>
      <c r="AF757" s="147"/>
      <c r="AG757" s="147" t="s">
        <v>167</v>
      </c>
      <c r="AH757" s="147">
        <v>0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ht="22.5" outlineLevel="1" x14ac:dyDescent="0.2">
      <c r="A758" s="173">
        <v>189</v>
      </c>
      <c r="B758" s="174" t="s">
        <v>1247</v>
      </c>
      <c r="C758" s="190" t="s">
        <v>1248</v>
      </c>
      <c r="D758" s="175" t="s">
        <v>178</v>
      </c>
      <c r="E758" s="176">
        <v>3</v>
      </c>
      <c r="F758" s="177"/>
      <c r="G758" s="178">
        <f>ROUND(E758*F758,2)</f>
        <v>0</v>
      </c>
      <c r="H758" s="177"/>
      <c r="I758" s="178">
        <f>ROUND(E758*H758,2)</f>
        <v>0</v>
      </c>
      <c r="J758" s="177"/>
      <c r="K758" s="178">
        <f>ROUND(E758*J758,2)</f>
        <v>0</v>
      </c>
      <c r="L758" s="178">
        <v>21</v>
      </c>
      <c r="M758" s="178">
        <f>G758*(1+L758/100)</f>
        <v>0</v>
      </c>
      <c r="N758" s="176">
        <v>0</v>
      </c>
      <c r="O758" s="176">
        <f>ROUND(E758*N758,2)</f>
        <v>0</v>
      </c>
      <c r="P758" s="176">
        <v>0</v>
      </c>
      <c r="Q758" s="176">
        <f>ROUND(E758*P758,2)</f>
        <v>0</v>
      </c>
      <c r="R758" s="178"/>
      <c r="S758" s="178" t="s">
        <v>193</v>
      </c>
      <c r="T758" s="179" t="s">
        <v>245</v>
      </c>
      <c r="U758" s="158">
        <v>0</v>
      </c>
      <c r="V758" s="158">
        <f>ROUND(E758*U758,2)</f>
        <v>0</v>
      </c>
      <c r="W758" s="158"/>
      <c r="X758" s="158" t="s">
        <v>161</v>
      </c>
      <c r="Y758" s="158" t="s">
        <v>162</v>
      </c>
      <c r="Z758" s="147"/>
      <c r="AA758" s="147"/>
      <c r="AB758" s="147"/>
      <c r="AC758" s="147"/>
      <c r="AD758" s="147"/>
      <c r="AE758" s="147"/>
      <c r="AF758" s="147"/>
      <c r="AG758" s="147" t="s">
        <v>163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2" x14ac:dyDescent="0.2">
      <c r="A759" s="154"/>
      <c r="B759" s="155"/>
      <c r="C759" s="191" t="s">
        <v>932</v>
      </c>
      <c r="D759" s="160"/>
      <c r="E759" s="161">
        <v>1</v>
      </c>
      <c r="F759" s="158"/>
      <c r="G759" s="158"/>
      <c r="H759" s="158"/>
      <c r="I759" s="158"/>
      <c r="J759" s="158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58"/>
      <c r="Z759" s="147"/>
      <c r="AA759" s="147"/>
      <c r="AB759" s="147"/>
      <c r="AC759" s="147"/>
      <c r="AD759" s="147"/>
      <c r="AE759" s="147"/>
      <c r="AF759" s="147"/>
      <c r="AG759" s="147" t="s">
        <v>167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3" x14ac:dyDescent="0.2">
      <c r="A760" s="154"/>
      <c r="B760" s="155"/>
      <c r="C760" s="191" t="s">
        <v>933</v>
      </c>
      <c r="D760" s="160"/>
      <c r="E760" s="161">
        <v>2</v>
      </c>
      <c r="F760" s="158"/>
      <c r="G760" s="158"/>
      <c r="H760" s="158"/>
      <c r="I760" s="158"/>
      <c r="J760" s="158"/>
      <c r="K760" s="158"/>
      <c r="L760" s="158"/>
      <c r="M760" s="158"/>
      <c r="N760" s="157"/>
      <c r="O760" s="157"/>
      <c r="P760" s="157"/>
      <c r="Q760" s="157"/>
      <c r="R760" s="158"/>
      <c r="S760" s="158"/>
      <c r="T760" s="158"/>
      <c r="U760" s="158"/>
      <c r="V760" s="158"/>
      <c r="W760" s="158"/>
      <c r="X760" s="158"/>
      <c r="Y760" s="158"/>
      <c r="Z760" s="147"/>
      <c r="AA760" s="147"/>
      <c r="AB760" s="147"/>
      <c r="AC760" s="147"/>
      <c r="AD760" s="147"/>
      <c r="AE760" s="147"/>
      <c r="AF760" s="147"/>
      <c r="AG760" s="147" t="s">
        <v>167</v>
      </c>
      <c r="AH760" s="147">
        <v>0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2">
      <c r="A761" s="173">
        <v>190</v>
      </c>
      <c r="B761" s="174" t="s">
        <v>1249</v>
      </c>
      <c r="C761" s="190" t="s">
        <v>1250</v>
      </c>
      <c r="D761" s="175" t="s">
        <v>186</v>
      </c>
      <c r="E761" s="176">
        <v>16.100000000000001</v>
      </c>
      <c r="F761" s="177"/>
      <c r="G761" s="178">
        <f>ROUND(E761*F761,2)</f>
        <v>0</v>
      </c>
      <c r="H761" s="177"/>
      <c r="I761" s="178">
        <f>ROUND(E761*H761,2)</f>
        <v>0</v>
      </c>
      <c r="J761" s="177"/>
      <c r="K761" s="178">
        <f>ROUND(E761*J761,2)</f>
        <v>0</v>
      </c>
      <c r="L761" s="178">
        <v>21</v>
      </c>
      <c r="M761" s="178">
        <f>G761*(1+L761/100)</f>
        <v>0</v>
      </c>
      <c r="N761" s="176">
        <v>1.6000000000000001E-4</v>
      </c>
      <c r="O761" s="176">
        <f>ROUND(E761*N761,2)</f>
        <v>0</v>
      </c>
      <c r="P761" s="176">
        <v>0</v>
      </c>
      <c r="Q761" s="176">
        <f>ROUND(E761*P761,2)</f>
        <v>0</v>
      </c>
      <c r="R761" s="178"/>
      <c r="S761" s="178" t="s">
        <v>193</v>
      </c>
      <c r="T761" s="179" t="s">
        <v>245</v>
      </c>
      <c r="U761" s="158">
        <v>7.0999999999999994E-2</v>
      </c>
      <c r="V761" s="158">
        <f>ROUND(E761*U761,2)</f>
        <v>1.1399999999999999</v>
      </c>
      <c r="W761" s="158"/>
      <c r="X761" s="158" t="s">
        <v>161</v>
      </c>
      <c r="Y761" s="158" t="s">
        <v>162</v>
      </c>
      <c r="Z761" s="147"/>
      <c r="AA761" s="147"/>
      <c r="AB761" s="147"/>
      <c r="AC761" s="147"/>
      <c r="AD761" s="147"/>
      <c r="AE761" s="147"/>
      <c r="AF761" s="147"/>
      <c r="AG761" s="147" t="s">
        <v>163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2" x14ac:dyDescent="0.2">
      <c r="A762" s="154"/>
      <c r="B762" s="155"/>
      <c r="C762" s="191" t="s">
        <v>1251</v>
      </c>
      <c r="D762" s="160"/>
      <c r="E762" s="161">
        <v>16.100000000000001</v>
      </c>
      <c r="F762" s="158"/>
      <c r="G762" s="158"/>
      <c r="H762" s="158"/>
      <c r="I762" s="158"/>
      <c r="J762" s="158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58"/>
      <c r="Z762" s="147"/>
      <c r="AA762" s="147"/>
      <c r="AB762" s="147"/>
      <c r="AC762" s="147"/>
      <c r="AD762" s="147"/>
      <c r="AE762" s="147"/>
      <c r="AF762" s="147"/>
      <c r="AG762" s="147" t="s">
        <v>167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ht="22.5" outlineLevel="1" x14ac:dyDescent="0.2">
      <c r="A763" s="173">
        <v>191</v>
      </c>
      <c r="B763" s="174" t="s">
        <v>414</v>
      </c>
      <c r="C763" s="190" t="s">
        <v>415</v>
      </c>
      <c r="D763" s="175" t="s">
        <v>170</v>
      </c>
      <c r="E763" s="176">
        <v>124.005</v>
      </c>
      <c r="F763" s="177"/>
      <c r="G763" s="178">
        <f>ROUND(E763*F763,2)</f>
        <v>0</v>
      </c>
      <c r="H763" s="177"/>
      <c r="I763" s="178">
        <f>ROUND(E763*H763,2)</f>
        <v>0</v>
      </c>
      <c r="J763" s="177"/>
      <c r="K763" s="178">
        <f>ROUND(E763*J763,2)</f>
        <v>0</v>
      </c>
      <c r="L763" s="178">
        <v>21</v>
      </c>
      <c r="M763" s="178">
        <f>G763*(1+L763/100)</f>
        <v>0</v>
      </c>
      <c r="N763" s="176">
        <v>9.9000000000000008E-3</v>
      </c>
      <c r="O763" s="176">
        <f>ROUND(E763*N763,2)</f>
        <v>1.23</v>
      </c>
      <c r="P763" s="176">
        <v>0</v>
      </c>
      <c r="Q763" s="176">
        <f>ROUND(E763*P763,2)</f>
        <v>0</v>
      </c>
      <c r="R763" s="178" t="s">
        <v>353</v>
      </c>
      <c r="S763" s="178" t="s">
        <v>160</v>
      </c>
      <c r="T763" s="179" t="s">
        <v>160</v>
      </c>
      <c r="U763" s="158">
        <v>0</v>
      </c>
      <c r="V763" s="158">
        <f>ROUND(E763*U763,2)</f>
        <v>0</v>
      </c>
      <c r="W763" s="158"/>
      <c r="X763" s="158" t="s">
        <v>354</v>
      </c>
      <c r="Y763" s="158" t="s">
        <v>162</v>
      </c>
      <c r="Z763" s="147"/>
      <c r="AA763" s="147"/>
      <c r="AB763" s="147"/>
      <c r="AC763" s="147"/>
      <c r="AD763" s="147"/>
      <c r="AE763" s="147"/>
      <c r="AF763" s="147"/>
      <c r="AG763" s="147" t="s">
        <v>355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2" x14ac:dyDescent="0.2">
      <c r="A764" s="154"/>
      <c r="B764" s="155"/>
      <c r="C764" s="191" t="s">
        <v>1252</v>
      </c>
      <c r="D764" s="160"/>
      <c r="E764" s="161">
        <v>124.005</v>
      </c>
      <c r="F764" s="158"/>
      <c r="G764" s="158"/>
      <c r="H764" s="158"/>
      <c r="I764" s="158"/>
      <c r="J764" s="158"/>
      <c r="K764" s="158"/>
      <c r="L764" s="158"/>
      <c r="M764" s="158"/>
      <c r="N764" s="157"/>
      <c r="O764" s="157"/>
      <c r="P764" s="157"/>
      <c r="Q764" s="157"/>
      <c r="R764" s="158"/>
      <c r="S764" s="158"/>
      <c r="T764" s="158"/>
      <c r="U764" s="158"/>
      <c r="V764" s="158"/>
      <c r="W764" s="158"/>
      <c r="X764" s="158"/>
      <c r="Y764" s="158"/>
      <c r="Z764" s="147"/>
      <c r="AA764" s="147"/>
      <c r="AB764" s="147"/>
      <c r="AC764" s="147"/>
      <c r="AD764" s="147"/>
      <c r="AE764" s="147"/>
      <c r="AF764" s="147"/>
      <c r="AG764" s="147" t="s">
        <v>167</v>
      </c>
      <c r="AH764" s="147">
        <v>5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">
      <c r="A765" s="154">
        <v>192</v>
      </c>
      <c r="B765" s="155" t="s">
        <v>1253</v>
      </c>
      <c r="C765" s="193" t="s">
        <v>1254</v>
      </c>
      <c r="D765" s="156" t="s">
        <v>0</v>
      </c>
      <c r="E765" s="188"/>
      <c r="F765" s="159"/>
      <c r="G765" s="158">
        <f>ROUND(E765*F765,2)</f>
        <v>0</v>
      </c>
      <c r="H765" s="159"/>
      <c r="I765" s="158">
        <f>ROUND(E765*H765,2)</f>
        <v>0</v>
      </c>
      <c r="J765" s="159"/>
      <c r="K765" s="158">
        <f>ROUND(E765*J765,2)</f>
        <v>0</v>
      </c>
      <c r="L765" s="158">
        <v>21</v>
      </c>
      <c r="M765" s="158">
        <f>G765*(1+L765/100)</f>
        <v>0</v>
      </c>
      <c r="N765" s="157">
        <v>0</v>
      </c>
      <c r="O765" s="157">
        <f>ROUND(E765*N765,2)</f>
        <v>0</v>
      </c>
      <c r="P765" s="157">
        <v>0</v>
      </c>
      <c r="Q765" s="157">
        <f>ROUND(E765*P765,2)</f>
        <v>0</v>
      </c>
      <c r="R765" s="158" t="s">
        <v>398</v>
      </c>
      <c r="S765" s="158" t="s">
        <v>160</v>
      </c>
      <c r="T765" s="158" t="s">
        <v>160</v>
      </c>
      <c r="U765" s="158">
        <v>0</v>
      </c>
      <c r="V765" s="158">
        <f>ROUND(E765*U765,2)</f>
        <v>0</v>
      </c>
      <c r="W765" s="158"/>
      <c r="X765" s="158" t="s">
        <v>320</v>
      </c>
      <c r="Y765" s="158" t="s">
        <v>162</v>
      </c>
      <c r="Z765" s="147"/>
      <c r="AA765" s="147"/>
      <c r="AB765" s="147"/>
      <c r="AC765" s="147"/>
      <c r="AD765" s="147"/>
      <c r="AE765" s="147"/>
      <c r="AF765" s="147"/>
      <c r="AG765" s="147" t="s">
        <v>321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2" x14ac:dyDescent="0.2">
      <c r="A766" s="154"/>
      <c r="B766" s="155"/>
      <c r="C766" s="260" t="s">
        <v>359</v>
      </c>
      <c r="D766" s="261"/>
      <c r="E766" s="261"/>
      <c r="F766" s="261"/>
      <c r="G766" s="261"/>
      <c r="H766" s="158"/>
      <c r="I766" s="158"/>
      <c r="J766" s="158"/>
      <c r="K766" s="158"/>
      <c r="L766" s="158"/>
      <c r="M766" s="158"/>
      <c r="N766" s="157"/>
      <c r="O766" s="157"/>
      <c r="P766" s="157"/>
      <c r="Q766" s="157"/>
      <c r="R766" s="158"/>
      <c r="S766" s="158"/>
      <c r="T766" s="158"/>
      <c r="U766" s="158"/>
      <c r="V766" s="158"/>
      <c r="W766" s="158"/>
      <c r="X766" s="158"/>
      <c r="Y766" s="158"/>
      <c r="Z766" s="147"/>
      <c r="AA766" s="147"/>
      <c r="AB766" s="147"/>
      <c r="AC766" s="147"/>
      <c r="AD766" s="147"/>
      <c r="AE766" s="147"/>
      <c r="AF766" s="147"/>
      <c r="AG766" s="147" t="s">
        <v>165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x14ac:dyDescent="0.2">
      <c r="A767" s="166" t="s">
        <v>154</v>
      </c>
      <c r="B767" s="167" t="s">
        <v>108</v>
      </c>
      <c r="C767" s="189" t="s">
        <v>109</v>
      </c>
      <c r="D767" s="168"/>
      <c r="E767" s="169"/>
      <c r="F767" s="170"/>
      <c r="G767" s="170">
        <f>SUMIF(AG768:AG790,"&lt;&gt;NOR",G768:G790)</f>
        <v>0</v>
      </c>
      <c r="H767" s="170"/>
      <c r="I767" s="170">
        <f>SUM(I768:I790)</f>
        <v>0</v>
      </c>
      <c r="J767" s="170"/>
      <c r="K767" s="170">
        <f>SUM(K768:K790)</f>
        <v>0</v>
      </c>
      <c r="L767" s="170"/>
      <c r="M767" s="170">
        <f>SUM(M768:M790)</f>
        <v>0</v>
      </c>
      <c r="N767" s="169"/>
      <c r="O767" s="169">
        <f>SUM(O768:O790)</f>
        <v>0.01</v>
      </c>
      <c r="P767" s="169"/>
      <c r="Q767" s="169">
        <f>SUM(Q768:Q790)</f>
        <v>4.5</v>
      </c>
      <c r="R767" s="170"/>
      <c r="S767" s="170"/>
      <c r="T767" s="171"/>
      <c r="U767" s="165"/>
      <c r="V767" s="165">
        <f>SUM(V768:V790)</f>
        <v>388.01</v>
      </c>
      <c r="W767" s="165"/>
      <c r="X767" s="165"/>
      <c r="Y767" s="165"/>
      <c r="AG767" t="s">
        <v>155</v>
      </c>
    </row>
    <row r="768" spans="1:60" outlineLevel="1" x14ac:dyDescent="0.2">
      <c r="A768" s="173">
        <v>193</v>
      </c>
      <c r="B768" s="174" t="s">
        <v>419</v>
      </c>
      <c r="C768" s="190" t="s">
        <v>420</v>
      </c>
      <c r="D768" s="175" t="s">
        <v>170</v>
      </c>
      <c r="E768" s="176">
        <v>929.6096</v>
      </c>
      <c r="F768" s="177"/>
      <c r="G768" s="178">
        <f>ROUND(E768*F768,2)</f>
        <v>0</v>
      </c>
      <c r="H768" s="177"/>
      <c r="I768" s="178">
        <f>ROUND(E768*H768,2)</f>
        <v>0</v>
      </c>
      <c r="J768" s="177"/>
      <c r="K768" s="178">
        <f>ROUND(E768*J768,2)</f>
        <v>0</v>
      </c>
      <c r="L768" s="178">
        <v>21</v>
      </c>
      <c r="M768" s="178">
        <f>G768*(1+L768/100)</f>
        <v>0</v>
      </c>
      <c r="N768" s="176">
        <v>0</v>
      </c>
      <c r="O768" s="176">
        <f>ROUND(E768*N768,2)</f>
        <v>0</v>
      </c>
      <c r="P768" s="176">
        <v>4.0000000000000001E-3</v>
      </c>
      <c r="Q768" s="176">
        <f>ROUND(E768*P768,2)</f>
        <v>3.72</v>
      </c>
      <c r="R768" s="178" t="s">
        <v>421</v>
      </c>
      <c r="S768" s="178" t="s">
        <v>160</v>
      </c>
      <c r="T768" s="179" t="s">
        <v>160</v>
      </c>
      <c r="U768" s="158">
        <v>0.41</v>
      </c>
      <c r="V768" s="158">
        <f>ROUND(E768*U768,2)</f>
        <v>381.14</v>
      </c>
      <c r="W768" s="158"/>
      <c r="X768" s="158" t="s">
        <v>161</v>
      </c>
      <c r="Y768" s="158" t="s">
        <v>162</v>
      </c>
      <c r="Z768" s="147"/>
      <c r="AA768" s="147"/>
      <c r="AB768" s="147"/>
      <c r="AC768" s="147"/>
      <c r="AD768" s="147"/>
      <c r="AE768" s="147"/>
      <c r="AF768" s="147"/>
      <c r="AG768" s="147" t="s">
        <v>163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2" x14ac:dyDescent="0.2">
      <c r="A769" s="154"/>
      <c r="B769" s="155"/>
      <c r="C769" s="191" t="s">
        <v>1079</v>
      </c>
      <c r="D769" s="160"/>
      <c r="E769" s="161">
        <v>280.10000000000002</v>
      </c>
      <c r="F769" s="158"/>
      <c r="G769" s="158"/>
      <c r="H769" s="158"/>
      <c r="I769" s="158"/>
      <c r="J769" s="158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58"/>
      <c r="Z769" s="147"/>
      <c r="AA769" s="147"/>
      <c r="AB769" s="147"/>
      <c r="AC769" s="147"/>
      <c r="AD769" s="147"/>
      <c r="AE769" s="147"/>
      <c r="AF769" s="147"/>
      <c r="AG769" s="147" t="s">
        <v>167</v>
      </c>
      <c r="AH769" s="147">
        <v>0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3" x14ac:dyDescent="0.2">
      <c r="A770" s="154"/>
      <c r="B770" s="155"/>
      <c r="C770" s="191" t="s">
        <v>1082</v>
      </c>
      <c r="D770" s="160"/>
      <c r="E770" s="161">
        <v>609.6</v>
      </c>
      <c r="F770" s="158"/>
      <c r="G770" s="158"/>
      <c r="H770" s="158"/>
      <c r="I770" s="158"/>
      <c r="J770" s="158"/>
      <c r="K770" s="158"/>
      <c r="L770" s="158"/>
      <c r="M770" s="158"/>
      <c r="N770" s="157"/>
      <c r="O770" s="157"/>
      <c r="P770" s="157"/>
      <c r="Q770" s="157"/>
      <c r="R770" s="158"/>
      <c r="S770" s="158"/>
      <c r="T770" s="158"/>
      <c r="U770" s="158"/>
      <c r="V770" s="158"/>
      <c r="W770" s="158"/>
      <c r="X770" s="158"/>
      <c r="Y770" s="158"/>
      <c r="Z770" s="147"/>
      <c r="AA770" s="147"/>
      <c r="AB770" s="147"/>
      <c r="AC770" s="147"/>
      <c r="AD770" s="147"/>
      <c r="AE770" s="147"/>
      <c r="AF770" s="147"/>
      <c r="AG770" s="147" t="s">
        <v>167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3" x14ac:dyDescent="0.2">
      <c r="A771" s="154"/>
      <c r="B771" s="155"/>
      <c r="C771" s="191" t="s">
        <v>1083</v>
      </c>
      <c r="D771" s="160"/>
      <c r="E771" s="161">
        <v>21.9</v>
      </c>
      <c r="F771" s="158"/>
      <c r="G771" s="158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58"/>
      <c r="Z771" s="147"/>
      <c r="AA771" s="147"/>
      <c r="AB771" s="147"/>
      <c r="AC771" s="147"/>
      <c r="AD771" s="147"/>
      <c r="AE771" s="147"/>
      <c r="AF771" s="147"/>
      <c r="AG771" s="147" t="s">
        <v>167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3" x14ac:dyDescent="0.2">
      <c r="A772" s="154"/>
      <c r="B772" s="155"/>
      <c r="C772" s="191" t="s">
        <v>1255</v>
      </c>
      <c r="D772" s="160"/>
      <c r="E772" s="161">
        <v>18.009599999999999</v>
      </c>
      <c r="F772" s="158"/>
      <c r="G772" s="158"/>
      <c r="H772" s="158"/>
      <c r="I772" s="158"/>
      <c r="J772" s="158"/>
      <c r="K772" s="158"/>
      <c r="L772" s="158"/>
      <c r="M772" s="158"/>
      <c r="N772" s="157"/>
      <c r="O772" s="157"/>
      <c r="P772" s="157"/>
      <c r="Q772" s="157"/>
      <c r="R772" s="158"/>
      <c r="S772" s="158"/>
      <c r="T772" s="158"/>
      <c r="U772" s="158"/>
      <c r="V772" s="158"/>
      <c r="W772" s="158"/>
      <c r="X772" s="158"/>
      <c r="Y772" s="158"/>
      <c r="Z772" s="147"/>
      <c r="AA772" s="147"/>
      <c r="AB772" s="147"/>
      <c r="AC772" s="147"/>
      <c r="AD772" s="147"/>
      <c r="AE772" s="147"/>
      <c r="AF772" s="147"/>
      <c r="AG772" s="147" t="s">
        <v>167</v>
      </c>
      <c r="AH772" s="147">
        <v>0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2">
      <c r="A773" s="173">
        <v>194</v>
      </c>
      <c r="B773" s="174" t="s">
        <v>1256</v>
      </c>
      <c r="C773" s="190" t="s">
        <v>1257</v>
      </c>
      <c r="D773" s="175" t="s">
        <v>170</v>
      </c>
      <c r="E773" s="176">
        <v>12.06</v>
      </c>
      <c r="F773" s="177"/>
      <c r="G773" s="178">
        <f>ROUND(E773*F773,2)</f>
        <v>0</v>
      </c>
      <c r="H773" s="177"/>
      <c r="I773" s="178">
        <f>ROUND(E773*H773,2)</f>
        <v>0</v>
      </c>
      <c r="J773" s="177"/>
      <c r="K773" s="178">
        <f>ROUND(E773*J773,2)</f>
        <v>0</v>
      </c>
      <c r="L773" s="178">
        <v>21</v>
      </c>
      <c r="M773" s="178">
        <f>G773*(1+L773/100)</f>
        <v>0</v>
      </c>
      <c r="N773" s="176">
        <v>0</v>
      </c>
      <c r="O773" s="176">
        <f>ROUND(E773*N773,2)</f>
        <v>0</v>
      </c>
      <c r="P773" s="176">
        <v>6.5000000000000002E-2</v>
      </c>
      <c r="Q773" s="176">
        <f>ROUND(E773*P773,2)</f>
        <v>0.78</v>
      </c>
      <c r="R773" s="178" t="s">
        <v>421</v>
      </c>
      <c r="S773" s="178" t="s">
        <v>160</v>
      </c>
      <c r="T773" s="179" t="s">
        <v>160</v>
      </c>
      <c r="U773" s="158">
        <v>0.42</v>
      </c>
      <c r="V773" s="158">
        <f>ROUND(E773*U773,2)</f>
        <v>5.07</v>
      </c>
      <c r="W773" s="158"/>
      <c r="X773" s="158" t="s">
        <v>161</v>
      </c>
      <c r="Y773" s="158" t="s">
        <v>162</v>
      </c>
      <c r="Z773" s="147"/>
      <c r="AA773" s="147"/>
      <c r="AB773" s="147"/>
      <c r="AC773" s="147"/>
      <c r="AD773" s="147"/>
      <c r="AE773" s="147"/>
      <c r="AF773" s="147"/>
      <c r="AG773" s="147" t="s">
        <v>163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2" x14ac:dyDescent="0.2">
      <c r="A774" s="154"/>
      <c r="B774" s="155"/>
      <c r="C774" s="191" t="s">
        <v>1258</v>
      </c>
      <c r="D774" s="160"/>
      <c r="E774" s="161">
        <v>12.06</v>
      </c>
      <c r="F774" s="158"/>
      <c r="G774" s="158"/>
      <c r="H774" s="158"/>
      <c r="I774" s="158"/>
      <c r="J774" s="158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58"/>
      <c r="Z774" s="147"/>
      <c r="AA774" s="147"/>
      <c r="AB774" s="147"/>
      <c r="AC774" s="147"/>
      <c r="AD774" s="147"/>
      <c r="AE774" s="147"/>
      <c r="AF774" s="147"/>
      <c r="AG774" s="147" t="s">
        <v>167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2">
      <c r="A775" s="173">
        <v>195</v>
      </c>
      <c r="B775" s="174" t="s">
        <v>1259</v>
      </c>
      <c r="C775" s="190" t="s">
        <v>1260</v>
      </c>
      <c r="D775" s="175" t="s">
        <v>178</v>
      </c>
      <c r="E775" s="176">
        <v>4</v>
      </c>
      <c r="F775" s="177"/>
      <c r="G775" s="178">
        <f>ROUND(E775*F775,2)</f>
        <v>0</v>
      </c>
      <c r="H775" s="177"/>
      <c r="I775" s="178">
        <f>ROUND(E775*H775,2)</f>
        <v>0</v>
      </c>
      <c r="J775" s="177"/>
      <c r="K775" s="178">
        <f>ROUND(E775*J775,2)</f>
        <v>0</v>
      </c>
      <c r="L775" s="178">
        <v>21</v>
      </c>
      <c r="M775" s="178">
        <f>G775*(1+L775/100)</f>
        <v>0</v>
      </c>
      <c r="N775" s="176">
        <v>1.0000000000000001E-5</v>
      </c>
      <c r="O775" s="176">
        <f>ROUND(E775*N775,2)</f>
        <v>0</v>
      </c>
      <c r="P775" s="176">
        <v>0</v>
      </c>
      <c r="Q775" s="176">
        <f>ROUND(E775*P775,2)</f>
        <v>0</v>
      </c>
      <c r="R775" s="178" t="s">
        <v>421</v>
      </c>
      <c r="S775" s="178" t="s">
        <v>160</v>
      </c>
      <c r="T775" s="179" t="s">
        <v>160</v>
      </c>
      <c r="U775" s="158">
        <v>0.45</v>
      </c>
      <c r="V775" s="158">
        <f>ROUND(E775*U775,2)</f>
        <v>1.8</v>
      </c>
      <c r="W775" s="158"/>
      <c r="X775" s="158" t="s">
        <v>161</v>
      </c>
      <c r="Y775" s="158" t="s">
        <v>162</v>
      </c>
      <c r="Z775" s="147"/>
      <c r="AA775" s="147"/>
      <c r="AB775" s="147"/>
      <c r="AC775" s="147"/>
      <c r="AD775" s="147"/>
      <c r="AE775" s="147"/>
      <c r="AF775" s="147"/>
      <c r="AG775" s="147" t="s">
        <v>163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2" x14ac:dyDescent="0.2">
      <c r="A776" s="154"/>
      <c r="B776" s="155"/>
      <c r="C776" s="191" t="s">
        <v>932</v>
      </c>
      <c r="D776" s="160"/>
      <c r="E776" s="161">
        <v>1</v>
      </c>
      <c r="F776" s="158"/>
      <c r="G776" s="158"/>
      <c r="H776" s="158"/>
      <c r="I776" s="158"/>
      <c r="J776" s="158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58"/>
      <c r="Z776" s="147"/>
      <c r="AA776" s="147"/>
      <c r="AB776" s="147"/>
      <c r="AC776" s="147"/>
      <c r="AD776" s="147"/>
      <c r="AE776" s="147"/>
      <c r="AF776" s="147"/>
      <c r="AG776" s="147" t="s">
        <v>167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3" x14ac:dyDescent="0.2">
      <c r="A777" s="154"/>
      <c r="B777" s="155"/>
      <c r="C777" s="191" t="s">
        <v>933</v>
      </c>
      <c r="D777" s="160"/>
      <c r="E777" s="161">
        <v>2</v>
      </c>
      <c r="F777" s="158"/>
      <c r="G777" s="158"/>
      <c r="H777" s="158"/>
      <c r="I777" s="158"/>
      <c r="J777" s="158"/>
      <c r="K777" s="158"/>
      <c r="L777" s="158"/>
      <c r="M777" s="158"/>
      <c r="N777" s="157"/>
      <c r="O777" s="157"/>
      <c r="P777" s="157"/>
      <c r="Q777" s="157"/>
      <c r="R777" s="158"/>
      <c r="S777" s="158"/>
      <c r="T777" s="158"/>
      <c r="U777" s="158"/>
      <c r="V777" s="158"/>
      <c r="W777" s="158"/>
      <c r="X777" s="158"/>
      <c r="Y777" s="158"/>
      <c r="Z777" s="147"/>
      <c r="AA777" s="147"/>
      <c r="AB777" s="147"/>
      <c r="AC777" s="147"/>
      <c r="AD777" s="147"/>
      <c r="AE777" s="147"/>
      <c r="AF777" s="147"/>
      <c r="AG777" s="147" t="s">
        <v>167</v>
      </c>
      <c r="AH777" s="147">
        <v>0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3" x14ac:dyDescent="0.2">
      <c r="A778" s="154"/>
      <c r="B778" s="155"/>
      <c r="C778" s="191" t="s">
        <v>928</v>
      </c>
      <c r="D778" s="160"/>
      <c r="E778" s="161">
        <v>1</v>
      </c>
      <c r="F778" s="158"/>
      <c r="G778" s="158"/>
      <c r="H778" s="158"/>
      <c r="I778" s="158"/>
      <c r="J778" s="158"/>
      <c r="K778" s="158"/>
      <c r="L778" s="158"/>
      <c r="M778" s="158"/>
      <c r="N778" s="157"/>
      <c r="O778" s="157"/>
      <c r="P778" s="157"/>
      <c r="Q778" s="157"/>
      <c r="R778" s="158"/>
      <c r="S778" s="158"/>
      <c r="T778" s="158"/>
      <c r="U778" s="158"/>
      <c r="V778" s="158"/>
      <c r="W778" s="158"/>
      <c r="X778" s="158"/>
      <c r="Y778" s="158"/>
      <c r="Z778" s="147"/>
      <c r="AA778" s="147"/>
      <c r="AB778" s="147"/>
      <c r="AC778" s="147"/>
      <c r="AD778" s="147"/>
      <c r="AE778" s="147"/>
      <c r="AF778" s="147"/>
      <c r="AG778" s="147" t="s">
        <v>167</v>
      </c>
      <c r="AH778" s="147">
        <v>0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ht="22.5" outlineLevel="1" x14ac:dyDescent="0.2">
      <c r="A779" s="181">
        <v>196</v>
      </c>
      <c r="B779" s="182" t="s">
        <v>1261</v>
      </c>
      <c r="C779" s="192" t="s">
        <v>1262</v>
      </c>
      <c r="D779" s="183" t="s">
        <v>178</v>
      </c>
      <c r="E779" s="184">
        <v>1</v>
      </c>
      <c r="F779" s="185"/>
      <c r="G779" s="186">
        <f>ROUND(E779*F779,2)</f>
        <v>0</v>
      </c>
      <c r="H779" s="185"/>
      <c r="I779" s="186">
        <f>ROUND(E779*H779,2)</f>
        <v>0</v>
      </c>
      <c r="J779" s="185"/>
      <c r="K779" s="186">
        <f>ROUND(E779*J779,2)</f>
        <v>0</v>
      </c>
      <c r="L779" s="186">
        <v>21</v>
      </c>
      <c r="M779" s="186">
        <f>G779*(1+L779/100)</f>
        <v>0</v>
      </c>
      <c r="N779" s="184">
        <v>0</v>
      </c>
      <c r="O779" s="184">
        <f>ROUND(E779*N779,2)</f>
        <v>0</v>
      </c>
      <c r="P779" s="184">
        <v>0</v>
      </c>
      <c r="Q779" s="184">
        <f>ROUND(E779*P779,2)</f>
        <v>0</v>
      </c>
      <c r="R779" s="186"/>
      <c r="S779" s="186" t="s">
        <v>193</v>
      </c>
      <c r="T779" s="187" t="s">
        <v>245</v>
      </c>
      <c r="U779" s="158">
        <v>0</v>
      </c>
      <c r="V779" s="158">
        <f>ROUND(E779*U779,2)</f>
        <v>0</v>
      </c>
      <c r="W779" s="158"/>
      <c r="X779" s="158" t="s">
        <v>161</v>
      </c>
      <c r="Y779" s="158" t="s">
        <v>162</v>
      </c>
      <c r="Z779" s="147"/>
      <c r="AA779" s="147"/>
      <c r="AB779" s="147"/>
      <c r="AC779" s="147"/>
      <c r="AD779" s="147"/>
      <c r="AE779" s="147"/>
      <c r="AF779" s="147"/>
      <c r="AG779" s="147" t="s">
        <v>163</v>
      </c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2">
      <c r="A780" s="173">
        <v>197</v>
      </c>
      <c r="B780" s="174" t="s">
        <v>1263</v>
      </c>
      <c r="C780" s="190" t="s">
        <v>1264</v>
      </c>
      <c r="D780" s="175" t="s">
        <v>186</v>
      </c>
      <c r="E780" s="176">
        <v>117</v>
      </c>
      <c r="F780" s="177"/>
      <c r="G780" s="178">
        <f>ROUND(E780*F780,2)</f>
        <v>0</v>
      </c>
      <c r="H780" s="177"/>
      <c r="I780" s="178">
        <f>ROUND(E780*H780,2)</f>
        <v>0</v>
      </c>
      <c r="J780" s="177"/>
      <c r="K780" s="178">
        <f>ROUND(E780*J780,2)</f>
        <v>0</v>
      </c>
      <c r="L780" s="178">
        <v>21</v>
      </c>
      <c r="M780" s="178">
        <f>G780*(1+L780/100)</f>
        <v>0</v>
      </c>
      <c r="N780" s="176">
        <v>0</v>
      </c>
      <c r="O780" s="176">
        <f>ROUND(E780*N780,2)</f>
        <v>0</v>
      </c>
      <c r="P780" s="176">
        <v>0</v>
      </c>
      <c r="Q780" s="176">
        <f>ROUND(E780*P780,2)</f>
        <v>0</v>
      </c>
      <c r="R780" s="178"/>
      <c r="S780" s="178" t="s">
        <v>193</v>
      </c>
      <c r="T780" s="179" t="s">
        <v>245</v>
      </c>
      <c r="U780" s="158">
        <v>0</v>
      </c>
      <c r="V780" s="158">
        <f>ROUND(E780*U780,2)</f>
        <v>0</v>
      </c>
      <c r="W780" s="158"/>
      <c r="X780" s="158" t="s">
        <v>161</v>
      </c>
      <c r="Y780" s="158" t="s">
        <v>162</v>
      </c>
      <c r="Z780" s="147"/>
      <c r="AA780" s="147"/>
      <c r="AB780" s="147"/>
      <c r="AC780" s="147"/>
      <c r="AD780" s="147"/>
      <c r="AE780" s="147"/>
      <c r="AF780" s="147"/>
      <c r="AG780" s="147" t="s">
        <v>163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2" x14ac:dyDescent="0.2">
      <c r="A781" s="154"/>
      <c r="B781" s="155"/>
      <c r="C781" s="191" t="s">
        <v>1265</v>
      </c>
      <c r="D781" s="160"/>
      <c r="E781" s="161">
        <v>117</v>
      </c>
      <c r="F781" s="158"/>
      <c r="G781" s="158"/>
      <c r="H781" s="158"/>
      <c r="I781" s="158"/>
      <c r="J781" s="158"/>
      <c r="K781" s="158"/>
      <c r="L781" s="158"/>
      <c r="M781" s="158"/>
      <c r="N781" s="157"/>
      <c r="O781" s="157"/>
      <c r="P781" s="157"/>
      <c r="Q781" s="157"/>
      <c r="R781" s="158"/>
      <c r="S781" s="158"/>
      <c r="T781" s="158"/>
      <c r="U781" s="158"/>
      <c r="V781" s="158"/>
      <c r="W781" s="158"/>
      <c r="X781" s="158"/>
      <c r="Y781" s="158"/>
      <c r="Z781" s="147"/>
      <c r="AA781" s="147"/>
      <c r="AB781" s="147"/>
      <c r="AC781" s="147"/>
      <c r="AD781" s="147"/>
      <c r="AE781" s="147"/>
      <c r="AF781" s="147"/>
      <c r="AG781" s="147" t="s">
        <v>167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2">
      <c r="A782" s="181">
        <v>198</v>
      </c>
      <c r="B782" s="182" t="s">
        <v>1266</v>
      </c>
      <c r="C782" s="192" t="s">
        <v>1267</v>
      </c>
      <c r="D782" s="183" t="s">
        <v>1220</v>
      </c>
      <c r="E782" s="184">
        <v>1</v>
      </c>
      <c r="F782" s="185"/>
      <c r="G782" s="186">
        <f t="shared" ref="G782:G787" si="0">ROUND(E782*F782,2)</f>
        <v>0</v>
      </c>
      <c r="H782" s="185"/>
      <c r="I782" s="186">
        <f t="shared" ref="I782:I787" si="1">ROUND(E782*H782,2)</f>
        <v>0</v>
      </c>
      <c r="J782" s="185"/>
      <c r="K782" s="186">
        <f t="shared" ref="K782:K787" si="2">ROUND(E782*J782,2)</f>
        <v>0</v>
      </c>
      <c r="L782" s="186">
        <v>21</v>
      </c>
      <c r="M782" s="186">
        <f t="shared" ref="M782:M787" si="3">G782*(1+L782/100)</f>
        <v>0</v>
      </c>
      <c r="N782" s="184">
        <v>0</v>
      </c>
      <c r="O782" s="184">
        <f t="shared" ref="O782:O787" si="4">ROUND(E782*N782,2)</f>
        <v>0</v>
      </c>
      <c r="P782" s="184">
        <v>0</v>
      </c>
      <c r="Q782" s="184">
        <f t="shared" ref="Q782:Q787" si="5">ROUND(E782*P782,2)</f>
        <v>0</v>
      </c>
      <c r="R782" s="186"/>
      <c r="S782" s="186" t="s">
        <v>193</v>
      </c>
      <c r="T782" s="187" t="s">
        <v>245</v>
      </c>
      <c r="U782" s="158">
        <v>0</v>
      </c>
      <c r="V782" s="158">
        <f t="shared" ref="V782:V787" si="6">ROUND(E782*U782,2)</f>
        <v>0</v>
      </c>
      <c r="W782" s="158"/>
      <c r="X782" s="158" t="s">
        <v>161</v>
      </c>
      <c r="Y782" s="158" t="s">
        <v>162</v>
      </c>
      <c r="Z782" s="147"/>
      <c r="AA782" s="147"/>
      <c r="AB782" s="147"/>
      <c r="AC782" s="147"/>
      <c r="AD782" s="147"/>
      <c r="AE782" s="147"/>
      <c r="AF782" s="147"/>
      <c r="AG782" s="147" t="s">
        <v>163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2">
      <c r="A783" s="181">
        <v>199</v>
      </c>
      <c r="B783" s="182" t="s">
        <v>1268</v>
      </c>
      <c r="C783" s="192" t="s">
        <v>1269</v>
      </c>
      <c r="D783" s="183" t="s">
        <v>1220</v>
      </c>
      <c r="E783" s="184">
        <v>1</v>
      </c>
      <c r="F783" s="185"/>
      <c r="G783" s="186">
        <f t="shared" si="0"/>
        <v>0</v>
      </c>
      <c r="H783" s="185"/>
      <c r="I783" s="186">
        <f t="shared" si="1"/>
        <v>0</v>
      </c>
      <c r="J783" s="185"/>
      <c r="K783" s="186">
        <f t="shared" si="2"/>
        <v>0</v>
      </c>
      <c r="L783" s="186">
        <v>21</v>
      </c>
      <c r="M783" s="186">
        <f t="shared" si="3"/>
        <v>0</v>
      </c>
      <c r="N783" s="184">
        <v>0</v>
      </c>
      <c r="O783" s="184">
        <f t="shared" si="4"/>
        <v>0</v>
      </c>
      <c r="P783" s="184">
        <v>0</v>
      </c>
      <c r="Q783" s="184">
        <f t="shared" si="5"/>
        <v>0</v>
      </c>
      <c r="R783" s="186"/>
      <c r="S783" s="186" t="s">
        <v>193</v>
      </c>
      <c r="T783" s="187" t="s">
        <v>245</v>
      </c>
      <c r="U783" s="158">
        <v>0</v>
      </c>
      <c r="V783" s="158">
        <f t="shared" si="6"/>
        <v>0</v>
      </c>
      <c r="W783" s="158"/>
      <c r="X783" s="158" t="s">
        <v>161</v>
      </c>
      <c r="Y783" s="158" t="s">
        <v>162</v>
      </c>
      <c r="Z783" s="147"/>
      <c r="AA783" s="147"/>
      <c r="AB783" s="147"/>
      <c r="AC783" s="147"/>
      <c r="AD783" s="147"/>
      <c r="AE783" s="147"/>
      <c r="AF783" s="147"/>
      <c r="AG783" s="147" t="s">
        <v>163</v>
      </c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2">
      <c r="A784" s="181">
        <v>200</v>
      </c>
      <c r="B784" s="182" t="s">
        <v>1270</v>
      </c>
      <c r="C784" s="192" t="s">
        <v>1271</v>
      </c>
      <c r="D784" s="183" t="s">
        <v>1220</v>
      </c>
      <c r="E784" s="184">
        <v>1</v>
      </c>
      <c r="F784" s="185"/>
      <c r="G784" s="186">
        <f t="shared" si="0"/>
        <v>0</v>
      </c>
      <c r="H784" s="185"/>
      <c r="I784" s="186">
        <f t="shared" si="1"/>
        <v>0</v>
      </c>
      <c r="J784" s="185"/>
      <c r="K784" s="186">
        <f t="shared" si="2"/>
        <v>0</v>
      </c>
      <c r="L784" s="186">
        <v>21</v>
      </c>
      <c r="M784" s="186">
        <f t="shared" si="3"/>
        <v>0</v>
      </c>
      <c r="N784" s="184">
        <v>0</v>
      </c>
      <c r="O784" s="184">
        <f t="shared" si="4"/>
        <v>0</v>
      </c>
      <c r="P784" s="184">
        <v>0</v>
      </c>
      <c r="Q784" s="184">
        <f t="shared" si="5"/>
        <v>0</v>
      </c>
      <c r="R784" s="186"/>
      <c r="S784" s="186" t="s">
        <v>193</v>
      </c>
      <c r="T784" s="187" t="s">
        <v>245</v>
      </c>
      <c r="U784" s="158">
        <v>0</v>
      </c>
      <c r="V784" s="158">
        <f t="shared" si="6"/>
        <v>0</v>
      </c>
      <c r="W784" s="158"/>
      <c r="X784" s="158" t="s">
        <v>161</v>
      </c>
      <c r="Y784" s="158" t="s">
        <v>162</v>
      </c>
      <c r="Z784" s="147"/>
      <c r="AA784" s="147"/>
      <c r="AB784" s="147"/>
      <c r="AC784" s="147"/>
      <c r="AD784" s="147"/>
      <c r="AE784" s="147"/>
      <c r="AF784" s="147"/>
      <c r="AG784" s="147" t="s">
        <v>163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">
      <c r="A785" s="181">
        <v>201</v>
      </c>
      <c r="B785" s="182" t="s">
        <v>1272</v>
      </c>
      <c r="C785" s="192" t="s">
        <v>1273</v>
      </c>
      <c r="D785" s="183" t="s">
        <v>186</v>
      </c>
      <c r="E785" s="184">
        <v>350</v>
      </c>
      <c r="F785" s="185"/>
      <c r="G785" s="186">
        <f t="shared" si="0"/>
        <v>0</v>
      </c>
      <c r="H785" s="185"/>
      <c r="I785" s="186">
        <f t="shared" si="1"/>
        <v>0</v>
      </c>
      <c r="J785" s="185"/>
      <c r="K785" s="186">
        <f t="shared" si="2"/>
        <v>0</v>
      </c>
      <c r="L785" s="186">
        <v>21</v>
      </c>
      <c r="M785" s="186">
        <f t="shared" si="3"/>
        <v>0</v>
      </c>
      <c r="N785" s="184">
        <v>0</v>
      </c>
      <c r="O785" s="184">
        <f t="shared" si="4"/>
        <v>0</v>
      </c>
      <c r="P785" s="184">
        <v>0</v>
      </c>
      <c r="Q785" s="184">
        <f t="shared" si="5"/>
        <v>0</v>
      </c>
      <c r="R785" s="186"/>
      <c r="S785" s="186" t="s">
        <v>193</v>
      </c>
      <c r="T785" s="187" t="s">
        <v>245</v>
      </c>
      <c r="U785" s="158">
        <v>0</v>
      </c>
      <c r="V785" s="158">
        <f t="shared" si="6"/>
        <v>0</v>
      </c>
      <c r="W785" s="158"/>
      <c r="X785" s="158" t="s">
        <v>161</v>
      </c>
      <c r="Y785" s="158" t="s">
        <v>162</v>
      </c>
      <c r="Z785" s="147"/>
      <c r="AA785" s="147"/>
      <c r="AB785" s="147"/>
      <c r="AC785" s="147"/>
      <c r="AD785" s="147"/>
      <c r="AE785" s="147"/>
      <c r="AF785" s="147"/>
      <c r="AG785" s="147" t="s">
        <v>163</v>
      </c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2">
      <c r="A786" s="181">
        <v>202</v>
      </c>
      <c r="B786" s="182" t="s">
        <v>1274</v>
      </c>
      <c r="C786" s="192" t="s">
        <v>1275</v>
      </c>
      <c r="D786" s="183" t="s">
        <v>178</v>
      </c>
      <c r="E786" s="184">
        <v>6</v>
      </c>
      <c r="F786" s="185"/>
      <c r="G786" s="186">
        <f t="shared" si="0"/>
        <v>0</v>
      </c>
      <c r="H786" s="185"/>
      <c r="I786" s="186">
        <f t="shared" si="1"/>
        <v>0</v>
      </c>
      <c r="J786" s="185"/>
      <c r="K786" s="186">
        <f t="shared" si="2"/>
        <v>0</v>
      </c>
      <c r="L786" s="186">
        <v>21</v>
      </c>
      <c r="M786" s="186">
        <f t="shared" si="3"/>
        <v>0</v>
      </c>
      <c r="N786" s="184">
        <v>0</v>
      </c>
      <c r="O786" s="184">
        <f t="shared" si="4"/>
        <v>0</v>
      </c>
      <c r="P786" s="184">
        <v>0</v>
      </c>
      <c r="Q786" s="184">
        <f t="shared" si="5"/>
        <v>0</v>
      </c>
      <c r="R786" s="186"/>
      <c r="S786" s="186" t="s">
        <v>193</v>
      </c>
      <c r="T786" s="187" t="s">
        <v>245</v>
      </c>
      <c r="U786" s="158">
        <v>0</v>
      </c>
      <c r="V786" s="158">
        <f t="shared" si="6"/>
        <v>0</v>
      </c>
      <c r="W786" s="158"/>
      <c r="X786" s="158" t="s">
        <v>161</v>
      </c>
      <c r="Y786" s="158" t="s">
        <v>162</v>
      </c>
      <c r="Z786" s="147"/>
      <c r="AA786" s="147"/>
      <c r="AB786" s="147"/>
      <c r="AC786" s="147"/>
      <c r="AD786" s="147"/>
      <c r="AE786" s="147"/>
      <c r="AF786" s="147"/>
      <c r="AG786" s="147" t="s">
        <v>163</v>
      </c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">
      <c r="A787" s="173">
        <v>203</v>
      </c>
      <c r="B787" s="174" t="s">
        <v>1276</v>
      </c>
      <c r="C787" s="190" t="s">
        <v>1277</v>
      </c>
      <c r="D787" s="175" t="s">
        <v>178</v>
      </c>
      <c r="E787" s="176">
        <v>4</v>
      </c>
      <c r="F787" s="177"/>
      <c r="G787" s="178">
        <f t="shared" si="0"/>
        <v>0</v>
      </c>
      <c r="H787" s="177"/>
      <c r="I787" s="178">
        <f t="shared" si="1"/>
        <v>0</v>
      </c>
      <c r="J787" s="177"/>
      <c r="K787" s="178">
        <f t="shared" si="2"/>
        <v>0</v>
      </c>
      <c r="L787" s="178">
        <v>21</v>
      </c>
      <c r="M787" s="178">
        <f t="shared" si="3"/>
        <v>0</v>
      </c>
      <c r="N787" s="176">
        <v>2.7000000000000001E-3</v>
      </c>
      <c r="O787" s="176">
        <f t="shared" si="4"/>
        <v>0.01</v>
      </c>
      <c r="P787" s="176">
        <v>0</v>
      </c>
      <c r="Q787" s="176">
        <f t="shared" si="5"/>
        <v>0</v>
      </c>
      <c r="R787" s="178" t="s">
        <v>353</v>
      </c>
      <c r="S787" s="178" t="s">
        <v>160</v>
      </c>
      <c r="T787" s="179" t="s">
        <v>160</v>
      </c>
      <c r="U787" s="158">
        <v>0</v>
      </c>
      <c r="V787" s="158">
        <f t="shared" si="6"/>
        <v>0</v>
      </c>
      <c r="W787" s="158"/>
      <c r="X787" s="158" t="s">
        <v>354</v>
      </c>
      <c r="Y787" s="158" t="s">
        <v>162</v>
      </c>
      <c r="Z787" s="147"/>
      <c r="AA787" s="147"/>
      <c r="AB787" s="147"/>
      <c r="AC787" s="147"/>
      <c r="AD787" s="147"/>
      <c r="AE787" s="147"/>
      <c r="AF787" s="147"/>
      <c r="AG787" s="147" t="s">
        <v>355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2" x14ac:dyDescent="0.2">
      <c r="A788" s="154"/>
      <c r="B788" s="155"/>
      <c r="C788" s="191" t="s">
        <v>1278</v>
      </c>
      <c r="D788" s="160"/>
      <c r="E788" s="161">
        <v>4</v>
      </c>
      <c r="F788" s="158"/>
      <c r="G788" s="158"/>
      <c r="H788" s="158"/>
      <c r="I788" s="158"/>
      <c r="J788" s="158"/>
      <c r="K788" s="158"/>
      <c r="L788" s="158"/>
      <c r="M788" s="158"/>
      <c r="N788" s="157"/>
      <c r="O788" s="157"/>
      <c r="P788" s="157"/>
      <c r="Q788" s="157"/>
      <c r="R788" s="158"/>
      <c r="S788" s="158"/>
      <c r="T788" s="158"/>
      <c r="U788" s="158"/>
      <c r="V788" s="158"/>
      <c r="W788" s="158"/>
      <c r="X788" s="158"/>
      <c r="Y788" s="158"/>
      <c r="Z788" s="147"/>
      <c r="AA788" s="147"/>
      <c r="AB788" s="147"/>
      <c r="AC788" s="147"/>
      <c r="AD788" s="147"/>
      <c r="AE788" s="147"/>
      <c r="AF788" s="147"/>
      <c r="AG788" s="147" t="s">
        <v>167</v>
      </c>
      <c r="AH788" s="147">
        <v>5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">
      <c r="A789" s="154">
        <v>204</v>
      </c>
      <c r="B789" s="155" t="s">
        <v>1279</v>
      </c>
      <c r="C789" s="193" t="s">
        <v>1280</v>
      </c>
      <c r="D789" s="156" t="s">
        <v>0</v>
      </c>
      <c r="E789" s="188"/>
      <c r="F789" s="159"/>
      <c r="G789" s="158">
        <f>ROUND(E789*F789,2)</f>
        <v>0</v>
      </c>
      <c r="H789" s="159"/>
      <c r="I789" s="158">
        <f>ROUND(E789*H789,2)</f>
        <v>0</v>
      </c>
      <c r="J789" s="159"/>
      <c r="K789" s="158">
        <f>ROUND(E789*J789,2)</f>
        <v>0</v>
      </c>
      <c r="L789" s="158">
        <v>21</v>
      </c>
      <c r="M789" s="158">
        <f>G789*(1+L789/100)</f>
        <v>0</v>
      </c>
      <c r="N789" s="157">
        <v>0</v>
      </c>
      <c r="O789" s="157">
        <f>ROUND(E789*N789,2)</f>
        <v>0</v>
      </c>
      <c r="P789" s="157">
        <v>0</v>
      </c>
      <c r="Q789" s="157">
        <f>ROUND(E789*P789,2)</f>
        <v>0</v>
      </c>
      <c r="R789" s="158" t="s">
        <v>421</v>
      </c>
      <c r="S789" s="158" t="s">
        <v>160</v>
      </c>
      <c r="T789" s="158" t="s">
        <v>160</v>
      </c>
      <c r="U789" s="158">
        <v>0</v>
      </c>
      <c r="V789" s="158">
        <f>ROUND(E789*U789,2)</f>
        <v>0</v>
      </c>
      <c r="W789" s="158"/>
      <c r="X789" s="158" t="s">
        <v>320</v>
      </c>
      <c r="Y789" s="158" t="s">
        <v>162</v>
      </c>
      <c r="Z789" s="147"/>
      <c r="AA789" s="147"/>
      <c r="AB789" s="147"/>
      <c r="AC789" s="147"/>
      <c r="AD789" s="147"/>
      <c r="AE789" s="147"/>
      <c r="AF789" s="147"/>
      <c r="AG789" s="147" t="s">
        <v>321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2" x14ac:dyDescent="0.2">
      <c r="A790" s="154"/>
      <c r="B790" s="155"/>
      <c r="C790" s="260" t="s">
        <v>359</v>
      </c>
      <c r="D790" s="261"/>
      <c r="E790" s="261"/>
      <c r="F790" s="261"/>
      <c r="G790" s="261"/>
      <c r="H790" s="158"/>
      <c r="I790" s="158"/>
      <c r="J790" s="158"/>
      <c r="K790" s="158"/>
      <c r="L790" s="158"/>
      <c r="M790" s="158"/>
      <c r="N790" s="157"/>
      <c r="O790" s="157"/>
      <c r="P790" s="157"/>
      <c r="Q790" s="157"/>
      <c r="R790" s="158"/>
      <c r="S790" s="158"/>
      <c r="T790" s="158"/>
      <c r="U790" s="158"/>
      <c r="V790" s="158"/>
      <c r="W790" s="158"/>
      <c r="X790" s="158"/>
      <c r="Y790" s="158"/>
      <c r="Z790" s="147"/>
      <c r="AA790" s="147"/>
      <c r="AB790" s="147"/>
      <c r="AC790" s="147"/>
      <c r="AD790" s="147"/>
      <c r="AE790" s="147"/>
      <c r="AF790" s="147"/>
      <c r="AG790" s="147" t="s">
        <v>165</v>
      </c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x14ac:dyDescent="0.2">
      <c r="A791" s="166" t="s">
        <v>154</v>
      </c>
      <c r="B791" s="167" t="s">
        <v>110</v>
      </c>
      <c r="C791" s="189" t="s">
        <v>111</v>
      </c>
      <c r="D791" s="168"/>
      <c r="E791" s="169"/>
      <c r="F791" s="170"/>
      <c r="G791" s="170">
        <f>SUMIF(AG792:AG814,"&lt;&gt;NOR",G792:G814)</f>
        <v>0</v>
      </c>
      <c r="H791" s="170"/>
      <c r="I791" s="170">
        <f>SUM(I792:I814)</f>
        <v>0</v>
      </c>
      <c r="J791" s="170"/>
      <c r="K791" s="170">
        <f>SUM(K792:K814)</f>
        <v>0</v>
      </c>
      <c r="L791" s="170"/>
      <c r="M791" s="170">
        <f>SUM(M792:M814)</f>
        <v>0</v>
      </c>
      <c r="N791" s="169"/>
      <c r="O791" s="169">
        <f>SUM(O792:O814)</f>
        <v>0.05</v>
      </c>
      <c r="P791" s="169"/>
      <c r="Q791" s="169">
        <f>SUM(Q792:Q814)</f>
        <v>0</v>
      </c>
      <c r="R791" s="170"/>
      <c r="S791" s="170"/>
      <c r="T791" s="171"/>
      <c r="U791" s="165"/>
      <c r="V791" s="165">
        <f>SUM(V792:V814)</f>
        <v>5.34</v>
      </c>
      <c r="W791" s="165"/>
      <c r="X791" s="165"/>
      <c r="Y791" s="165"/>
      <c r="AG791" t="s">
        <v>155</v>
      </c>
    </row>
    <row r="792" spans="1:60" ht="22.5" outlineLevel="1" x14ac:dyDescent="0.2">
      <c r="A792" s="173">
        <v>205</v>
      </c>
      <c r="B792" s="174" t="s">
        <v>425</v>
      </c>
      <c r="C792" s="190" t="s">
        <v>426</v>
      </c>
      <c r="D792" s="175" t="s">
        <v>170</v>
      </c>
      <c r="E792" s="176">
        <v>2.16</v>
      </c>
      <c r="F792" s="177"/>
      <c r="G792" s="178">
        <f>ROUND(E792*F792,2)</f>
        <v>0</v>
      </c>
      <c r="H792" s="177"/>
      <c r="I792" s="178">
        <f>ROUND(E792*H792,2)</f>
        <v>0</v>
      </c>
      <c r="J792" s="177"/>
      <c r="K792" s="178">
        <f>ROUND(E792*J792,2)</f>
        <v>0</v>
      </c>
      <c r="L792" s="178">
        <v>21</v>
      </c>
      <c r="M792" s="178">
        <f>G792*(1+L792/100)</f>
        <v>0</v>
      </c>
      <c r="N792" s="176">
        <v>0</v>
      </c>
      <c r="O792" s="176">
        <f>ROUND(E792*N792,2)</f>
        <v>0</v>
      </c>
      <c r="P792" s="176">
        <v>0</v>
      </c>
      <c r="Q792" s="176">
        <f>ROUND(E792*P792,2)</f>
        <v>0</v>
      </c>
      <c r="R792" s="178" t="s">
        <v>427</v>
      </c>
      <c r="S792" s="178" t="s">
        <v>160</v>
      </c>
      <c r="T792" s="179" t="s">
        <v>160</v>
      </c>
      <c r="U792" s="158">
        <v>1.6E-2</v>
      </c>
      <c r="V792" s="158">
        <f>ROUND(E792*U792,2)</f>
        <v>0.03</v>
      </c>
      <c r="W792" s="158"/>
      <c r="X792" s="158" t="s">
        <v>161</v>
      </c>
      <c r="Y792" s="158" t="s">
        <v>162</v>
      </c>
      <c r="Z792" s="147"/>
      <c r="AA792" s="147"/>
      <c r="AB792" s="147"/>
      <c r="AC792" s="147"/>
      <c r="AD792" s="147"/>
      <c r="AE792" s="147"/>
      <c r="AF792" s="147"/>
      <c r="AG792" s="147" t="s">
        <v>163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2" x14ac:dyDescent="0.2">
      <c r="A793" s="154"/>
      <c r="B793" s="155"/>
      <c r="C793" s="191" t="s">
        <v>1281</v>
      </c>
      <c r="D793" s="160"/>
      <c r="E793" s="161">
        <v>2.16</v>
      </c>
      <c r="F793" s="158"/>
      <c r="G793" s="158"/>
      <c r="H793" s="158"/>
      <c r="I793" s="158"/>
      <c r="J793" s="158"/>
      <c r="K793" s="158"/>
      <c r="L793" s="158"/>
      <c r="M793" s="158"/>
      <c r="N793" s="157"/>
      <c r="O793" s="157"/>
      <c r="P793" s="157"/>
      <c r="Q793" s="157"/>
      <c r="R793" s="158"/>
      <c r="S793" s="158"/>
      <c r="T793" s="158"/>
      <c r="U793" s="158"/>
      <c r="V793" s="158"/>
      <c r="W793" s="158"/>
      <c r="X793" s="158"/>
      <c r="Y793" s="158"/>
      <c r="Z793" s="147"/>
      <c r="AA793" s="147"/>
      <c r="AB793" s="147"/>
      <c r="AC793" s="147"/>
      <c r="AD793" s="147"/>
      <c r="AE793" s="147"/>
      <c r="AF793" s="147"/>
      <c r="AG793" s="147" t="s">
        <v>167</v>
      </c>
      <c r="AH793" s="147">
        <v>5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2">
      <c r="A794" s="173">
        <v>206</v>
      </c>
      <c r="B794" s="174" t="s">
        <v>429</v>
      </c>
      <c r="C794" s="190" t="s">
        <v>430</v>
      </c>
      <c r="D794" s="175" t="s">
        <v>170</v>
      </c>
      <c r="E794" s="176">
        <v>2.16</v>
      </c>
      <c r="F794" s="177"/>
      <c r="G794" s="178">
        <f>ROUND(E794*F794,2)</f>
        <v>0</v>
      </c>
      <c r="H794" s="177"/>
      <c r="I794" s="178">
        <f>ROUND(E794*H794,2)</f>
        <v>0</v>
      </c>
      <c r="J794" s="177"/>
      <c r="K794" s="178">
        <f>ROUND(E794*J794,2)</f>
        <v>0</v>
      </c>
      <c r="L794" s="178">
        <v>21</v>
      </c>
      <c r="M794" s="178">
        <f>G794*(1+L794/100)</f>
        <v>0</v>
      </c>
      <c r="N794" s="176">
        <v>2.1000000000000001E-4</v>
      </c>
      <c r="O794" s="176">
        <f>ROUND(E794*N794,2)</f>
        <v>0</v>
      </c>
      <c r="P794" s="176">
        <v>0</v>
      </c>
      <c r="Q794" s="176">
        <f>ROUND(E794*P794,2)</f>
        <v>0</v>
      </c>
      <c r="R794" s="178" t="s">
        <v>427</v>
      </c>
      <c r="S794" s="178" t="s">
        <v>160</v>
      </c>
      <c r="T794" s="179" t="s">
        <v>160</v>
      </c>
      <c r="U794" s="158">
        <v>0.05</v>
      </c>
      <c r="V794" s="158">
        <f>ROUND(E794*U794,2)</f>
        <v>0.11</v>
      </c>
      <c r="W794" s="158"/>
      <c r="X794" s="158" t="s">
        <v>161</v>
      </c>
      <c r="Y794" s="158" t="s">
        <v>162</v>
      </c>
      <c r="Z794" s="147"/>
      <c r="AA794" s="147"/>
      <c r="AB794" s="147"/>
      <c r="AC794" s="147"/>
      <c r="AD794" s="147"/>
      <c r="AE794" s="147"/>
      <c r="AF794" s="147"/>
      <c r="AG794" s="147" t="s">
        <v>406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2" x14ac:dyDescent="0.2">
      <c r="A795" s="154"/>
      <c r="B795" s="155"/>
      <c r="C795" s="191" t="s">
        <v>1281</v>
      </c>
      <c r="D795" s="160"/>
      <c r="E795" s="161">
        <v>2.16</v>
      </c>
      <c r="F795" s="158"/>
      <c r="G795" s="158"/>
      <c r="H795" s="158"/>
      <c r="I795" s="158"/>
      <c r="J795" s="158"/>
      <c r="K795" s="158"/>
      <c r="L795" s="158"/>
      <c r="M795" s="158"/>
      <c r="N795" s="157"/>
      <c r="O795" s="157"/>
      <c r="P795" s="157"/>
      <c r="Q795" s="157"/>
      <c r="R795" s="158"/>
      <c r="S795" s="158"/>
      <c r="T795" s="158"/>
      <c r="U795" s="158"/>
      <c r="V795" s="158"/>
      <c r="W795" s="158"/>
      <c r="X795" s="158"/>
      <c r="Y795" s="158"/>
      <c r="Z795" s="147"/>
      <c r="AA795" s="147"/>
      <c r="AB795" s="147"/>
      <c r="AC795" s="147"/>
      <c r="AD795" s="147"/>
      <c r="AE795" s="147"/>
      <c r="AF795" s="147"/>
      <c r="AG795" s="147" t="s">
        <v>167</v>
      </c>
      <c r="AH795" s="147">
        <v>5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ht="22.5" outlineLevel="1" x14ac:dyDescent="0.2">
      <c r="A796" s="173">
        <v>207</v>
      </c>
      <c r="B796" s="174" t="s">
        <v>1282</v>
      </c>
      <c r="C796" s="190" t="s">
        <v>1283</v>
      </c>
      <c r="D796" s="175" t="s">
        <v>170</v>
      </c>
      <c r="E796" s="176">
        <v>2.16</v>
      </c>
      <c r="F796" s="177"/>
      <c r="G796" s="178">
        <f>ROUND(E796*F796,2)</f>
        <v>0</v>
      </c>
      <c r="H796" s="177"/>
      <c r="I796" s="178">
        <f>ROUND(E796*H796,2)</f>
        <v>0</v>
      </c>
      <c r="J796" s="177"/>
      <c r="K796" s="178">
        <f>ROUND(E796*J796,2)</f>
        <v>0</v>
      </c>
      <c r="L796" s="178">
        <v>21</v>
      </c>
      <c r="M796" s="178">
        <f>G796*(1+L796/100)</f>
        <v>0</v>
      </c>
      <c r="N796" s="176">
        <v>6.9300000000000004E-3</v>
      </c>
      <c r="O796" s="176">
        <f>ROUND(E796*N796,2)</f>
        <v>0.01</v>
      </c>
      <c r="P796" s="176">
        <v>0</v>
      </c>
      <c r="Q796" s="176">
        <f>ROUND(E796*P796,2)</f>
        <v>0</v>
      </c>
      <c r="R796" s="178" t="s">
        <v>427</v>
      </c>
      <c r="S796" s="178" t="s">
        <v>160</v>
      </c>
      <c r="T796" s="179" t="s">
        <v>160</v>
      </c>
      <c r="U796" s="158">
        <v>1.3466</v>
      </c>
      <c r="V796" s="158">
        <f>ROUND(E796*U796,2)</f>
        <v>2.91</v>
      </c>
      <c r="W796" s="158"/>
      <c r="X796" s="158" t="s">
        <v>161</v>
      </c>
      <c r="Y796" s="158" t="s">
        <v>162</v>
      </c>
      <c r="Z796" s="147"/>
      <c r="AA796" s="147"/>
      <c r="AB796" s="147"/>
      <c r="AC796" s="147"/>
      <c r="AD796" s="147"/>
      <c r="AE796" s="147"/>
      <c r="AF796" s="147"/>
      <c r="AG796" s="147" t="s">
        <v>406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2" x14ac:dyDescent="0.2">
      <c r="A797" s="154"/>
      <c r="B797" s="155"/>
      <c r="C797" s="191" t="s">
        <v>895</v>
      </c>
      <c r="D797" s="160"/>
      <c r="E797" s="161">
        <v>2.16</v>
      </c>
      <c r="F797" s="158"/>
      <c r="G797" s="158"/>
      <c r="H797" s="158"/>
      <c r="I797" s="158"/>
      <c r="J797" s="158"/>
      <c r="K797" s="158"/>
      <c r="L797" s="158"/>
      <c r="M797" s="158"/>
      <c r="N797" s="157"/>
      <c r="O797" s="157"/>
      <c r="P797" s="157"/>
      <c r="Q797" s="157"/>
      <c r="R797" s="158"/>
      <c r="S797" s="158"/>
      <c r="T797" s="158"/>
      <c r="U797" s="158"/>
      <c r="V797" s="158"/>
      <c r="W797" s="158"/>
      <c r="X797" s="158"/>
      <c r="Y797" s="158"/>
      <c r="Z797" s="147"/>
      <c r="AA797" s="147"/>
      <c r="AB797" s="147"/>
      <c r="AC797" s="147"/>
      <c r="AD797" s="147"/>
      <c r="AE797" s="147"/>
      <c r="AF797" s="147"/>
      <c r="AG797" s="147" t="s">
        <v>167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ht="33.75" outlineLevel="1" x14ac:dyDescent="0.2">
      <c r="A798" s="173">
        <v>208</v>
      </c>
      <c r="B798" s="174" t="s">
        <v>1284</v>
      </c>
      <c r="C798" s="190" t="s">
        <v>1285</v>
      </c>
      <c r="D798" s="175" t="s">
        <v>186</v>
      </c>
      <c r="E798" s="176">
        <v>3.2</v>
      </c>
      <c r="F798" s="177"/>
      <c r="G798" s="178">
        <f>ROUND(E798*F798,2)</f>
        <v>0</v>
      </c>
      <c r="H798" s="177"/>
      <c r="I798" s="178">
        <f>ROUND(E798*H798,2)</f>
        <v>0</v>
      </c>
      <c r="J798" s="177"/>
      <c r="K798" s="178">
        <f>ROUND(E798*J798,2)</f>
        <v>0</v>
      </c>
      <c r="L798" s="178">
        <v>21</v>
      </c>
      <c r="M798" s="178">
        <f>G798*(1+L798/100)</f>
        <v>0</v>
      </c>
      <c r="N798" s="176">
        <v>4.6000000000000001E-4</v>
      </c>
      <c r="O798" s="176">
        <f>ROUND(E798*N798,2)</f>
        <v>0</v>
      </c>
      <c r="P798" s="176">
        <v>0</v>
      </c>
      <c r="Q798" s="176">
        <f>ROUND(E798*P798,2)</f>
        <v>0</v>
      </c>
      <c r="R798" s="178" t="s">
        <v>427</v>
      </c>
      <c r="S798" s="178" t="s">
        <v>160</v>
      </c>
      <c r="T798" s="179" t="s">
        <v>160</v>
      </c>
      <c r="U798" s="158">
        <v>0.20805000000000001</v>
      </c>
      <c r="V798" s="158">
        <f>ROUND(E798*U798,2)</f>
        <v>0.67</v>
      </c>
      <c r="W798" s="158"/>
      <c r="X798" s="158" t="s">
        <v>161</v>
      </c>
      <c r="Y798" s="158" t="s">
        <v>162</v>
      </c>
      <c r="Z798" s="147"/>
      <c r="AA798" s="147"/>
      <c r="AB798" s="147"/>
      <c r="AC798" s="147"/>
      <c r="AD798" s="147"/>
      <c r="AE798" s="147"/>
      <c r="AF798" s="147"/>
      <c r="AG798" s="147" t="s">
        <v>163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2" x14ac:dyDescent="0.2">
      <c r="A799" s="154"/>
      <c r="B799" s="155"/>
      <c r="C799" s="254" t="s">
        <v>1286</v>
      </c>
      <c r="D799" s="255"/>
      <c r="E799" s="255"/>
      <c r="F799" s="255"/>
      <c r="G799" s="255"/>
      <c r="H799" s="158"/>
      <c r="I799" s="158"/>
      <c r="J799" s="158"/>
      <c r="K799" s="158"/>
      <c r="L799" s="158"/>
      <c r="M799" s="158"/>
      <c r="N799" s="157"/>
      <c r="O799" s="157"/>
      <c r="P799" s="157"/>
      <c r="Q799" s="157"/>
      <c r="R799" s="158"/>
      <c r="S799" s="158"/>
      <c r="T799" s="158"/>
      <c r="U799" s="158"/>
      <c r="V799" s="158"/>
      <c r="W799" s="158"/>
      <c r="X799" s="158"/>
      <c r="Y799" s="158"/>
      <c r="Z799" s="147"/>
      <c r="AA799" s="147"/>
      <c r="AB799" s="147"/>
      <c r="AC799" s="147"/>
      <c r="AD799" s="147"/>
      <c r="AE799" s="147"/>
      <c r="AF799" s="147"/>
      <c r="AG799" s="147" t="s">
        <v>189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2" x14ac:dyDescent="0.2">
      <c r="A800" s="154"/>
      <c r="B800" s="155"/>
      <c r="C800" s="191" t="s">
        <v>1287</v>
      </c>
      <c r="D800" s="160"/>
      <c r="E800" s="161">
        <v>3.2</v>
      </c>
      <c r="F800" s="158"/>
      <c r="G800" s="158"/>
      <c r="H800" s="158"/>
      <c r="I800" s="158"/>
      <c r="J800" s="158"/>
      <c r="K800" s="158"/>
      <c r="L800" s="158"/>
      <c r="M800" s="158"/>
      <c r="N800" s="157"/>
      <c r="O800" s="157"/>
      <c r="P800" s="157"/>
      <c r="Q800" s="157"/>
      <c r="R800" s="158"/>
      <c r="S800" s="158"/>
      <c r="T800" s="158"/>
      <c r="U800" s="158"/>
      <c r="V800" s="158"/>
      <c r="W800" s="158"/>
      <c r="X800" s="158"/>
      <c r="Y800" s="158"/>
      <c r="Z800" s="147"/>
      <c r="AA800" s="147"/>
      <c r="AB800" s="147"/>
      <c r="AC800" s="147"/>
      <c r="AD800" s="147"/>
      <c r="AE800" s="147"/>
      <c r="AF800" s="147"/>
      <c r="AG800" s="147" t="s">
        <v>167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ht="33.75" outlineLevel="1" x14ac:dyDescent="0.2">
      <c r="A801" s="173">
        <v>209</v>
      </c>
      <c r="B801" s="174" t="s">
        <v>1288</v>
      </c>
      <c r="C801" s="190" t="s">
        <v>1289</v>
      </c>
      <c r="D801" s="175" t="s">
        <v>186</v>
      </c>
      <c r="E801" s="176">
        <v>4.4000000000000004</v>
      </c>
      <c r="F801" s="177"/>
      <c r="G801" s="178">
        <f>ROUND(E801*F801,2)</f>
        <v>0</v>
      </c>
      <c r="H801" s="177"/>
      <c r="I801" s="178">
        <f>ROUND(E801*H801,2)</f>
        <v>0</v>
      </c>
      <c r="J801" s="177"/>
      <c r="K801" s="178">
        <f>ROUND(E801*J801,2)</f>
        <v>0</v>
      </c>
      <c r="L801" s="178">
        <v>21</v>
      </c>
      <c r="M801" s="178">
        <f>G801*(1+L801/100)</f>
        <v>0</v>
      </c>
      <c r="N801" s="176">
        <v>2.3000000000000001E-4</v>
      </c>
      <c r="O801" s="176">
        <f>ROUND(E801*N801,2)</f>
        <v>0</v>
      </c>
      <c r="P801" s="176">
        <v>0</v>
      </c>
      <c r="Q801" s="176">
        <f>ROUND(E801*P801,2)</f>
        <v>0</v>
      </c>
      <c r="R801" s="178" t="s">
        <v>427</v>
      </c>
      <c r="S801" s="178" t="s">
        <v>160</v>
      </c>
      <c r="T801" s="179" t="s">
        <v>160</v>
      </c>
      <c r="U801" s="158">
        <v>0.20805000000000001</v>
      </c>
      <c r="V801" s="158">
        <f>ROUND(E801*U801,2)</f>
        <v>0.92</v>
      </c>
      <c r="W801" s="158"/>
      <c r="X801" s="158" t="s">
        <v>161</v>
      </c>
      <c r="Y801" s="158" t="s">
        <v>162</v>
      </c>
      <c r="Z801" s="147"/>
      <c r="AA801" s="147"/>
      <c r="AB801" s="147"/>
      <c r="AC801" s="147"/>
      <c r="AD801" s="147"/>
      <c r="AE801" s="147"/>
      <c r="AF801" s="147"/>
      <c r="AG801" s="147" t="s">
        <v>163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2" x14ac:dyDescent="0.2">
      <c r="A802" s="154"/>
      <c r="B802" s="155"/>
      <c r="C802" s="191" t="s">
        <v>1290</v>
      </c>
      <c r="D802" s="160"/>
      <c r="E802" s="161">
        <v>4.4000000000000004</v>
      </c>
      <c r="F802" s="158"/>
      <c r="G802" s="158"/>
      <c r="H802" s="158"/>
      <c r="I802" s="158"/>
      <c r="J802" s="158"/>
      <c r="K802" s="158"/>
      <c r="L802" s="158"/>
      <c r="M802" s="158"/>
      <c r="N802" s="157"/>
      <c r="O802" s="157"/>
      <c r="P802" s="157"/>
      <c r="Q802" s="157"/>
      <c r="R802" s="158"/>
      <c r="S802" s="158"/>
      <c r="T802" s="158"/>
      <c r="U802" s="158"/>
      <c r="V802" s="158"/>
      <c r="W802" s="158"/>
      <c r="X802" s="158"/>
      <c r="Y802" s="158"/>
      <c r="Z802" s="147"/>
      <c r="AA802" s="147"/>
      <c r="AB802" s="147"/>
      <c r="AC802" s="147"/>
      <c r="AD802" s="147"/>
      <c r="AE802" s="147"/>
      <c r="AF802" s="147"/>
      <c r="AG802" s="147" t="s">
        <v>167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ht="33.75" outlineLevel="1" x14ac:dyDescent="0.2">
      <c r="A803" s="173">
        <v>210</v>
      </c>
      <c r="B803" s="174" t="s">
        <v>1291</v>
      </c>
      <c r="C803" s="190" t="s">
        <v>1292</v>
      </c>
      <c r="D803" s="175" t="s">
        <v>186</v>
      </c>
      <c r="E803" s="176">
        <v>3.1</v>
      </c>
      <c r="F803" s="177"/>
      <c r="G803" s="178">
        <f>ROUND(E803*F803,2)</f>
        <v>0</v>
      </c>
      <c r="H803" s="177"/>
      <c r="I803" s="178">
        <f>ROUND(E803*H803,2)</f>
        <v>0</v>
      </c>
      <c r="J803" s="177"/>
      <c r="K803" s="178">
        <f>ROUND(E803*J803,2)</f>
        <v>0</v>
      </c>
      <c r="L803" s="178">
        <v>21</v>
      </c>
      <c r="M803" s="178">
        <f>G803*(1+L803/100)</f>
        <v>0</v>
      </c>
      <c r="N803" s="176">
        <v>2.3000000000000001E-4</v>
      </c>
      <c r="O803" s="176">
        <f>ROUND(E803*N803,2)</f>
        <v>0</v>
      </c>
      <c r="P803" s="176">
        <v>0</v>
      </c>
      <c r="Q803" s="176">
        <f>ROUND(E803*P803,2)</f>
        <v>0</v>
      </c>
      <c r="R803" s="178" t="s">
        <v>427</v>
      </c>
      <c r="S803" s="178" t="s">
        <v>160</v>
      </c>
      <c r="T803" s="179" t="s">
        <v>160</v>
      </c>
      <c r="U803" s="158">
        <v>0.20805000000000001</v>
      </c>
      <c r="V803" s="158">
        <f>ROUND(E803*U803,2)</f>
        <v>0.64</v>
      </c>
      <c r="W803" s="158"/>
      <c r="X803" s="158" t="s">
        <v>161</v>
      </c>
      <c r="Y803" s="158" t="s">
        <v>162</v>
      </c>
      <c r="Z803" s="147"/>
      <c r="AA803" s="147"/>
      <c r="AB803" s="147"/>
      <c r="AC803" s="147"/>
      <c r="AD803" s="147"/>
      <c r="AE803" s="147"/>
      <c r="AF803" s="147"/>
      <c r="AG803" s="147" t="s">
        <v>163</v>
      </c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2" x14ac:dyDescent="0.2">
      <c r="A804" s="154"/>
      <c r="B804" s="155"/>
      <c r="C804" s="191" t="s">
        <v>1293</v>
      </c>
      <c r="D804" s="160"/>
      <c r="E804" s="161">
        <v>0.9</v>
      </c>
      <c r="F804" s="158"/>
      <c r="G804" s="158"/>
      <c r="H804" s="158"/>
      <c r="I804" s="158"/>
      <c r="J804" s="158"/>
      <c r="K804" s="158"/>
      <c r="L804" s="158"/>
      <c r="M804" s="158"/>
      <c r="N804" s="157"/>
      <c r="O804" s="157"/>
      <c r="P804" s="157"/>
      <c r="Q804" s="157"/>
      <c r="R804" s="158"/>
      <c r="S804" s="158"/>
      <c r="T804" s="158"/>
      <c r="U804" s="158"/>
      <c r="V804" s="158"/>
      <c r="W804" s="158"/>
      <c r="X804" s="158"/>
      <c r="Y804" s="158"/>
      <c r="Z804" s="147"/>
      <c r="AA804" s="147"/>
      <c r="AB804" s="147"/>
      <c r="AC804" s="147"/>
      <c r="AD804" s="147"/>
      <c r="AE804" s="147"/>
      <c r="AF804" s="147"/>
      <c r="AG804" s="147" t="s">
        <v>167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3" x14ac:dyDescent="0.2">
      <c r="A805" s="154"/>
      <c r="B805" s="155"/>
      <c r="C805" s="191" t="s">
        <v>1294</v>
      </c>
      <c r="D805" s="160"/>
      <c r="E805" s="161">
        <v>2.2000000000000002</v>
      </c>
      <c r="F805" s="158"/>
      <c r="G805" s="158"/>
      <c r="H805" s="158"/>
      <c r="I805" s="158"/>
      <c r="J805" s="158"/>
      <c r="K805" s="158"/>
      <c r="L805" s="158"/>
      <c r="M805" s="158"/>
      <c r="N805" s="157"/>
      <c r="O805" s="157"/>
      <c r="P805" s="157"/>
      <c r="Q805" s="157"/>
      <c r="R805" s="158"/>
      <c r="S805" s="158"/>
      <c r="T805" s="158"/>
      <c r="U805" s="158"/>
      <c r="V805" s="158"/>
      <c r="W805" s="158"/>
      <c r="X805" s="158"/>
      <c r="Y805" s="158"/>
      <c r="Z805" s="147"/>
      <c r="AA805" s="147"/>
      <c r="AB805" s="147"/>
      <c r="AC805" s="147"/>
      <c r="AD805" s="147"/>
      <c r="AE805" s="147"/>
      <c r="AF805" s="147"/>
      <c r="AG805" s="147" t="s">
        <v>167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2">
      <c r="A806" s="173">
        <v>211</v>
      </c>
      <c r="B806" s="174" t="s">
        <v>435</v>
      </c>
      <c r="C806" s="190" t="s">
        <v>436</v>
      </c>
      <c r="D806" s="175" t="s">
        <v>186</v>
      </c>
      <c r="E806" s="176">
        <v>0.8</v>
      </c>
      <c r="F806" s="177"/>
      <c r="G806" s="178">
        <f>ROUND(E806*F806,2)</f>
        <v>0</v>
      </c>
      <c r="H806" s="177"/>
      <c r="I806" s="178">
        <f>ROUND(E806*H806,2)</f>
        <v>0</v>
      </c>
      <c r="J806" s="177"/>
      <c r="K806" s="178">
        <f>ROUND(E806*J806,2)</f>
        <v>0</v>
      </c>
      <c r="L806" s="178">
        <v>21</v>
      </c>
      <c r="M806" s="178">
        <f>G806*(1+L806/100)</f>
        <v>0</v>
      </c>
      <c r="N806" s="176">
        <v>4.0000000000000003E-5</v>
      </c>
      <c r="O806" s="176">
        <f>ROUND(E806*N806,2)</f>
        <v>0</v>
      </c>
      <c r="P806" s="176">
        <v>0</v>
      </c>
      <c r="Q806" s="176">
        <f>ROUND(E806*P806,2)</f>
        <v>0</v>
      </c>
      <c r="R806" s="178" t="s">
        <v>427</v>
      </c>
      <c r="S806" s="178" t="s">
        <v>160</v>
      </c>
      <c r="T806" s="179" t="s">
        <v>160</v>
      </c>
      <c r="U806" s="158">
        <v>7.0000000000000007E-2</v>
      </c>
      <c r="V806" s="158">
        <f>ROUND(E806*U806,2)</f>
        <v>0.06</v>
      </c>
      <c r="W806" s="158"/>
      <c r="X806" s="158" t="s">
        <v>161</v>
      </c>
      <c r="Y806" s="158" t="s">
        <v>162</v>
      </c>
      <c r="Z806" s="147"/>
      <c r="AA806" s="147"/>
      <c r="AB806" s="147"/>
      <c r="AC806" s="147"/>
      <c r="AD806" s="147"/>
      <c r="AE806" s="147"/>
      <c r="AF806" s="147"/>
      <c r="AG806" s="147" t="s">
        <v>406</v>
      </c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2" x14ac:dyDescent="0.2">
      <c r="A807" s="154"/>
      <c r="B807" s="155"/>
      <c r="C807" s="254" t="s">
        <v>437</v>
      </c>
      <c r="D807" s="255"/>
      <c r="E807" s="255"/>
      <c r="F807" s="255"/>
      <c r="G807" s="255"/>
      <c r="H807" s="158"/>
      <c r="I807" s="158"/>
      <c r="J807" s="158"/>
      <c r="K807" s="158"/>
      <c r="L807" s="158"/>
      <c r="M807" s="158"/>
      <c r="N807" s="157"/>
      <c r="O807" s="157"/>
      <c r="P807" s="157"/>
      <c r="Q807" s="157"/>
      <c r="R807" s="158"/>
      <c r="S807" s="158"/>
      <c r="T807" s="158"/>
      <c r="U807" s="158"/>
      <c r="V807" s="158"/>
      <c r="W807" s="158"/>
      <c r="X807" s="158"/>
      <c r="Y807" s="158"/>
      <c r="Z807" s="147"/>
      <c r="AA807" s="147"/>
      <c r="AB807" s="147"/>
      <c r="AC807" s="147"/>
      <c r="AD807" s="147"/>
      <c r="AE807" s="147"/>
      <c r="AF807" s="147"/>
      <c r="AG807" s="147" t="s">
        <v>189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2" x14ac:dyDescent="0.2">
      <c r="A808" s="154"/>
      <c r="B808" s="155"/>
      <c r="C808" s="191" t="s">
        <v>1295</v>
      </c>
      <c r="D808" s="160"/>
      <c r="E808" s="161">
        <v>0.8</v>
      </c>
      <c r="F808" s="158"/>
      <c r="G808" s="158"/>
      <c r="H808" s="158"/>
      <c r="I808" s="158"/>
      <c r="J808" s="158"/>
      <c r="K808" s="158"/>
      <c r="L808" s="158"/>
      <c r="M808" s="158"/>
      <c r="N808" s="157"/>
      <c r="O808" s="157"/>
      <c r="P808" s="157"/>
      <c r="Q808" s="157"/>
      <c r="R808" s="158"/>
      <c r="S808" s="158"/>
      <c r="T808" s="158"/>
      <c r="U808" s="158"/>
      <c r="V808" s="158"/>
      <c r="W808" s="158"/>
      <c r="X808" s="158"/>
      <c r="Y808" s="158"/>
      <c r="Z808" s="147"/>
      <c r="AA808" s="147"/>
      <c r="AB808" s="147"/>
      <c r="AC808" s="147"/>
      <c r="AD808" s="147"/>
      <c r="AE808" s="147"/>
      <c r="AF808" s="147"/>
      <c r="AG808" s="147" t="s">
        <v>167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2">
      <c r="A809" s="173">
        <v>212</v>
      </c>
      <c r="B809" s="174" t="s">
        <v>443</v>
      </c>
      <c r="C809" s="190" t="s">
        <v>444</v>
      </c>
      <c r="D809" s="175" t="s">
        <v>170</v>
      </c>
      <c r="E809" s="176">
        <v>2.16</v>
      </c>
      <c r="F809" s="177"/>
      <c r="G809" s="178">
        <f>ROUND(E809*F809,2)</f>
        <v>0</v>
      </c>
      <c r="H809" s="177"/>
      <c r="I809" s="178">
        <f>ROUND(E809*H809,2)</f>
        <v>0</v>
      </c>
      <c r="J809" s="177"/>
      <c r="K809" s="178">
        <f>ROUND(E809*J809,2)</f>
        <v>0</v>
      </c>
      <c r="L809" s="178">
        <v>21</v>
      </c>
      <c r="M809" s="178">
        <f>G809*(1+L809/100)</f>
        <v>0</v>
      </c>
      <c r="N809" s="176">
        <v>1.1999999999999999E-3</v>
      </c>
      <c r="O809" s="176">
        <f>ROUND(E809*N809,2)</f>
        <v>0</v>
      </c>
      <c r="P809" s="176">
        <v>0</v>
      </c>
      <c r="Q809" s="176">
        <f>ROUND(E809*P809,2)</f>
        <v>0</v>
      </c>
      <c r="R809" s="178" t="s">
        <v>427</v>
      </c>
      <c r="S809" s="178" t="s">
        <v>160</v>
      </c>
      <c r="T809" s="179" t="s">
        <v>160</v>
      </c>
      <c r="U809" s="158">
        <v>0</v>
      </c>
      <c r="V809" s="158">
        <f>ROUND(E809*U809,2)</f>
        <v>0</v>
      </c>
      <c r="W809" s="158"/>
      <c r="X809" s="158" t="s">
        <v>161</v>
      </c>
      <c r="Y809" s="158" t="s">
        <v>162</v>
      </c>
      <c r="Z809" s="147"/>
      <c r="AA809" s="147"/>
      <c r="AB809" s="147"/>
      <c r="AC809" s="147"/>
      <c r="AD809" s="147"/>
      <c r="AE809" s="147"/>
      <c r="AF809" s="147"/>
      <c r="AG809" s="147" t="s">
        <v>163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2" x14ac:dyDescent="0.2">
      <c r="A810" s="154"/>
      <c r="B810" s="155"/>
      <c r="C810" s="191" t="s">
        <v>1281</v>
      </c>
      <c r="D810" s="160"/>
      <c r="E810" s="161">
        <v>2.16</v>
      </c>
      <c r="F810" s="158"/>
      <c r="G810" s="158"/>
      <c r="H810" s="158"/>
      <c r="I810" s="158"/>
      <c r="J810" s="158"/>
      <c r="K810" s="158"/>
      <c r="L810" s="158"/>
      <c r="M810" s="158"/>
      <c r="N810" s="157"/>
      <c r="O810" s="157"/>
      <c r="P810" s="157"/>
      <c r="Q810" s="157"/>
      <c r="R810" s="158"/>
      <c r="S810" s="158"/>
      <c r="T810" s="158"/>
      <c r="U810" s="158"/>
      <c r="V810" s="158"/>
      <c r="W810" s="158"/>
      <c r="X810" s="158"/>
      <c r="Y810" s="158"/>
      <c r="Z810" s="147"/>
      <c r="AA810" s="147"/>
      <c r="AB810" s="147"/>
      <c r="AC810" s="147"/>
      <c r="AD810" s="147"/>
      <c r="AE810" s="147"/>
      <c r="AF810" s="147"/>
      <c r="AG810" s="147" t="s">
        <v>167</v>
      </c>
      <c r="AH810" s="147">
        <v>5</v>
      </c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2">
      <c r="A811" s="173">
        <v>213</v>
      </c>
      <c r="B811" s="174" t="s">
        <v>1296</v>
      </c>
      <c r="C811" s="190" t="s">
        <v>446</v>
      </c>
      <c r="D811" s="175" t="s">
        <v>170</v>
      </c>
      <c r="E811" s="176">
        <v>2.2679999999999998</v>
      </c>
      <c r="F811" s="177"/>
      <c r="G811" s="178">
        <f>ROUND(E811*F811,2)</f>
        <v>0</v>
      </c>
      <c r="H811" s="177"/>
      <c r="I811" s="178">
        <f>ROUND(E811*H811,2)</f>
        <v>0</v>
      </c>
      <c r="J811" s="177"/>
      <c r="K811" s="178">
        <f>ROUND(E811*J811,2)</f>
        <v>0</v>
      </c>
      <c r="L811" s="178">
        <v>21</v>
      </c>
      <c r="M811" s="178">
        <f>G811*(1+L811/100)</f>
        <v>0</v>
      </c>
      <c r="N811" s="176">
        <v>1.9199999999999998E-2</v>
      </c>
      <c r="O811" s="176">
        <f>ROUND(E811*N811,2)</f>
        <v>0.04</v>
      </c>
      <c r="P811" s="176">
        <v>0</v>
      </c>
      <c r="Q811" s="176">
        <f>ROUND(E811*P811,2)</f>
        <v>0</v>
      </c>
      <c r="R811" s="178"/>
      <c r="S811" s="178" t="s">
        <v>193</v>
      </c>
      <c r="T811" s="179" t="s">
        <v>1297</v>
      </c>
      <c r="U811" s="158">
        <v>0</v>
      </c>
      <c r="V811" s="158">
        <f>ROUND(E811*U811,2)</f>
        <v>0</v>
      </c>
      <c r="W811" s="158"/>
      <c r="X811" s="158" t="s">
        <v>354</v>
      </c>
      <c r="Y811" s="158" t="s">
        <v>162</v>
      </c>
      <c r="Z811" s="147"/>
      <c r="AA811" s="147"/>
      <c r="AB811" s="147"/>
      <c r="AC811" s="147"/>
      <c r="AD811" s="147"/>
      <c r="AE811" s="147"/>
      <c r="AF811" s="147"/>
      <c r="AG811" s="147" t="s">
        <v>447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2" x14ac:dyDescent="0.2">
      <c r="A812" s="154"/>
      <c r="B812" s="155"/>
      <c r="C812" s="191" t="s">
        <v>1298</v>
      </c>
      <c r="D812" s="160"/>
      <c r="E812" s="161">
        <v>2.2679999999999998</v>
      </c>
      <c r="F812" s="158"/>
      <c r="G812" s="158"/>
      <c r="H812" s="158"/>
      <c r="I812" s="158"/>
      <c r="J812" s="158"/>
      <c r="K812" s="158"/>
      <c r="L812" s="158"/>
      <c r="M812" s="158"/>
      <c r="N812" s="157"/>
      <c r="O812" s="157"/>
      <c r="P812" s="157"/>
      <c r="Q812" s="157"/>
      <c r="R812" s="158"/>
      <c r="S812" s="158"/>
      <c r="T812" s="158"/>
      <c r="U812" s="158"/>
      <c r="V812" s="158"/>
      <c r="W812" s="158"/>
      <c r="X812" s="158"/>
      <c r="Y812" s="158"/>
      <c r="Z812" s="147"/>
      <c r="AA812" s="147"/>
      <c r="AB812" s="147"/>
      <c r="AC812" s="147"/>
      <c r="AD812" s="147"/>
      <c r="AE812" s="147"/>
      <c r="AF812" s="147"/>
      <c r="AG812" s="147" t="s">
        <v>167</v>
      </c>
      <c r="AH812" s="147">
        <v>5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2">
      <c r="A813" s="154">
        <v>214</v>
      </c>
      <c r="B813" s="155" t="s">
        <v>1299</v>
      </c>
      <c r="C813" s="193" t="s">
        <v>1300</v>
      </c>
      <c r="D813" s="156" t="s">
        <v>0</v>
      </c>
      <c r="E813" s="188"/>
      <c r="F813" s="159"/>
      <c r="G813" s="158">
        <f>ROUND(E813*F813,2)</f>
        <v>0</v>
      </c>
      <c r="H813" s="159"/>
      <c r="I813" s="158">
        <f>ROUND(E813*H813,2)</f>
        <v>0</v>
      </c>
      <c r="J813" s="159"/>
      <c r="K813" s="158">
        <f>ROUND(E813*J813,2)</f>
        <v>0</v>
      </c>
      <c r="L813" s="158">
        <v>21</v>
      </c>
      <c r="M813" s="158">
        <f>G813*(1+L813/100)</f>
        <v>0</v>
      </c>
      <c r="N813" s="157">
        <v>0</v>
      </c>
      <c r="O813" s="157">
        <f>ROUND(E813*N813,2)</f>
        <v>0</v>
      </c>
      <c r="P813" s="157">
        <v>0</v>
      </c>
      <c r="Q813" s="157">
        <f>ROUND(E813*P813,2)</f>
        <v>0</v>
      </c>
      <c r="R813" s="158" t="s">
        <v>427</v>
      </c>
      <c r="S813" s="158" t="s">
        <v>160</v>
      </c>
      <c r="T813" s="158" t="s">
        <v>160</v>
      </c>
      <c r="U813" s="158">
        <v>0</v>
      </c>
      <c r="V813" s="158">
        <f>ROUND(E813*U813,2)</f>
        <v>0</v>
      </c>
      <c r="W813" s="158"/>
      <c r="X813" s="158" t="s">
        <v>320</v>
      </c>
      <c r="Y813" s="158" t="s">
        <v>162</v>
      </c>
      <c r="Z813" s="147"/>
      <c r="AA813" s="147"/>
      <c r="AB813" s="147"/>
      <c r="AC813" s="147"/>
      <c r="AD813" s="147"/>
      <c r="AE813" s="147"/>
      <c r="AF813" s="147"/>
      <c r="AG813" s="147" t="s">
        <v>321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2" x14ac:dyDescent="0.2">
      <c r="A814" s="154"/>
      <c r="B814" s="155"/>
      <c r="C814" s="260" t="s">
        <v>359</v>
      </c>
      <c r="D814" s="261"/>
      <c r="E814" s="261"/>
      <c r="F814" s="261"/>
      <c r="G814" s="261"/>
      <c r="H814" s="158"/>
      <c r="I814" s="158"/>
      <c r="J814" s="158"/>
      <c r="K814" s="158"/>
      <c r="L814" s="158"/>
      <c r="M814" s="158"/>
      <c r="N814" s="157"/>
      <c r="O814" s="157"/>
      <c r="P814" s="157"/>
      <c r="Q814" s="157"/>
      <c r="R814" s="158"/>
      <c r="S814" s="158"/>
      <c r="T814" s="158"/>
      <c r="U814" s="158"/>
      <c r="V814" s="158"/>
      <c r="W814" s="158"/>
      <c r="X814" s="158"/>
      <c r="Y814" s="158"/>
      <c r="Z814" s="147"/>
      <c r="AA814" s="147"/>
      <c r="AB814" s="147"/>
      <c r="AC814" s="147"/>
      <c r="AD814" s="147"/>
      <c r="AE814" s="147"/>
      <c r="AF814" s="147"/>
      <c r="AG814" s="147" t="s">
        <v>165</v>
      </c>
      <c r="AH814" s="147"/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x14ac:dyDescent="0.2">
      <c r="A815" s="166" t="s">
        <v>154</v>
      </c>
      <c r="B815" s="167" t="s">
        <v>112</v>
      </c>
      <c r="C815" s="189" t="s">
        <v>113</v>
      </c>
      <c r="D815" s="168"/>
      <c r="E815" s="169"/>
      <c r="F815" s="170"/>
      <c r="G815" s="170">
        <f>SUMIF(AG816:AG846,"&lt;&gt;NOR",G816:G846)</f>
        <v>0</v>
      </c>
      <c r="H815" s="170"/>
      <c r="I815" s="170">
        <f>SUM(I816:I846)</f>
        <v>0</v>
      </c>
      <c r="J815" s="170"/>
      <c r="K815" s="170">
        <f>SUM(K816:K846)</f>
        <v>0</v>
      </c>
      <c r="L815" s="170"/>
      <c r="M815" s="170">
        <f>SUM(M816:M846)</f>
        <v>0</v>
      </c>
      <c r="N815" s="169"/>
      <c r="O815" s="169">
        <f>SUM(O816:O846)</f>
        <v>14.73</v>
      </c>
      <c r="P815" s="169"/>
      <c r="Q815" s="169">
        <f>SUM(Q816:Q846)</f>
        <v>0</v>
      </c>
      <c r="R815" s="170"/>
      <c r="S815" s="170"/>
      <c r="T815" s="171"/>
      <c r="U815" s="165"/>
      <c r="V815" s="165">
        <f>SUM(V816:V846)</f>
        <v>1227.3800000000001</v>
      </c>
      <c r="W815" s="165"/>
      <c r="X815" s="165"/>
      <c r="Y815" s="165"/>
      <c r="AG815" t="s">
        <v>155</v>
      </c>
    </row>
    <row r="816" spans="1:60" outlineLevel="1" x14ac:dyDescent="0.2">
      <c r="A816" s="173">
        <v>215</v>
      </c>
      <c r="B816" s="174" t="s">
        <v>1301</v>
      </c>
      <c r="C816" s="190" t="s">
        <v>1302</v>
      </c>
      <c r="D816" s="175" t="s">
        <v>170</v>
      </c>
      <c r="E816" s="176">
        <v>272.7</v>
      </c>
      <c r="F816" s="177"/>
      <c r="G816" s="178">
        <f>ROUND(E816*F816,2)</f>
        <v>0</v>
      </c>
      <c r="H816" s="177"/>
      <c r="I816" s="178">
        <f>ROUND(E816*H816,2)</f>
        <v>0</v>
      </c>
      <c r="J816" s="177"/>
      <c r="K816" s="178">
        <f>ROUND(E816*J816,2)</f>
        <v>0</v>
      </c>
      <c r="L816" s="178">
        <v>21</v>
      </c>
      <c r="M816" s="178">
        <f>G816*(1+L816/100)</f>
        <v>0</v>
      </c>
      <c r="N816" s="176">
        <v>0</v>
      </c>
      <c r="O816" s="176">
        <f>ROUND(E816*N816,2)</f>
        <v>0</v>
      </c>
      <c r="P816" s="176">
        <v>0</v>
      </c>
      <c r="Q816" s="176">
        <f>ROUND(E816*P816,2)</f>
        <v>0</v>
      </c>
      <c r="R816" s="178" t="s">
        <v>1303</v>
      </c>
      <c r="S816" s="178" t="s">
        <v>160</v>
      </c>
      <c r="T816" s="179" t="s">
        <v>160</v>
      </c>
      <c r="U816" s="158">
        <v>1.6E-2</v>
      </c>
      <c r="V816" s="158">
        <f>ROUND(E816*U816,2)</f>
        <v>4.3600000000000003</v>
      </c>
      <c r="W816" s="158"/>
      <c r="X816" s="158" t="s">
        <v>161</v>
      </c>
      <c r="Y816" s="158" t="s">
        <v>162</v>
      </c>
      <c r="Z816" s="147"/>
      <c r="AA816" s="147"/>
      <c r="AB816" s="147"/>
      <c r="AC816" s="147"/>
      <c r="AD816" s="147"/>
      <c r="AE816" s="147"/>
      <c r="AF816" s="147"/>
      <c r="AG816" s="147" t="s">
        <v>163</v>
      </c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2" x14ac:dyDescent="0.2">
      <c r="A817" s="154"/>
      <c r="B817" s="155"/>
      <c r="C817" s="191" t="s">
        <v>1304</v>
      </c>
      <c r="D817" s="160"/>
      <c r="E817" s="161">
        <v>272.7</v>
      </c>
      <c r="F817" s="158"/>
      <c r="G817" s="158"/>
      <c r="H817" s="158"/>
      <c r="I817" s="158"/>
      <c r="J817" s="158"/>
      <c r="K817" s="158"/>
      <c r="L817" s="158"/>
      <c r="M817" s="158"/>
      <c r="N817" s="157"/>
      <c r="O817" s="157"/>
      <c r="P817" s="157"/>
      <c r="Q817" s="157"/>
      <c r="R817" s="158"/>
      <c r="S817" s="158"/>
      <c r="T817" s="158"/>
      <c r="U817" s="158"/>
      <c r="V817" s="158"/>
      <c r="W817" s="158"/>
      <c r="X817" s="158"/>
      <c r="Y817" s="158"/>
      <c r="Z817" s="147"/>
      <c r="AA817" s="147"/>
      <c r="AB817" s="147"/>
      <c r="AC817" s="147"/>
      <c r="AD817" s="147"/>
      <c r="AE817" s="147"/>
      <c r="AF817" s="147"/>
      <c r="AG817" s="147" t="s">
        <v>167</v>
      </c>
      <c r="AH817" s="147">
        <v>5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ht="22.5" outlineLevel="1" x14ac:dyDescent="0.2">
      <c r="A818" s="173">
        <v>216</v>
      </c>
      <c r="B818" s="174" t="s">
        <v>1305</v>
      </c>
      <c r="C818" s="190" t="s">
        <v>1306</v>
      </c>
      <c r="D818" s="175" t="s">
        <v>170</v>
      </c>
      <c r="E818" s="176">
        <v>272.7</v>
      </c>
      <c r="F818" s="177"/>
      <c r="G818" s="178">
        <f>ROUND(E818*F818,2)</f>
        <v>0</v>
      </c>
      <c r="H818" s="177"/>
      <c r="I818" s="178">
        <f>ROUND(E818*H818,2)</f>
        <v>0</v>
      </c>
      <c r="J818" s="177"/>
      <c r="K818" s="178">
        <f>ROUND(E818*J818,2)</f>
        <v>0</v>
      </c>
      <c r="L818" s="178">
        <v>21</v>
      </c>
      <c r="M818" s="178">
        <f>G818*(1+L818/100)</f>
        <v>0</v>
      </c>
      <c r="N818" s="176">
        <v>4.1999999999999997E-3</v>
      </c>
      <c r="O818" s="176">
        <f>ROUND(E818*N818,2)</f>
        <v>1.1499999999999999</v>
      </c>
      <c r="P818" s="176">
        <v>0</v>
      </c>
      <c r="Q818" s="176">
        <f>ROUND(E818*P818,2)</f>
        <v>0</v>
      </c>
      <c r="R818" s="178" t="s">
        <v>1303</v>
      </c>
      <c r="S818" s="178" t="s">
        <v>160</v>
      </c>
      <c r="T818" s="179" t="s">
        <v>160</v>
      </c>
      <c r="U818" s="158">
        <v>0.4</v>
      </c>
      <c r="V818" s="158">
        <f>ROUND(E818*U818,2)</f>
        <v>109.08</v>
      </c>
      <c r="W818" s="158"/>
      <c r="X818" s="158" t="s">
        <v>161</v>
      </c>
      <c r="Y818" s="158" t="s">
        <v>162</v>
      </c>
      <c r="Z818" s="147"/>
      <c r="AA818" s="147"/>
      <c r="AB818" s="147"/>
      <c r="AC818" s="147"/>
      <c r="AD818" s="147"/>
      <c r="AE818" s="147"/>
      <c r="AF818" s="147"/>
      <c r="AG818" s="147" t="s">
        <v>163</v>
      </c>
      <c r="AH818" s="147"/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2" x14ac:dyDescent="0.2">
      <c r="A819" s="154"/>
      <c r="B819" s="155"/>
      <c r="C819" s="191" t="s">
        <v>888</v>
      </c>
      <c r="D819" s="160"/>
      <c r="E819" s="161">
        <v>272.7</v>
      </c>
      <c r="F819" s="158"/>
      <c r="G819" s="158"/>
      <c r="H819" s="158"/>
      <c r="I819" s="158"/>
      <c r="J819" s="158"/>
      <c r="K819" s="158"/>
      <c r="L819" s="158"/>
      <c r="M819" s="158"/>
      <c r="N819" s="157"/>
      <c r="O819" s="157"/>
      <c r="P819" s="157"/>
      <c r="Q819" s="157"/>
      <c r="R819" s="158"/>
      <c r="S819" s="158"/>
      <c r="T819" s="158"/>
      <c r="U819" s="158"/>
      <c r="V819" s="158"/>
      <c r="W819" s="158"/>
      <c r="X819" s="158"/>
      <c r="Y819" s="158"/>
      <c r="Z819" s="147"/>
      <c r="AA819" s="147"/>
      <c r="AB819" s="147"/>
      <c r="AC819" s="147"/>
      <c r="AD819" s="147"/>
      <c r="AE819" s="147"/>
      <c r="AF819" s="147"/>
      <c r="AG819" s="147" t="s">
        <v>167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ht="22.5" outlineLevel="1" x14ac:dyDescent="0.2">
      <c r="A820" s="173">
        <v>217</v>
      </c>
      <c r="B820" s="174" t="s">
        <v>1307</v>
      </c>
      <c r="C820" s="190" t="s">
        <v>1308</v>
      </c>
      <c r="D820" s="175" t="s">
        <v>186</v>
      </c>
      <c r="E820" s="176">
        <v>555.90499999999997</v>
      </c>
      <c r="F820" s="177"/>
      <c r="G820" s="178">
        <f>ROUND(E820*F820,2)</f>
        <v>0</v>
      </c>
      <c r="H820" s="177"/>
      <c r="I820" s="178">
        <f>ROUND(E820*H820,2)</f>
        <v>0</v>
      </c>
      <c r="J820" s="177"/>
      <c r="K820" s="178">
        <f>ROUND(E820*J820,2)</f>
        <v>0</v>
      </c>
      <c r="L820" s="178">
        <v>21</v>
      </c>
      <c r="M820" s="178">
        <f>G820*(1+L820/100)</f>
        <v>0</v>
      </c>
      <c r="N820" s="176">
        <v>4.2000000000000002E-4</v>
      </c>
      <c r="O820" s="176">
        <f>ROUND(E820*N820,2)</f>
        <v>0.23</v>
      </c>
      <c r="P820" s="176">
        <v>0</v>
      </c>
      <c r="Q820" s="176">
        <f>ROUND(E820*P820,2)</f>
        <v>0</v>
      </c>
      <c r="R820" s="178" t="s">
        <v>427</v>
      </c>
      <c r="S820" s="178" t="s">
        <v>160</v>
      </c>
      <c r="T820" s="179" t="s">
        <v>160</v>
      </c>
      <c r="U820" s="158">
        <v>0.12</v>
      </c>
      <c r="V820" s="158">
        <f>ROUND(E820*U820,2)</f>
        <v>66.709999999999994</v>
      </c>
      <c r="W820" s="158"/>
      <c r="X820" s="158" t="s">
        <v>161</v>
      </c>
      <c r="Y820" s="158" t="s">
        <v>162</v>
      </c>
      <c r="Z820" s="147"/>
      <c r="AA820" s="147"/>
      <c r="AB820" s="147"/>
      <c r="AC820" s="147"/>
      <c r="AD820" s="147"/>
      <c r="AE820" s="147"/>
      <c r="AF820" s="147"/>
      <c r="AG820" s="147" t="s">
        <v>163</v>
      </c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2" x14ac:dyDescent="0.2">
      <c r="A821" s="154"/>
      <c r="B821" s="155"/>
      <c r="C821" s="191" t="s">
        <v>1309</v>
      </c>
      <c r="D821" s="160"/>
      <c r="E821" s="161">
        <v>17.5</v>
      </c>
      <c r="F821" s="158"/>
      <c r="G821" s="158"/>
      <c r="H821" s="158"/>
      <c r="I821" s="158"/>
      <c r="J821" s="158"/>
      <c r="K821" s="158"/>
      <c r="L821" s="158"/>
      <c r="M821" s="158"/>
      <c r="N821" s="157"/>
      <c r="O821" s="157"/>
      <c r="P821" s="157"/>
      <c r="Q821" s="157"/>
      <c r="R821" s="158"/>
      <c r="S821" s="158"/>
      <c r="T821" s="158"/>
      <c r="U821" s="158"/>
      <c r="V821" s="158"/>
      <c r="W821" s="158"/>
      <c r="X821" s="158"/>
      <c r="Y821" s="158"/>
      <c r="Z821" s="147"/>
      <c r="AA821" s="147"/>
      <c r="AB821" s="147"/>
      <c r="AC821" s="147"/>
      <c r="AD821" s="147"/>
      <c r="AE821" s="147"/>
      <c r="AF821" s="147"/>
      <c r="AG821" s="147" t="s">
        <v>167</v>
      </c>
      <c r="AH821" s="147">
        <v>0</v>
      </c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3" x14ac:dyDescent="0.2">
      <c r="A822" s="154"/>
      <c r="B822" s="155"/>
      <c r="C822" s="191" t="s">
        <v>1310</v>
      </c>
      <c r="D822" s="160"/>
      <c r="E822" s="161"/>
      <c r="F822" s="158"/>
      <c r="G822" s="158"/>
      <c r="H822" s="158"/>
      <c r="I822" s="158"/>
      <c r="J822" s="158"/>
      <c r="K822" s="158"/>
      <c r="L822" s="158"/>
      <c r="M822" s="158"/>
      <c r="N822" s="157"/>
      <c r="O822" s="157"/>
      <c r="P822" s="157"/>
      <c r="Q822" s="157"/>
      <c r="R822" s="158"/>
      <c r="S822" s="158"/>
      <c r="T822" s="158"/>
      <c r="U822" s="158"/>
      <c r="V822" s="158"/>
      <c r="W822" s="158"/>
      <c r="X822" s="158"/>
      <c r="Y822" s="158"/>
      <c r="Z822" s="147"/>
      <c r="AA822" s="147"/>
      <c r="AB822" s="147"/>
      <c r="AC822" s="147"/>
      <c r="AD822" s="147"/>
      <c r="AE822" s="147"/>
      <c r="AF822" s="147"/>
      <c r="AG822" s="147" t="s">
        <v>167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3" x14ac:dyDescent="0.2">
      <c r="A823" s="154"/>
      <c r="B823" s="155"/>
      <c r="C823" s="191" t="s">
        <v>664</v>
      </c>
      <c r="D823" s="160"/>
      <c r="E823" s="161">
        <v>100.545</v>
      </c>
      <c r="F823" s="158"/>
      <c r="G823" s="158"/>
      <c r="H823" s="158"/>
      <c r="I823" s="158"/>
      <c r="J823" s="158"/>
      <c r="K823" s="158"/>
      <c r="L823" s="158"/>
      <c r="M823" s="158"/>
      <c r="N823" s="157"/>
      <c r="O823" s="157"/>
      <c r="P823" s="157"/>
      <c r="Q823" s="157"/>
      <c r="R823" s="158"/>
      <c r="S823" s="158"/>
      <c r="T823" s="158"/>
      <c r="U823" s="158"/>
      <c r="V823" s="158"/>
      <c r="W823" s="158"/>
      <c r="X823" s="158"/>
      <c r="Y823" s="158"/>
      <c r="Z823" s="147"/>
      <c r="AA823" s="147"/>
      <c r="AB823" s="147"/>
      <c r="AC823" s="147"/>
      <c r="AD823" s="147"/>
      <c r="AE823" s="147"/>
      <c r="AF823" s="147"/>
      <c r="AG823" s="147" t="s">
        <v>167</v>
      </c>
      <c r="AH823" s="147">
        <v>5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3" x14ac:dyDescent="0.2">
      <c r="A824" s="154"/>
      <c r="B824" s="155"/>
      <c r="C824" s="191" t="s">
        <v>665</v>
      </c>
      <c r="D824" s="160"/>
      <c r="E824" s="161">
        <v>437.86</v>
      </c>
      <c r="F824" s="158"/>
      <c r="G824" s="158"/>
      <c r="H824" s="158"/>
      <c r="I824" s="158"/>
      <c r="J824" s="158"/>
      <c r="K824" s="158"/>
      <c r="L824" s="158"/>
      <c r="M824" s="158"/>
      <c r="N824" s="157"/>
      <c r="O824" s="157"/>
      <c r="P824" s="157"/>
      <c r="Q824" s="157"/>
      <c r="R824" s="158"/>
      <c r="S824" s="158"/>
      <c r="T824" s="158"/>
      <c r="U824" s="158"/>
      <c r="V824" s="158"/>
      <c r="W824" s="158"/>
      <c r="X824" s="158"/>
      <c r="Y824" s="158"/>
      <c r="Z824" s="147"/>
      <c r="AA824" s="147"/>
      <c r="AB824" s="147"/>
      <c r="AC824" s="147"/>
      <c r="AD824" s="147"/>
      <c r="AE824" s="147"/>
      <c r="AF824" s="147"/>
      <c r="AG824" s="147" t="s">
        <v>167</v>
      </c>
      <c r="AH824" s="147">
        <v>5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ht="22.5" outlineLevel="1" x14ac:dyDescent="0.2">
      <c r="A825" s="173">
        <v>218</v>
      </c>
      <c r="B825" s="174" t="s">
        <v>1311</v>
      </c>
      <c r="C825" s="190" t="s">
        <v>1312</v>
      </c>
      <c r="D825" s="175" t="s">
        <v>170</v>
      </c>
      <c r="E825" s="176">
        <v>401.8</v>
      </c>
      <c r="F825" s="177"/>
      <c r="G825" s="178">
        <f>ROUND(E825*F825,2)</f>
        <v>0</v>
      </c>
      <c r="H825" s="177"/>
      <c r="I825" s="178">
        <f>ROUND(E825*H825,2)</f>
        <v>0</v>
      </c>
      <c r="J825" s="177"/>
      <c r="K825" s="178">
        <f>ROUND(E825*J825,2)</f>
        <v>0</v>
      </c>
      <c r="L825" s="178">
        <v>21</v>
      </c>
      <c r="M825" s="178">
        <f>G825*(1+L825/100)</f>
        <v>0</v>
      </c>
      <c r="N825" s="176">
        <v>9.5600000000000008E-3</v>
      </c>
      <c r="O825" s="176">
        <f>ROUND(E825*N825,2)</f>
        <v>3.84</v>
      </c>
      <c r="P825" s="176">
        <v>0</v>
      </c>
      <c r="Q825" s="176">
        <f>ROUND(E825*P825,2)</f>
        <v>0</v>
      </c>
      <c r="R825" s="178"/>
      <c r="S825" s="178" t="s">
        <v>193</v>
      </c>
      <c r="T825" s="179" t="s">
        <v>245</v>
      </c>
      <c r="U825" s="158">
        <v>0.75</v>
      </c>
      <c r="V825" s="158">
        <f>ROUND(E825*U825,2)</f>
        <v>301.35000000000002</v>
      </c>
      <c r="W825" s="158"/>
      <c r="X825" s="158" t="s">
        <v>161</v>
      </c>
      <c r="Y825" s="158" t="s">
        <v>162</v>
      </c>
      <c r="Z825" s="147"/>
      <c r="AA825" s="147"/>
      <c r="AB825" s="147"/>
      <c r="AC825" s="147"/>
      <c r="AD825" s="147"/>
      <c r="AE825" s="147"/>
      <c r="AF825" s="147"/>
      <c r="AG825" s="147" t="s">
        <v>163</v>
      </c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2" x14ac:dyDescent="0.2">
      <c r="A826" s="154"/>
      <c r="B826" s="155"/>
      <c r="C826" s="254" t="s">
        <v>1313</v>
      </c>
      <c r="D826" s="255"/>
      <c r="E826" s="255"/>
      <c r="F826" s="255"/>
      <c r="G826" s="255"/>
      <c r="H826" s="158"/>
      <c r="I826" s="158"/>
      <c r="J826" s="158"/>
      <c r="K826" s="158"/>
      <c r="L826" s="158"/>
      <c r="M826" s="158"/>
      <c r="N826" s="157"/>
      <c r="O826" s="157"/>
      <c r="P826" s="157"/>
      <c r="Q826" s="157"/>
      <c r="R826" s="158"/>
      <c r="S826" s="158"/>
      <c r="T826" s="158"/>
      <c r="U826" s="158"/>
      <c r="V826" s="158"/>
      <c r="W826" s="158"/>
      <c r="X826" s="158"/>
      <c r="Y826" s="158"/>
      <c r="Z826" s="147"/>
      <c r="AA826" s="147"/>
      <c r="AB826" s="147"/>
      <c r="AC826" s="147"/>
      <c r="AD826" s="147"/>
      <c r="AE826" s="147"/>
      <c r="AF826" s="147"/>
      <c r="AG826" s="147" t="s">
        <v>189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2" x14ac:dyDescent="0.2">
      <c r="A827" s="154"/>
      <c r="B827" s="155"/>
      <c r="C827" s="191" t="s">
        <v>861</v>
      </c>
      <c r="D827" s="160"/>
      <c r="E827" s="161">
        <v>326.10000000000002</v>
      </c>
      <c r="F827" s="158"/>
      <c r="G827" s="158"/>
      <c r="H827" s="158"/>
      <c r="I827" s="158"/>
      <c r="J827" s="158"/>
      <c r="K827" s="158"/>
      <c r="L827" s="158"/>
      <c r="M827" s="158"/>
      <c r="N827" s="157"/>
      <c r="O827" s="157"/>
      <c r="P827" s="157"/>
      <c r="Q827" s="157"/>
      <c r="R827" s="158"/>
      <c r="S827" s="158"/>
      <c r="T827" s="158"/>
      <c r="U827" s="158"/>
      <c r="V827" s="158"/>
      <c r="W827" s="158"/>
      <c r="X827" s="158"/>
      <c r="Y827" s="158"/>
      <c r="Z827" s="147"/>
      <c r="AA827" s="147"/>
      <c r="AB827" s="147"/>
      <c r="AC827" s="147"/>
      <c r="AD827" s="147"/>
      <c r="AE827" s="147"/>
      <c r="AF827" s="147"/>
      <c r="AG827" s="147" t="s">
        <v>167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3" x14ac:dyDescent="0.2">
      <c r="A828" s="154"/>
      <c r="B828" s="155"/>
      <c r="C828" s="191" t="s">
        <v>862</v>
      </c>
      <c r="D828" s="160"/>
      <c r="E828" s="161">
        <v>33.9</v>
      </c>
      <c r="F828" s="158"/>
      <c r="G828" s="158"/>
      <c r="H828" s="158"/>
      <c r="I828" s="158"/>
      <c r="J828" s="158"/>
      <c r="K828" s="158"/>
      <c r="L828" s="158"/>
      <c r="M828" s="158"/>
      <c r="N828" s="157"/>
      <c r="O828" s="157"/>
      <c r="P828" s="157"/>
      <c r="Q828" s="157"/>
      <c r="R828" s="158"/>
      <c r="S828" s="158"/>
      <c r="T828" s="158"/>
      <c r="U828" s="158"/>
      <c r="V828" s="158"/>
      <c r="W828" s="158"/>
      <c r="X828" s="158"/>
      <c r="Y828" s="158"/>
      <c r="Z828" s="147"/>
      <c r="AA828" s="147"/>
      <c r="AB828" s="147"/>
      <c r="AC828" s="147"/>
      <c r="AD828" s="147"/>
      <c r="AE828" s="147"/>
      <c r="AF828" s="147"/>
      <c r="AG828" s="147" t="s">
        <v>167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3" x14ac:dyDescent="0.2">
      <c r="A829" s="154"/>
      <c r="B829" s="155"/>
      <c r="C829" s="191" t="s">
        <v>863</v>
      </c>
      <c r="D829" s="160"/>
      <c r="E829" s="161">
        <v>41.8</v>
      </c>
      <c r="F829" s="158"/>
      <c r="G829" s="158"/>
      <c r="H829" s="158"/>
      <c r="I829" s="158"/>
      <c r="J829" s="158"/>
      <c r="K829" s="158"/>
      <c r="L829" s="158"/>
      <c r="M829" s="158"/>
      <c r="N829" s="157"/>
      <c r="O829" s="157"/>
      <c r="P829" s="157"/>
      <c r="Q829" s="157"/>
      <c r="R829" s="158"/>
      <c r="S829" s="158"/>
      <c r="T829" s="158"/>
      <c r="U829" s="158"/>
      <c r="V829" s="158"/>
      <c r="W829" s="158"/>
      <c r="X829" s="158"/>
      <c r="Y829" s="158"/>
      <c r="Z829" s="147"/>
      <c r="AA829" s="147"/>
      <c r="AB829" s="147"/>
      <c r="AC829" s="147"/>
      <c r="AD829" s="147"/>
      <c r="AE829" s="147"/>
      <c r="AF829" s="147"/>
      <c r="AG829" s="147" t="s">
        <v>167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">
      <c r="A830" s="173">
        <v>219</v>
      </c>
      <c r="B830" s="174" t="s">
        <v>1314</v>
      </c>
      <c r="C830" s="190" t="s">
        <v>1315</v>
      </c>
      <c r="D830" s="175" t="s">
        <v>186</v>
      </c>
      <c r="E830" s="176">
        <v>437.86</v>
      </c>
      <c r="F830" s="177"/>
      <c r="G830" s="178">
        <f>ROUND(E830*F830,2)</f>
        <v>0</v>
      </c>
      <c r="H830" s="177"/>
      <c r="I830" s="178">
        <f>ROUND(E830*H830,2)</f>
        <v>0</v>
      </c>
      <c r="J830" s="177"/>
      <c r="K830" s="178">
        <f>ROUND(E830*J830,2)</f>
        <v>0</v>
      </c>
      <c r="L830" s="178">
        <v>21</v>
      </c>
      <c r="M830" s="178">
        <f>G830*(1+L830/100)</f>
        <v>0</v>
      </c>
      <c r="N830" s="176">
        <v>9.5600000000000008E-3</v>
      </c>
      <c r="O830" s="176">
        <f>ROUND(E830*N830,2)</f>
        <v>4.1900000000000004</v>
      </c>
      <c r="P830" s="176">
        <v>0</v>
      </c>
      <c r="Q830" s="176">
        <f>ROUND(E830*P830,2)</f>
        <v>0</v>
      </c>
      <c r="R830" s="178"/>
      <c r="S830" s="178" t="s">
        <v>193</v>
      </c>
      <c r="T830" s="179" t="s">
        <v>245</v>
      </c>
      <c r="U830" s="158">
        <v>0.75</v>
      </c>
      <c r="V830" s="158">
        <f>ROUND(E830*U830,2)</f>
        <v>328.4</v>
      </c>
      <c r="W830" s="158"/>
      <c r="X830" s="158" t="s">
        <v>161</v>
      </c>
      <c r="Y830" s="158" t="s">
        <v>162</v>
      </c>
      <c r="Z830" s="147"/>
      <c r="AA830" s="147"/>
      <c r="AB830" s="147"/>
      <c r="AC830" s="147"/>
      <c r="AD830" s="147"/>
      <c r="AE830" s="147"/>
      <c r="AF830" s="147"/>
      <c r="AG830" s="147" t="s">
        <v>163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2" x14ac:dyDescent="0.2">
      <c r="A831" s="154"/>
      <c r="B831" s="155"/>
      <c r="C831" s="254" t="s">
        <v>1316</v>
      </c>
      <c r="D831" s="255"/>
      <c r="E831" s="255"/>
      <c r="F831" s="255"/>
      <c r="G831" s="255"/>
      <c r="H831" s="158"/>
      <c r="I831" s="158"/>
      <c r="J831" s="158"/>
      <c r="K831" s="158"/>
      <c r="L831" s="158"/>
      <c r="M831" s="158"/>
      <c r="N831" s="157"/>
      <c r="O831" s="157"/>
      <c r="P831" s="157"/>
      <c r="Q831" s="157"/>
      <c r="R831" s="158"/>
      <c r="S831" s="158"/>
      <c r="T831" s="158"/>
      <c r="U831" s="158"/>
      <c r="V831" s="158"/>
      <c r="W831" s="158"/>
      <c r="X831" s="158"/>
      <c r="Y831" s="158"/>
      <c r="Z831" s="147"/>
      <c r="AA831" s="147"/>
      <c r="AB831" s="147"/>
      <c r="AC831" s="147"/>
      <c r="AD831" s="147"/>
      <c r="AE831" s="147"/>
      <c r="AF831" s="147"/>
      <c r="AG831" s="147" t="s">
        <v>189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2" x14ac:dyDescent="0.2">
      <c r="A832" s="154"/>
      <c r="B832" s="155"/>
      <c r="C832" s="191" t="s">
        <v>1317</v>
      </c>
      <c r="D832" s="160"/>
      <c r="E832" s="161">
        <v>57.2</v>
      </c>
      <c r="F832" s="158"/>
      <c r="G832" s="158"/>
      <c r="H832" s="158"/>
      <c r="I832" s="158"/>
      <c r="J832" s="158"/>
      <c r="K832" s="158"/>
      <c r="L832" s="158"/>
      <c r="M832" s="158"/>
      <c r="N832" s="157"/>
      <c r="O832" s="157"/>
      <c r="P832" s="157"/>
      <c r="Q832" s="157"/>
      <c r="R832" s="158"/>
      <c r="S832" s="158"/>
      <c r="T832" s="158"/>
      <c r="U832" s="158"/>
      <c r="V832" s="158"/>
      <c r="W832" s="158"/>
      <c r="X832" s="158"/>
      <c r="Y832" s="158"/>
      <c r="Z832" s="147"/>
      <c r="AA832" s="147"/>
      <c r="AB832" s="147"/>
      <c r="AC832" s="147"/>
      <c r="AD832" s="147"/>
      <c r="AE832" s="147"/>
      <c r="AF832" s="147"/>
      <c r="AG832" s="147" t="s">
        <v>167</v>
      </c>
      <c r="AH832" s="147">
        <v>0</v>
      </c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ht="33.75" outlineLevel="3" x14ac:dyDescent="0.2">
      <c r="A833" s="154"/>
      <c r="B833" s="155"/>
      <c r="C833" s="191" t="s">
        <v>1107</v>
      </c>
      <c r="D833" s="160"/>
      <c r="E833" s="161">
        <v>218.72</v>
      </c>
      <c r="F833" s="158"/>
      <c r="G833" s="158"/>
      <c r="H833" s="158"/>
      <c r="I833" s="158"/>
      <c r="J833" s="158"/>
      <c r="K833" s="158"/>
      <c r="L833" s="158"/>
      <c r="M833" s="158"/>
      <c r="N833" s="157"/>
      <c r="O833" s="157"/>
      <c r="P833" s="157"/>
      <c r="Q833" s="157"/>
      <c r="R833" s="158"/>
      <c r="S833" s="158"/>
      <c r="T833" s="158"/>
      <c r="U833" s="158"/>
      <c r="V833" s="158"/>
      <c r="W833" s="158"/>
      <c r="X833" s="158"/>
      <c r="Y833" s="158"/>
      <c r="Z833" s="147"/>
      <c r="AA833" s="147"/>
      <c r="AB833" s="147"/>
      <c r="AC833" s="147"/>
      <c r="AD833" s="147"/>
      <c r="AE833" s="147"/>
      <c r="AF833" s="147"/>
      <c r="AG833" s="147" t="s">
        <v>167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ht="33.75" outlineLevel="3" x14ac:dyDescent="0.2">
      <c r="A834" s="154"/>
      <c r="B834" s="155"/>
      <c r="C834" s="191" t="s">
        <v>1108</v>
      </c>
      <c r="D834" s="160"/>
      <c r="E834" s="161">
        <v>247.10499999999999</v>
      </c>
      <c r="F834" s="158"/>
      <c r="G834" s="158"/>
      <c r="H834" s="158"/>
      <c r="I834" s="158"/>
      <c r="J834" s="158"/>
      <c r="K834" s="158"/>
      <c r="L834" s="158"/>
      <c r="M834" s="158"/>
      <c r="N834" s="157"/>
      <c r="O834" s="157"/>
      <c r="P834" s="157"/>
      <c r="Q834" s="157"/>
      <c r="R834" s="158"/>
      <c r="S834" s="158"/>
      <c r="T834" s="158"/>
      <c r="U834" s="158"/>
      <c r="V834" s="158"/>
      <c r="W834" s="158"/>
      <c r="X834" s="158"/>
      <c r="Y834" s="158"/>
      <c r="Z834" s="147"/>
      <c r="AA834" s="147"/>
      <c r="AB834" s="147"/>
      <c r="AC834" s="147"/>
      <c r="AD834" s="147"/>
      <c r="AE834" s="147"/>
      <c r="AF834" s="147"/>
      <c r="AG834" s="147" t="s">
        <v>167</v>
      </c>
      <c r="AH834" s="147">
        <v>0</v>
      </c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ht="33.75" outlineLevel="3" x14ac:dyDescent="0.2">
      <c r="A835" s="154"/>
      <c r="B835" s="155"/>
      <c r="C835" s="191" t="s">
        <v>1318</v>
      </c>
      <c r="D835" s="160"/>
      <c r="E835" s="161">
        <v>-85.165000000000006</v>
      </c>
      <c r="F835" s="158"/>
      <c r="G835" s="158"/>
      <c r="H835" s="158"/>
      <c r="I835" s="158"/>
      <c r="J835" s="158"/>
      <c r="K835" s="158"/>
      <c r="L835" s="158"/>
      <c r="M835" s="158"/>
      <c r="N835" s="157"/>
      <c r="O835" s="157"/>
      <c r="P835" s="157"/>
      <c r="Q835" s="157"/>
      <c r="R835" s="158"/>
      <c r="S835" s="158"/>
      <c r="T835" s="158"/>
      <c r="U835" s="158"/>
      <c r="V835" s="158"/>
      <c r="W835" s="158"/>
      <c r="X835" s="158"/>
      <c r="Y835" s="158"/>
      <c r="Z835" s="147"/>
      <c r="AA835" s="147"/>
      <c r="AB835" s="147"/>
      <c r="AC835" s="147"/>
      <c r="AD835" s="147"/>
      <c r="AE835" s="147"/>
      <c r="AF835" s="147"/>
      <c r="AG835" s="147" t="s">
        <v>167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ht="22.5" outlineLevel="1" x14ac:dyDescent="0.2">
      <c r="A836" s="173">
        <v>220</v>
      </c>
      <c r="B836" s="174" t="s">
        <v>1319</v>
      </c>
      <c r="C836" s="190" t="s">
        <v>1320</v>
      </c>
      <c r="D836" s="175" t="s">
        <v>170</v>
      </c>
      <c r="E836" s="176">
        <v>456.08749999999998</v>
      </c>
      <c r="F836" s="177"/>
      <c r="G836" s="178">
        <f>ROUND(E836*F836,2)</f>
        <v>0</v>
      </c>
      <c r="H836" s="177"/>
      <c r="I836" s="178">
        <f>ROUND(E836*H836,2)</f>
        <v>0</v>
      </c>
      <c r="J836" s="177"/>
      <c r="K836" s="178">
        <f>ROUND(E836*J836,2)</f>
        <v>0</v>
      </c>
      <c r="L836" s="178">
        <v>21</v>
      </c>
      <c r="M836" s="178">
        <f>G836*(1+L836/100)</f>
        <v>0</v>
      </c>
      <c r="N836" s="176">
        <v>9.5600000000000008E-3</v>
      </c>
      <c r="O836" s="176">
        <f>ROUND(E836*N836,2)</f>
        <v>4.3600000000000003</v>
      </c>
      <c r="P836" s="176">
        <v>0</v>
      </c>
      <c r="Q836" s="176">
        <f>ROUND(E836*P836,2)</f>
        <v>0</v>
      </c>
      <c r="R836" s="178"/>
      <c r="S836" s="178" t="s">
        <v>193</v>
      </c>
      <c r="T836" s="179" t="s">
        <v>245</v>
      </c>
      <c r="U836" s="158">
        <v>0.75</v>
      </c>
      <c r="V836" s="158">
        <f>ROUND(E836*U836,2)</f>
        <v>342.07</v>
      </c>
      <c r="W836" s="158"/>
      <c r="X836" s="158" t="s">
        <v>161</v>
      </c>
      <c r="Y836" s="158" t="s">
        <v>162</v>
      </c>
      <c r="Z836" s="147"/>
      <c r="AA836" s="147"/>
      <c r="AB836" s="147"/>
      <c r="AC836" s="147"/>
      <c r="AD836" s="147"/>
      <c r="AE836" s="147"/>
      <c r="AF836" s="147"/>
      <c r="AG836" s="147" t="s">
        <v>163</v>
      </c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2" x14ac:dyDescent="0.2">
      <c r="A837" s="154"/>
      <c r="B837" s="155"/>
      <c r="C837" s="254" t="s">
        <v>1313</v>
      </c>
      <c r="D837" s="255"/>
      <c r="E837" s="255"/>
      <c r="F837" s="255"/>
      <c r="G837" s="255"/>
      <c r="H837" s="158"/>
      <c r="I837" s="158"/>
      <c r="J837" s="158"/>
      <c r="K837" s="158"/>
      <c r="L837" s="158"/>
      <c r="M837" s="158"/>
      <c r="N837" s="157"/>
      <c r="O837" s="157"/>
      <c r="P837" s="157"/>
      <c r="Q837" s="157"/>
      <c r="R837" s="158"/>
      <c r="S837" s="158"/>
      <c r="T837" s="158"/>
      <c r="U837" s="158"/>
      <c r="V837" s="158"/>
      <c r="W837" s="158"/>
      <c r="X837" s="158"/>
      <c r="Y837" s="158"/>
      <c r="Z837" s="147"/>
      <c r="AA837" s="147"/>
      <c r="AB837" s="147"/>
      <c r="AC837" s="147"/>
      <c r="AD837" s="147"/>
      <c r="AE837" s="147"/>
      <c r="AF837" s="147"/>
      <c r="AG837" s="147" t="s">
        <v>189</v>
      </c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2" x14ac:dyDescent="0.2">
      <c r="A838" s="154"/>
      <c r="B838" s="155"/>
      <c r="C838" s="191" t="s">
        <v>1321</v>
      </c>
      <c r="D838" s="160"/>
      <c r="E838" s="161">
        <v>456.08749999999998</v>
      </c>
      <c r="F838" s="158"/>
      <c r="G838" s="158"/>
      <c r="H838" s="158"/>
      <c r="I838" s="158"/>
      <c r="J838" s="158"/>
      <c r="K838" s="158"/>
      <c r="L838" s="158"/>
      <c r="M838" s="158"/>
      <c r="N838" s="157"/>
      <c r="O838" s="157"/>
      <c r="P838" s="157"/>
      <c r="Q838" s="157"/>
      <c r="R838" s="158"/>
      <c r="S838" s="158"/>
      <c r="T838" s="158"/>
      <c r="U838" s="158"/>
      <c r="V838" s="158"/>
      <c r="W838" s="158"/>
      <c r="X838" s="158"/>
      <c r="Y838" s="158"/>
      <c r="Z838" s="147"/>
      <c r="AA838" s="147"/>
      <c r="AB838" s="147"/>
      <c r="AC838" s="147"/>
      <c r="AD838" s="147"/>
      <c r="AE838" s="147"/>
      <c r="AF838" s="147"/>
      <c r="AG838" s="147" t="s">
        <v>167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2">
      <c r="A839" s="173">
        <v>221</v>
      </c>
      <c r="B839" s="174" t="s">
        <v>1322</v>
      </c>
      <c r="C839" s="190" t="s">
        <v>1323</v>
      </c>
      <c r="D839" s="175" t="s">
        <v>186</v>
      </c>
      <c r="E839" s="176">
        <v>100.545</v>
      </c>
      <c r="F839" s="177"/>
      <c r="G839" s="178">
        <f>ROUND(E839*F839,2)</f>
        <v>0</v>
      </c>
      <c r="H839" s="177"/>
      <c r="I839" s="178">
        <f>ROUND(E839*H839,2)</f>
        <v>0</v>
      </c>
      <c r="J839" s="177"/>
      <c r="K839" s="178">
        <f>ROUND(E839*J839,2)</f>
        <v>0</v>
      </c>
      <c r="L839" s="178">
        <v>21</v>
      </c>
      <c r="M839" s="178">
        <f>G839*(1+L839/100)</f>
        <v>0</v>
      </c>
      <c r="N839" s="176">
        <v>9.5600000000000008E-3</v>
      </c>
      <c r="O839" s="176">
        <f>ROUND(E839*N839,2)</f>
        <v>0.96</v>
      </c>
      <c r="P839" s="176">
        <v>0</v>
      </c>
      <c r="Q839" s="176">
        <f>ROUND(E839*P839,2)</f>
        <v>0</v>
      </c>
      <c r="R839" s="178"/>
      <c r="S839" s="178" t="s">
        <v>193</v>
      </c>
      <c r="T839" s="179" t="s">
        <v>245</v>
      </c>
      <c r="U839" s="158">
        <v>0.75</v>
      </c>
      <c r="V839" s="158">
        <f>ROUND(E839*U839,2)</f>
        <v>75.41</v>
      </c>
      <c r="W839" s="158"/>
      <c r="X839" s="158" t="s">
        <v>161</v>
      </c>
      <c r="Y839" s="158" t="s">
        <v>162</v>
      </c>
      <c r="Z839" s="147"/>
      <c r="AA839" s="147"/>
      <c r="AB839" s="147"/>
      <c r="AC839" s="147"/>
      <c r="AD839" s="147"/>
      <c r="AE839" s="147"/>
      <c r="AF839" s="147"/>
      <c r="AG839" s="147" t="s">
        <v>163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2" x14ac:dyDescent="0.2">
      <c r="A840" s="154"/>
      <c r="B840" s="155"/>
      <c r="C840" s="254" t="s">
        <v>1316</v>
      </c>
      <c r="D840" s="255"/>
      <c r="E840" s="255"/>
      <c r="F840" s="255"/>
      <c r="G840" s="255"/>
      <c r="H840" s="158"/>
      <c r="I840" s="158"/>
      <c r="J840" s="158"/>
      <c r="K840" s="158"/>
      <c r="L840" s="158"/>
      <c r="M840" s="158"/>
      <c r="N840" s="157"/>
      <c r="O840" s="157"/>
      <c r="P840" s="157"/>
      <c r="Q840" s="157"/>
      <c r="R840" s="158"/>
      <c r="S840" s="158"/>
      <c r="T840" s="158"/>
      <c r="U840" s="158"/>
      <c r="V840" s="158"/>
      <c r="W840" s="158"/>
      <c r="X840" s="158"/>
      <c r="Y840" s="158"/>
      <c r="Z840" s="147"/>
      <c r="AA840" s="147"/>
      <c r="AB840" s="147"/>
      <c r="AC840" s="147"/>
      <c r="AD840" s="147"/>
      <c r="AE840" s="147"/>
      <c r="AF840" s="147"/>
      <c r="AG840" s="147" t="s">
        <v>189</v>
      </c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ht="45" outlineLevel="2" x14ac:dyDescent="0.2">
      <c r="A841" s="154"/>
      <c r="B841" s="155"/>
      <c r="C841" s="191" t="s">
        <v>1324</v>
      </c>
      <c r="D841" s="160"/>
      <c r="E841" s="161">
        <v>100.545</v>
      </c>
      <c r="F841" s="158"/>
      <c r="G841" s="158"/>
      <c r="H841" s="158"/>
      <c r="I841" s="158"/>
      <c r="J841" s="158"/>
      <c r="K841" s="158"/>
      <c r="L841" s="158"/>
      <c r="M841" s="158"/>
      <c r="N841" s="157"/>
      <c r="O841" s="157"/>
      <c r="P841" s="157"/>
      <c r="Q841" s="157"/>
      <c r="R841" s="158"/>
      <c r="S841" s="158"/>
      <c r="T841" s="158"/>
      <c r="U841" s="158"/>
      <c r="V841" s="158"/>
      <c r="W841" s="158"/>
      <c r="X841" s="158"/>
      <c r="Y841" s="158"/>
      <c r="Z841" s="147"/>
      <c r="AA841" s="147"/>
      <c r="AB841" s="147"/>
      <c r="AC841" s="147"/>
      <c r="AD841" s="147"/>
      <c r="AE841" s="147"/>
      <c r="AF841" s="147"/>
      <c r="AG841" s="147" t="s">
        <v>167</v>
      </c>
      <c r="AH841" s="147">
        <v>0</v>
      </c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1" x14ac:dyDescent="0.2">
      <c r="A842" s="173">
        <v>222</v>
      </c>
      <c r="B842" s="174" t="s">
        <v>1325</v>
      </c>
      <c r="C842" s="190" t="s">
        <v>1326</v>
      </c>
      <c r="D842" s="175" t="s">
        <v>186</v>
      </c>
      <c r="E842" s="176">
        <v>647.67499999999995</v>
      </c>
      <c r="F842" s="177"/>
      <c r="G842" s="178">
        <f>ROUND(E842*F842,2)</f>
        <v>0</v>
      </c>
      <c r="H842" s="177"/>
      <c r="I842" s="178">
        <f>ROUND(E842*H842,2)</f>
        <v>0</v>
      </c>
      <c r="J842" s="177"/>
      <c r="K842" s="178">
        <f>ROUND(E842*J842,2)</f>
        <v>0</v>
      </c>
      <c r="L842" s="178">
        <v>21</v>
      </c>
      <c r="M842" s="178">
        <f>G842*(1+L842/100)</f>
        <v>0</v>
      </c>
      <c r="N842" s="176">
        <v>0</v>
      </c>
      <c r="O842" s="176">
        <f>ROUND(E842*N842,2)</f>
        <v>0</v>
      </c>
      <c r="P842" s="176">
        <v>0</v>
      </c>
      <c r="Q842" s="176">
        <f>ROUND(E842*P842,2)</f>
        <v>0</v>
      </c>
      <c r="R842" s="178"/>
      <c r="S842" s="178" t="s">
        <v>193</v>
      </c>
      <c r="T842" s="179" t="s">
        <v>245</v>
      </c>
      <c r="U842" s="158">
        <v>0</v>
      </c>
      <c r="V842" s="158">
        <f>ROUND(E842*U842,2)</f>
        <v>0</v>
      </c>
      <c r="W842" s="158"/>
      <c r="X842" s="158" t="s">
        <v>161</v>
      </c>
      <c r="Y842" s="158" t="s">
        <v>162</v>
      </c>
      <c r="Z842" s="147"/>
      <c r="AA842" s="147"/>
      <c r="AB842" s="147"/>
      <c r="AC842" s="147"/>
      <c r="AD842" s="147"/>
      <c r="AE842" s="147"/>
      <c r="AF842" s="147"/>
      <c r="AG842" s="147" t="s">
        <v>163</v>
      </c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2" x14ac:dyDescent="0.2">
      <c r="A843" s="154"/>
      <c r="B843" s="155"/>
      <c r="C843" s="191" t="s">
        <v>1327</v>
      </c>
      <c r="D843" s="160"/>
      <c r="E843" s="161">
        <v>16.875</v>
      </c>
      <c r="F843" s="158"/>
      <c r="G843" s="158"/>
      <c r="H843" s="158"/>
      <c r="I843" s="158"/>
      <c r="J843" s="158"/>
      <c r="K843" s="158"/>
      <c r="L843" s="158"/>
      <c r="M843" s="158"/>
      <c r="N843" s="157"/>
      <c r="O843" s="157"/>
      <c r="P843" s="157"/>
      <c r="Q843" s="157"/>
      <c r="R843" s="158"/>
      <c r="S843" s="158"/>
      <c r="T843" s="158"/>
      <c r="U843" s="158"/>
      <c r="V843" s="158"/>
      <c r="W843" s="158"/>
      <c r="X843" s="158"/>
      <c r="Y843" s="158"/>
      <c r="Z843" s="147"/>
      <c r="AA843" s="147"/>
      <c r="AB843" s="147"/>
      <c r="AC843" s="147"/>
      <c r="AD843" s="147"/>
      <c r="AE843" s="147"/>
      <c r="AF843" s="147"/>
      <c r="AG843" s="147" t="s">
        <v>167</v>
      </c>
      <c r="AH843" s="147">
        <v>0</v>
      </c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3" x14ac:dyDescent="0.2">
      <c r="A844" s="154"/>
      <c r="B844" s="155"/>
      <c r="C844" s="191" t="s">
        <v>1328</v>
      </c>
      <c r="D844" s="160"/>
      <c r="E844" s="161">
        <v>630.79999999999995</v>
      </c>
      <c r="F844" s="158"/>
      <c r="G844" s="158"/>
      <c r="H844" s="158"/>
      <c r="I844" s="158"/>
      <c r="J844" s="158"/>
      <c r="K844" s="158"/>
      <c r="L844" s="158"/>
      <c r="M844" s="158"/>
      <c r="N844" s="157"/>
      <c r="O844" s="157"/>
      <c r="P844" s="157"/>
      <c r="Q844" s="157"/>
      <c r="R844" s="158"/>
      <c r="S844" s="158"/>
      <c r="T844" s="158"/>
      <c r="U844" s="158"/>
      <c r="V844" s="158"/>
      <c r="W844" s="158"/>
      <c r="X844" s="158"/>
      <c r="Y844" s="158"/>
      <c r="Z844" s="147"/>
      <c r="AA844" s="147"/>
      <c r="AB844" s="147"/>
      <c r="AC844" s="147"/>
      <c r="AD844" s="147"/>
      <c r="AE844" s="147"/>
      <c r="AF844" s="147"/>
      <c r="AG844" s="147" t="s">
        <v>167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">
      <c r="A845" s="154">
        <v>223</v>
      </c>
      <c r="B845" s="155" t="s">
        <v>1329</v>
      </c>
      <c r="C845" s="193" t="s">
        <v>1330</v>
      </c>
      <c r="D845" s="156" t="s">
        <v>0</v>
      </c>
      <c r="E845" s="188"/>
      <c r="F845" s="159"/>
      <c r="G845" s="158">
        <f>ROUND(E845*F845,2)</f>
        <v>0</v>
      </c>
      <c r="H845" s="159"/>
      <c r="I845" s="158">
        <f>ROUND(E845*H845,2)</f>
        <v>0</v>
      </c>
      <c r="J845" s="159"/>
      <c r="K845" s="158">
        <f>ROUND(E845*J845,2)</f>
        <v>0</v>
      </c>
      <c r="L845" s="158">
        <v>21</v>
      </c>
      <c r="M845" s="158">
        <f>G845*(1+L845/100)</f>
        <v>0</v>
      </c>
      <c r="N845" s="157">
        <v>0</v>
      </c>
      <c r="O845" s="157">
        <f>ROUND(E845*N845,2)</f>
        <v>0</v>
      </c>
      <c r="P845" s="157">
        <v>0</v>
      </c>
      <c r="Q845" s="157">
        <f>ROUND(E845*P845,2)</f>
        <v>0</v>
      </c>
      <c r="R845" s="158" t="s">
        <v>1303</v>
      </c>
      <c r="S845" s="158" t="s">
        <v>160</v>
      </c>
      <c r="T845" s="158" t="s">
        <v>160</v>
      </c>
      <c r="U845" s="158">
        <v>0</v>
      </c>
      <c r="V845" s="158">
        <f>ROUND(E845*U845,2)</f>
        <v>0</v>
      </c>
      <c r="W845" s="158"/>
      <c r="X845" s="158" t="s">
        <v>320</v>
      </c>
      <c r="Y845" s="158" t="s">
        <v>162</v>
      </c>
      <c r="Z845" s="147"/>
      <c r="AA845" s="147"/>
      <c r="AB845" s="147"/>
      <c r="AC845" s="147"/>
      <c r="AD845" s="147"/>
      <c r="AE845" s="147"/>
      <c r="AF845" s="147"/>
      <c r="AG845" s="147" t="s">
        <v>321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2" x14ac:dyDescent="0.2">
      <c r="A846" s="154"/>
      <c r="B846" s="155"/>
      <c r="C846" s="260" t="s">
        <v>359</v>
      </c>
      <c r="D846" s="261"/>
      <c r="E846" s="261"/>
      <c r="F846" s="261"/>
      <c r="G846" s="261"/>
      <c r="H846" s="158"/>
      <c r="I846" s="158"/>
      <c r="J846" s="158"/>
      <c r="K846" s="158"/>
      <c r="L846" s="158"/>
      <c r="M846" s="158"/>
      <c r="N846" s="157"/>
      <c r="O846" s="157"/>
      <c r="P846" s="157"/>
      <c r="Q846" s="157"/>
      <c r="R846" s="158"/>
      <c r="S846" s="158"/>
      <c r="T846" s="158"/>
      <c r="U846" s="158"/>
      <c r="V846" s="158"/>
      <c r="W846" s="158"/>
      <c r="X846" s="158"/>
      <c r="Y846" s="158"/>
      <c r="Z846" s="147"/>
      <c r="AA846" s="147"/>
      <c r="AB846" s="147"/>
      <c r="AC846" s="147"/>
      <c r="AD846" s="147"/>
      <c r="AE846" s="147"/>
      <c r="AF846" s="147"/>
      <c r="AG846" s="147" t="s">
        <v>165</v>
      </c>
      <c r="AH846" s="147"/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x14ac:dyDescent="0.2">
      <c r="A847" s="166" t="s">
        <v>154</v>
      </c>
      <c r="B847" s="167" t="s">
        <v>114</v>
      </c>
      <c r="C847" s="189" t="s">
        <v>115</v>
      </c>
      <c r="D847" s="168"/>
      <c r="E847" s="169"/>
      <c r="F847" s="170"/>
      <c r="G847" s="170">
        <f>SUMIF(AG848:AG875,"&lt;&gt;NOR",G848:G875)</f>
        <v>0</v>
      </c>
      <c r="H847" s="170"/>
      <c r="I847" s="170">
        <f>SUM(I848:I875)</f>
        <v>0</v>
      </c>
      <c r="J847" s="170"/>
      <c r="K847" s="170">
        <f>SUM(K848:K875)</f>
        <v>0</v>
      </c>
      <c r="L847" s="170"/>
      <c r="M847" s="170">
        <f>SUM(M848:M875)</f>
        <v>0</v>
      </c>
      <c r="N847" s="169"/>
      <c r="O847" s="169">
        <f>SUM(O848:O875)</f>
        <v>20.92</v>
      </c>
      <c r="P847" s="169"/>
      <c r="Q847" s="169">
        <f>SUM(Q848:Q875)</f>
        <v>0</v>
      </c>
      <c r="R847" s="170"/>
      <c r="S847" s="170"/>
      <c r="T847" s="171"/>
      <c r="U847" s="165"/>
      <c r="V847" s="165">
        <f>SUM(V848:V875)</f>
        <v>1384.3200000000002</v>
      </c>
      <c r="W847" s="165"/>
      <c r="X847" s="165"/>
      <c r="Y847" s="165"/>
      <c r="AG847" t="s">
        <v>155</v>
      </c>
    </row>
    <row r="848" spans="1:60" outlineLevel="1" x14ac:dyDescent="0.2">
      <c r="A848" s="173">
        <v>224</v>
      </c>
      <c r="B848" s="174" t="s">
        <v>451</v>
      </c>
      <c r="C848" s="190" t="s">
        <v>452</v>
      </c>
      <c r="D848" s="175" t="s">
        <v>170</v>
      </c>
      <c r="E848" s="176">
        <v>1143.1007500000001</v>
      </c>
      <c r="F848" s="177"/>
      <c r="G848" s="178">
        <f>ROUND(E848*F848,2)</f>
        <v>0</v>
      </c>
      <c r="H848" s="177"/>
      <c r="I848" s="178">
        <f>ROUND(E848*H848,2)</f>
        <v>0</v>
      </c>
      <c r="J848" s="177"/>
      <c r="K848" s="178">
        <f>ROUND(E848*J848,2)</f>
        <v>0</v>
      </c>
      <c r="L848" s="178">
        <v>21</v>
      </c>
      <c r="M848" s="178">
        <f>G848*(1+L848/100)</f>
        <v>0</v>
      </c>
      <c r="N848" s="176">
        <v>1.6000000000000001E-4</v>
      </c>
      <c r="O848" s="176">
        <f>ROUND(E848*N848,2)</f>
        <v>0.18</v>
      </c>
      <c r="P848" s="176">
        <v>0</v>
      </c>
      <c r="Q848" s="176">
        <f>ROUND(E848*P848,2)</f>
        <v>0</v>
      </c>
      <c r="R848" s="178" t="s">
        <v>427</v>
      </c>
      <c r="S848" s="178" t="s">
        <v>160</v>
      </c>
      <c r="T848" s="179" t="s">
        <v>160</v>
      </c>
      <c r="U848" s="158">
        <v>0.05</v>
      </c>
      <c r="V848" s="158">
        <f>ROUND(E848*U848,2)</f>
        <v>57.16</v>
      </c>
      <c r="W848" s="158"/>
      <c r="X848" s="158" t="s">
        <v>161</v>
      </c>
      <c r="Y848" s="158" t="s">
        <v>162</v>
      </c>
      <c r="Z848" s="147"/>
      <c r="AA848" s="147"/>
      <c r="AB848" s="147"/>
      <c r="AC848" s="147"/>
      <c r="AD848" s="147"/>
      <c r="AE848" s="147"/>
      <c r="AF848" s="147"/>
      <c r="AG848" s="147" t="s">
        <v>246</v>
      </c>
      <c r="AH848" s="147"/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2" x14ac:dyDescent="0.2">
      <c r="A849" s="154"/>
      <c r="B849" s="155"/>
      <c r="C849" s="254" t="s">
        <v>453</v>
      </c>
      <c r="D849" s="255"/>
      <c r="E849" s="255"/>
      <c r="F849" s="255"/>
      <c r="G849" s="255"/>
      <c r="H849" s="158"/>
      <c r="I849" s="158"/>
      <c r="J849" s="158"/>
      <c r="K849" s="158"/>
      <c r="L849" s="158"/>
      <c r="M849" s="158"/>
      <c r="N849" s="157"/>
      <c r="O849" s="157"/>
      <c r="P849" s="157"/>
      <c r="Q849" s="157"/>
      <c r="R849" s="158"/>
      <c r="S849" s="158"/>
      <c r="T849" s="158"/>
      <c r="U849" s="158"/>
      <c r="V849" s="158"/>
      <c r="W849" s="158"/>
      <c r="X849" s="158"/>
      <c r="Y849" s="158"/>
      <c r="Z849" s="147"/>
      <c r="AA849" s="147"/>
      <c r="AB849" s="147"/>
      <c r="AC849" s="147"/>
      <c r="AD849" s="147"/>
      <c r="AE849" s="147"/>
      <c r="AF849" s="147"/>
      <c r="AG849" s="147" t="s">
        <v>189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2" x14ac:dyDescent="0.2">
      <c r="A850" s="154"/>
      <c r="B850" s="155"/>
      <c r="C850" s="191" t="s">
        <v>661</v>
      </c>
      <c r="D850" s="160"/>
      <c r="E850" s="161">
        <v>1143.1007500000001</v>
      </c>
      <c r="F850" s="158"/>
      <c r="G850" s="158"/>
      <c r="H850" s="158"/>
      <c r="I850" s="158"/>
      <c r="J850" s="158"/>
      <c r="K850" s="158"/>
      <c r="L850" s="158"/>
      <c r="M850" s="158"/>
      <c r="N850" s="157"/>
      <c r="O850" s="157"/>
      <c r="P850" s="157"/>
      <c r="Q850" s="157"/>
      <c r="R850" s="158"/>
      <c r="S850" s="158"/>
      <c r="T850" s="158"/>
      <c r="U850" s="158"/>
      <c r="V850" s="158"/>
      <c r="W850" s="158"/>
      <c r="X850" s="158"/>
      <c r="Y850" s="158"/>
      <c r="Z850" s="147"/>
      <c r="AA850" s="147"/>
      <c r="AB850" s="147"/>
      <c r="AC850" s="147"/>
      <c r="AD850" s="147"/>
      <c r="AE850" s="147"/>
      <c r="AF850" s="147"/>
      <c r="AG850" s="147" t="s">
        <v>167</v>
      </c>
      <c r="AH850" s="147">
        <v>5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ht="22.5" outlineLevel="1" x14ac:dyDescent="0.2">
      <c r="A851" s="173">
        <v>225</v>
      </c>
      <c r="B851" s="174" t="s">
        <v>455</v>
      </c>
      <c r="C851" s="190" t="s">
        <v>456</v>
      </c>
      <c r="D851" s="175" t="s">
        <v>170</v>
      </c>
      <c r="E851" s="176">
        <v>1143.1007500000001</v>
      </c>
      <c r="F851" s="177"/>
      <c r="G851" s="178">
        <f>ROUND(E851*F851,2)</f>
        <v>0</v>
      </c>
      <c r="H851" s="177"/>
      <c r="I851" s="178">
        <f>ROUND(E851*H851,2)</f>
        <v>0</v>
      </c>
      <c r="J851" s="177"/>
      <c r="K851" s="178">
        <f>ROUND(E851*J851,2)</f>
        <v>0</v>
      </c>
      <c r="L851" s="178">
        <v>21</v>
      </c>
      <c r="M851" s="178">
        <f>G851*(1+L851/100)</f>
        <v>0</v>
      </c>
      <c r="N851" s="176">
        <v>5.0299999999999997E-3</v>
      </c>
      <c r="O851" s="176">
        <f>ROUND(E851*N851,2)</f>
        <v>5.75</v>
      </c>
      <c r="P851" s="176">
        <v>0</v>
      </c>
      <c r="Q851" s="176">
        <f>ROUND(E851*P851,2)</f>
        <v>0</v>
      </c>
      <c r="R851" s="178" t="s">
        <v>427</v>
      </c>
      <c r="S851" s="178" t="s">
        <v>160</v>
      </c>
      <c r="T851" s="179" t="s">
        <v>160</v>
      </c>
      <c r="U851" s="158">
        <v>1.0746</v>
      </c>
      <c r="V851" s="158">
        <f>ROUND(E851*U851,2)</f>
        <v>1228.3800000000001</v>
      </c>
      <c r="W851" s="158"/>
      <c r="X851" s="158" t="s">
        <v>161</v>
      </c>
      <c r="Y851" s="158" t="s">
        <v>162</v>
      </c>
      <c r="Z851" s="147"/>
      <c r="AA851" s="147"/>
      <c r="AB851" s="147"/>
      <c r="AC851" s="147"/>
      <c r="AD851" s="147"/>
      <c r="AE851" s="147"/>
      <c r="AF851" s="147"/>
      <c r="AG851" s="147" t="s">
        <v>406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2" x14ac:dyDescent="0.2">
      <c r="A852" s="154"/>
      <c r="B852" s="155"/>
      <c r="C852" s="191" t="s">
        <v>1331</v>
      </c>
      <c r="D852" s="160"/>
      <c r="E852" s="161">
        <v>175.72499999999999</v>
      </c>
      <c r="F852" s="158"/>
      <c r="G852" s="158"/>
      <c r="H852" s="158"/>
      <c r="I852" s="158"/>
      <c r="J852" s="158"/>
      <c r="K852" s="158"/>
      <c r="L852" s="158"/>
      <c r="M852" s="158"/>
      <c r="N852" s="157"/>
      <c r="O852" s="157"/>
      <c r="P852" s="157"/>
      <c r="Q852" s="157"/>
      <c r="R852" s="158"/>
      <c r="S852" s="158"/>
      <c r="T852" s="158"/>
      <c r="U852" s="158"/>
      <c r="V852" s="158"/>
      <c r="W852" s="158"/>
      <c r="X852" s="158"/>
      <c r="Y852" s="158"/>
      <c r="Z852" s="147"/>
      <c r="AA852" s="147"/>
      <c r="AB852" s="147"/>
      <c r="AC852" s="147"/>
      <c r="AD852" s="147"/>
      <c r="AE852" s="147"/>
      <c r="AF852" s="147"/>
      <c r="AG852" s="147" t="s">
        <v>167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3" x14ac:dyDescent="0.2">
      <c r="A853" s="154"/>
      <c r="B853" s="155"/>
      <c r="C853" s="191" t="s">
        <v>788</v>
      </c>
      <c r="D853" s="160"/>
      <c r="E853" s="161">
        <v>5.2519999999999998</v>
      </c>
      <c r="F853" s="158"/>
      <c r="G853" s="158"/>
      <c r="H853" s="158"/>
      <c r="I853" s="158"/>
      <c r="J853" s="158"/>
      <c r="K853" s="158"/>
      <c r="L853" s="158"/>
      <c r="M853" s="158"/>
      <c r="N853" s="157"/>
      <c r="O853" s="157"/>
      <c r="P853" s="157"/>
      <c r="Q853" s="157"/>
      <c r="R853" s="158"/>
      <c r="S853" s="158"/>
      <c r="T853" s="158"/>
      <c r="U853" s="158"/>
      <c r="V853" s="158"/>
      <c r="W853" s="158"/>
      <c r="X853" s="158"/>
      <c r="Y853" s="158"/>
      <c r="Z853" s="147"/>
      <c r="AA853" s="147"/>
      <c r="AB853" s="147"/>
      <c r="AC853" s="147"/>
      <c r="AD853" s="147"/>
      <c r="AE853" s="147"/>
      <c r="AF853" s="147"/>
      <c r="AG853" s="147" t="s">
        <v>167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ht="22.5" outlineLevel="3" x14ac:dyDescent="0.2">
      <c r="A854" s="154"/>
      <c r="B854" s="155"/>
      <c r="C854" s="191" t="s">
        <v>1332</v>
      </c>
      <c r="D854" s="160"/>
      <c r="E854" s="161">
        <v>154.44</v>
      </c>
      <c r="F854" s="158"/>
      <c r="G854" s="158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58"/>
      <c r="Z854" s="147"/>
      <c r="AA854" s="147"/>
      <c r="AB854" s="147"/>
      <c r="AC854" s="147"/>
      <c r="AD854" s="147"/>
      <c r="AE854" s="147"/>
      <c r="AF854" s="147"/>
      <c r="AG854" s="147" t="s">
        <v>167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3" x14ac:dyDescent="0.2">
      <c r="A855" s="154"/>
      <c r="B855" s="155"/>
      <c r="C855" s="191" t="s">
        <v>1333</v>
      </c>
      <c r="D855" s="160"/>
      <c r="E855" s="161">
        <v>30.524999999999999</v>
      </c>
      <c r="F855" s="158"/>
      <c r="G855" s="158"/>
      <c r="H855" s="158"/>
      <c r="I855" s="158"/>
      <c r="J855" s="158"/>
      <c r="K855" s="158"/>
      <c r="L855" s="158"/>
      <c r="M855" s="158"/>
      <c r="N855" s="157"/>
      <c r="O855" s="157"/>
      <c r="P855" s="157"/>
      <c r="Q855" s="157"/>
      <c r="R855" s="158"/>
      <c r="S855" s="158"/>
      <c r="T855" s="158"/>
      <c r="U855" s="158"/>
      <c r="V855" s="158"/>
      <c r="W855" s="158"/>
      <c r="X855" s="158"/>
      <c r="Y855" s="158"/>
      <c r="Z855" s="147"/>
      <c r="AA855" s="147"/>
      <c r="AB855" s="147"/>
      <c r="AC855" s="147"/>
      <c r="AD855" s="147"/>
      <c r="AE855" s="147"/>
      <c r="AF855" s="147"/>
      <c r="AG855" s="147" t="s">
        <v>167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3" x14ac:dyDescent="0.2">
      <c r="A856" s="154"/>
      <c r="B856" s="155"/>
      <c r="C856" s="191" t="s">
        <v>791</v>
      </c>
      <c r="D856" s="160"/>
      <c r="E856" s="161">
        <v>100.776</v>
      </c>
      <c r="F856" s="158"/>
      <c r="G856" s="158"/>
      <c r="H856" s="158"/>
      <c r="I856" s="158"/>
      <c r="J856" s="158"/>
      <c r="K856" s="158"/>
      <c r="L856" s="158"/>
      <c r="M856" s="158"/>
      <c r="N856" s="157"/>
      <c r="O856" s="157"/>
      <c r="P856" s="157"/>
      <c r="Q856" s="157"/>
      <c r="R856" s="158"/>
      <c r="S856" s="158"/>
      <c r="T856" s="158"/>
      <c r="U856" s="158"/>
      <c r="V856" s="158"/>
      <c r="W856" s="158"/>
      <c r="X856" s="158"/>
      <c r="Y856" s="158"/>
      <c r="Z856" s="147"/>
      <c r="AA856" s="147"/>
      <c r="AB856" s="147"/>
      <c r="AC856" s="147"/>
      <c r="AD856" s="147"/>
      <c r="AE856" s="147"/>
      <c r="AF856" s="147"/>
      <c r="AG856" s="147" t="s">
        <v>167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3" x14ac:dyDescent="0.2">
      <c r="A857" s="154"/>
      <c r="B857" s="155"/>
      <c r="C857" s="191" t="s">
        <v>1334</v>
      </c>
      <c r="D857" s="160"/>
      <c r="E857" s="161">
        <v>5.8140000000000001</v>
      </c>
      <c r="F857" s="158"/>
      <c r="G857" s="158"/>
      <c r="H857" s="158"/>
      <c r="I857" s="158"/>
      <c r="J857" s="158"/>
      <c r="K857" s="158"/>
      <c r="L857" s="158"/>
      <c r="M857" s="158"/>
      <c r="N857" s="157"/>
      <c r="O857" s="157"/>
      <c r="P857" s="157"/>
      <c r="Q857" s="157"/>
      <c r="R857" s="158"/>
      <c r="S857" s="158"/>
      <c r="T857" s="158"/>
      <c r="U857" s="158"/>
      <c r="V857" s="158"/>
      <c r="W857" s="158"/>
      <c r="X857" s="158"/>
      <c r="Y857" s="158"/>
      <c r="Z857" s="147"/>
      <c r="AA857" s="147"/>
      <c r="AB857" s="147"/>
      <c r="AC857" s="147"/>
      <c r="AD857" s="147"/>
      <c r="AE857" s="147"/>
      <c r="AF857" s="147"/>
      <c r="AG857" s="147" t="s">
        <v>167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ht="22.5" outlineLevel="3" x14ac:dyDescent="0.2">
      <c r="A858" s="154"/>
      <c r="B858" s="155"/>
      <c r="C858" s="191" t="s">
        <v>1335</v>
      </c>
      <c r="D858" s="160"/>
      <c r="E858" s="161">
        <v>298.96875</v>
      </c>
      <c r="F858" s="158"/>
      <c r="G858" s="158"/>
      <c r="H858" s="158"/>
      <c r="I858" s="158"/>
      <c r="J858" s="158"/>
      <c r="K858" s="158"/>
      <c r="L858" s="158"/>
      <c r="M858" s="158"/>
      <c r="N858" s="157"/>
      <c r="O858" s="157"/>
      <c r="P858" s="157"/>
      <c r="Q858" s="157"/>
      <c r="R858" s="158"/>
      <c r="S858" s="158"/>
      <c r="T858" s="158"/>
      <c r="U858" s="158"/>
      <c r="V858" s="158"/>
      <c r="W858" s="158"/>
      <c r="X858" s="158"/>
      <c r="Y858" s="158"/>
      <c r="Z858" s="147"/>
      <c r="AA858" s="147"/>
      <c r="AB858" s="147"/>
      <c r="AC858" s="147"/>
      <c r="AD858" s="147"/>
      <c r="AE858" s="147"/>
      <c r="AF858" s="147"/>
      <c r="AG858" s="147" t="s">
        <v>167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3" x14ac:dyDescent="0.2">
      <c r="A859" s="154"/>
      <c r="B859" s="155"/>
      <c r="C859" s="191" t="s">
        <v>793</v>
      </c>
      <c r="D859" s="160"/>
      <c r="E859" s="161">
        <v>-32.96</v>
      </c>
      <c r="F859" s="158"/>
      <c r="G859" s="158"/>
      <c r="H859" s="158"/>
      <c r="I859" s="158"/>
      <c r="J859" s="158"/>
      <c r="K859" s="158"/>
      <c r="L859" s="158"/>
      <c r="M859" s="158"/>
      <c r="N859" s="157"/>
      <c r="O859" s="157"/>
      <c r="P859" s="157"/>
      <c r="Q859" s="157"/>
      <c r="R859" s="158"/>
      <c r="S859" s="158"/>
      <c r="T859" s="158"/>
      <c r="U859" s="158"/>
      <c r="V859" s="158"/>
      <c r="W859" s="158"/>
      <c r="X859" s="158"/>
      <c r="Y859" s="158"/>
      <c r="Z859" s="147"/>
      <c r="AA859" s="147"/>
      <c r="AB859" s="147"/>
      <c r="AC859" s="147"/>
      <c r="AD859" s="147"/>
      <c r="AE859" s="147"/>
      <c r="AF859" s="147"/>
      <c r="AG859" s="147" t="s">
        <v>167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ht="22.5" outlineLevel="3" x14ac:dyDescent="0.2">
      <c r="A860" s="154"/>
      <c r="B860" s="155"/>
      <c r="C860" s="191" t="s">
        <v>1336</v>
      </c>
      <c r="D860" s="160"/>
      <c r="E860" s="161">
        <v>438.97500000000002</v>
      </c>
      <c r="F860" s="158"/>
      <c r="G860" s="158"/>
      <c r="H860" s="158"/>
      <c r="I860" s="158"/>
      <c r="J860" s="158"/>
      <c r="K860" s="158"/>
      <c r="L860" s="158"/>
      <c r="M860" s="158"/>
      <c r="N860" s="157"/>
      <c r="O860" s="157"/>
      <c r="P860" s="157"/>
      <c r="Q860" s="157"/>
      <c r="R860" s="158"/>
      <c r="S860" s="158"/>
      <c r="T860" s="158"/>
      <c r="U860" s="158"/>
      <c r="V860" s="158"/>
      <c r="W860" s="158"/>
      <c r="X860" s="158"/>
      <c r="Y860" s="158"/>
      <c r="Z860" s="147"/>
      <c r="AA860" s="147"/>
      <c r="AB860" s="147"/>
      <c r="AC860" s="147"/>
      <c r="AD860" s="147"/>
      <c r="AE860" s="147"/>
      <c r="AF860" s="147"/>
      <c r="AG860" s="147" t="s">
        <v>167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3" x14ac:dyDescent="0.2">
      <c r="A861" s="154"/>
      <c r="B861" s="155"/>
      <c r="C861" s="191" t="s">
        <v>795</v>
      </c>
      <c r="D861" s="160"/>
      <c r="E861" s="161">
        <v>-39.200000000000003</v>
      </c>
      <c r="F861" s="158"/>
      <c r="G861" s="158"/>
      <c r="H861" s="158"/>
      <c r="I861" s="158"/>
      <c r="J861" s="158"/>
      <c r="K861" s="158"/>
      <c r="L861" s="158"/>
      <c r="M861" s="158"/>
      <c r="N861" s="157"/>
      <c r="O861" s="157"/>
      <c r="P861" s="157"/>
      <c r="Q861" s="157"/>
      <c r="R861" s="158"/>
      <c r="S861" s="158"/>
      <c r="T861" s="158"/>
      <c r="U861" s="158"/>
      <c r="V861" s="158"/>
      <c r="W861" s="158"/>
      <c r="X861" s="158"/>
      <c r="Y861" s="158"/>
      <c r="Z861" s="147"/>
      <c r="AA861" s="147"/>
      <c r="AB861" s="147"/>
      <c r="AC861" s="147"/>
      <c r="AD861" s="147"/>
      <c r="AE861" s="147"/>
      <c r="AF861" s="147"/>
      <c r="AG861" s="147" t="s">
        <v>167</v>
      </c>
      <c r="AH861" s="147">
        <v>0</v>
      </c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3" x14ac:dyDescent="0.2">
      <c r="A862" s="154"/>
      <c r="B862" s="155"/>
      <c r="C862" s="191" t="s">
        <v>1337</v>
      </c>
      <c r="D862" s="160"/>
      <c r="E862" s="161">
        <v>4.7850000000000001</v>
      </c>
      <c r="F862" s="158"/>
      <c r="G862" s="158"/>
      <c r="H862" s="158"/>
      <c r="I862" s="158"/>
      <c r="J862" s="158"/>
      <c r="K862" s="158"/>
      <c r="L862" s="158"/>
      <c r="M862" s="158"/>
      <c r="N862" s="157"/>
      <c r="O862" s="157"/>
      <c r="P862" s="157"/>
      <c r="Q862" s="157"/>
      <c r="R862" s="158"/>
      <c r="S862" s="158"/>
      <c r="T862" s="158"/>
      <c r="U862" s="158"/>
      <c r="V862" s="158"/>
      <c r="W862" s="158"/>
      <c r="X862" s="158"/>
      <c r="Y862" s="158"/>
      <c r="Z862" s="147"/>
      <c r="AA862" s="147"/>
      <c r="AB862" s="147"/>
      <c r="AC862" s="147"/>
      <c r="AD862" s="147"/>
      <c r="AE862" s="147"/>
      <c r="AF862" s="147"/>
      <c r="AG862" s="147" t="s">
        <v>167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ht="22.5" outlineLevel="1" x14ac:dyDescent="0.2">
      <c r="A863" s="173">
        <v>226</v>
      </c>
      <c r="B863" s="174" t="s">
        <v>1338</v>
      </c>
      <c r="C863" s="190" t="s">
        <v>1339</v>
      </c>
      <c r="D863" s="175" t="s">
        <v>186</v>
      </c>
      <c r="E863" s="176">
        <v>823.14499999999998</v>
      </c>
      <c r="F863" s="177"/>
      <c r="G863" s="178">
        <f>ROUND(E863*F863,2)</f>
        <v>0</v>
      </c>
      <c r="H863" s="177"/>
      <c r="I863" s="178">
        <f>ROUND(E863*H863,2)</f>
        <v>0</v>
      </c>
      <c r="J863" s="177"/>
      <c r="K863" s="178">
        <f>ROUND(E863*J863,2)</f>
        <v>0</v>
      </c>
      <c r="L863" s="178">
        <v>21</v>
      </c>
      <c r="M863" s="178">
        <f>G863*(1+L863/100)</f>
        <v>0</v>
      </c>
      <c r="N863" s="176">
        <v>4.2000000000000002E-4</v>
      </c>
      <c r="O863" s="176">
        <f>ROUND(E863*N863,2)</f>
        <v>0.35</v>
      </c>
      <c r="P863" s="176">
        <v>0</v>
      </c>
      <c r="Q863" s="176">
        <f>ROUND(E863*P863,2)</f>
        <v>0</v>
      </c>
      <c r="R863" s="178" t="s">
        <v>427</v>
      </c>
      <c r="S863" s="178" t="s">
        <v>160</v>
      </c>
      <c r="T863" s="179" t="s">
        <v>160</v>
      </c>
      <c r="U863" s="158">
        <v>0.12</v>
      </c>
      <c r="V863" s="158">
        <f>ROUND(E863*U863,2)</f>
        <v>98.78</v>
      </c>
      <c r="W863" s="158"/>
      <c r="X863" s="158" t="s">
        <v>161</v>
      </c>
      <c r="Y863" s="158" t="s">
        <v>162</v>
      </c>
      <c r="Z863" s="147"/>
      <c r="AA863" s="147"/>
      <c r="AB863" s="147"/>
      <c r="AC863" s="147"/>
      <c r="AD863" s="147"/>
      <c r="AE863" s="147"/>
      <c r="AF863" s="147"/>
      <c r="AG863" s="147" t="s">
        <v>406</v>
      </c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2" x14ac:dyDescent="0.2">
      <c r="A864" s="154"/>
      <c r="B864" s="155"/>
      <c r="C864" s="191" t="s">
        <v>1340</v>
      </c>
      <c r="D864" s="160"/>
      <c r="E864" s="161">
        <v>60.5</v>
      </c>
      <c r="F864" s="158"/>
      <c r="G864" s="158"/>
      <c r="H864" s="158"/>
      <c r="I864" s="158"/>
      <c r="J864" s="158"/>
      <c r="K864" s="158"/>
      <c r="L864" s="158"/>
      <c r="M864" s="158"/>
      <c r="N864" s="157"/>
      <c r="O864" s="157"/>
      <c r="P864" s="157"/>
      <c r="Q864" s="157"/>
      <c r="R864" s="158"/>
      <c r="S864" s="158"/>
      <c r="T864" s="158"/>
      <c r="U864" s="158"/>
      <c r="V864" s="158"/>
      <c r="W864" s="158"/>
      <c r="X864" s="158"/>
      <c r="Y864" s="158"/>
      <c r="Z864" s="147"/>
      <c r="AA864" s="147"/>
      <c r="AB864" s="147"/>
      <c r="AC864" s="147"/>
      <c r="AD864" s="147"/>
      <c r="AE864" s="147"/>
      <c r="AF864" s="147"/>
      <c r="AG864" s="147" t="s">
        <v>167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3" x14ac:dyDescent="0.2">
      <c r="A865" s="154"/>
      <c r="B865" s="155"/>
      <c r="C865" s="191" t="s">
        <v>1341</v>
      </c>
      <c r="D865" s="160"/>
      <c r="E865" s="161">
        <v>102.4</v>
      </c>
      <c r="F865" s="158"/>
      <c r="G865" s="158"/>
      <c r="H865" s="158"/>
      <c r="I865" s="158"/>
      <c r="J865" s="158"/>
      <c r="K865" s="158"/>
      <c r="L865" s="158"/>
      <c r="M865" s="158"/>
      <c r="N865" s="157"/>
      <c r="O865" s="157"/>
      <c r="P865" s="157"/>
      <c r="Q865" s="157"/>
      <c r="R865" s="158"/>
      <c r="S865" s="158"/>
      <c r="T865" s="158"/>
      <c r="U865" s="158"/>
      <c r="V865" s="158"/>
      <c r="W865" s="158"/>
      <c r="X865" s="158"/>
      <c r="Y865" s="158"/>
      <c r="Z865" s="147"/>
      <c r="AA865" s="147"/>
      <c r="AB865" s="147"/>
      <c r="AC865" s="147"/>
      <c r="AD865" s="147"/>
      <c r="AE865" s="147"/>
      <c r="AF865" s="147"/>
      <c r="AG865" s="147" t="s">
        <v>167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3" x14ac:dyDescent="0.2">
      <c r="A866" s="154"/>
      <c r="B866" s="155"/>
      <c r="C866" s="191" t="s">
        <v>1342</v>
      </c>
      <c r="D866" s="160"/>
      <c r="E866" s="161">
        <v>98</v>
      </c>
      <c r="F866" s="158"/>
      <c r="G866" s="158"/>
      <c r="H866" s="158"/>
      <c r="I866" s="158"/>
      <c r="J866" s="158"/>
      <c r="K866" s="158"/>
      <c r="L866" s="158"/>
      <c r="M866" s="158"/>
      <c r="N866" s="157"/>
      <c r="O866" s="157"/>
      <c r="P866" s="157"/>
      <c r="Q866" s="157"/>
      <c r="R866" s="158"/>
      <c r="S866" s="158"/>
      <c r="T866" s="158"/>
      <c r="U866" s="158"/>
      <c r="V866" s="158"/>
      <c r="W866" s="158"/>
      <c r="X866" s="158"/>
      <c r="Y866" s="158"/>
      <c r="Z866" s="147"/>
      <c r="AA866" s="147"/>
      <c r="AB866" s="147"/>
      <c r="AC866" s="147"/>
      <c r="AD866" s="147"/>
      <c r="AE866" s="147"/>
      <c r="AF866" s="147"/>
      <c r="AG866" s="147" t="s">
        <v>167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3" x14ac:dyDescent="0.2">
      <c r="A867" s="154"/>
      <c r="B867" s="155"/>
      <c r="C867" s="191" t="s">
        <v>1343</v>
      </c>
      <c r="D867" s="160"/>
      <c r="E867" s="161">
        <v>77.52</v>
      </c>
      <c r="F867" s="158"/>
      <c r="G867" s="158"/>
      <c r="H867" s="158"/>
      <c r="I867" s="158"/>
      <c r="J867" s="158"/>
      <c r="K867" s="158"/>
      <c r="L867" s="158"/>
      <c r="M867" s="158"/>
      <c r="N867" s="157"/>
      <c r="O867" s="157"/>
      <c r="P867" s="157"/>
      <c r="Q867" s="157"/>
      <c r="R867" s="158"/>
      <c r="S867" s="158"/>
      <c r="T867" s="158"/>
      <c r="U867" s="158"/>
      <c r="V867" s="158"/>
      <c r="W867" s="158"/>
      <c r="X867" s="158"/>
      <c r="Y867" s="158"/>
      <c r="Z867" s="147"/>
      <c r="AA867" s="147"/>
      <c r="AB867" s="147"/>
      <c r="AC867" s="147"/>
      <c r="AD867" s="147"/>
      <c r="AE867" s="147"/>
      <c r="AF867" s="147"/>
      <c r="AG867" s="147" t="s">
        <v>167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ht="22.5" outlineLevel="3" x14ac:dyDescent="0.2">
      <c r="A868" s="154"/>
      <c r="B868" s="155"/>
      <c r="C868" s="191" t="s">
        <v>1344</v>
      </c>
      <c r="D868" s="160"/>
      <c r="E868" s="161">
        <v>132.875</v>
      </c>
      <c r="F868" s="158"/>
      <c r="G868" s="158"/>
      <c r="H868" s="158"/>
      <c r="I868" s="158"/>
      <c r="J868" s="158"/>
      <c r="K868" s="158"/>
      <c r="L868" s="158"/>
      <c r="M868" s="158"/>
      <c r="N868" s="157"/>
      <c r="O868" s="157"/>
      <c r="P868" s="157"/>
      <c r="Q868" s="157"/>
      <c r="R868" s="158"/>
      <c r="S868" s="158"/>
      <c r="T868" s="158"/>
      <c r="U868" s="158"/>
      <c r="V868" s="158"/>
      <c r="W868" s="158"/>
      <c r="X868" s="158"/>
      <c r="Y868" s="158"/>
      <c r="Z868" s="147"/>
      <c r="AA868" s="147"/>
      <c r="AB868" s="147"/>
      <c r="AC868" s="147"/>
      <c r="AD868" s="147"/>
      <c r="AE868" s="147"/>
      <c r="AF868" s="147"/>
      <c r="AG868" s="147" t="s">
        <v>167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ht="22.5" outlineLevel="3" x14ac:dyDescent="0.2">
      <c r="A869" s="154"/>
      <c r="B869" s="155"/>
      <c r="C869" s="191" t="s">
        <v>1345</v>
      </c>
      <c r="D869" s="160"/>
      <c r="E869" s="161">
        <v>195.1</v>
      </c>
      <c r="F869" s="158"/>
      <c r="G869" s="158"/>
      <c r="H869" s="158"/>
      <c r="I869" s="158"/>
      <c r="J869" s="158"/>
      <c r="K869" s="158"/>
      <c r="L869" s="158"/>
      <c r="M869" s="158"/>
      <c r="N869" s="157"/>
      <c r="O869" s="157"/>
      <c r="P869" s="157"/>
      <c r="Q869" s="157"/>
      <c r="R869" s="158"/>
      <c r="S869" s="158"/>
      <c r="T869" s="158"/>
      <c r="U869" s="158"/>
      <c r="V869" s="158"/>
      <c r="W869" s="158"/>
      <c r="X869" s="158"/>
      <c r="Y869" s="158"/>
      <c r="Z869" s="147"/>
      <c r="AA869" s="147"/>
      <c r="AB869" s="147"/>
      <c r="AC869" s="147"/>
      <c r="AD869" s="147"/>
      <c r="AE869" s="147"/>
      <c r="AF869" s="147"/>
      <c r="AG869" s="147" t="s">
        <v>167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3" x14ac:dyDescent="0.2">
      <c r="A870" s="154"/>
      <c r="B870" s="155"/>
      <c r="C870" s="191" t="s">
        <v>1346</v>
      </c>
      <c r="D870" s="160"/>
      <c r="E870" s="161">
        <v>17.399999999999999</v>
      </c>
      <c r="F870" s="158"/>
      <c r="G870" s="158"/>
      <c r="H870" s="158"/>
      <c r="I870" s="158"/>
      <c r="J870" s="158"/>
      <c r="K870" s="158"/>
      <c r="L870" s="158"/>
      <c r="M870" s="158"/>
      <c r="N870" s="157"/>
      <c r="O870" s="157"/>
      <c r="P870" s="157"/>
      <c r="Q870" s="157"/>
      <c r="R870" s="158"/>
      <c r="S870" s="158"/>
      <c r="T870" s="158"/>
      <c r="U870" s="158"/>
      <c r="V870" s="158"/>
      <c r="W870" s="158"/>
      <c r="X870" s="158"/>
      <c r="Y870" s="158"/>
      <c r="Z870" s="147"/>
      <c r="AA870" s="147"/>
      <c r="AB870" s="147"/>
      <c r="AC870" s="147"/>
      <c r="AD870" s="147"/>
      <c r="AE870" s="147"/>
      <c r="AF870" s="147"/>
      <c r="AG870" s="147" t="s">
        <v>167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3" x14ac:dyDescent="0.2">
      <c r="A871" s="154"/>
      <c r="B871" s="155"/>
      <c r="C871" s="191" t="s">
        <v>1347</v>
      </c>
      <c r="D871" s="160"/>
      <c r="E871" s="161">
        <v>108.75</v>
      </c>
      <c r="F871" s="158"/>
      <c r="G871" s="158"/>
      <c r="H871" s="158"/>
      <c r="I871" s="158"/>
      <c r="J871" s="158"/>
      <c r="K871" s="158"/>
      <c r="L871" s="158"/>
      <c r="M871" s="158"/>
      <c r="N871" s="157"/>
      <c r="O871" s="157"/>
      <c r="P871" s="157"/>
      <c r="Q871" s="157"/>
      <c r="R871" s="158"/>
      <c r="S871" s="158"/>
      <c r="T871" s="158"/>
      <c r="U871" s="158"/>
      <c r="V871" s="158"/>
      <c r="W871" s="158"/>
      <c r="X871" s="158"/>
      <c r="Y871" s="158"/>
      <c r="Z871" s="147"/>
      <c r="AA871" s="147"/>
      <c r="AB871" s="147"/>
      <c r="AC871" s="147"/>
      <c r="AD871" s="147"/>
      <c r="AE871" s="147"/>
      <c r="AF871" s="147"/>
      <c r="AG871" s="147" t="s">
        <v>167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3" x14ac:dyDescent="0.2">
      <c r="A872" s="154"/>
      <c r="B872" s="155"/>
      <c r="C872" s="191" t="s">
        <v>1348</v>
      </c>
      <c r="D872" s="160"/>
      <c r="E872" s="161">
        <v>30.6</v>
      </c>
      <c r="F872" s="158"/>
      <c r="G872" s="158"/>
      <c r="H872" s="158"/>
      <c r="I872" s="158"/>
      <c r="J872" s="158"/>
      <c r="K872" s="158"/>
      <c r="L872" s="158"/>
      <c r="M872" s="158"/>
      <c r="N872" s="157"/>
      <c r="O872" s="157"/>
      <c r="P872" s="157"/>
      <c r="Q872" s="157"/>
      <c r="R872" s="158"/>
      <c r="S872" s="158"/>
      <c r="T872" s="158"/>
      <c r="U872" s="158"/>
      <c r="V872" s="158"/>
      <c r="W872" s="158"/>
      <c r="X872" s="158"/>
      <c r="Y872" s="158"/>
      <c r="Z872" s="147"/>
      <c r="AA872" s="147"/>
      <c r="AB872" s="147"/>
      <c r="AC872" s="147"/>
      <c r="AD872" s="147"/>
      <c r="AE872" s="147"/>
      <c r="AF872" s="147"/>
      <c r="AG872" s="147" t="s">
        <v>167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">
      <c r="A873" s="173">
        <v>227</v>
      </c>
      <c r="B873" s="174" t="s">
        <v>460</v>
      </c>
      <c r="C873" s="190" t="s">
        <v>1349</v>
      </c>
      <c r="D873" s="175" t="s">
        <v>170</v>
      </c>
      <c r="E873" s="176">
        <v>1200.2557899999999</v>
      </c>
      <c r="F873" s="177"/>
      <c r="G873" s="178">
        <f>ROUND(E873*F873,2)</f>
        <v>0</v>
      </c>
      <c r="H873" s="177"/>
      <c r="I873" s="178">
        <f>ROUND(E873*H873,2)</f>
        <v>0</v>
      </c>
      <c r="J873" s="177"/>
      <c r="K873" s="178">
        <f>ROUND(E873*J873,2)</f>
        <v>0</v>
      </c>
      <c r="L873" s="178">
        <v>21</v>
      </c>
      <c r="M873" s="178">
        <f>G873*(1+L873/100)</f>
        <v>0</v>
      </c>
      <c r="N873" s="176">
        <v>1.2200000000000001E-2</v>
      </c>
      <c r="O873" s="176">
        <f>ROUND(E873*N873,2)</f>
        <v>14.64</v>
      </c>
      <c r="P873" s="176">
        <v>0</v>
      </c>
      <c r="Q873" s="176">
        <f>ROUND(E873*P873,2)</f>
        <v>0</v>
      </c>
      <c r="R873" s="178"/>
      <c r="S873" s="178" t="s">
        <v>193</v>
      </c>
      <c r="T873" s="179" t="s">
        <v>245</v>
      </c>
      <c r="U873" s="158">
        <v>0</v>
      </c>
      <c r="V873" s="158">
        <f>ROUND(E873*U873,2)</f>
        <v>0</v>
      </c>
      <c r="W873" s="158"/>
      <c r="X873" s="158" t="s">
        <v>354</v>
      </c>
      <c r="Y873" s="158" t="s">
        <v>162</v>
      </c>
      <c r="Z873" s="147"/>
      <c r="AA873" s="147"/>
      <c r="AB873" s="147"/>
      <c r="AC873" s="147"/>
      <c r="AD873" s="147"/>
      <c r="AE873" s="147"/>
      <c r="AF873" s="147"/>
      <c r="AG873" s="147" t="s">
        <v>447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2" x14ac:dyDescent="0.2">
      <c r="A874" s="154"/>
      <c r="B874" s="155"/>
      <c r="C874" s="191" t="s">
        <v>1350</v>
      </c>
      <c r="D874" s="160"/>
      <c r="E874" s="161">
        <v>1200.2557899999999</v>
      </c>
      <c r="F874" s="158"/>
      <c r="G874" s="158"/>
      <c r="H874" s="158"/>
      <c r="I874" s="158"/>
      <c r="J874" s="158"/>
      <c r="K874" s="158"/>
      <c r="L874" s="158"/>
      <c r="M874" s="158"/>
      <c r="N874" s="157"/>
      <c r="O874" s="157"/>
      <c r="P874" s="157"/>
      <c r="Q874" s="157"/>
      <c r="R874" s="158"/>
      <c r="S874" s="158"/>
      <c r="T874" s="158"/>
      <c r="U874" s="158"/>
      <c r="V874" s="158"/>
      <c r="W874" s="158"/>
      <c r="X874" s="158"/>
      <c r="Y874" s="158"/>
      <c r="Z874" s="147"/>
      <c r="AA874" s="147"/>
      <c r="AB874" s="147"/>
      <c r="AC874" s="147"/>
      <c r="AD874" s="147"/>
      <c r="AE874" s="147"/>
      <c r="AF874" s="147"/>
      <c r="AG874" s="147" t="s">
        <v>167</v>
      </c>
      <c r="AH874" s="147">
        <v>5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1" x14ac:dyDescent="0.2">
      <c r="A875" s="154">
        <v>228</v>
      </c>
      <c r="B875" s="155" t="s">
        <v>1351</v>
      </c>
      <c r="C875" s="193" t="s">
        <v>1352</v>
      </c>
      <c r="D875" s="156" t="s">
        <v>0</v>
      </c>
      <c r="E875" s="188"/>
      <c r="F875" s="159"/>
      <c r="G875" s="158">
        <f>ROUND(E875*F875,2)</f>
        <v>0</v>
      </c>
      <c r="H875" s="159"/>
      <c r="I875" s="158">
        <f>ROUND(E875*H875,2)</f>
        <v>0</v>
      </c>
      <c r="J875" s="159"/>
      <c r="K875" s="158">
        <f>ROUND(E875*J875,2)</f>
        <v>0</v>
      </c>
      <c r="L875" s="158">
        <v>21</v>
      </c>
      <c r="M875" s="158">
        <f>G875*(1+L875/100)</f>
        <v>0</v>
      </c>
      <c r="N875" s="157">
        <v>0</v>
      </c>
      <c r="O875" s="157">
        <f>ROUND(E875*N875,2)</f>
        <v>0</v>
      </c>
      <c r="P875" s="157">
        <v>0</v>
      </c>
      <c r="Q875" s="157">
        <f>ROUND(E875*P875,2)</f>
        <v>0</v>
      </c>
      <c r="R875" s="158" t="s">
        <v>427</v>
      </c>
      <c r="S875" s="158" t="s">
        <v>160</v>
      </c>
      <c r="T875" s="158" t="s">
        <v>160</v>
      </c>
      <c r="U875" s="158">
        <v>0</v>
      </c>
      <c r="V875" s="158">
        <f>ROUND(E875*U875,2)</f>
        <v>0</v>
      </c>
      <c r="W875" s="158"/>
      <c r="X875" s="158" t="s">
        <v>320</v>
      </c>
      <c r="Y875" s="158" t="s">
        <v>162</v>
      </c>
      <c r="Z875" s="147"/>
      <c r="AA875" s="147"/>
      <c r="AB875" s="147"/>
      <c r="AC875" s="147"/>
      <c r="AD875" s="147"/>
      <c r="AE875" s="147"/>
      <c r="AF875" s="147"/>
      <c r="AG875" s="147" t="s">
        <v>321</v>
      </c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x14ac:dyDescent="0.2">
      <c r="A876" s="166" t="s">
        <v>154</v>
      </c>
      <c r="B876" s="167" t="s">
        <v>116</v>
      </c>
      <c r="C876" s="189" t="s">
        <v>117</v>
      </c>
      <c r="D876" s="168"/>
      <c r="E876" s="169"/>
      <c r="F876" s="170"/>
      <c r="G876" s="170">
        <f>SUMIF(AG877:AG885,"&lt;&gt;NOR",G877:G885)</f>
        <v>0</v>
      </c>
      <c r="H876" s="170"/>
      <c r="I876" s="170">
        <f>SUM(I877:I885)</f>
        <v>0</v>
      </c>
      <c r="J876" s="170"/>
      <c r="K876" s="170">
        <f>SUM(K877:K885)</f>
        <v>0</v>
      </c>
      <c r="L876" s="170"/>
      <c r="M876" s="170">
        <f>SUM(M877:M885)</f>
        <v>0</v>
      </c>
      <c r="N876" s="169"/>
      <c r="O876" s="169">
        <f>SUM(O877:O885)</f>
        <v>0</v>
      </c>
      <c r="P876" s="169"/>
      <c r="Q876" s="169">
        <f>SUM(Q877:Q885)</f>
        <v>0</v>
      </c>
      <c r="R876" s="170"/>
      <c r="S876" s="170"/>
      <c r="T876" s="171"/>
      <c r="U876" s="165"/>
      <c r="V876" s="165">
        <f>SUM(V877:V885)</f>
        <v>0.54</v>
      </c>
      <c r="W876" s="165"/>
      <c r="X876" s="165"/>
      <c r="Y876" s="165"/>
      <c r="AG876" t="s">
        <v>155</v>
      </c>
    </row>
    <row r="877" spans="1:60" ht="22.5" outlineLevel="1" x14ac:dyDescent="0.2">
      <c r="A877" s="173">
        <v>229</v>
      </c>
      <c r="B877" s="174" t="s">
        <v>1353</v>
      </c>
      <c r="C877" s="190" t="s">
        <v>1354</v>
      </c>
      <c r="D877" s="175" t="s">
        <v>170</v>
      </c>
      <c r="E877" s="176">
        <v>10.600199999999999</v>
      </c>
      <c r="F877" s="177"/>
      <c r="G877" s="178">
        <f>ROUND(E877*F877,2)</f>
        <v>0</v>
      </c>
      <c r="H877" s="177"/>
      <c r="I877" s="178">
        <f>ROUND(E877*H877,2)</f>
        <v>0</v>
      </c>
      <c r="J877" s="177"/>
      <c r="K877" s="178">
        <f>ROUND(E877*J877,2)</f>
        <v>0</v>
      </c>
      <c r="L877" s="178">
        <v>21</v>
      </c>
      <c r="M877" s="178">
        <f>G877*(1+L877/100)</f>
        <v>0</v>
      </c>
      <c r="N877" s="176">
        <v>1.7000000000000001E-4</v>
      </c>
      <c r="O877" s="176">
        <f>ROUND(E877*N877,2)</f>
        <v>0</v>
      </c>
      <c r="P877" s="176">
        <v>0</v>
      </c>
      <c r="Q877" s="176">
        <f>ROUND(E877*P877,2)</f>
        <v>0</v>
      </c>
      <c r="R877" s="178" t="s">
        <v>1355</v>
      </c>
      <c r="S877" s="178" t="s">
        <v>160</v>
      </c>
      <c r="T877" s="179" t="s">
        <v>160</v>
      </c>
      <c r="U877" s="158">
        <v>5.0999999999999997E-2</v>
      </c>
      <c r="V877" s="158">
        <f>ROUND(E877*U877,2)</f>
        <v>0.54</v>
      </c>
      <c r="W877" s="158"/>
      <c r="X877" s="158" t="s">
        <v>161</v>
      </c>
      <c r="Y877" s="158" t="s">
        <v>162</v>
      </c>
      <c r="Z877" s="147"/>
      <c r="AA877" s="147"/>
      <c r="AB877" s="147"/>
      <c r="AC877" s="147"/>
      <c r="AD877" s="147"/>
      <c r="AE877" s="147"/>
      <c r="AF877" s="147"/>
      <c r="AG877" s="147" t="s">
        <v>163</v>
      </c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2" x14ac:dyDescent="0.2">
      <c r="A878" s="154"/>
      <c r="B878" s="155"/>
      <c r="C878" s="256" t="s">
        <v>1356</v>
      </c>
      <c r="D878" s="257"/>
      <c r="E878" s="257"/>
      <c r="F878" s="257"/>
      <c r="G878" s="257"/>
      <c r="H878" s="158"/>
      <c r="I878" s="158"/>
      <c r="J878" s="158"/>
      <c r="K878" s="158"/>
      <c r="L878" s="158"/>
      <c r="M878" s="158"/>
      <c r="N878" s="157"/>
      <c r="O878" s="157"/>
      <c r="P878" s="157"/>
      <c r="Q878" s="157"/>
      <c r="R878" s="158"/>
      <c r="S878" s="158"/>
      <c r="T878" s="158"/>
      <c r="U878" s="158"/>
      <c r="V878" s="158"/>
      <c r="W878" s="158"/>
      <c r="X878" s="158"/>
      <c r="Y878" s="158"/>
      <c r="Z878" s="147"/>
      <c r="AA878" s="147"/>
      <c r="AB878" s="147"/>
      <c r="AC878" s="147"/>
      <c r="AD878" s="147"/>
      <c r="AE878" s="147"/>
      <c r="AF878" s="147"/>
      <c r="AG878" s="147" t="s">
        <v>165</v>
      </c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2" x14ac:dyDescent="0.2">
      <c r="A879" s="154"/>
      <c r="B879" s="155"/>
      <c r="C879" s="191" t="s">
        <v>1357</v>
      </c>
      <c r="D879" s="160"/>
      <c r="E879" s="161">
        <v>10.600199999999999</v>
      </c>
      <c r="F879" s="158"/>
      <c r="G879" s="158"/>
      <c r="H879" s="158"/>
      <c r="I879" s="158"/>
      <c r="J879" s="158"/>
      <c r="K879" s="158"/>
      <c r="L879" s="158"/>
      <c r="M879" s="158"/>
      <c r="N879" s="157"/>
      <c r="O879" s="157"/>
      <c r="P879" s="157"/>
      <c r="Q879" s="157"/>
      <c r="R879" s="158"/>
      <c r="S879" s="158"/>
      <c r="T879" s="158"/>
      <c r="U879" s="158"/>
      <c r="V879" s="158"/>
      <c r="W879" s="158"/>
      <c r="X879" s="158"/>
      <c r="Y879" s="158"/>
      <c r="Z879" s="147"/>
      <c r="AA879" s="147"/>
      <c r="AB879" s="147"/>
      <c r="AC879" s="147"/>
      <c r="AD879" s="147"/>
      <c r="AE879" s="147"/>
      <c r="AF879" s="147"/>
      <c r="AG879" s="147" t="s">
        <v>167</v>
      </c>
      <c r="AH879" s="147">
        <v>0</v>
      </c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1" x14ac:dyDescent="0.2">
      <c r="A880" s="173">
        <v>230</v>
      </c>
      <c r="B880" s="174" t="s">
        <v>1358</v>
      </c>
      <c r="C880" s="190" t="s">
        <v>1359</v>
      </c>
      <c r="D880" s="175" t="s">
        <v>178</v>
      </c>
      <c r="E880" s="176">
        <v>13</v>
      </c>
      <c r="F880" s="177"/>
      <c r="G880" s="178">
        <f>ROUND(E880*F880,2)</f>
        <v>0</v>
      </c>
      <c r="H880" s="177"/>
      <c r="I880" s="178">
        <f>ROUND(E880*H880,2)</f>
        <v>0</v>
      </c>
      <c r="J880" s="177"/>
      <c r="K880" s="178">
        <f>ROUND(E880*J880,2)</f>
        <v>0</v>
      </c>
      <c r="L880" s="178">
        <v>21</v>
      </c>
      <c r="M880" s="178">
        <f>G880*(1+L880/100)</f>
        <v>0</v>
      </c>
      <c r="N880" s="176">
        <v>0</v>
      </c>
      <c r="O880" s="176">
        <f>ROUND(E880*N880,2)</f>
        <v>0</v>
      </c>
      <c r="P880" s="176">
        <v>0</v>
      </c>
      <c r="Q880" s="176">
        <f>ROUND(E880*P880,2)</f>
        <v>0</v>
      </c>
      <c r="R880" s="178"/>
      <c r="S880" s="178" t="s">
        <v>193</v>
      </c>
      <c r="T880" s="179" t="s">
        <v>245</v>
      </c>
      <c r="U880" s="158">
        <v>0</v>
      </c>
      <c r="V880" s="158">
        <f>ROUND(E880*U880,2)</f>
        <v>0</v>
      </c>
      <c r="W880" s="158"/>
      <c r="X880" s="158" t="s">
        <v>161</v>
      </c>
      <c r="Y880" s="158" t="s">
        <v>162</v>
      </c>
      <c r="Z880" s="147"/>
      <c r="AA880" s="147"/>
      <c r="AB880" s="147"/>
      <c r="AC880" s="147"/>
      <c r="AD880" s="147"/>
      <c r="AE880" s="147"/>
      <c r="AF880" s="147"/>
      <c r="AG880" s="147" t="s">
        <v>246</v>
      </c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2" x14ac:dyDescent="0.2">
      <c r="A881" s="154"/>
      <c r="B881" s="155"/>
      <c r="C881" s="191" t="s">
        <v>1360</v>
      </c>
      <c r="D881" s="160"/>
      <c r="E881" s="161">
        <v>4</v>
      </c>
      <c r="F881" s="158"/>
      <c r="G881" s="158"/>
      <c r="H881" s="158"/>
      <c r="I881" s="158"/>
      <c r="J881" s="158"/>
      <c r="K881" s="158"/>
      <c r="L881" s="158"/>
      <c r="M881" s="158"/>
      <c r="N881" s="157"/>
      <c r="O881" s="157"/>
      <c r="P881" s="157"/>
      <c r="Q881" s="157"/>
      <c r="R881" s="158"/>
      <c r="S881" s="158"/>
      <c r="T881" s="158"/>
      <c r="U881" s="158"/>
      <c r="V881" s="158"/>
      <c r="W881" s="158"/>
      <c r="X881" s="158"/>
      <c r="Y881" s="158"/>
      <c r="Z881" s="147"/>
      <c r="AA881" s="147"/>
      <c r="AB881" s="147"/>
      <c r="AC881" s="147"/>
      <c r="AD881" s="147"/>
      <c r="AE881" s="147"/>
      <c r="AF881" s="147"/>
      <c r="AG881" s="147" t="s">
        <v>167</v>
      </c>
      <c r="AH881" s="147">
        <v>5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3" x14ac:dyDescent="0.2">
      <c r="A882" s="154"/>
      <c r="B882" s="155"/>
      <c r="C882" s="191" t="s">
        <v>1361</v>
      </c>
      <c r="D882" s="160"/>
      <c r="E882" s="161">
        <v>1</v>
      </c>
      <c r="F882" s="158"/>
      <c r="G882" s="158"/>
      <c r="H882" s="158"/>
      <c r="I882" s="158"/>
      <c r="J882" s="158"/>
      <c r="K882" s="158"/>
      <c r="L882" s="158"/>
      <c r="M882" s="158"/>
      <c r="N882" s="157"/>
      <c r="O882" s="157"/>
      <c r="P882" s="157"/>
      <c r="Q882" s="157"/>
      <c r="R882" s="158"/>
      <c r="S882" s="158"/>
      <c r="T882" s="158"/>
      <c r="U882" s="158"/>
      <c r="V882" s="158"/>
      <c r="W882" s="158"/>
      <c r="X882" s="158"/>
      <c r="Y882" s="158"/>
      <c r="Z882" s="147"/>
      <c r="AA882" s="147"/>
      <c r="AB882" s="147"/>
      <c r="AC882" s="147"/>
      <c r="AD882" s="147"/>
      <c r="AE882" s="147"/>
      <c r="AF882" s="147"/>
      <c r="AG882" s="147" t="s">
        <v>167</v>
      </c>
      <c r="AH882" s="147">
        <v>5</v>
      </c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3" x14ac:dyDescent="0.2">
      <c r="A883" s="154"/>
      <c r="B883" s="155"/>
      <c r="C883" s="191" t="s">
        <v>1362</v>
      </c>
      <c r="D883" s="160"/>
      <c r="E883" s="161">
        <v>3</v>
      </c>
      <c r="F883" s="158"/>
      <c r="G883" s="158"/>
      <c r="H883" s="158"/>
      <c r="I883" s="158"/>
      <c r="J883" s="158"/>
      <c r="K883" s="158"/>
      <c r="L883" s="158"/>
      <c r="M883" s="158"/>
      <c r="N883" s="157"/>
      <c r="O883" s="157"/>
      <c r="P883" s="157"/>
      <c r="Q883" s="157"/>
      <c r="R883" s="158"/>
      <c r="S883" s="158"/>
      <c r="T883" s="158"/>
      <c r="U883" s="158"/>
      <c r="V883" s="158"/>
      <c r="W883" s="158"/>
      <c r="X883" s="158"/>
      <c r="Y883" s="158"/>
      <c r="Z883" s="147"/>
      <c r="AA883" s="147"/>
      <c r="AB883" s="147"/>
      <c r="AC883" s="147"/>
      <c r="AD883" s="147"/>
      <c r="AE883" s="147"/>
      <c r="AF883" s="147"/>
      <c r="AG883" s="147" t="s">
        <v>167</v>
      </c>
      <c r="AH883" s="147">
        <v>5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3" x14ac:dyDescent="0.2">
      <c r="A884" s="154"/>
      <c r="B884" s="155"/>
      <c r="C884" s="191" t="s">
        <v>1363</v>
      </c>
      <c r="D884" s="160"/>
      <c r="E884" s="161">
        <v>1</v>
      </c>
      <c r="F884" s="158"/>
      <c r="G884" s="158"/>
      <c r="H884" s="158"/>
      <c r="I884" s="158"/>
      <c r="J884" s="158"/>
      <c r="K884" s="158"/>
      <c r="L884" s="158"/>
      <c r="M884" s="158"/>
      <c r="N884" s="157"/>
      <c r="O884" s="157"/>
      <c r="P884" s="157"/>
      <c r="Q884" s="157"/>
      <c r="R884" s="158"/>
      <c r="S884" s="158"/>
      <c r="T884" s="158"/>
      <c r="U884" s="158"/>
      <c r="V884" s="158"/>
      <c r="W884" s="158"/>
      <c r="X884" s="158"/>
      <c r="Y884" s="158"/>
      <c r="Z884" s="147"/>
      <c r="AA884" s="147"/>
      <c r="AB884" s="147"/>
      <c r="AC884" s="147"/>
      <c r="AD884" s="147"/>
      <c r="AE884" s="147"/>
      <c r="AF884" s="147"/>
      <c r="AG884" s="147" t="s">
        <v>167</v>
      </c>
      <c r="AH884" s="147">
        <v>5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3" x14ac:dyDescent="0.2">
      <c r="A885" s="154"/>
      <c r="B885" s="155"/>
      <c r="C885" s="191" t="s">
        <v>1364</v>
      </c>
      <c r="D885" s="160"/>
      <c r="E885" s="161">
        <v>4</v>
      </c>
      <c r="F885" s="158"/>
      <c r="G885" s="158"/>
      <c r="H885" s="158"/>
      <c r="I885" s="158"/>
      <c r="J885" s="158"/>
      <c r="K885" s="158"/>
      <c r="L885" s="158"/>
      <c r="M885" s="158"/>
      <c r="N885" s="157"/>
      <c r="O885" s="157"/>
      <c r="P885" s="157"/>
      <c r="Q885" s="157"/>
      <c r="R885" s="158"/>
      <c r="S885" s="158"/>
      <c r="T885" s="158"/>
      <c r="U885" s="158"/>
      <c r="V885" s="158"/>
      <c r="W885" s="158"/>
      <c r="X885" s="158"/>
      <c r="Y885" s="158"/>
      <c r="Z885" s="147"/>
      <c r="AA885" s="147"/>
      <c r="AB885" s="147"/>
      <c r="AC885" s="147"/>
      <c r="AD885" s="147"/>
      <c r="AE885" s="147"/>
      <c r="AF885" s="147"/>
      <c r="AG885" s="147" t="s">
        <v>167</v>
      </c>
      <c r="AH885" s="147">
        <v>5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x14ac:dyDescent="0.2">
      <c r="A886" s="166" t="s">
        <v>154</v>
      </c>
      <c r="B886" s="167" t="s">
        <v>118</v>
      </c>
      <c r="C886" s="189" t="s">
        <v>119</v>
      </c>
      <c r="D886" s="168"/>
      <c r="E886" s="169"/>
      <c r="F886" s="170"/>
      <c r="G886" s="170">
        <f>SUMIF(AG887:AG903,"&lt;&gt;NOR",G887:G903)</f>
        <v>0</v>
      </c>
      <c r="H886" s="170"/>
      <c r="I886" s="170">
        <f>SUM(I887:I903)</f>
        <v>0</v>
      </c>
      <c r="J886" s="170"/>
      <c r="K886" s="170">
        <f>SUM(K887:K903)</f>
        <v>0</v>
      </c>
      <c r="L886" s="170"/>
      <c r="M886" s="170">
        <f>SUM(M887:M903)</f>
        <v>0</v>
      </c>
      <c r="N886" s="169"/>
      <c r="O886" s="169">
        <f>SUM(O887:O903)</f>
        <v>1.1099999999999999</v>
      </c>
      <c r="P886" s="169"/>
      <c r="Q886" s="169">
        <f>SUM(Q887:Q903)</f>
        <v>0</v>
      </c>
      <c r="R886" s="170"/>
      <c r="S886" s="170"/>
      <c r="T886" s="171"/>
      <c r="U886" s="165"/>
      <c r="V886" s="165">
        <f>SUM(V887:V903)</f>
        <v>524.95000000000005</v>
      </c>
      <c r="W886" s="165"/>
      <c r="X886" s="165"/>
      <c r="Y886" s="165"/>
      <c r="AG886" t="s">
        <v>155</v>
      </c>
    </row>
    <row r="887" spans="1:60" outlineLevel="1" x14ac:dyDescent="0.2">
      <c r="A887" s="173">
        <v>231</v>
      </c>
      <c r="B887" s="174" t="s">
        <v>1365</v>
      </c>
      <c r="C887" s="190" t="s">
        <v>1366</v>
      </c>
      <c r="D887" s="175" t="s">
        <v>170</v>
      </c>
      <c r="E887" s="176">
        <v>1378.9206999999999</v>
      </c>
      <c r="F887" s="177"/>
      <c r="G887" s="178">
        <f>ROUND(E887*F887,2)</f>
        <v>0</v>
      </c>
      <c r="H887" s="177"/>
      <c r="I887" s="178">
        <f>ROUND(E887*H887,2)</f>
        <v>0</v>
      </c>
      <c r="J887" s="177"/>
      <c r="K887" s="178">
        <f>ROUND(E887*J887,2)</f>
        <v>0</v>
      </c>
      <c r="L887" s="178">
        <v>21</v>
      </c>
      <c r="M887" s="178">
        <f>G887*(1+L887/100)</f>
        <v>0</v>
      </c>
      <c r="N887" s="176">
        <v>0</v>
      </c>
      <c r="O887" s="176">
        <f>ROUND(E887*N887,2)</f>
        <v>0</v>
      </c>
      <c r="P887" s="176">
        <v>0</v>
      </c>
      <c r="Q887" s="176">
        <f>ROUND(E887*P887,2)</f>
        <v>0</v>
      </c>
      <c r="R887" s="178" t="s">
        <v>467</v>
      </c>
      <c r="S887" s="178" t="s">
        <v>160</v>
      </c>
      <c r="T887" s="179" t="s">
        <v>160</v>
      </c>
      <c r="U887" s="158">
        <v>6.9709999999999994E-2</v>
      </c>
      <c r="V887" s="158">
        <f>ROUND(E887*U887,2)</f>
        <v>96.12</v>
      </c>
      <c r="W887" s="158"/>
      <c r="X887" s="158" t="s">
        <v>161</v>
      </c>
      <c r="Y887" s="158" t="s">
        <v>162</v>
      </c>
      <c r="Z887" s="147"/>
      <c r="AA887" s="147"/>
      <c r="AB887" s="147"/>
      <c r="AC887" s="147"/>
      <c r="AD887" s="147"/>
      <c r="AE887" s="147"/>
      <c r="AF887" s="147"/>
      <c r="AG887" s="147" t="s">
        <v>163</v>
      </c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2" x14ac:dyDescent="0.2">
      <c r="A888" s="154"/>
      <c r="B888" s="155"/>
      <c r="C888" s="191" t="s">
        <v>1367</v>
      </c>
      <c r="D888" s="160"/>
      <c r="E888" s="161">
        <v>965.42070000000001</v>
      </c>
      <c r="F888" s="158"/>
      <c r="G888" s="158"/>
      <c r="H888" s="158"/>
      <c r="I888" s="158"/>
      <c r="J888" s="158"/>
      <c r="K888" s="158"/>
      <c r="L888" s="158"/>
      <c r="M888" s="158"/>
      <c r="N888" s="157"/>
      <c r="O888" s="157"/>
      <c r="P888" s="157"/>
      <c r="Q888" s="157"/>
      <c r="R888" s="158"/>
      <c r="S888" s="158"/>
      <c r="T888" s="158"/>
      <c r="U888" s="158"/>
      <c r="V888" s="158"/>
      <c r="W888" s="158"/>
      <c r="X888" s="158"/>
      <c r="Y888" s="158"/>
      <c r="Z888" s="147"/>
      <c r="AA888" s="147"/>
      <c r="AB888" s="147"/>
      <c r="AC888" s="147"/>
      <c r="AD888" s="147"/>
      <c r="AE888" s="147"/>
      <c r="AF888" s="147"/>
      <c r="AG888" s="147" t="s">
        <v>167</v>
      </c>
      <c r="AH888" s="147">
        <v>5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3" x14ac:dyDescent="0.2">
      <c r="A889" s="154"/>
      <c r="B889" s="155"/>
      <c r="C889" s="191" t="s">
        <v>810</v>
      </c>
      <c r="D889" s="160"/>
      <c r="E889" s="161">
        <v>413.5</v>
      </c>
      <c r="F889" s="158"/>
      <c r="G889" s="158"/>
      <c r="H889" s="158"/>
      <c r="I889" s="158"/>
      <c r="J889" s="158"/>
      <c r="K889" s="158"/>
      <c r="L889" s="158"/>
      <c r="M889" s="158"/>
      <c r="N889" s="157"/>
      <c r="O889" s="157"/>
      <c r="P889" s="157"/>
      <c r="Q889" s="157"/>
      <c r="R889" s="158"/>
      <c r="S889" s="158"/>
      <c r="T889" s="158"/>
      <c r="U889" s="158"/>
      <c r="V889" s="158"/>
      <c r="W889" s="158"/>
      <c r="X889" s="158"/>
      <c r="Y889" s="158"/>
      <c r="Z889" s="147"/>
      <c r="AA889" s="147"/>
      <c r="AB889" s="147"/>
      <c r="AC889" s="147"/>
      <c r="AD889" s="147"/>
      <c r="AE889" s="147"/>
      <c r="AF889" s="147"/>
      <c r="AG889" s="147" t="s">
        <v>167</v>
      </c>
      <c r="AH889" s="147">
        <v>5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">
      <c r="A890" s="173">
        <v>232</v>
      </c>
      <c r="B890" s="174" t="s">
        <v>465</v>
      </c>
      <c r="C890" s="190" t="s">
        <v>466</v>
      </c>
      <c r="D890" s="175" t="s">
        <v>170</v>
      </c>
      <c r="E890" s="176">
        <v>95.18</v>
      </c>
      <c r="F890" s="177"/>
      <c r="G890" s="178">
        <f>ROUND(E890*F890,2)</f>
        <v>0</v>
      </c>
      <c r="H890" s="177"/>
      <c r="I890" s="178">
        <f>ROUND(E890*H890,2)</f>
        <v>0</v>
      </c>
      <c r="J890" s="177"/>
      <c r="K890" s="178">
        <f>ROUND(E890*J890,2)</f>
        <v>0</v>
      </c>
      <c r="L890" s="178">
        <v>21</v>
      </c>
      <c r="M890" s="178">
        <f>G890*(1+L890/100)</f>
        <v>0</v>
      </c>
      <c r="N890" s="176">
        <v>1E-4</v>
      </c>
      <c r="O890" s="176">
        <f>ROUND(E890*N890,2)</f>
        <v>0.01</v>
      </c>
      <c r="P890" s="176">
        <v>0</v>
      </c>
      <c r="Q890" s="176">
        <f>ROUND(E890*P890,2)</f>
        <v>0</v>
      </c>
      <c r="R890" s="178" t="s">
        <v>467</v>
      </c>
      <c r="S890" s="178" t="s">
        <v>160</v>
      </c>
      <c r="T890" s="179" t="s">
        <v>160</v>
      </c>
      <c r="U890" s="158">
        <v>3.2480000000000002E-2</v>
      </c>
      <c r="V890" s="158">
        <f>ROUND(E890*U890,2)</f>
        <v>3.09</v>
      </c>
      <c r="W890" s="158"/>
      <c r="X890" s="158" t="s">
        <v>161</v>
      </c>
      <c r="Y890" s="158" t="s">
        <v>162</v>
      </c>
      <c r="Z890" s="147"/>
      <c r="AA890" s="147"/>
      <c r="AB890" s="147"/>
      <c r="AC890" s="147"/>
      <c r="AD890" s="147"/>
      <c r="AE890" s="147"/>
      <c r="AF890" s="147"/>
      <c r="AG890" s="147" t="s">
        <v>163</v>
      </c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2" x14ac:dyDescent="0.2">
      <c r="A891" s="154"/>
      <c r="B891" s="155"/>
      <c r="C891" s="191" t="s">
        <v>1368</v>
      </c>
      <c r="D891" s="160"/>
      <c r="E891" s="161">
        <v>95.18</v>
      </c>
      <c r="F891" s="158"/>
      <c r="G891" s="158"/>
      <c r="H891" s="158"/>
      <c r="I891" s="158"/>
      <c r="J891" s="158"/>
      <c r="K891" s="158"/>
      <c r="L891" s="158"/>
      <c r="M891" s="158"/>
      <c r="N891" s="157"/>
      <c r="O891" s="157"/>
      <c r="P891" s="157"/>
      <c r="Q891" s="157"/>
      <c r="R891" s="158"/>
      <c r="S891" s="158"/>
      <c r="T891" s="158"/>
      <c r="U891" s="158"/>
      <c r="V891" s="158"/>
      <c r="W891" s="158"/>
      <c r="X891" s="158"/>
      <c r="Y891" s="158"/>
      <c r="Z891" s="147"/>
      <c r="AA891" s="147"/>
      <c r="AB891" s="147"/>
      <c r="AC891" s="147"/>
      <c r="AD891" s="147"/>
      <c r="AE891" s="147"/>
      <c r="AF891" s="147"/>
      <c r="AG891" s="147" t="s">
        <v>167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">
      <c r="A892" s="173">
        <v>233</v>
      </c>
      <c r="B892" s="174" t="s">
        <v>469</v>
      </c>
      <c r="C892" s="190" t="s">
        <v>470</v>
      </c>
      <c r="D892" s="175" t="s">
        <v>170</v>
      </c>
      <c r="E892" s="176">
        <v>2895.1266500000002</v>
      </c>
      <c r="F892" s="177"/>
      <c r="G892" s="178">
        <f>ROUND(E892*F892,2)</f>
        <v>0</v>
      </c>
      <c r="H892" s="177"/>
      <c r="I892" s="178">
        <f>ROUND(E892*H892,2)</f>
        <v>0</v>
      </c>
      <c r="J892" s="177"/>
      <c r="K892" s="178">
        <f>ROUND(E892*J892,2)</f>
        <v>0</v>
      </c>
      <c r="L892" s="178">
        <v>21</v>
      </c>
      <c r="M892" s="178">
        <f>G892*(1+L892/100)</f>
        <v>0</v>
      </c>
      <c r="N892" s="176">
        <v>1.2999999999999999E-4</v>
      </c>
      <c r="O892" s="176">
        <f>ROUND(E892*N892,2)</f>
        <v>0.38</v>
      </c>
      <c r="P892" s="176">
        <v>0</v>
      </c>
      <c r="Q892" s="176">
        <f>ROUND(E892*P892,2)</f>
        <v>0</v>
      </c>
      <c r="R892" s="178" t="s">
        <v>467</v>
      </c>
      <c r="S892" s="178" t="s">
        <v>160</v>
      </c>
      <c r="T892" s="179" t="s">
        <v>160</v>
      </c>
      <c r="U892" s="158">
        <v>3.2480000000000002E-2</v>
      </c>
      <c r="V892" s="158">
        <f>ROUND(E892*U892,2)</f>
        <v>94.03</v>
      </c>
      <c r="W892" s="158"/>
      <c r="X892" s="158" t="s">
        <v>161</v>
      </c>
      <c r="Y892" s="158" t="s">
        <v>162</v>
      </c>
      <c r="Z892" s="147"/>
      <c r="AA892" s="147"/>
      <c r="AB892" s="147"/>
      <c r="AC892" s="147"/>
      <c r="AD892" s="147"/>
      <c r="AE892" s="147"/>
      <c r="AF892" s="147"/>
      <c r="AG892" s="147" t="s">
        <v>246</v>
      </c>
      <c r="AH892" s="147"/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2" x14ac:dyDescent="0.2">
      <c r="A893" s="154"/>
      <c r="B893" s="155"/>
      <c r="C893" s="191" t="s">
        <v>1369</v>
      </c>
      <c r="D893" s="160"/>
      <c r="E893" s="161">
        <v>2895.1266500000002</v>
      </c>
      <c r="F893" s="158"/>
      <c r="G893" s="158"/>
      <c r="H893" s="158"/>
      <c r="I893" s="158"/>
      <c r="J893" s="158"/>
      <c r="K893" s="158"/>
      <c r="L893" s="158"/>
      <c r="M893" s="158"/>
      <c r="N893" s="157"/>
      <c r="O893" s="157"/>
      <c r="P893" s="157"/>
      <c r="Q893" s="157"/>
      <c r="R893" s="158"/>
      <c r="S893" s="158"/>
      <c r="T893" s="158"/>
      <c r="U893" s="158"/>
      <c r="V893" s="158"/>
      <c r="W893" s="158"/>
      <c r="X893" s="158"/>
      <c r="Y893" s="158"/>
      <c r="Z893" s="147"/>
      <c r="AA893" s="147"/>
      <c r="AB893" s="147"/>
      <c r="AC893" s="147"/>
      <c r="AD893" s="147"/>
      <c r="AE893" s="147"/>
      <c r="AF893" s="147"/>
      <c r="AG893" s="147" t="s">
        <v>167</v>
      </c>
      <c r="AH893" s="147">
        <v>5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">
      <c r="A894" s="173">
        <v>234</v>
      </c>
      <c r="B894" s="174" t="s">
        <v>472</v>
      </c>
      <c r="C894" s="190" t="s">
        <v>473</v>
      </c>
      <c r="D894" s="175" t="s">
        <v>170</v>
      </c>
      <c r="E894" s="176">
        <v>95.18</v>
      </c>
      <c r="F894" s="177"/>
      <c r="G894" s="178">
        <f>ROUND(E894*F894,2)</f>
        <v>0</v>
      </c>
      <c r="H894" s="177"/>
      <c r="I894" s="178">
        <f>ROUND(E894*H894,2)</f>
        <v>0</v>
      </c>
      <c r="J894" s="177"/>
      <c r="K894" s="178">
        <f>ROUND(E894*J894,2)</f>
        <v>0</v>
      </c>
      <c r="L894" s="178">
        <v>21</v>
      </c>
      <c r="M894" s="178">
        <f>G894*(1+L894/100)</f>
        <v>0</v>
      </c>
      <c r="N894" s="176">
        <v>3.5E-4</v>
      </c>
      <c r="O894" s="176">
        <f>ROUND(E894*N894,2)</f>
        <v>0.03</v>
      </c>
      <c r="P894" s="176">
        <v>0</v>
      </c>
      <c r="Q894" s="176">
        <f>ROUND(E894*P894,2)</f>
        <v>0</v>
      </c>
      <c r="R894" s="178" t="s">
        <v>467</v>
      </c>
      <c r="S894" s="178" t="s">
        <v>160</v>
      </c>
      <c r="T894" s="179" t="s">
        <v>160</v>
      </c>
      <c r="U894" s="158">
        <v>0.16897000000000001</v>
      </c>
      <c r="V894" s="158">
        <f>ROUND(E894*U894,2)</f>
        <v>16.079999999999998</v>
      </c>
      <c r="W894" s="158"/>
      <c r="X894" s="158" t="s">
        <v>161</v>
      </c>
      <c r="Y894" s="158" t="s">
        <v>162</v>
      </c>
      <c r="Z894" s="147"/>
      <c r="AA894" s="147"/>
      <c r="AB894" s="147"/>
      <c r="AC894" s="147"/>
      <c r="AD894" s="147"/>
      <c r="AE894" s="147"/>
      <c r="AF894" s="147"/>
      <c r="AG894" s="147" t="s">
        <v>163</v>
      </c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2" x14ac:dyDescent="0.2">
      <c r="A895" s="154"/>
      <c r="B895" s="155"/>
      <c r="C895" s="191" t="s">
        <v>1370</v>
      </c>
      <c r="D895" s="160"/>
      <c r="E895" s="161">
        <v>95.18</v>
      </c>
      <c r="F895" s="158"/>
      <c r="G895" s="158"/>
      <c r="H895" s="158"/>
      <c r="I895" s="158"/>
      <c r="J895" s="158"/>
      <c r="K895" s="158"/>
      <c r="L895" s="158"/>
      <c r="M895" s="158"/>
      <c r="N895" s="157"/>
      <c r="O895" s="157"/>
      <c r="P895" s="157"/>
      <c r="Q895" s="157"/>
      <c r="R895" s="158"/>
      <c r="S895" s="158"/>
      <c r="T895" s="158"/>
      <c r="U895" s="158"/>
      <c r="V895" s="158"/>
      <c r="W895" s="158"/>
      <c r="X895" s="158"/>
      <c r="Y895" s="158"/>
      <c r="Z895" s="147"/>
      <c r="AA895" s="147"/>
      <c r="AB895" s="147"/>
      <c r="AC895" s="147"/>
      <c r="AD895" s="147"/>
      <c r="AE895" s="147"/>
      <c r="AF895" s="147"/>
      <c r="AG895" s="147" t="s">
        <v>167</v>
      </c>
      <c r="AH895" s="147">
        <v>5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">
      <c r="A896" s="173">
        <v>235</v>
      </c>
      <c r="B896" s="174" t="s">
        <v>476</v>
      </c>
      <c r="C896" s="190" t="s">
        <v>477</v>
      </c>
      <c r="D896" s="175" t="s">
        <v>170</v>
      </c>
      <c r="E896" s="176">
        <v>2895.1266500000002</v>
      </c>
      <c r="F896" s="177"/>
      <c r="G896" s="178">
        <f>ROUND(E896*F896,2)</f>
        <v>0</v>
      </c>
      <c r="H896" s="177"/>
      <c r="I896" s="178">
        <f>ROUND(E896*H896,2)</f>
        <v>0</v>
      </c>
      <c r="J896" s="177"/>
      <c r="K896" s="178">
        <f>ROUND(E896*J896,2)</f>
        <v>0</v>
      </c>
      <c r="L896" s="178">
        <v>21</v>
      </c>
      <c r="M896" s="178">
        <f>G896*(1+L896/100)</f>
        <v>0</v>
      </c>
      <c r="N896" s="176">
        <v>2.4000000000000001E-4</v>
      </c>
      <c r="O896" s="176">
        <f>ROUND(E896*N896,2)</f>
        <v>0.69</v>
      </c>
      <c r="P896" s="176">
        <v>0</v>
      </c>
      <c r="Q896" s="176">
        <f>ROUND(E896*P896,2)</f>
        <v>0</v>
      </c>
      <c r="R896" s="178" t="s">
        <v>467</v>
      </c>
      <c r="S896" s="178" t="s">
        <v>160</v>
      </c>
      <c r="T896" s="179" t="s">
        <v>160</v>
      </c>
      <c r="U896" s="158">
        <v>0.10902000000000001</v>
      </c>
      <c r="V896" s="158">
        <f>ROUND(E896*U896,2)</f>
        <v>315.63</v>
      </c>
      <c r="W896" s="158"/>
      <c r="X896" s="158" t="s">
        <v>161</v>
      </c>
      <c r="Y896" s="158" t="s">
        <v>162</v>
      </c>
      <c r="Z896" s="147"/>
      <c r="AA896" s="147"/>
      <c r="AB896" s="147"/>
      <c r="AC896" s="147"/>
      <c r="AD896" s="147"/>
      <c r="AE896" s="147"/>
      <c r="AF896" s="147"/>
      <c r="AG896" s="147" t="s">
        <v>406</v>
      </c>
      <c r="AH896" s="147"/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2" x14ac:dyDescent="0.2">
      <c r="A897" s="154"/>
      <c r="B897" s="155"/>
      <c r="C897" s="191" t="s">
        <v>835</v>
      </c>
      <c r="D897" s="160"/>
      <c r="E897" s="161">
        <v>12.198</v>
      </c>
      <c r="F897" s="158"/>
      <c r="G897" s="158"/>
      <c r="H897" s="158"/>
      <c r="I897" s="158"/>
      <c r="J897" s="158"/>
      <c r="K897" s="158"/>
      <c r="L897" s="158"/>
      <c r="M897" s="158"/>
      <c r="N897" s="157"/>
      <c r="O897" s="157"/>
      <c r="P897" s="157"/>
      <c r="Q897" s="157"/>
      <c r="R897" s="158"/>
      <c r="S897" s="158"/>
      <c r="T897" s="158"/>
      <c r="U897" s="158"/>
      <c r="V897" s="158"/>
      <c r="W897" s="158"/>
      <c r="X897" s="158"/>
      <c r="Y897" s="158"/>
      <c r="Z897" s="147"/>
      <c r="AA897" s="147"/>
      <c r="AB897" s="147"/>
      <c r="AC897" s="147"/>
      <c r="AD897" s="147"/>
      <c r="AE897" s="147"/>
      <c r="AF897" s="147"/>
      <c r="AG897" s="147" t="s">
        <v>167</v>
      </c>
      <c r="AH897" s="147">
        <v>5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3" x14ac:dyDescent="0.2">
      <c r="A898" s="154"/>
      <c r="B898" s="155"/>
      <c r="C898" s="191" t="s">
        <v>1371</v>
      </c>
      <c r="D898" s="160"/>
      <c r="E898" s="161">
        <v>92.268000000000001</v>
      </c>
      <c r="F898" s="158"/>
      <c r="G898" s="158"/>
      <c r="H898" s="158"/>
      <c r="I898" s="158"/>
      <c r="J898" s="158"/>
      <c r="K898" s="158"/>
      <c r="L898" s="158"/>
      <c r="M898" s="158"/>
      <c r="N898" s="157"/>
      <c r="O898" s="157"/>
      <c r="P898" s="157"/>
      <c r="Q898" s="157"/>
      <c r="R898" s="158"/>
      <c r="S898" s="158"/>
      <c r="T898" s="158"/>
      <c r="U898" s="158"/>
      <c r="V898" s="158"/>
      <c r="W898" s="158"/>
      <c r="X898" s="158"/>
      <c r="Y898" s="158"/>
      <c r="Z898" s="147"/>
      <c r="AA898" s="147"/>
      <c r="AB898" s="147"/>
      <c r="AC898" s="147"/>
      <c r="AD898" s="147"/>
      <c r="AE898" s="147"/>
      <c r="AF898" s="147"/>
      <c r="AG898" s="147" t="s">
        <v>167</v>
      </c>
      <c r="AH898" s="147">
        <v>5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3" x14ac:dyDescent="0.2">
      <c r="A899" s="154"/>
      <c r="B899" s="155"/>
      <c r="C899" s="191" t="s">
        <v>1372</v>
      </c>
      <c r="D899" s="160"/>
      <c r="E899" s="161">
        <v>56.19</v>
      </c>
      <c r="F899" s="158"/>
      <c r="G899" s="158"/>
      <c r="H899" s="158"/>
      <c r="I899" s="158"/>
      <c r="J899" s="158"/>
      <c r="K899" s="158"/>
      <c r="L899" s="158"/>
      <c r="M899" s="158"/>
      <c r="N899" s="157"/>
      <c r="O899" s="157"/>
      <c r="P899" s="157"/>
      <c r="Q899" s="157"/>
      <c r="R899" s="158"/>
      <c r="S899" s="158"/>
      <c r="T899" s="158"/>
      <c r="U899" s="158"/>
      <c r="V899" s="158"/>
      <c r="W899" s="158"/>
      <c r="X899" s="158"/>
      <c r="Y899" s="158"/>
      <c r="Z899" s="147"/>
      <c r="AA899" s="147"/>
      <c r="AB899" s="147"/>
      <c r="AC899" s="147"/>
      <c r="AD899" s="147"/>
      <c r="AE899" s="147"/>
      <c r="AF899" s="147"/>
      <c r="AG899" s="147" t="s">
        <v>167</v>
      </c>
      <c r="AH899" s="147">
        <v>5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3" x14ac:dyDescent="0.2">
      <c r="A900" s="154"/>
      <c r="B900" s="155"/>
      <c r="C900" s="191" t="s">
        <v>1373</v>
      </c>
      <c r="D900" s="160"/>
      <c r="E900" s="161">
        <v>413.5</v>
      </c>
      <c r="F900" s="158"/>
      <c r="G900" s="158"/>
      <c r="H900" s="158"/>
      <c r="I900" s="158"/>
      <c r="J900" s="158"/>
      <c r="K900" s="158"/>
      <c r="L900" s="158"/>
      <c r="M900" s="158"/>
      <c r="N900" s="157"/>
      <c r="O900" s="157"/>
      <c r="P900" s="157"/>
      <c r="Q900" s="157"/>
      <c r="R900" s="158"/>
      <c r="S900" s="158"/>
      <c r="T900" s="158"/>
      <c r="U900" s="158"/>
      <c r="V900" s="158"/>
      <c r="W900" s="158"/>
      <c r="X900" s="158"/>
      <c r="Y900" s="158"/>
      <c r="Z900" s="147"/>
      <c r="AA900" s="147"/>
      <c r="AB900" s="147"/>
      <c r="AC900" s="147"/>
      <c r="AD900" s="147"/>
      <c r="AE900" s="147"/>
      <c r="AF900" s="147"/>
      <c r="AG900" s="147" t="s">
        <v>167</v>
      </c>
      <c r="AH900" s="147">
        <v>5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3" x14ac:dyDescent="0.2">
      <c r="A901" s="154"/>
      <c r="B901" s="155"/>
      <c r="C901" s="191" t="s">
        <v>1374</v>
      </c>
      <c r="D901" s="160"/>
      <c r="E901" s="161">
        <v>1019.05065</v>
      </c>
      <c r="F901" s="158"/>
      <c r="G901" s="158"/>
      <c r="H901" s="158"/>
      <c r="I901" s="158"/>
      <c r="J901" s="158"/>
      <c r="K901" s="158"/>
      <c r="L901" s="158"/>
      <c r="M901" s="158"/>
      <c r="N901" s="157"/>
      <c r="O901" s="157"/>
      <c r="P901" s="157"/>
      <c r="Q901" s="157"/>
      <c r="R901" s="158"/>
      <c r="S901" s="158"/>
      <c r="T901" s="158"/>
      <c r="U901" s="158"/>
      <c r="V901" s="158"/>
      <c r="W901" s="158"/>
      <c r="X901" s="158"/>
      <c r="Y901" s="158"/>
      <c r="Z901" s="147"/>
      <c r="AA901" s="147"/>
      <c r="AB901" s="147"/>
      <c r="AC901" s="147"/>
      <c r="AD901" s="147"/>
      <c r="AE901" s="147"/>
      <c r="AF901" s="147"/>
      <c r="AG901" s="147" t="s">
        <v>167</v>
      </c>
      <c r="AH901" s="147">
        <v>5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3" x14ac:dyDescent="0.2">
      <c r="A902" s="154"/>
      <c r="B902" s="155"/>
      <c r="C902" s="191" t="s">
        <v>739</v>
      </c>
      <c r="D902" s="160"/>
      <c r="E902" s="161">
        <v>59.02</v>
      </c>
      <c r="F902" s="158"/>
      <c r="G902" s="158"/>
      <c r="H902" s="158"/>
      <c r="I902" s="158"/>
      <c r="J902" s="158"/>
      <c r="K902" s="158"/>
      <c r="L902" s="158"/>
      <c r="M902" s="158"/>
      <c r="N902" s="157"/>
      <c r="O902" s="157"/>
      <c r="P902" s="157"/>
      <c r="Q902" s="157"/>
      <c r="R902" s="158"/>
      <c r="S902" s="158"/>
      <c r="T902" s="158"/>
      <c r="U902" s="158"/>
      <c r="V902" s="158"/>
      <c r="W902" s="158"/>
      <c r="X902" s="158"/>
      <c r="Y902" s="158"/>
      <c r="Z902" s="147"/>
      <c r="AA902" s="147"/>
      <c r="AB902" s="147"/>
      <c r="AC902" s="147"/>
      <c r="AD902" s="147"/>
      <c r="AE902" s="147"/>
      <c r="AF902" s="147"/>
      <c r="AG902" s="147" t="s">
        <v>167</v>
      </c>
      <c r="AH902" s="147">
        <v>5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ht="33.75" outlineLevel="3" x14ac:dyDescent="0.2">
      <c r="A903" s="154"/>
      <c r="B903" s="155"/>
      <c r="C903" s="191" t="s">
        <v>1375</v>
      </c>
      <c r="D903" s="160"/>
      <c r="E903" s="161">
        <v>1242.9000000000001</v>
      </c>
      <c r="F903" s="158"/>
      <c r="G903" s="158"/>
      <c r="H903" s="158"/>
      <c r="I903" s="158"/>
      <c r="J903" s="158"/>
      <c r="K903" s="158"/>
      <c r="L903" s="158"/>
      <c r="M903" s="158"/>
      <c r="N903" s="157"/>
      <c r="O903" s="157"/>
      <c r="P903" s="157"/>
      <c r="Q903" s="157"/>
      <c r="R903" s="158"/>
      <c r="S903" s="158"/>
      <c r="T903" s="158"/>
      <c r="U903" s="158"/>
      <c r="V903" s="158"/>
      <c r="W903" s="158"/>
      <c r="X903" s="158"/>
      <c r="Y903" s="158"/>
      <c r="Z903" s="147"/>
      <c r="AA903" s="147"/>
      <c r="AB903" s="147"/>
      <c r="AC903" s="147"/>
      <c r="AD903" s="147"/>
      <c r="AE903" s="147"/>
      <c r="AF903" s="147"/>
      <c r="AG903" s="147" t="s">
        <v>167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x14ac:dyDescent="0.2">
      <c r="A904" s="166" t="s">
        <v>154</v>
      </c>
      <c r="B904" s="167" t="s">
        <v>120</v>
      </c>
      <c r="C904" s="189" t="s">
        <v>121</v>
      </c>
      <c r="D904" s="168"/>
      <c r="E904" s="169"/>
      <c r="F904" s="170"/>
      <c r="G904" s="170">
        <f>SUMIF(AG905:AG905,"&lt;&gt;NOR",G905:G905)</f>
        <v>0</v>
      </c>
      <c r="H904" s="170"/>
      <c r="I904" s="170">
        <f>SUM(I905:I905)</f>
        <v>0</v>
      </c>
      <c r="J904" s="170"/>
      <c r="K904" s="170">
        <f>SUM(K905:K905)</f>
        <v>0</v>
      </c>
      <c r="L904" s="170"/>
      <c r="M904" s="170">
        <f>SUM(M905:M905)</f>
        <v>0</v>
      </c>
      <c r="N904" s="169"/>
      <c r="O904" s="169">
        <f>SUM(O905:O905)</f>
        <v>0</v>
      </c>
      <c r="P904" s="169"/>
      <c r="Q904" s="169">
        <f>SUM(Q905:Q905)</f>
        <v>0</v>
      </c>
      <c r="R904" s="170"/>
      <c r="S904" s="170"/>
      <c r="T904" s="171"/>
      <c r="U904" s="165"/>
      <c r="V904" s="165">
        <f>SUM(V905:V905)</f>
        <v>0</v>
      </c>
      <c r="W904" s="165"/>
      <c r="X904" s="165"/>
      <c r="Y904" s="165"/>
      <c r="AG904" t="s">
        <v>155</v>
      </c>
    </row>
    <row r="905" spans="1:60" outlineLevel="1" x14ac:dyDescent="0.2">
      <c r="A905" s="181">
        <v>236</v>
      </c>
      <c r="B905" s="182" t="s">
        <v>483</v>
      </c>
      <c r="C905" s="192" t="s">
        <v>484</v>
      </c>
      <c r="D905" s="183" t="s">
        <v>244</v>
      </c>
      <c r="E905" s="184">
        <v>800</v>
      </c>
      <c r="F905" s="185"/>
      <c r="G905" s="186">
        <f>ROUND(E905*F905,2)</f>
        <v>0</v>
      </c>
      <c r="H905" s="185"/>
      <c r="I905" s="186">
        <f>ROUND(E905*H905,2)</f>
        <v>0</v>
      </c>
      <c r="J905" s="185"/>
      <c r="K905" s="186">
        <f>ROUND(E905*J905,2)</f>
        <v>0</v>
      </c>
      <c r="L905" s="186">
        <v>21</v>
      </c>
      <c r="M905" s="186">
        <f>G905*(1+L905/100)</f>
        <v>0</v>
      </c>
      <c r="N905" s="184">
        <v>0</v>
      </c>
      <c r="O905" s="184">
        <f>ROUND(E905*N905,2)</f>
        <v>0</v>
      </c>
      <c r="P905" s="184">
        <v>0</v>
      </c>
      <c r="Q905" s="184">
        <f>ROUND(E905*P905,2)</f>
        <v>0</v>
      </c>
      <c r="R905" s="186"/>
      <c r="S905" s="186" t="s">
        <v>193</v>
      </c>
      <c r="T905" s="187" t="s">
        <v>245</v>
      </c>
      <c r="U905" s="158">
        <v>0</v>
      </c>
      <c r="V905" s="158">
        <f>ROUND(E905*U905,2)</f>
        <v>0</v>
      </c>
      <c r="W905" s="158"/>
      <c r="X905" s="158" t="s">
        <v>161</v>
      </c>
      <c r="Y905" s="158" t="s">
        <v>162</v>
      </c>
      <c r="Z905" s="147"/>
      <c r="AA905" s="147"/>
      <c r="AB905" s="147"/>
      <c r="AC905" s="147"/>
      <c r="AD905" s="147"/>
      <c r="AE905" s="147"/>
      <c r="AF905" s="147"/>
      <c r="AG905" s="147" t="s">
        <v>246</v>
      </c>
      <c r="AH905" s="147"/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x14ac:dyDescent="0.2">
      <c r="A906" s="166" t="s">
        <v>154</v>
      </c>
      <c r="B906" s="167" t="s">
        <v>122</v>
      </c>
      <c r="C906" s="189" t="s">
        <v>123</v>
      </c>
      <c r="D906" s="168"/>
      <c r="E906" s="169"/>
      <c r="F906" s="170"/>
      <c r="G906" s="170">
        <f>SUMIF(AG907:AG917,"&lt;&gt;NOR",G907:G917)</f>
        <v>0</v>
      </c>
      <c r="H906" s="170"/>
      <c r="I906" s="170">
        <f>SUM(I907:I917)</f>
        <v>0</v>
      </c>
      <c r="J906" s="170"/>
      <c r="K906" s="170">
        <f>SUM(K907:K917)</f>
        <v>0</v>
      </c>
      <c r="L906" s="170"/>
      <c r="M906" s="170">
        <f>SUM(M907:M917)</f>
        <v>0</v>
      </c>
      <c r="N906" s="169"/>
      <c r="O906" s="169">
        <f>SUM(O907:O917)</f>
        <v>0</v>
      </c>
      <c r="P906" s="169"/>
      <c r="Q906" s="169">
        <f>SUM(Q907:Q917)</f>
        <v>0</v>
      </c>
      <c r="R906" s="170"/>
      <c r="S906" s="170"/>
      <c r="T906" s="171"/>
      <c r="U906" s="165"/>
      <c r="V906" s="165">
        <f>SUM(V907:V917)</f>
        <v>2868.04</v>
      </c>
      <c r="W906" s="165"/>
      <c r="X906" s="165"/>
      <c r="Y906" s="165"/>
      <c r="AG906" t="s">
        <v>155</v>
      </c>
    </row>
    <row r="907" spans="1:60" ht="22.5" outlineLevel="1" x14ac:dyDescent="0.2">
      <c r="A907" s="181">
        <v>237</v>
      </c>
      <c r="B907" s="182" t="s">
        <v>1376</v>
      </c>
      <c r="C907" s="192" t="s">
        <v>1377</v>
      </c>
      <c r="D907" s="183" t="s">
        <v>158</v>
      </c>
      <c r="E907" s="184">
        <v>474.99725000000001</v>
      </c>
      <c r="F907" s="185"/>
      <c r="G907" s="186">
        <f>ROUND(E907*F907,2)</f>
        <v>0</v>
      </c>
      <c r="H907" s="185"/>
      <c r="I907" s="186">
        <f>ROUND(E907*H907,2)</f>
        <v>0</v>
      </c>
      <c r="J907" s="185"/>
      <c r="K907" s="186">
        <f>ROUND(E907*J907,2)</f>
        <v>0</v>
      </c>
      <c r="L907" s="186">
        <v>21</v>
      </c>
      <c r="M907" s="186">
        <f>G907*(1+L907/100)</f>
        <v>0</v>
      </c>
      <c r="N907" s="184">
        <v>0</v>
      </c>
      <c r="O907" s="184">
        <f>ROUND(E907*N907,2)</f>
        <v>0</v>
      </c>
      <c r="P907" s="184">
        <v>0</v>
      </c>
      <c r="Q907" s="184">
        <f>ROUND(E907*P907,2)</f>
        <v>0</v>
      </c>
      <c r="R907" s="186" t="s">
        <v>263</v>
      </c>
      <c r="S907" s="186" t="s">
        <v>160</v>
      </c>
      <c r="T907" s="187" t="s">
        <v>160</v>
      </c>
      <c r="U907" s="158">
        <v>2.0089999999999999</v>
      </c>
      <c r="V907" s="158">
        <f>ROUND(E907*U907,2)</f>
        <v>954.27</v>
      </c>
      <c r="W907" s="158"/>
      <c r="X907" s="158" t="s">
        <v>487</v>
      </c>
      <c r="Y907" s="158" t="s">
        <v>162</v>
      </c>
      <c r="Z907" s="147"/>
      <c r="AA907" s="147"/>
      <c r="AB907" s="147"/>
      <c r="AC907" s="147"/>
      <c r="AD907" s="147"/>
      <c r="AE907" s="147"/>
      <c r="AF907" s="147"/>
      <c r="AG907" s="147" t="s">
        <v>488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ht="22.5" outlineLevel="1" x14ac:dyDescent="0.2">
      <c r="A908" s="181">
        <v>238</v>
      </c>
      <c r="B908" s="182" t="s">
        <v>1378</v>
      </c>
      <c r="C908" s="192" t="s">
        <v>1379</v>
      </c>
      <c r="D908" s="183" t="s">
        <v>158</v>
      </c>
      <c r="E908" s="184">
        <v>474.99725000000001</v>
      </c>
      <c r="F908" s="185"/>
      <c r="G908" s="186">
        <f>ROUND(E908*F908,2)</f>
        <v>0</v>
      </c>
      <c r="H908" s="185"/>
      <c r="I908" s="186">
        <f>ROUND(E908*H908,2)</f>
        <v>0</v>
      </c>
      <c r="J908" s="185"/>
      <c r="K908" s="186">
        <f>ROUND(E908*J908,2)</f>
        <v>0</v>
      </c>
      <c r="L908" s="186">
        <v>21</v>
      </c>
      <c r="M908" s="186">
        <f>G908*(1+L908/100)</f>
        <v>0</v>
      </c>
      <c r="N908" s="184">
        <v>0</v>
      </c>
      <c r="O908" s="184">
        <f>ROUND(E908*N908,2)</f>
        <v>0</v>
      </c>
      <c r="P908" s="184">
        <v>0</v>
      </c>
      <c r="Q908" s="184">
        <f>ROUND(E908*P908,2)</f>
        <v>0</v>
      </c>
      <c r="R908" s="186" t="s">
        <v>263</v>
      </c>
      <c r="S908" s="186" t="s">
        <v>160</v>
      </c>
      <c r="T908" s="187" t="s">
        <v>160</v>
      </c>
      <c r="U908" s="158">
        <v>2.0670000000000002</v>
      </c>
      <c r="V908" s="158">
        <f>ROUND(E908*U908,2)</f>
        <v>981.82</v>
      </c>
      <c r="W908" s="158"/>
      <c r="X908" s="158" t="s">
        <v>487</v>
      </c>
      <c r="Y908" s="158" t="s">
        <v>162</v>
      </c>
      <c r="Z908" s="147"/>
      <c r="AA908" s="147"/>
      <c r="AB908" s="147"/>
      <c r="AC908" s="147"/>
      <c r="AD908" s="147"/>
      <c r="AE908" s="147"/>
      <c r="AF908" s="147"/>
      <c r="AG908" s="147" t="s">
        <v>488</v>
      </c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">
      <c r="A909" s="173">
        <v>239</v>
      </c>
      <c r="B909" s="174" t="s">
        <v>485</v>
      </c>
      <c r="C909" s="190" t="s">
        <v>486</v>
      </c>
      <c r="D909" s="175" t="s">
        <v>158</v>
      </c>
      <c r="E909" s="176">
        <v>474.99725000000001</v>
      </c>
      <c r="F909" s="177"/>
      <c r="G909" s="178">
        <f>ROUND(E909*F909,2)</f>
        <v>0</v>
      </c>
      <c r="H909" s="177"/>
      <c r="I909" s="178">
        <f>ROUND(E909*H909,2)</f>
        <v>0</v>
      </c>
      <c r="J909" s="177"/>
      <c r="K909" s="178">
        <f>ROUND(E909*J909,2)</f>
        <v>0</v>
      </c>
      <c r="L909" s="178">
        <v>21</v>
      </c>
      <c r="M909" s="178">
        <f>G909*(1+L909/100)</f>
        <v>0</v>
      </c>
      <c r="N909" s="176">
        <v>0</v>
      </c>
      <c r="O909" s="176">
        <f>ROUND(E909*N909,2)</f>
        <v>0</v>
      </c>
      <c r="P909" s="176">
        <v>0</v>
      </c>
      <c r="Q909" s="176">
        <f>ROUND(E909*P909,2)</f>
        <v>0</v>
      </c>
      <c r="R909" s="178" t="s">
        <v>263</v>
      </c>
      <c r="S909" s="178" t="s">
        <v>160</v>
      </c>
      <c r="T909" s="179" t="s">
        <v>160</v>
      </c>
      <c r="U909" s="158">
        <v>0.49</v>
      </c>
      <c r="V909" s="158">
        <f>ROUND(E909*U909,2)</f>
        <v>232.75</v>
      </c>
      <c r="W909" s="158"/>
      <c r="X909" s="158" t="s">
        <v>487</v>
      </c>
      <c r="Y909" s="158" t="s">
        <v>162</v>
      </c>
      <c r="Z909" s="147"/>
      <c r="AA909" s="147"/>
      <c r="AB909" s="147"/>
      <c r="AC909" s="147"/>
      <c r="AD909" s="147"/>
      <c r="AE909" s="147"/>
      <c r="AF909" s="147"/>
      <c r="AG909" s="147" t="s">
        <v>488</v>
      </c>
      <c r="AH909" s="147"/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2" x14ac:dyDescent="0.2">
      <c r="A910" s="154"/>
      <c r="B910" s="155"/>
      <c r="C910" s="254" t="s">
        <v>489</v>
      </c>
      <c r="D910" s="255"/>
      <c r="E910" s="255"/>
      <c r="F910" s="255"/>
      <c r="G910" s="255"/>
      <c r="H910" s="158"/>
      <c r="I910" s="158"/>
      <c r="J910" s="158"/>
      <c r="K910" s="158"/>
      <c r="L910" s="158"/>
      <c r="M910" s="158"/>
      <c r="N910" s="157"/>
      <c r="O910" s="157"/>
      <c r="P910" s="157"/>
      <c r="Q910" s="157"/>
      <c r="R910" s="158"/>
      <c r="S910" s="158"/>
      <c r="T910" s="158"/>
      <c r="U910" s="158"/>
      <c r="V910" s="158"/>
      <c r="W910" s="158"/>
      <c r="X910" s="158"/>
      <c r="Y910" s="158"/>
      <c r="Z910" s="147"/>
      <c r="AA910" s="147"/>
      <c r="AB910" s="147"/>
      <c r="AC910" s="147"/>
      <c r="AD910" s="147"/>
      <c r="AE910" s="147"/>
      <c r="AF910" s="147"/>
      <c r="AG910" s="147" t="s">
        <v>189</v>
      </c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">
      <c r="A911" s="181">
        <v>240</v>
      </c>
      <c r="B911" s="182" t="s">
        <v>490</v>
      </c>
      <c r="C911" s="192" t="s">
        <v>491</v>
      </c>
      <c r="D911" s="183" t="s">
        <v>158</v>
      </c>
      <c r="E911" s="184">
        <v>9499.9450199999992</v>
      </c>
      <c r="F911" s="185"/>
      <c r="G911" s="186">
        <f>ROUND(E911*F911,2)</f>
        <v>0</v>
      </c>
      <c r="H911" s="185"/>
      <c r="I911" s="186">
        <f>ROUND(E911*H911,2)</f>
        <v>0</v>
      </c>
      <c r="J911" s="185"/>
      <c r="K911" s="186">
        <f>ROUND(E911*J911,2)</f>
        <v>0</v>
      </c>
      <c r="L911" s="186">
        <v>21</v>
      </c>
      <c r="M911" s="186">
        <f>G911*(1+L911/100)</f>
        <v>0</v>
      </c>
      <c r="N911" s="184">
        <v>0</v>
      </c>
      <c r="O911" s="184">
        <f>ROUND(E911*N911,2)</f>
        <v>0</v>
      </c>
      <c r="P911" s="184">
        <v>0</v>
      </c>
      <c r="Q911" s="184">
        <f>ROUND(E911*P911,2)</f>
        <v>0</v>
      </c>
      <c r="R911" s="186" t="s">
        <v>263</v>
      </c>
      <c r="S911" s="186" t="s">
        <v>160</v>
      </c>
      <c r="T911" s="187" t="s">
        <v>160</v>
      </c>
      <c r="U911" s="158">
        <v>0</v>
      </c>
      <c r="V911" s="158">
        <f>ROUND(E911*U911,2)</f>
        <v>0</v>
      </c>
      <c r="W911" s="158"/>
      <c r="X911" s="158" t="s">
        <v>487</v>
      </c>
      <c r="Y911" s="158" t="s">
        <v>162</v>
      </c>
      <c r="Z911" s="147"/>
      <c r="AA911" s="147"/>
      <c r="AB911" s="147"/>
      <c r="AC911" s="147"/>
      <c r="AD911" s="147"/>
      <c r="AE911" s="147"/>
      <c r="AF911" s="147"/>
      <c r="AG911" s="147" t="s">
        <v>488</v>
      </c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ht="22.5" outlineLevel="1" x14ac:dyDescent="0.2">
      <c r="A912" s="181">
        <v>241</v>
      </c>
      <c r="B912" s="182" t="s">
        <v>492</v>
      </c>
      <c r="C912" s="192" t="s">
        <v>493</v>
      </c>
      <c r="D912" s="183" t="s">
        <v>158</v>
      </c>
      <c r="E912" s="184">
        <v>474.99725000000001</v>
      </c>
      <c r="F912" s="185"/>
      <c r="G912" s="186">
        <f>ROUND(E912*F912,2)</f>
        <v>0</v>
      </c>
      <c r="H912" s="185"/>
      <c r="I912" s="186">
        <f>ROUND(E912*H912,2)</f>
        <v>0</v>
      </c>
      <c r="J912" s="185"/>
      <c r="K912" s="186">
        <f>ROUND(E912*J912,2)</f>
        <v>0</v>
      </c>
      <c r="L912" s="186">
        <v>21</v>
      </c>
      <c r="M912" s="186">
        <f>G912*(1+L912/100)</f>
        <v>0</v>
      </c>
      <c r="N912" s="184">
        <v>0</v>
      </c>
      <c r="O912" s="184">
        <f>ROUND(E912*N912,2)</f>
        <v>0</v>
      </c>
      <c r="P912" s="184">
        <v>0</v>
      </c>
      <c r="Q912" s="184">
        <f>ROUND(E912*P912,2)</f>
        <v>0</v>
      </c>
      <c r="R912" s="186" t="s">
        <v>263</v>
      </c>
      <c r="S912" s="186" t="s">
        <v>160</v>
      </c>
      <c r="T912" s="187" t="s">
        <v>160</v>
      </c>
      <c r="U912" s="158">
        <v>0</v>
      </c>
      <c r="V912" s="158">
        <f>ROUND(E912*U912,2)</f>
        <v>0</v>
      </c>
      <c r="W912" s="158"/>
      <c r="X912" s="158" t="s">
        <v>487</v>
      </c>
      <c r="Y912" s="158" t="s">
        <v>162</v>
      </c>
      <c r="Z912" s="147"/>
      <c r="AA912" s="147"/>
      <c r="AB912" s="147"/>
      <c r="AC912" s="147"/>
      <c r="AD912" s="147"/>
      <c r="AE912" s="147"/>
      <c r="AF912" s="147"/>
      <c r="AG912" s="147" t="s">
        <v>488</v>
      </c>
      <c r="AH912" s="147"/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ht="22.5" outlineLevel="1" x14ac:dyDescent="0.2">
      <c r="A913" s="173">
        <v>242</v>
      </c>
      <c r="B913" s="174" t="s">
        <v>494</v>
      </c>
      <c r="C913" s="190" t="s">
        <v>495</v>
      </c>
      <c r="D913" s="175" t="s">
        <v>158</v>
      </c>
      <c r="E913" s="176">
        <v>474.99725000000001</v>
      </c>
      <c r="F913" s="177"/>
      <c r="G913" s="178">
        <f>ROUND(E913*F913,2)</f>
        <v>0</v>
      </c>
      <c r="H913" s="177"/>
      <c r="I913" s="178">
        <f>ROUND(E913*H913,2)</f>
        <v>0</v>
      </c>
      <c r="J913" s="177"/>
      <c r="K913" s="178">
        <f>ROUND(E913*J913,2)</f>
        <v>0</v>
      </c>
      <c r="L913" s="178">
        <v>21</v>
      </c>
      <c r="M913" s="178">
        <f>G913*(1+L913/100)</f>
        <v>0</v>
      </c>
      <c r="N913" s="176">
        <v>0</v>
      </c>
      <c r="O913" s="176">
        <f>ROUND(E913*N913,2)</f>
        <v>0</v>
      </c>
      <c r="P913" s="176">
        <v>0</v>
      </c>
      <c r="Q913" s="176">
        <f>ROUND(E913*P913,2)</f>
        <v>0</v>
      </c>
      <c r="R913" s="178" t="s">
        <v>496</v>
      </c>
      <c r="S913" s="178" t="s">
        <v>160</v>
      </c>
      <c r="T913" s="179" t="s">
        <v>160</v>
      </c>
      <c r="U913" s="158">
        <v>0.752</v>
      </c>
      <c r="V913" s="158">
        <f>ROUND(E913*U913,2)</f>
        <v>357.2</v>
      </c>
      <c r="W913" s="158"/>
      <c r="X913" s="158" t="s">
        <v>487</v>
      </c>
      <c r="Y913" s="158" t="s">
        <v>162</v>
      </c>
      <c r="Z913" s="147"/>
      <c r="AA913" s="147"/>
      <c r="AB913" s="147"/>
      <c r="AC913" s="147"/>
      <c r="AD913" s="147"/>
      <c r="AE913" s="147"/>
      <c r="AF913" s="147"/>
      <c r="AG913" s="147" t="s">
        <v>488</v>
      </c>
      <c r="AH913" s="147"/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2" x14ac:dyDescent="0.2">
      <c r="A914" s="154"/>
      <c r="B914" s="155"/>
      <c r="C914" s="256" t="s">
        <v>497</v>
      </c>
      <c r="D914" s="257"/>
      <c r="E914" s="257"/>
      <c r="F914" s="257"/>
      <c r="G914" s="257"/>
      <c r="H914" s="158"/>
      <c r="I914" s="158"/>
      <c r="J914" s="158"/>
      <c r="K914" s="158"/>
      <c r="L914" s="158"/>
      <c r="M914" s="158"/>
      <c r="N914" s="157"/>
      <c r="O914" s="157"/>
      <c r="P914" s="157"/>
      <c r="Q914" s="157"/>
      <c r="R914" s="158"/>
      <c r="S914" s="158"/>
      <c r="T914" s="158"/>
      <c r="U914" s="158"/>
      <c r="V914" s="158"/>
      <c r="W914" s="158"/>
      <c r="X914" s="158"/>
      <c r="Y914" s="158"/>
      <c r="Z914" s="147"/>
      <c r="AA914" s="147"/>
      <c r="AB914" s="147"/>
      <c r="AC914" s="147"/>
      <c r="AD914" s="147"/>
      <c r="AE914" s="147"/>
      <c r="AF914" s="147"/>
      <c r="AG914" s="147" t="s">
        <v>165</v>
      </c>
      <c r="AH914" s="147"/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80" t="str">
        <f>C914</f>
        <v>nebo vybouraných hmot nošením nebo přehazováním k místu nakládky přístupnému normálním dopravním prostředkům do 10 m,</v>
      </c>
      <c r="BB914" s="147"/>
      <c r="BC914" s="147"/>
      <c r="BD914" s="147"/>
      <c r="BE914" s="147"/>
      <c r="BF914" s="147"/>
      <c r="BG914" s="147"/>
      <c r="BH914" s="147"/>
    </row>
    <row r="915" spans="1:60" ht="22.5" outlineLevel="2" x14ac:dyDescent="0.2">
      <c r="A915" s="154"/>
      <c r="B915" s="155"/>
      <c r="C915" s="258" t="s">
        <v>498</v>
      </c>
      <c r="D915" s="259"/>
      <c r="E915" s="259"/>
      <c r="F915" s="259"/>
      <c r="G915" s="259"/>
      <c r="H915" s="158"/>
      <c r="I915" s="158"/>
      <c r="J915" s="158"/>
      <c r="K915" s="158"/>
      <c r="L915" s="158"/>
      <c r="M915" s="158"/>
      <c r="N915" s="157"/>
      <c r="O915" s="157"/>
      <c r="P915" s="157"/>
      <c r="Q915" s="157"/>
      <c r="R915" s="158"/>
      <c r="S915" s="158"/>
      <c r="T915" s="158"/>
      <c r="U915" s="158"/>
      <c r="V915" s="158"/>
      <c r="W915" s="158"/>
      <c r="X915" s="158"/>
      <c r="Y915" s="158"/>
      <c r="Z915" s="147"/>
      <c r="AA915" s="147"/>
      <c r="AB915" s="147"/>
      <c r="AC915" s="147"/>
      <c r="AD915" s="147"/>
      <c r="AE915" s="147"/>
      <c r="AF915" s="147"/>
      <c r="AG915" s="147" t="s">
        <v>189</v>
      </c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80" t="str">
        <f>C915</f>
        <v>S naložením suti nebo vybouraných hmot do dopravního prostředku a na jejich vyložením, popřípadě přeložením na normální dopravní prostředek.</v>
      </c>
      <c r="BB915" s="147"/>
      <c r="BC915" s="147"/>
      <c r="BD915" s="147"/>
      <c r="BE915" s="147"/>
      <c r="BF915" s="147"/>
      <c r="BG915" s="147"/>
      <c r="BH915" s="147"/>
    </row>
    <row r="916" spans="1:60" ht="22.5" outlineLevel="1" x14ac:dyDescent="0.2">
      <c r="A916" s="173">
        <v>243</v>
      </c>
      <c r="B916" s="174" t="s">
        <v>499</v>
      </c>
      <c r="C916" s="190" t="s">
        <v>500</v>
      </c>
      <c r="D916" s="175" t="s">
        <v>158</v>
      </c>
      <c r="E916" s="176">
        <v>949.99450000000002</v>
      </c>
      <c r="F916" s="177"/>
      <c r="G916" s="178">
        <f>ROUND(E916*F916,2)</f>
        <v>0</v>
      </c>
      <c r="H916" s="177"/>
      <c r="I916" s="178">
        <f>ROUND(E916*H916,2)</f>
        <v>0</v>
      </c>
      <c r="J916" s="177"/>
      <c r="K916" s="178">
        <f>ROUND(E916*J916,2)</f>
        <v>0</v>
      </c>
      <c r="L916" s="178">
        <v>21</v>
      </c>
      <c r="M916" s="178">
        <f>G916*(1+L916/100)</f>
        <v>0</v>
      </c>
      <c r="N916" s="176">
        <v>0</v>
      </c>
      <c r="O916" s="176">
        <f>ROUND(E916*N916,2)</f>
        <v>0</v>
      </c>
      <c r="P916" s="176">
        <v>0</v>
      </c>
      <c r="Q916" s="176">
        <f>ROUND(E916*P916,2)</f>
        <v>0</v>
      </c>
      <c r="R916" s="178" t="s">
        <v>496</v>
      </c>
      <c r="S916" s="178" t="s">
        <v>160</v>
      </c>
      <c r="T916" s="179" t="s">
        <v>160</v>
      </c>
      <c r="U916" s="158">
        <v>0.36</v>
      </c>
      <c r="V916" s="158">
        <f>ROUND(E916*U916,2)</f>
        <v>342</v>
      </c>
      <c r="W916" s="158"/>
      <c r="X916" s="158" t="s">
        <v>487</v>
      </c>
      <c r="Y916" s="158" t="s">
        <v>162</v>
      </c>
      <c r="Z916" s="147"/>
      <c r="AA916" s="147"/>
      <c r="AB916" s="147"/>
      <c r="AC916" s="147"/>
      <c r="AD916" s="147"/>
      <c r="AE916" s="147"/>
      <c r="AF916" s="147"/>
      <c r="AG916" s="147" t="s">
        <v>488</v>
      </c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2" x14ac:dyDescent="0.2">
      <c r="A917" s="154"/>
      <c r="B917" s="155"/>
      <c r="C917" s="256" t="s">
        <v>497</v>
      </c>
      <c r="D917" s="257"/>
      <c r="E917" s="257"/>
      <c r="F917" s="257"/>
      <c r="G917" s="257"/>
      <c r="H917" s="158"/>
      <c r="I917" s="158"/>
      <c r="J917" s="158"/>
      <c r="K917" s="158"/>
      <c r="L917" s="158"/>
      <c r="M917" s="158"/>
      <c r="N917" s="157"/>
      <c r="O917" s="157"/>
      <c r="P917" s="157"/>
      <c r="Q917" s="157"/>
      <c r="R917" s="158"/>
      <c r="S917" s="158"/>
      <c r="T917" s="158"/>
      <c r="U917" s="158"/>
      <c r="V917" s="158"/>
      <c r="W917" s="158"/>
      <c r="X917" s="158"/>
      <c r="Y917" s="158"/>
      <c r="Z917" s="147"/>
      <c r="AA917" s="147"/>
      <c r="AB917" s="147"/>
      <c r="AC917" s="147"/>
      <c r="AD917" s="147"/>
      <c r="AE917" s="147"/>
      <c r="AF917" s="147"/>
      <c r="AG917" s="147" t="s">
        <v>165</v>
      </c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80" t="str">
        <f>C917</f>
        <v>nebo vybouraných hmot nošením nebo přehazováním k místu nakládky přístupnému normálním dopravním prostředkům do 10 m,</v>
      </c>
      <c r="BB917" s="147"/>
      <c r="BC917" s="147"/>
      <c r="BD917" s="147"/>
      <c r="BE917" s="147"/>
      <c r="BF917" s="147"/>
      <c r="BG917" s="147"/>
      <c r="BH917" s="147"/>
    </row>
    <row r="918" spans="1:60" x14ac:dyDescent="0.2">
      <c r="A918" s="166" t="s">
        <v>154</v>
      </c>
      <c r="B918" s="167" t="s">
        <v>125</v>
      </c>
      <c r="C918" s="189" t="s">
        <v>27</v>
      </c>
      <c r="D918" s="168"/>
      <c r="E918" s="169"/>
      <c r="F918" s="170"/>
      <c r="G918" s="170">
        <f>SUMIF(AG919:AG925,"&lt;&gt;NOR",G919:G925)</f>
        <v>0</v>
      </c>
      <c r="H918" s="170"/>
      <c r="I918" s="170">
        <f>SUM(I919:I925)</f>
        <v>0</v>
      </c>
      <c r="J918" s="170"/>
      <c r="K918" s="170">
        <f>SUM(K919:K925)</f>
        <v>0</v>
      </c>
      <c r="L918" s="170"/>
      <c r="M918" s="170">
        <f>SUM(M919:M925)</f>
        <v>0</v>
      </c>
      <c r="N918" s="169"/>
      <c r="O918" s="169">
        <f>SUM(O919:O925)</f>
        <v>0</v>
      </c>
      <c r="P918" s="169"/>
      <c r="Q918" s="169">
        <f>SUM(Q919:Q925)</f>
        <v>0</v>
      </c>
      <c r="R918" s="170"/>
      <c r="S918" s="170"/>
      <c r="T918" s="171"/>
      <c r="U918" s="165"/>
      <c r="V918" s="165">
        <f>SUM(V919:V925)</f>
        <v>0</v>
      </c>
      <c r="W918" s="165"/>
      <c r="X918" s="165"/>
      <c r="Y918" s="165"/>
      <c r="AG918" t="s">
        <v>155</v>
      </c>
    </row>
    <row r="919" spans="1:60" outlineLevel="1" x14ac:dyDescent="0.2">
      <c r="A919" s="173">
        <v>244</v>
      </c>
      <c r="B919" s="174" t="s">
        <v>1380</v>
      </c>
      <c r="C919" s="190" t="s">
        <v>1381</v>
      </c>
      <c r="D919" s="175" t="s">
        <v>503</v>
      </c>
      <c r="E919" s="176">
        <v>1</v>
      </c>
      <c r="F919" s="177"/>
      <c r="G919" s="178">
        <f>ROUND(E919*F919,2)</f>
        <v>0</v>
      </c>
      <c r="H919" s="177"/>
      <c r="I919" s="178">
        <f>ROUND(E919*H919,2)</f>
        <v>0</v>
      </c>
      <c r="J919" s="177"/>
      <c r="K919" s="178">
        <f>ROUND(E919*J919,2)</f>
        <v>0</v>
      </c>
      <c r="L919" s="178">
        <v>21</v>
      </c>
      <c r="M919" s="178">
        <f>G919*(1+L919/100)</f>
        <v>0</v>
      </c>
      <c r="N919" s="176">
        <v>0</v>
      </c>
      <c r="O919" s="176">
        <f>ROUND(E919*N919,2)</f>
        <v>0</v>
      </c>
      <c r="P919" s="176">
        <v>0</v>
      </c>
      <c r="Q919" s="176">
        <f>ROUND(E919*P919,2)</f>
        <v>0</v>
      </c>
      <c r="R919" s="178"/>
      <c r="S919" s="178" t="s">
        <v>160</v>
      </c>
      <c r="T919" s="179" t="s">
        <v>245</v>
      </c>
      <c r="U919" s="158">
        <v>0</v>
      </c>
      <c r="V919" s="158">
        <f>ROUND(E919*U919,2)</f>
        <v>0</v>
      </c>
      <c r="W919" s="158"/>
      <c r="X919" s="158" t="s">
        <v>504</v>
      </c>
      <c r="Y919" s="158" t="s">
        <v>162</v>
      </c>
      <c r="Z919" s="147"/>
      <c r="AA919" s="147"/>
      <c r="AB919" s="147"/>
      <c r="AC919" s="147"/>
      <c r="AD919" s="147"/>
      <c r="AE919" s="147"/>
      <c r="AF919" s="147"/>
      <c r="AG919" s="147" t="s">
        <v>505</v>
      </c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2" x14ac:dyDescent="0.2">
      <c r="A920" s="154"/>
      <c r="B920" s="155"/>
      <c r="C920" s="254" t="s">
        <v>1382</v>
      </c>
      <c r="D920" s="255"/>
      <c r="E920" s="255"/>
      <c r="F920" s="255"/>
      <c r="G920" s="255"/>
      <c r="H920" s="158"/>
      <c r="I920" s="158"/>
      <c r="J920" s="158"/>
      <c r="K920" s="158"/>
      <c r="L920" s="158"/>
      <c r="M920" s="158"/>
      <c r="N920" s="157"/>
      <c r="O920" s="157"/>
      <c r="P920" s="157"/>
      <c r="Q920" s="157"/>
      <c r="R920" s="158"/>
      <c r="S920" s="158"/>
      <c r="T920" s="158"/>
      <c r="U920" s="158"/>
      <c r="V920" s="158"/>
      <c r="W920" s="158"/>
      <c r="X920" s="158"/>
      <c r="Y920" s="158"/>
      <c r="Z920" s="147"/>
      <c r="AA920" s="147"/>
      <c r="AB920" s="147"/>
      <c r="AC920" s="147"/>
      <c r="AD920" s="147"/>
      <c r="AE920" s="147"/>
      <c r="AF920" s="147"/>
      <c r="AG920" s="147" t="s">
        <v>189</v>
      </c>
      <c r="AH920" s="147"/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">
      <c r="A921" s="173">
        <v>245</v>
      </c>
      <c r="B921" s="174" t="s">
        <v>501</v>
      </c>
      <c r="C921" s="190" t="s">
        <v>502</v>
      </c>
      <c r="D921" s="175" t="s">
        <v>503</v>
      </c>
      <c r="E921" s="176">
        <v>1</v>
      </c>
      <c r="F921" s="177"/>
      <c r="G921" s="178">
        <f>ROUND(E921*F921,2)</f>
        <v>0</v>
      </c>
      <c r="H921" s="177"/>
      <c r="I921" s="178">
        <f>ROUND(E921*H921,2)</f>
        <v>0</v>
      </c>
      <c r="J921" s="177"/>
      <c r="K921" s="178">
        <f>ROUND(E921*J921,2)</f>
        <v>0</v>
      </c>
      <c r="L921" s="178">
        <v>21</v>
      </c>
      <c r="M921" s="178">
        <f>G921*(1+L921/100)</f>
        <v>0</v>
      </c>
      <c r="N921" s="176">
        <v>0</v>
      </c>
      <c r="O921" s="176">
        <f>ROUND(E921*N921,2)</f>
        <v>0</v>
      </c>
      <c r="P921" s="176">
        <v>0</v>
      </c>
      <c r="Q921" s="176">
        <f>ROUND(E921*P921,2)</f>
        <v>0</v>
      </c>
      <c r="R921" s="178"/>
      <c r="S921" s="178" t="s">
        <v>193</v>
      </c>
      <c r="T921" s="179" t="s">
        <v>245</v>
      </c>
      <c r="U921" s="158">
        <v>0</v>
      </c>
      <c r="V921" s="158">
        <f>ROUND(E921*U921,2)</f>
        <v>0</v>
      </c>
      <c r="W921" s="158"/>
      <c r="X921" s="158" t="s">
        <v>504</v>
      </c>
      <c r="Y921" s="158" t="s">
        <v>162</v>
      </c>
      <c r="Z921" s="147"/>
      <c r="AA921" s="147"/>
      <c r="AB921" s="147"/>
      <c r="AC921" s="147"/>
      <c r="AD921" s="147"/>
      <c r="AE921" s="147"/>
      <c r="AF921" s="147"/>
      <c r="AG921" s="147" t="s">
        <v>505</v>
      </c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2" x14ac:dyDescent="0.2">
      <c r="A922" s="154"/>
      <c r="B922" s="155"/>
      <c r="C922" s="254" t="s">
        <v>506</v>
      </c>
      <c r="D922" s="255"/>
      <c r="E922" s="255"/>
      <c r="F922" s="255"/>
      <c r="G922" s="255"/>
      <c r="H922" s="158"/>
      <c r="I922" s="158"/>
      <c r="J922" s="158"/>
      <c r="K922" s="158"/>
      <c r="L922" s="158"/>
      <c r="M922" s="158"/>
      <c r="N922" s="157"/>
      <c r="O922" s="157"/>
      <c r="P922" s="157"/>
      <c r="Q922" s="157"/>
      <c r="R922" s="158"/>
      <c r="S922" s="158"/>
      <c r="T922" s="158"/>
      <c r="U922" s="158"/>
      <c r="V922" s="158"/>
      <c r="W922" s="158"/>
      <c r="X922" s="158"/>
      <c r="Y922" s="158"/>
      <c r="Z922" s="147"/>
      <c r="AA922" s="147"/>
      <c r="AB922" s="147"/>
      <c r="AC922" s="147"/>
      <c r="AD922" s="147"/>
      <c r="AE922" s="147"/>
      <c r="AF922" s="147"/>
      <c r="AG922" s="147" t="s">
        <v>189</v>
      </c>
      <c r="AH922" s="147"/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3" x14ac:dyDescent="0.2">
      <c r="A923" s="154"/>
      <c r="B923" s="155"/>
      <c r="C923" s="258" t="s">
        <v>507</v>
      </c>
      <c r="D923" s="259"/>
      <c r="E923" s="259"/>
      <c r="F923" s="259"/>
      <c r="G923" s="259"/>
      <c r="H923" s="158"/>
      <c r="I923" s="158"/>
      <c r="J923" s="158"/>
      <c r="K923" s="158"/>
      <c r="L923" s="158"/>
      <c r="M923" s="158"/>
      <c r="N923" s="157"/>
      <c r="O923" s="157"/>
      <c r="P923" s="157"/>
      <c r="Q923" s="157"/>
      <c r="R923" s="158"/>
      <c r="S923" s="158"/>
      <c r="T923" s="158"/>
      <c r="U923" s="158"/>
      <c r="V923" s="158"/>
      <c r="W923" s="158"/>
      <c r="X923" s="158"/>
      <c r="Y923" s="158"/>
      <c r="Z923" s="147"/>
      <c r="AA923" s="147"/>
      <c r="AB923" s="147"/>
      <c r="AC923" s="147"/>
      <c r="AD923" s="147"/>
      <c r="AE923" s="147"/>
      <c r="AF923" s="147"/>
      <c r="AG923" s="147" t="s">
        <v>189</v>
      </c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2">
      <c r="A924" s="173">
        <v>246</v>
      </c>
      <c r="B924" s="174" t="s">
        <v>508</v>
      </c>
      <c r="C924" s="190" t="s">
        <v>509</v>
      </c>
      <c r="D924" s="175" t="s">
        <v>503</v>
      </c>
      <c r="E924" s="176">
        <v>1</v>
      </c>
      <c r="F924" s="177"/>
      <c r="G924" s="178">
        <f>ROUND(E924*F924,2)</f>
        <v>0</v>
      </c>
      <c r="H924" s="177"/>
      <c r="I924" s="178">
        <f>ROUND(E924*H924,2)</f>
        <v>0</v>
      </c>
      <c r="J924" s="177"/>
      <c r="K924" s="178">
        <f>ROUND(E924*J924,2)</f>
        <v>0</v>
      </c>
      <c r="L924" s="178">
        <v>21</v>
      </c>
      <c r="M924" s="178">
        <f>G924*(1+L924/100)</f>
        <v>0</v>
      </c>
      <c r="N924" s="176">
        <v>0</v>
      </c>
      <c r="O924" s="176">
        <f>ROUND(E924*N924,2)</f>
        <v>0</v>
      </c>
      <c r="P924" s="176">
        <v>0</v>
      </c>
      <c r="Q924" s="176">
        <f>ROUND(E924*P924,2)</f>
        <v>0</v>
      </c>
      <c r="R924" s="178"/>
      <c r="S924" s="178" t="s">
        <v>193</v>
      </c>
      <c r="T924" s="179" t="s">
        <v>245</v>
      </c>
      <c r="U924" s="158">
        <v>0</v>
      </c>
      <c r="V924" s="158">
        <f>ROUND(E924*U924,2)</f>
        <v>0</v>
      </c>
      <c r="W924" s="158"/>
      <c r="X924" s="158" t="s">
        <v>504</v>
      </c>
      <c r="Y924" s="158" t="s">
        <v>162</v>
      </c>
      <c r="Z924" s="147"/>
      <c r="AA924" s="147"/>
      <c r="AB924" s="147"/>
      <c r="AC924" s="147"/>
      <c r="AD924" s="147"/>
      <c r="AE924" s="147"/>
      <c r="AF924" s="147"/>
      <c r="AG924" s="147" t="s">
        <v>515</v>
      </c>
      <c r="AH924" s="147"/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2" x14ac:dyDescent="0.2">
      <c r="A925" s="154"/>
      <c r="B925" s="155"/>
      <c r="C925" s="254" t="s">
        <v>511</v>
      </c>
      <c r="D925" s="255"/>
      <c r="E925" s="255"/>
      <c r="F925" s="255"/>
      <c r="G925" s="255"/>
      <c r="H925" s="158"/>
      <c r="I925" s="158"/>
      <c r="J925" s="158"/>
      <c r="K925" s="158"/>
      <c r="L925" s="158"/>
      <c r="M925" s="158"/>
      <c r="N925" s="157"/>
      <c r="O925" s="157"/>
      <c r="P925" s="157"/>
      <c r="Q925" s="157"/>
      <c r="R925" s="158"/>
      <c r="S925" s="158"/>
      <c r="T925" s="158"/>
      <c r="U925" s="158"/>
      <c r="V925" s="158"/>
      <c r="W925" s="158"/>
      <c r="X925" s="158"/>
      <c r="Y925" s="158"/>
      <c r="Z925" s="147"/>
      <c r="AA925" s="147"/>
      <c r="AB925" s="147"/>
      <c r="AC925" s="147"/>
      <c r="AD925" s="147"/>
      <c r="AE925" s="147"/>
      <c r="AF925" s="147"/>
      <c r="AG925" s="147" t="s">
        <v>189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80" t="str">
        <f>C925</f>
        <v>Náklady zhotovitele, které vzniknou v souvislosti s povinnostmi zhotovitele při předání a převzetí díla.</v>
      </c>
      <c r="BB925" s="147"/>
      <c r="BC925" s="147"/>
      <c r="BD925" s="147"/>
      <c r="BE925" s="147"/>
      <c r="BF925" s="147"/>
      <c r="BG925" s="147"/>
      <c r="BH925" s="147"/>
    </row>
    <row r="926" spans="1:60" x14ac:dyDescent="0.2">
      <c r="A926" s="166" t="s">
        <v>154</v>
      </c>
      <c r="B926" s="167" t="s">
        <v>126</v>
      </c>
      <c r="C926" s="189" t="s">
        <v>28</v>
      </c>
      <c r="D926" s="168"/>
      <c r="E926" s="169"/>
      <c r="F926" s="170"/>
      <c r="G926" s="170">
        <f>SUMIF(AG927:AG932,"&lt;&gt;NOR",G927:G932)</f>
        <v>0</v>
      </c>
      <c r="H926" s="170"/>
      <c r="I926" s="170">
        <f>SUM(I927:I932)</f>
        <v>0</v>
      </c>
      <c r="J926" s="170"/>
      <c r="K926" s="170">
        <f>SUM(K927:K932)</f>
        <v>0</v>
      </c>
      <c r="L926" s="170"/>
      <c r="M926" s="170">
        <f>SUM(M927:M932)</f>
        <v>0</v>
      </c>
      <c r="N926" s="169"/>
      <c r="O926" s="169">
        <f>SUM(O927:O932)</f>
        <v>0</v>
      </c>
      <c r="P926" s="169"/>
      <c r="Q926" s="169">
        <f>SUM(Q927:Q932)</f>
        <v>0</v>
      </c>
      <c r="R926" s="170"/>
      <c r="S926" s="170"/>
      <c r="T926" s="171"/>
      <c r="U926" s="165"/>
      <c r="V926" s="165">
        <f>SUM(V927:V932)</f>
        <v>0</v>
      </c>
      <c r="W926" s="165"/>
      <c r="X926" s="165"/>
      <c r="Y926" s="165"/>
      <c r="AG926" t="s">
        <v>155</v>
      </c>
    </row>
    <row r="927" spans="1:60" outlineLevel="1" x14ac:dyDescent="0.2">
      <c r="A927" s="181">
        <v>247</v>
      </c>
      <c r="B927" s="182" t="s">
        <v>512</v>
      </c>
      <c r="C927" s="192" t="s">
        <v>513</v>
      </c>
      <c r="D927" s="183" t="s">
        <v>503</v>
      </c>
      <c r="E927" s="184">
        <v>1</v>
      </c>
      <c r="F927" s="185"/>
      <c r="G927" s="186">
        <f>ROUND(E927*F927,2)</f>
        <v>0</v>
      </c>
      <c r="H927" s="185"/>
      <c r="I927" s="186">
        <f>ROUND(E927*H927,2)</f>
        <v>0</v>
      </c>
      <c r="J927" s="185"/>
      <c r="K927" s="186">
        <f>ROUND(E927*J927,2)</f>
        <v>0</v>
      </c>
      <c r="L927" s="186">
        <v>21</v>
      </c>
      <c r="M927" s="186">
        <f>G927*(1+L927/100)</f>
        <v>0</v>
      </c>
      <c r="N927" s="184">
        <v>0</v>
      </c>
      <c r="O927" s="184">
        <f>ROUND(E927*N927,2)</f>
        <v>0</v>
      </c>
      <c r="P927" s="184">
        <v>0</v>
      </c>
      <c r="Q927" s="184">
        <f>ROUND(E927*P927,2)</f>
        <v>0</v>
      </c>
      <c r="R927" s="186"/>
      <c r="S927" s="186" t="s">
        <v>193</v>
      </c>
      <c r="T927" s="187" t="s">
        <v>245</v>
      </c>
      <c r="U927" s="158">
        <v>0</v>
      </c>
      <c r="V927" s="158">
        <f>ROUND(E927*U927,2)</f>
        <v>0</v>
      </c>
      <c r="W927" s="158"/>
      <c r="X927" s="158" t="s">
        <v>161</v>
      </c>
      <c r="Y927" s="158" t="s">
        <v>162</v>
      </c>
      <c r="Z927" s="147"/>
      <c r="AA927" s="147"/>
      <c r="AB927" s="147"/>
      <c r="AC927" s="147"/>
      <c r="AD927" s="147"/>
      <c r="AE927" s="147"/>
      <c r="AF927" s="147"/>
      <c r="AG927" s="147" t="s">
        <v>163</v>
      </c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">
      <c r="A928" s="173">
        <v>248</v>
      </c>
      <c r="B928" s="174" t="s">
        <v>516</v>
      </c>
      <c r="C928" s="190" t="s">
        <v>517</v>
      </c>
      <c r="D928" s="175" t="s">
        <v>503</v>
      </c>
      <c r="E928" s="176">
        <v>1</v>
      </c>
      <c r="F928" s="177"/>
      <c r="G928" s="178">
        <f>ROUND(E928*F928,2)</f>
        <v>0</v>
      </c>
      <c r="H928" s="177"/>
      <c r="I928" s="178">
        <f>ROUND(E928*H928,2)</f>
        <v>0</v>
      </c>
      <c r="J928" s="177"/>
      <c r="K928" s="178">
        <f>ROUND(E928*J928,2)</f>
        <v>0</v>
      </c>
      <c r="L928" s="178">
        <v>21</v>
      </c>
      <c r="M928" s="178">
        <f>G928*(1+L928/100)</f>
        <v>0</v>
      </c>
      <c r="N928" s="176">
        <v>0</v>
      </c>
      <c r="O928" s="176">
        <f>ROUND(E928*N928,2)</f>
        <v>0</v>
      </c>
      <c r="P928" s="176">
        <v>0</v>
      </c>
      <c r="Q928" s="176">
        <f>ROUND(E928*P928,2)</f>
        <v>0</v>
      </c>
      <c r="R928" s="178"/>
      <c r="S928" s="178" t="s">
        <v>193</v>
      </c>
      <c r="T928" s="179" t="s">
        <v>245</v>
      </c>
      <c r="U928" s="158">
        <v>0</v>
      </c>
      <c r="V928" s="158">
        <f>ROUND(E928*U928,2)</f>
        <v>0</v>
      </c>
      <c r="W928" s="158"/>
      <c r="X928" s="158" t="s">
        <v>504</v>
      </c>
      <c r="Y928" s="158" t="s">
        <v>162</v>
      </c>
      <c r="Z928" s="147"/>
      <c r="AA928" s="147"/>
      <c r="AB928" s="147"/>
      <c r="AC928" s="147"/>
      <c r="AD928" s="147"/>
      <c r="AE928" s="147"/>
      <c r="AF928" s="147"/>
      <c r="AG928" s="147" t="s">
        <v>510</v>
      </c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2" x14ac:dyDescent="0.2">
      <c r="A929" s="154"/>
      <c r="B929" s="155"/>
      <c r="C929" s="254" t="s">
        <v>518</v>
      </c>
      <c r="D929" s="255"/>
      <c r="E929" s="255"/>
      <c r="F929" s="255"/>
      <c r="G929" s="255"/>
      <c r="H929" s="158"/>
      <c r="I929" s="158"/>
      <c r="J929" s="158"/>
      <c r="K929" s="158"/>
      <c r="L929" s="158"/>
      <c r="M929" s="158"/>
      <c r="N929" s="157"/>
      <c r="O929" s="157"/>
      <c r="P929" s="157"/>
      <c r="Q929" s="157"/>
      <c r="R929" s="158"/>
      <c r="S929" s="158"/>
      <c r="T929" s="158"/>
      <c r="U929" s="158"/>
      <c r="V929" s="158"/>
      <c r="W929" s="158"/>
      <c r="X929" s="158"/>
      <c r="Y929" s="158"/>
      <c r="Z929" s="147"/>
      <c r="AA929" s="147"/>
      <c r="AB929" s="147"/>
      <c r="AC929" s="147"/>
      <c r="AD929" s="147"/>
      <c r="AE929" s="147"/>
      <c r="AF929" s="147"/>
      <c r="AG929" s="147" t="s">
        <v>189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2">
      <c r="A930" s="173">
        <v>249</v>
      </c>
      <c r="B930" s="174" t="s">
        <v>519</v>
      </c>
      <c r="C930" s="190" t="s">
        <v>520</v>
      </c>
      <c r="D930" s="175" t="s">
        <v>503</v>
      </c>
      <c r="E930" s="176">
        <v>1</v>
      </c>
      <c r="F930" s="177"/>
      <c r="G930" s="178">
        <f>ROUND(E930*F930,2)</f>
        <v>0</v>
      </c>
      <c r="H930" s="177"/>
      <c r="I930" s="178">
        <f>ROUND(E930*H930,2)</f>
        <v>0</v>
      </c>
      <c r="J930" s="177"/>
      <c r="K930" s="178">
        <f>ROUND(E930*J930,2)</f>
        <v>0</v>
      </c>
      <c r="L930" s="178">
        <v>21</v>
      </c>
      <c r="M930" s="178">
        <f>G930*(1+L930/100)</f>
        <v>0</v>
      </c>
      <c r="N930" s="176">
        <v>0</v>
      </c>
      <c r="O930" s="176">
        <f>ROUND(E930*N930,2)</f>
        <v>0</v>
      </c>
      <c r="P930" s="176">
        <v>0</v>
      </c>
      <c r="Q930" s="176">
        <f>ROUND(E930*P930,2)</f>
        <v>0</v>
      </c>
      <c r="R930" s="178"/>
      <c r="S930" s="178" t="s">
        <v>193</v>
      </c>
      <c r="T930" s="179" t="s">
        <v>245</v>
      </c>
      <c r="U930" s="158">
        <v>0</v>
      </c>
      <c r="V930" s="158">
        <f>ROUND(E930*U930,2)</f>
        <v>0</v>
      </c>
      <c r="W930" s="158"/>
      <c r="X930" s="158" t="s">
        <v>504</v>
      </c>
      <c r="Y930" s="158" t="s">
        <v>162</v>
      </c>
      <c r="Z930" s="147"/>
      <c r="AA930" s="147"/>
      <c r="AB930" s="147"/>
      <c r="AC930" s="147"/>
      <c r="AD930" s="147"/>
      <c r="AE930" s="147"/>
      <c r="AF930" s="147"/>
      <c r="AG930" s="147" t="s">
        <v>510</v>
      </c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2" x14ac:dyDescent="0.2">
      <c r="A931" s="154"/>
      <c r="B931" s="155"/>
      <c r="C931" s="254" t="s">
        <v>521</v>
      </c>
      <c r="D931" s="255"/>
      <c r="E931" s="255"/>
      <c r="F931" s="255"/>
      <c r="G931" s="255"/>
      <c r="H931" s="158"/>
      <c r="I931" s="158"/>
      <c r="J931" s="158"/>
      <c r="K931" s="158"/>
      <c r="L931" s="158"/>
      <c r="M931" s="158"/>
      <c r="N931" s="157"/>
      <c r="O931" s="157"/>
      <c r="P931" s="157"/>
      <c r="Q931" s="157"/>
      <c r="R931" s="158"/>
      <c r="S931" s="158"/>
      <c r="T931" s="158"/>
      <c r="U931" s="158"/>
      <c r="V931" s="158"/>
      <c r="W931" s="158"/>
      <c r="X931" s="158"/>
      <c r="Y931" s="158"/>
      <c r="Z931" s="147"/>
      <c r="AA931" s="147"/>
      <c r="AB931" s="147"/>
      <c r="AC931" s="147"/>
      <c r="AD931" s="147"/>
      <c r="AE931" s="147"/>
      <c r="AF931" s="147"/>
      <c r="AG931" s="147" t="s">
        <v>189</v>
      </c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80" t="str">
        <f>C931</f>
        <v>Náklady na vyhotovení dokumentace skutečného provedení stavby a její předání objednateli v požadované formě a požadovaném počtu.</v>
      </c>
      <c r="BB931" s="147"/>
      <c r="BC931" s="147"/>
      <c r="BD931" s="147"/>
      <c r="BE931" s="147"/>
      <c r="BF931" s="147"/>
      <c r="BG931" s="147"/>
      <c r="BH931" s="147"/>
    </row>
    <row r="932" spans="1:60" ht="33.75" outlineLevel="1" x14ac:dyDescent="0.2">
      <c r="A932" s="173">
        <v>250</v>
      </c>
      <c r="B932" s="174" t="s">
        <v>522</v>
      </c>
      <c r="C932" s="190" t="s">
        <v>523</v>
      </c>
      <c r="D932" s="175" t="s">
        <v>503</v>
      </c>
      <c r="E932" s="176">
        <v>1</v>
      </c>
      <c r="F932" s="177"/>
      <c r="G932" s="178">
        <f>ROUND(E932*F932,2)</f>
        <v>0</v>
      </c>
      <c r="H932" s="177"/>
      <c r="I932" s="178">
        <f>ROUND(E932*H932,2)</f>
        <v>0</v>
      </c>
      <c r="J932" s="177"/>
      <c r="K932" s="178">
        <f>ROUND(E932*J932,2)</f>
        <v>0</v>
      </c>
      <c r="L932" s="178">
        <v>21</v>
      </c>
      <c r="M932" s="178">
        <f>G932*(1+L932/100)</f>
        <v>0</v>
      </c>
      <c r="N932" s="176">
        <v>0</v>
      </c>
      <c r="O932" s="176">
        <f>ROUND(E932*N932,2)</f>
        <v>0</v>
      </c>
      <c r="P932" s="176">
        <v>0</v>
      </c>
      <c r="Q932" s="176">
        <f>ROUND(E932*P932,2)</f>
        <v>0</v>
      </c>
      <c r="R932" s="178"/>
      <c r="S932" s="178" t="s">
        <v>193</v>
      </c>
      <c r="T932" s="179" t="s">
        <v>245</v>
      </c>
      <c r="U932" s="158">
        <v>0</v>
      </c>
      <c r="V932" s="158">
        <f>ROUND(E932*U932,2)</f>
        <v>0</v>
      </c>
      <c r="W932" s="158"/>
      <c r="X932" s="158" t="s">
        <v>504</v>
      </c>
      <c r="Y932" s="158" t="s">
        <v>162</v>
      </c>
      <c r="Z932" s="147"/>
      <c r="AA932" s="147"/>
      <c r="AB932" s="147"/>
      <c r="AC932" s="147"/>
      <c r="AD932" s="147"/>
      <c r="AE932" s="147"/>
      <c r="AF932" s="147"/>
      <c r="AG932" s="147" t="s">
        <v>515</v>
      </c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x14ac:dyDescent="0.2">
      <c r="A933" s="3"/>
      <c r="B933" s="4"/>
      <c r="C933" s="194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AE933">
        <v>15</v>
      </c>
      <c r="AF933">
        <v>21</v>
      </c>
      <c r="AG933" t="s">
        <v>140</v>
      </c>
    </row>
    <row r="934" spans="1:60" x14ac:dyDescent="0.2">
      <c r="A934" s="150"/>
      <c r="B934" s="151" t="s">
        <v>29</v>
      </c>
      <c r="C934" s="195"/>
      <c r="D934" s="152"/>
      <c r="E934" s="153"/>
      <c r="F934" s="153"/>
      <c r="G934" s="172">
        <f>G8+G43+G59+G185+G208+G286+G371+G403+G408+G421+G538+G541+G586+G598+G651+G671+G681+G767+G791+G815+G847+G876+G886+G904+G906+G918+G926</f>
        <v>0</v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AE934">
        <f>SUMIF(L7:L932,AE933,G7:G932)</f>
        <v>0</v>
      </c>
      <c r="AF934">
        <f>SUMIF(L7:L932,AF933,G7:G932)</f>
        <v>0</v>
      </c>
      <c r="AG934" t="s">
        <v>524</v>
      </c>
    </row>
    <row r="935" spans="1:60" x14ac:dyDescent="0.2">
      <c r="C935" s="196"/>
      <c r="D935" s="10"/>
      <c r="AG935" t="s">
        <v>525</v>
      </c>
    </row>
    <row r="936" spans="1:60" x14ac:dyDescent="0.2">
      <c r="D936" s="10"/>
    </row>
    <row r="937" spans="1:60" x14ac:dyDescent="0.2">
      <c r="D937" s="10"/>
    </row>
    <row r="938" spans="1:60" x14ac:dyDescent="0.2">
      <c r="D938" s="10"/>
    </row>
    <row r="939" spans="1:60" x14ac:dyDescent="0.2">
      <c r="D939" s="10"/>
    </row>
    <row r="940" spans="1:60" x14ac:dyDescent="0.2">
      <c r="D940" s="10"/>
    </row>
    <row r="941" spans="1:60" x14ac:dyDescent="0.2">
      <c r="D941" s="10"/>
    </row>
    <row r="942" spans="1:60" x14ac:dyDescent="0.2">
      <c r="D942" s="10"/>
    </row>
    <row r="943" spans="1:60" x14ac:dyDescent="0.2">
      <c r="D943" s="10"/>
    </row>
    <row r="944" spans="1:60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6it4/t56//LGVbdL0IeWbUd+1D6H26xlX3yBzbM1Nqf56U0i2/7W4l7EBfsGYtFBvf5HVMO2iPKxs2s6KHN9w==" saltValue="p6+CxEUirm/C3/iDYFgw7g==" spinCount="100000" sheet="1" formatRows="0"/>
  <mergeCells count="131">
    <mergeCell ref="C16:G16"/>
    <mergeCell ref="C20:G20"/>
    <mergeCell ref="C23:G23"/>
    <mergeCell ref="C27:G27"/>
    <mergeCell ref="C30:G30"/>
    <mergeCell ref="C34:G34"/>
    <mergeCell ref="A1:G1"/>
    <mergeCell ref="C2:G2"/>
    <mergeCell ref="C3:G3"/>
    <mergeCell ref="C4:G4"/>
    <mergeCell ref="C10:G10"/>
    <mergeCell ref="C13:G13"/>
    <mergeCell ref="C77:G77"/>
    <mergeCell ref="C80:G80"/>
    <mergeCell ref="C83:G83"/>
    <mergeCell ref="C88:G88"/>
    <mergeCell ref="C91:G91"/>
    <mergeCell ref="C98:G98"/>
    <mergeCell ref="C37:G37"/>
    <mergeCell ref="C45:G45"/>
    <mergeCell ref="C48:G48"/>
    <mergeCell ref="C51:G51"/>
    <mergeCell ref="C52:G52"/>
    <mergeCell ref="C55:G55"/>
    <mergeCell ref="C135:G135"/>
    <mergeCell ref="C140:G140"/>
    <mergeCell ref="C141:G141"/>
    <mergeCell ref="C161:G161"/>
    <mergeCell ref="C166:G166"/>
    <mergeCell ref="C192:G192"/>
    <mergeCell ref="C104:G104"/>
    <mergeCell ref="C109:G109"/>
    <mergeCell ref="C113:G113"/>
    <mergeCell ref="C124:G124"/>
    <mergeCell ref="C128:G128"/>
    <mergeCell ref="C132:G132"/>
    <mergeCell ref="C232:G232"/>
    <mergeCell ref="C236:G236"/>
    <mergeCell ref="C239:G239"/>
    <mergeCell ref="C240:G240"/>
    <mergeCell ref="C241:G241"/>
    <mergeCell ref="C247:G247"/>
    <mergeCell ref="C196:G196"/>
    <mergeCell ref="C199:G199"/>
    <mergeCell ref="C202:G202"/>
    <mergeCell ref="C205:G205"/>
    <mergeCell ref="C210:G210"/>
    <mergeCell ref="C229:G229"/>
    <mergeCell ref="C293:G293"/>
    <mergeCell ref="C302:G302"/>
    <mergeCell ref="C303:G303"/>
    <mergeCell ref="C306:G306"/>
    <mergeCell ref="C314:G314"/>
    <mergeCell ref="C317:G317"/>
    <mergeCell ref="C260:G260"/>
    <mergeCell ref="C264:G264"/>
    <mergeCell ref="C284:G284"/>
    <mergeCell ref="C288:G288"/>
    <mergeCell ref="C289:G289"/>
    <mergeCell ref="C292:G292"/>
    <mergeCell ref="C345:G345"/>
    <mergeCell ref="C349:G349"/>
    <mergeCell ref="C350:G350"/>
    <mergeCell ref="C354:G354"/>
    <mergeCell ref="C364:G364"/>
    <mergeCell ref="C373:G373"/>
    <mergeCell ref="C320:G320"/>
    <mergeCell ref="C323:G323"/>
    <mergeCell ref="C326:G326"/>
    <mergeCell ref="C329:G329"/>
    <mergeCell ref="C332:G332"/>
    <mergeCell ref="C335:G335"/>
    <mergeCell ref="C471:G471"/>
    <mergeCell ref="C474:G474"/>
    <mergeCell ref="C506:G506"/>
    <mergeCell ref="C507:G507"/>
    <mergeCell ref="C511:G511"/>
    <mergeCell ref="C512:G512"/>
    <mergeCell ref="C379:G379"/>
    <mergeCell ref="C382:G382"/>
    <mergeCell ref="C423:G423"/>
    <mergeCell ref="C438:G438"/>
    <mergeCell ref="C462:G462"/>
    <mergeCell ref="C468:G468"/>
    <mergeCell ref="C619:G619"/>
    <mergeCell ref="C622:G622"/>
    <mergeCell ref="C623:G623"/>
    <mergeCell ref="C650:G650"/>
    <mergeCell ref="C670:G670"/>
    <mergeCell ref="C673:G673"/>
    <mergeCell ref="C528:G528"/>
    <mergeCell ref="C540:G540"/>
    <mergeCell ref="C554:G554"/>
    <mergeCell ref="C561:G561"/>
    <mergeCell ref="C585:G585"/>
    <mergeCell ref="C597:G597"/>
    <mergeCell ref="C731:G731"/>
    <mergeCell ref="C732:G732"/>
    <mergeCell ref="C733:G733"/>
    <mergeCell ref="C734:G734"/>
    <mergeCell ref="C735:G735"/>
    <mergeCell ref="C736:G736"/>
    <mergeCell ref="C680:G680"/>
    <mergeCell ref="C683:G683"/>
    <mergeCell ref="C701:G701"/>
    <mergeCell ref="C705:G705"/>
    <mergeCell ref="C728:G728"/>
    <mergeCell ref="C730:G730"/>
    <mergeCell ref="C826:G826"/>
    <mergeCell ref="C831:G831"/>
    <mergeCell ref="C837:G837"/>
    <mergeCell ref="C840:G840"/>
    <mergeCell ref="C846:G846"/>
    <mergeCell ref="C849:G849"/>
    <mergeCell ref="C737:G737"/>
    <mergeCell ref="C766:G766"/>
    <mergeCell ref="C790:G790"/>
    <mergeCell ref="C799:G799"/>
    <mergeCell ref="C807:G807"/>
    <mergeCell ref="C814:G814"/>
    <mergeCell ref="C922:G922"/>
    <mergeCell ref="C923:G923"/>
    <mergeCell ref="C925:G925"/>
    <mergeCell ref="C929:G929"/>
    <mergeCell ref="C931:G931"/>
    <mergeCell ref="C878:G878"/>
    <mergeCell ref="C910:G910"/>
    <mergeCell ref="C914:G914"/>
    <mergeCell ref="C915:G915"/>
    <mergeCell ref="C917:G917"/>
    <mergeCell ref="C920:G92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2" t="s">
        <v>127</v>
      </c>
      <c r="B1" s="262"/>
      <c r="C1" s="262"/>
      <c r="D1" s="262"/>
      <c r="E1" s="262"/>
      <c r="F1" s="262"/>
      <c r="G1" s="262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129</v>
      </c>
    </row>
    <row r="3" spans="1:60" ht="24.95" customHeight="1" x14ac:dyDescent="0.2">
      <c r="A3" s="139" t="s">
        <v>8</v>
      </c>
      <c r="B3" s="49" t="s">
        <v>47</v>
      </c>
      <c r="C3" s="263" t="s">
        <v>48</v>
      </c>
      <c r="D3" s="264"/>
      <c r="E3" s="264"/>
      <c r="F3" s="264"/>
      <c r="G3" s="265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55</v>
      </c>
      <c r="C4" s="266" t="s">
        <v>56</v>
      </c>
      <c r="D4" s="267"/>
      <c r="E4" s="267"/>
      <c r="F4" s="267"/>
      <c r="G4" s="268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43</v>
      </c>
      <c r="C8" s="189" t="s">
        <v>73</v>
      </c>
      <c r="D8" s="168"/>
      <c r="E8" s="169"/>
      <c r="F8" s="170"/>
      <c r="G8" s="170">
        <f>SUMIF(AG9:AG35,"&lt;&gt;NOR",G9:G35)</f>
        <v>0</v>
      </c>
      <c r="H8" s="170"/>
      <c r="I8" s="170">
        <f>SUM(I9:I35)</f>
        <v>0</v>
      </c>
      <c r="J8" s="170"/>
      <c r="K8" s="170">
        <f>SUM(K9:K35)</f>
        <v>0</v>
      </c>
      <c r="L8" s="170"/>
      <c r="M8" s="170">
        <f>SUM(M9:M35)</f>
        <v>0</v>
      </c>
      <c r="N8" s="169"/>
      <c r="O8" s="169">
        <f>SUM(O9:O35)</f>
        <v>0.01</v>
      </c>
      <c r="P8" s="169"/>
      <c r="Q8" s="169">
        <f>SUM(Q9:Q35)</f>
        <v>0.99</v>
      </c>
      <c r="R8" s="170"/>
      <c r="S8" s="170"/>
      <c r="T8" s="171"/>
      <c r="U8" s="165"/>
      <c r="V8" s="165">
        <f>SUM(V9:V35)</f>
        <v>105.27000000000001</v>
      </c>
      <c r="W8" s="165"/>
      <c r="X8" s="165"/>
      <c r="Y8" s="165"/>
      <c r="AG8" t="s">
        <v>155</v>
      </c>
    </row>
    <row r="9" spans="1:60" outlineLevel="1" x14ac:dyDescent="0.2">
      <c r="A9" s="173">
        <v>1</v>
      </c>
      <c r="B9" s="174" t="s">
        <v>1384</v>
      </c>
      <c r="C9" s="190" t="s">
        <v>1385</v>
      </c>
      <c r="D9" s="175" t="s">
        <v>170</v>
      </c>
      <c r="E9" s="176">
        <v>3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528</v>
      </c>
      <c r="S9" s="178" t="s">
        <v>160</v>
      </c>
      <c r="T9" s="179" t="s">
        <v>160</v>
      </c>
      <c r="U9" s="158">
        <v>0.17199999999999999</v>
      </c>
      <c r="V9" s="158">
        <f>ROUND(E9*U9,2)</f>
        <v>0.52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163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6" t="s">
        <v>1386</v>
      </c>
      <c r="D10" s="257"/>
      <c r="E10" s="257"/>
      <c r="F10" s="257"/>
      <c r="G10" s="25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165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0" t="str">
        <f>C10</f>
        <v>s odstraněním kořenů a s případným nutným odklizením křovin a stromů na hromady na vzdálenost do 50 m nebo s naložením na dopravní prostředek, do sklonu terénu 1 : 5,</v>
      </c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3">
        <v>2</v>
      </c>
      <c r="B11" s="174" t="s">
        <v>1387</v>
      </c>
      <c r="C11" s="190" t="s">
        <v>1388</v>
      </c>
      <c r="D11" s="175" t="s">
        <v>170</v>
      </c>
      <c r="E11" s="176">
        <v>3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5.0000000000000002E-5</v>
      </c>
      <c r="O11" s="176">
        <f>ROUND(E11*N11,2)</f>
        <v>0</v>
      </c>
      <c r="P11" s="176">
        <v>0</v>
      </c>
      <c r="Q11" s="176">
        <f>ROUND(E11*P11,2)</f>
        <v>0</v>
      </c>
      <c r="R11" s="178" t="s">
        <v>528</v>
      </c>
      <c r="S11" s="178" t="s">
        <v>160</v>
      </c>
      <c r="T11" s="179" t="s">
        <v>160</v>
      </c>
      <c r="U11" s="158">
        <v>0.03</v>
      </c>
      <c r="V11" s="158">
        <f>ROUND(E11*U11,2)</f>
        <v>0.09</v>
      </c>
      <c r="W11" s="158"/>
      <c r="X11" s="158" t="s">
        <v>161</v>
      </c>
      <c r="Y11" s="158" t="s">
        <v>162</v>
      </c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56" t="s">
        <v>1389</v>
      </c>
      <c r="D12" s="257"/>
      <c r="E12" s="257"/>
      <c r="F12" s="257"/>
      <c r="G12" s="257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165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58" t="s">
        <v>1390</v>
      </c>
      <c r="D13" s="259"/>
      <c r="E13" s="259"/>
      <c r="F13" s="259"/>
      <c r="G13" s="259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189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3</v>
      </c>
      <c r="B14" s="174" t="s">
        <v>1391</v>
      </c>
      <c r="C14" s="190" t="s">
        <v>1392</v>
      </c>
      <c r="D14" s="175" t="s">
        <v>186</v>
      </c>
      <c r="E14" s="176">
        <v>4.5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0.22</v>
      </c>
      <c r="Q14" s="176">
        <f>ROUND(E14*P14,2)</f>
        <v>0.99</v>
      </c>
      <c r="R14" s="178" t="s">
        <v>1393</v>
      </c>
      <c r="S14" s="178" t="s">
        <v>160</v>
      </c>
      <c r="T14" s="179" t="s">
        <v>160</v>
      </c>
      <c r="U14" s="158">
        <v>0.14299999999999999</v>
      </c>
      <c r="V14" s="158">
        <f>ROUND(E14*U14,2)</f>
        <v>0.64</v>
      </c>
      <c r="W14" s="158"/>
      <c r="X14" s="158" t="s">
        <v>161</v>
      </c>
      <c r="Y14" s="158" t="s">
        <v>162</v>
      </c>
      <c r="Z14" s="147"/>
      <c r="AA14" s="147"/>
      <c r="AB14" s="147"/>
      <c r="AC14" s="147"/>
      <c r="AD14" s="147"/>
      <c r="AE14" s="147"/>
      <c r="AF14" s="147"/>
      <c r="AG14" s="147" t="s">
        <v>163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56" t="s">
        <v>1394</v>
      </c>
      <c r="D15" s="257"/>
      <c r="E15" s="257"/>
      <c r="F15" s="257"/>
      <c r="G15" s="257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165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80" t="str">
        <f>C15</f>
        <v>s vybouráním lože, s přemístěním hmot na skládku na vzdálenost do 3 m nebo naložením na dopravní prostředek</v>
      </c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4</v>
      </c>
      <c r="B16" s="174" t="s">
        <v>526</v>
      </c>
      <c r="C16" s="190" t="s">
        <v>527</v>
      </c>
      <c r="D16" s="175" t="s">
        <v>219</v>
      </c>
      <c r="E16" s="176">
        <v>102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 t="s">
        <v>528</v>
      </c>
      <c r="S16" s="178" t="s">
        <v>160</v>
      </c>
      <c r="T16" s="179" t="s">
        <v>160</v>
      </c>
      <c r="U16" s="158">
        <v>1.34E-2</v>
      </c>
      <c r="V16" s="158">
        <f>ROUND(E16*U16,2)</f>
        <v>1.37</v>
      </c>
      <c r="W16" s="158"/>
      <c r="X16" s="158" t="s">
        <v>161</v>
      </c>
      <c r="Y16" s="158" t="s">
        <v>162</v>
      </c>
      <c r="Z16" s="147"/>
      <c r="AA16" s="147"/>
      <c r="AB16" s="147"/>
      <c r="AC16" s="147"/>
      <c r="AD16" s="147"/>
      <c r="AE16" s="147"/>
      <c r="AF16" s="147"/>
      <c r="AG16" s="147" t="s">
        <v>163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56" t="s">
        <v>529</v>
      </c>
      <c r="D17" s="257"/>
      <c r="E17" s="257"/>
      <c r="F17" s="257"/>
      <c r="G17" s="257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165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80" t="str">
        <f>C17</f>
        <v>nebo lesní půdy, s vodorovným přemístěním na hromady v místě upotřebení nebo na dočasné či trvalé skládky se složením</v>
      </c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1" t="s">
        <v>1395</v>
      </c>
      <c r="D18" s="160"/>
      <c r="E18" s="161">
        <v>102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167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5</v>
      </c>
      <c r="B19" s="174" t="s">
        <v>531</v>
      </c>
      <c r="C19" s="190" t="s">
        <v>532</v>
      </c>
      <c r="D19" s="175" t="s">
        <v>219</v>
      </c>
      <c r="E19" s="176">
        <v>102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 t="s">
        <v>528</v>
      </c>
      <c r="S19" s="178" t="s">
        <v>160</v>
      </c>
      <c r="T19" s="179" t="s">
        <v>160</v>
      </c>
      <c r="U19" s="158">
        <v>1.0999999999999999E-2</v>
      </c>
      <c r="V19" s="158">
        <f>ROUND(E19*U19,2)</f>
        <v>1.1200000000000001</v>
      </c>
      <c r="W19" s="158"/>
      <c r="X19" s="158" t="s">
        <v>161</v>
      </c>
      <c r="Y19" s="158" t="s">
        <v>162</v>
      </c>
      <c r="Z19" s="147"/>
      <c r="AA19" s="147"/>
      <c r="AB19" s="147"/>
      <c r="AC19" s="147"/>
      <c r="AD19" s="147"/>
      <c r="AE19" s="147"/>
      <c r="AF19" s="147"/>
      <c r="AG19" s="147" t="s">
        <v>246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56" t="s">
        <v>533</v>
      </c>
      <c r="D20" s="257"/>
      <c r="E20" s="257"/>
      <c r="F20" s="257"/>
      <c r="G20" s="257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165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91" t="s">
        <v>1396</v>
      </c>
      <c r="D21" s="160"/>
      <c r="E21" s="161">
        <v>102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167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6</v>
      </c>
      <c r="B22" s="174" t="s">
        <v>1397</v>
      </c>
      <c r="C22" s="190" t="s">
        <v>1398</v>
      </c>
      <c r="D22" s="175" t="s">
        <v>170</v>
      </c>
      <c r="E22" s="176">
        <v>3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 t="s">
        <v>528</v>
      </c>
      <c r="S22" s="178" t="s">
        <v>160</v>
      </c>
      <c r="T22" s="179" t="s">
        <v>160</v>
      </c>
      <c r="U22" s="158">
        <v>0</v>
      </c>
      <c r="V22" s="158">
        <f>ROUND(E22*U22,2)</f>
        <v>0</v>
      </c>
      <c r="W22" s="158"/>
      <c r="X22" s="158" t="s">
        <v>161</v>
      </c>
      <c r="Y22" s="158" t="s">
        <v>162</v>
      </c>
      <c r="Z22" s="147"/>
      <c r="AA22" s="147"/>
      <c r="AB22" s="147"/>
      <c r="AC22" s="147"/>
      <c r="AD22" s="147"/>
      <c r="AE22" s="147"/>
      <c r="AF22" s="147"/>
      <c r="AG22" s="147" t="s">
        <v>163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56" t="s">
        <v>1399</v>
      </c>
      <c r="D23" s="257"/>
      <c r="E23" s="257"/>
      <c r="F23" s="257"/>
      <c r="G23" s="257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165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3">
        <v>7</v>
      </c>
      <c r="B24" s="174" t="s">
        <v>535</v>
      </c>
      <c r="C24" s="190" t="s">
        <v>536</v>
      </c>
      <c r="D24" s="175" t="s">
        <v>219</v>
      </c>
      <c r="E24" s="176">
        <v>102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 t="s">
        <v>528</v>
      </c>
      <c r="S24" s="178" t="s">
        <v>160</v>
      </c>
      <c r="T24" s="179" t="s">
        <v>160</v>
      </c>
      <c r="U24" s="158">
        <v>5.2999999999999999E-2</v>
      </c>
      <c r="V24" s="158">
        <f>ROUND(E24*U24,2)</f>
        <v>5.41</v>
      </c>
      <c r="W24" s="158"/>
      <c r="X24" s="158" t="s">
        <v>161</v>
      </c>
      <c r="Y24" s="158" t="s">
        <v>162</v>
      </c>
      <c r="Z24" s="147"/>
      <c r="AA24" s="147"/>
      <c r="AB24" s="147"/>
      <c r="AC24" s="147"/>
      <c r="AD24" s="147"/>
      <c r="AE24" s="147"/>
      <c r="AF24" s="147"/>
      <c r="AG24" s="147" t="s">
        <v>246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1" t="s">
        <v>1396</v>
      </c>
      <c r="D25" s="160"/>
      <c r="E25" s="161">
        <v>102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167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3">
        <v>8</v>
      </c>
      <c r="B26" s="174" t="s">
        <v>537</v>
      </c>
      <c r="C26" s="190" t="s">
        <v>538</v>
      </c>
      <c r="D26" s="175" t="s">
        <v>219</v>
      </c>
      <c r="E26" s="176">
        <v>102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 t="s">
        <v>528</v>
      </c>
      <c r="S26" s="178" t="s">
        <v>160</v>
      </c>
      <c r="T26" s="179" t="s">
        <v>160</v>
      </c>
      <c r="U26" s="158">
        <v>8.9999999999999993E-3</v>
      </c>
      <c r="V26" s="158">
        <f>ROUND(E26*U26,2)</f>
        <v>0.92</v>
      </c>
      <c r="W26" s="158"/>
      <c r="X26" s="158" t="s">
        <v>161</v>
      </c>
      <c r="Y26" s="158" t="s">
        <v>162</v>
      </c>
      <c r="Z26" s="147"/>
      <c r="AA26" s="147"/>
      <c r="AB26" s="147"/>
      <c r="AC26" s="147"/>
      <c r="AD26" s="147"/>
      <c r="AE26" s="147"/>
      <c r="AF26" s="147"/>
      <c r="AG26" s="147" t="s">
        <v>163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91" t="s">
        <v>1396</v>
      </c>
      <c r="D27" s="160"/>
      <c r="E27" s="161">
        <v>102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167</v>
      </c>
      <c r="AH27" s="147">
        <v>5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9</v>
      </c>
      <c r="B28" s="174" t="s">
        <v>539</v>
      </c>
      <c r="C28" s="190" t="s">
        <v>540</v>
      </c>
      <c r="D28" s="175" t="s">
        <v>170</v>
      </c>
      <c r="E28" s="176">
        <v>340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 t="s">
        <v>541</v>
      </c>
      <c r="S28" s="178" t="s">
        <v>160</v>
      </c>
      <c r="T28" s="179" t="s">
        <v>160</v>
      </c>
      <c r="U28" s="158">
        <v>0.06</v>
      </c>
      <c r="V28" s="158">
        <f>ROUND(E28*U28,2)</f>
        <v>20.399999999999999</v>
      </c>
      <c r="W28" s="158"/>
      <c r="X28" s="158" t="s">
        <v>161</v>
      </c>
      <c r="Y28" s="158" t="s">
        <v>162</v>
      </c>
      <c r="Z28" s="147"/>
      <c r="AA28" s="147"/>
      <c r="AB28" s="147"/>
      <c r="AC28" s="147"/>
      <c r="AD28" s="147"/>
      <c r="AE28" s="147"/>
      <c r="AF28" s="147"/>
      <c r="AG28" s="147" t="s">
        <v>246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6" t="s">
        <v>542</v>
      </c>
      <c r="D29" s="257"/>
      <c r="E29" s="257"/>
      <c r="F29" s="257"/>
      <c r="G29" s="257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165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3">
        <v>10</v>
      </c>
      <c r="B30" s="174" t="s">
        <v>543</v>
      </c>
      <c r="C30" s="190" t="s">
        <v>544</v>
      </c>
      <c r="D30" s="175" t="s">
        <v>170</v>
      </c>
      <c r="E30" s="176">
        <v>340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 t="s">
        <v>528</v>
      </c>
      <c r="S30" s="178" t="s">
        <v>160</v>
      </c>
      <c r="T30" s="179" t="s">
        <v>160</v>
      </c>
      <c r="U30" s="158">
        <v>0.13</v>
      </c>
      <c r="V30" s="158">
        <f>ROUND(E30*U30,2)</f>
        <v>44.2</v>
      </c>
      <c r="W30" s="158"/>
      <c r="X30" s="158" t="s">
        <v>161</v>
      </c>
      <c r="Y30" s="158" t="s">
        <v>162</v>
      </c>
      <c r="Z30" s="147"/>
      <c r="AA30" s="147"/>
      <c r="AB30" s="147"/>
      <c r="AC30" s="147"/>
      <c r="AD30" s="147"/>
      <c r="AE30" s="147"/>
      <c r="AF30" s="147"/>
      <c r="AG30" s="147" t="s">
        <v>246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2" x14ac:dyDescent="0.2">
      <c r="A31" s="154"/>
      <c r="B31" s="155"/>
      <c r="C31" s="256" t="s">
        <v>545</v>
      </c>
      <c r="D31" s="257"/>
      <c r="E31" s="257"/>
      <c r="F31" s="257"/>
      <c r="G31" s="257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165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80" t="str">
        <f>C31</f>
        <v>s případným nutným přemístěním hromad nebo dočasných skládek na místo potřeby ze vzdálenosti do 30 m, v rovině nebo ve svahu do 1 : 5,</v>
      </c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3">
        <v>11</v>
      </c>
      <c r="B32" s="174" t="s">
        <v>546</v>
      </c>
      <c r="C32" s="190" t="s">
        <v>547</v>
      </c>
      <c r="D32" s="175" t="s">
        <v>170</v>
      </c>
      <c r="E32" s="176">
        <v>340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 t="s">
        <v>541</v>
      </c>
      <c r="S32" s="178" t="s">
        <v>160</v>
      </c>
      <c r="T32" s="179" t="s">
        <v>160</v>
      </c>
      <c r="U32" s="158">
        <v>0.09</v>
      </c>
      <c r="V32" s="158">
        <f>ROUND(E32*U32,2)</f>
        <v>30.6</v>
      </c>
      <c r="W32" s="158"/>
      <c r="X32" s="158" t="s">
        <v>161</v>
      </c>
      <c r="Y32" s="158" t="s">
        <v>162</v>
      </c>
      <c r="Z32" s="147"/>
      <c r="AA32" s="147"/>
      <c r="AB32" s="147"/>
      <c r="AC32" s="147"/>
      <c r="AD32" s="147"/>
      <c r="AE32" s="147"/>
      <c r="AF32" s="147"/>
      <c r="AG32" s="147" t="s">
        <v>163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6" t="s">
        <v>548</v>
      </c>
      <c r="D33" s="257"/>
      <c r="E33" s="257"/>
      <c r="F33" s="257"/>
      <c r="G33" s="257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165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12</v>
      </c>
      <c r="B34" s="174" t="s">
        <v>549</v>
      </c>
      <c r="C34" s="190" t="s">
        <v>550</v>
      </c>
      <c r="D34" s="175" t="s">
        <v>551</v>
      </c>
      <c r="E34" s="176">
        <v>10.199999999999999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1E-3</v>
      </c>
      <c r="O34" s="176">
        <f>ROUND(E34*N34,2)</f>
        <v>0.01</v>
      </c>
      <c r="P34" s="176">
        <v>0</v>
      </c>
      <c r="Q34" s="176">
        <f>ROUND(E34*P34,2)</f>
        <v>0</v>
      </c>
      <c r="R34" s="178" t="s">
        <v>353</v>
      </c>
      <c r="S34" s="178" t="s">
        <v>160</v>
      </c>
      <c r="T34" s="179" t="s">
        <v>160</v>
      </c>
      <c r="U34" s="158">
        <v>0</v>
      </c>
      <c r="V34" s="158">
        <f>ROUND(E34*U34,2)</f>
        <v>0</v>
      </c>
      <c r="W34" s="158"/>
      <c r="X34" s="158" t="s">
        <v>354</v>
      </c>
      <c r="Y34" s="158" t="s">
        <v>162</v>
      </c>
      <c r="Z34" s="147"/>
      <c r="AA34" s="147"/>
      <c r="AB34" s="147"/>
      <c r="AC34" s="147"/>
      <c r="AD34" s="147"/>
      <c r="AE34" s="147"/>
      <c r="AF34" s="147"/>
      <c r="AG34" s="147" t="s">
        <v>447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91" t="s">
        <v>1400</v>
      </c>
      <c r="D35" s="160"/>
      <c r="E35" s="161">
        <v>10.199999999999999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167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6" t="s">
        <v>154</v>
      </c>
      <c r="B36" s="167" t="s">
        <v>86</v>
      </c>
      <c r="C36" s="189" t="s">
        <v>87</v>
      </c>
      <c r="D36" s="168"/>
      <c r="E36" s="169"/>
      <c r="F36" s="170"/>
      <c r="G36" s="170">
        <f>SUMIF(AG37:AG40,"&lt;&gt;NOR",G37:G40)</f>
        <v>0</v>
      </c>
      <c r="H36" s="170"/>
      <c r="I36" s="170">
        <f>SUM(I37:I40)</f>
        <v>0</v>
      </c>
      <c r="J36" s="170"/>
      <c r="K36" s="170">
        <f>SUM(K37:K40)</f>
        <v>0</v>
      </c>
      <c r="L36" s="170"/>
      <c r="M36" s="170">
        <f>SUM(M37:M40)</f>
        <v>0</v>
      </c>
      <c r="N36" s="169"/>
      <c r="O36" s="169">
        <f>SUM(O37:O40)</f>
        <v>1.6800000000000002</v>
      </c>
      <c r="P36" s="169"/>
      <c r="Q36" s="169">
        <f>SUM(Q37:Q40)</f>
        <v>0</v>
      </c>
      <c r="R36" s="170"/>
      <c r="S36" s="170"/>
      <c r="T36" s="171"/>
      <c r="U36" s="165"/>
      <c r="V36" s="165">
        <f>SUM(V37:V40)</f>
        <v>1.6099999999999999</v>
      </c>
      <c r="W36" s="165"/>
      <c r="X36" s="165"/>
      <c r="Y36" s="165"/>
      <c r="AG36" t="s">
        <v>155</v>
      </c>
    </row>
    <row r="37" spans="1:60" ht="33.75" outlineLevel="1" x14ac:dyDescent="0.2">
      <c r="A37" s="173">
        <v>13</v>
      </c>
      <c r="B37" s="174" t="s">
        <v>1401</v>
      </c>
      <c r="C37" s="190" t="s">
        <v>1402</v>
      </c>
      <c r="D37" s="175" t="s">
        <v>186</v>
      </c>
      <c r="E37" s="176">
        <v>4.5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0.22133</v>
      </c>
      <c r="O37" s="176">
        <f>ROUND(E37*N37,2)</f>
        <v>1</v>
      </c>
      <c r="P37" s="176">
        <v>0</v>
      </c>
      <c r="Q37" s="176">
        <f>ROUND(E37*P37,2)</f>
        <v>0</v>
      </c>
      <c r="R37" s="178" t="s">
        <v>1393</v>
      </c>
      <c r="S37" s="178" t="s">
        <v>160</v>
      </c>
      <c r="T37" s="179" t="s">
        <v>160</v>
      </c>
      <c r="U37" s="158">
        <v>0.27200000000000002</v>
      </c>
      <c r="V37" s="158">
        <f>ROUND(E37*U37,2)</f>
        <v>1.22</v>
      </c>
      <c r="W37" s="158"/>
      <c r="X37" s="158" t="s">
        <v>161</v>
      </c>
      <c r="Y37" s="158" t="s">
        <v>162</v>
      </c>
      <c r="Z37" s="147"/>
      <c r="AA37" s="147"/>
      <c r="AB37" s="147"/>
      <c r="AC37" s="147"/>
      <c r="AD37" s="147"/>
      <c r="AE37" s="147"/>
      <c r="AF37" s="147"/>
      <c r="AG37" s="147" t="s">
        <v>163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6" t="s">
        <v>1403</v>
      </c>
      <c r="D38" s="257"/>
      <c r="E38" s="257"/>
      <c r="F38" s="257"/>
      <c r="G38" s="257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165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14</v>
      </c>
      <c r="B39" s="174" t="s">
        <v>1404</v>
      </c>
      <c r="C39" s="190" t="s">
        <v>1405</v>
      </c>
      <c r="D39" s="175" t="s">
        <v>219</v>
      </c>
      <c r="E39" s="176">
        <v>0.27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2.5249999999999999</v>
      </c>
      <c r="O39" s="176">
        <f>ROUND(E39*N39,2)</f>
        <v>0.68</v>
      </c>
      <c r="P39" s="176">
        <v>0</v>
      </c>
      <c r="Q39" s="176">
        <f>ROUND(E39*P39,2)</f>
        <v>0</v>
      </c>
      <c r="R39" s="178"/>
      <c r="S39" s="178" t="s">
        <v>193</v>
      </c>
      <c r="T39" s="179" t="s">
        <v>160</v>
      </c>
      <c r="U39" s="158">
        <v>1.4419999999999999</v>
      </c>
      <c r="V39" s="158">
        <f>ROUND(E39*U39,2)</f>
        <v>0.39</v>
      </c>
      <c r="W39" s="158"/>
      <c r="X39" s="158" t="s">
        <v>161</v>
      </c>
      <c r="Y39" s="158" t="s">
        <v>162</v>
      </c>
      <c r="Z39" s="147"/>
      <c r="AA39" s="147"/>
      <c r="AB39" s="147"/>
      <c r="AC39" s="147"/>
      <c r="AD39" s="147"/>
      <c r="AE39" s="147"/>
      <c r="AF39" s="147"/>
      <c r="AG39" s="147" t="s">
        <v>163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1" t="s">
        <v>1406</v>
      </c>
      <c r="D40" s="160"/>
      <c r="E40" s="161">
        <v>0.27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167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6" t="s">
        <v>154</v>
      </c>
      <c r="B41" s="167" t="s">
        <v>94</v>
      </c>
      <c r="C41" s="189" t="s">
        <v>95</v>
      </c>
      <c r="D41" s="168"/>
      <c r="E41" s="169"/>
      <c r="F41" s="170"/>
      <c r="G41" s="170">
        <f>SUMIF(AG42:AG43,"&lt;&gt;NOR",G42:G43)</f>
        <v>0</v>
      </c>
      <c r="H41" s="170"/>
      <c r="I41" s="170">
        <f>SUM(I42:I43)</f>
        <v>0</v>
      </c>
      <c r="J41" s="170"/>
      <c r="K41" s="170">
        <f>SUM(K42:K43)</f>
        <v>0</v>
      </c>
      <c r="L41" s="170"/>
      <c r="M41" s="170">
        <f>SUM(M42:M43)</f>
        <v>0</v>
      </c>
      <c r="N41" s="169"/>
      <c r="O41" s="169">
        <f>SUM(O42:O43)</f>
        <v>0</v>
      </c>
      <c r="P41" s="169"/>
      <c r="Q41" s="169">
        <f>SUM(Q42:Q43)</f>
        <v>0</v>
      </c>
      <c r="R41" s="170"/>
      <c r="S41" s="170"/>
      <c r="T41" s="171"/>
      <c r="U41" s="165"/>
      <c r="V41" s="165">
        <f>SUM(V42:V43)</f>
        <v>1.58</v>
      </c>
      <c r="W41" s="165"/>
      <c r="X41" s="165"/>
      <c r="Y41" s="165"/>
      <c r="AG41" t="s">
        <v>155</v>
      </c>
    </row>
    <row r="42" spans="1:60" ht="22.5" outlineLevel="1" x14ac:dyDescent="0.2">
      <c r="A42" s="173">
        <v>15</v>
      </c>
      <c r="B42" s="174" t="s">
        <v>553</v>
      </c>
      <c r="C42" s="190" t="s">
        <v>554</v>
      </c>
      <c r="D42" s="175" t="s">
        <v>158</v>
      </c>
      <c r="E42" s="176">
        <v>1.6880900000000001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8" t="s">
        <v>207</v>
      </c>
      <c r="S42" s="178" t="s">
        <v>160</v>
      </c>
      <c r="T42" s="179" t="s">
        <v>160</v>
      </c>
      <c r="U42" s="158">
        <v>0.9385</v>
      </c>
      <c r="V42" s="158">
        <f>ROUND(E42*U42,2)</f>
        <v>1.58</v>
      </c>
      <c r="W42" s="158"/>
      <c r="X42" s="158" t="s">
        <v>320</v>
      </c>
      <c r="Y42" s="158" t="s">
        <v>162</v>
      </c>
      <c r="Z42" s="147"/>
      <c r="AA42" s="147"/>
      <c r="AB42" s="147"/>
      <c r="AC42" s="147"/>
      <c r="AD42" s="147"/>
      <c r="AE42" s="147"/>
      <c r="AF42" s="147"/>
      <c r="AG42" s="147" t="s">
        <v>321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6" t="s">
        <v>322</v>
      </c>
      <c r="D43" s="257"/>
      <c r="E43" s="257"/>
      <c r="F43" s="257"/>
      <c r="G43" s="257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165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6" t="s">
        <v>154</v>
      </c>
      <c r="B44" s="167" t="s">
        <v>125</v>
      </c>
      <c r="C44" s="189" t="s">
        <v>27</v>
      </c>
      <c r="D44" s="168"/>
      <c r="E44" s="169"/>
      <c r="F44" s="170"/>
      <c r="G44" s="170">
        <f>SUMIF(AG45:AG49,"&lt;&gt;NOR",G45:G49)</f>
        <v>0</v>
      </c>
      <c r="H44" s="170"/>
      <c r="I44" s="170">
        <f>SUM(I45:I49)</f>
        <v>0</v>
      </c>
      <c r="J44" s="170"/>
      <c r="K44" s="170">
        <f>SUM(K45:K49)</f>
        <v>0</v>
      </c>
      <c r="L44" s="170"/>
      <c r="M44" s="170">
        <f>SUM(M45:M49)</f>
        <v>0</v>
      </c>
      <c r="N44" s="169"/>
      <c r="O44" s="169">
        <f>SUM(O45:O49)</f>
        <v>0</v>
      </c>
      <c r="P44" s="169"/>
      <c r="Q44" s="169">
        <f>SUM(Q45:Q49)</f>
        <v>0</v>
      </c>
      <c r="R44" s="170"/>
      <c r="S44" s="170"/>
      <c r="T44" s="171"/>
      <c r="U44" s="165"/>
      <c r="V44" s="165">
        <f>SUM(V45:V49)</f>
        <v>0</v>
      </c>
      <c r="W44" s="165"/>
      <c r="X44" s="165"/>
      <c r="Y44" s="165"/>
      <c r="AG44" t="s">
        <v>155</v>
      </c>
    </row>
    <row r="45" spans="1:60" outlineLevel="1" x14ac:dyDescent="0.2">
      <c r="A45" s="173">
        <v>16</v>
      </c>
      <c r="B45" s="174" t="s">
        <v>555</v>
      </c>
      <c r="C45" s="190" t="s">
        <v>556</v>
      </c>
      <c r="D45" s="175" t="s">
        <v>503</v>
      </c>
      <c r="E45" s="176">
        <v>1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160</v>
      </c>
      <c r="T45" s="179" t="s">
        <v>245</v>
      </c>
      <c r="U45" s="158">
        <v>0</v>
      </c>
      <c r="V45" s="158">
        <f>ROUND(E45*U45,2)</f>
        <v>0</v>
      </c>
      <c r="W45" s="158"/>
      <c r="X45" s="158" t="s">
        <v>504</v>
      </c>
      <c r="Y45" s="158" t="s">
        <v>162</v>
      </c>
      <c r="Z45" s="147"/>
      <c r="AA45" s="147"/>
      <c r="AB45" s="147"/>
      <c r="AC45" s="147"/>
      <c r="AD45" s="147"/>
      <c r="AE45" s="147"/>
      <c r="AF45" s="147"/>
      <c r="AG45" s="147" t="s">
        <v>515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254" t="s">
        <v>557</v>
      </c>
      <c r="D46" s="255"/>
      <c r="E46" s="255"/>
      <c r="F46" s="255"/>
      <c r="G46" s="255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189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80" t="str">
        <f>C46</f>
        <v>Zaměření a vytýčení stávajících inženýrských sítí v místě stavby z hlediska jejich ochrany při provádění stavby.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17</v>
      </c>
      <c r="B47" s="174" t="s">
        <v>558</v>
      </c>
      <c r="C47" s="190" t="s">
        <v>559</v>
      </c>
      <c r="D47" s="175" t="s">
        <v>503</v>
      </c>
      <c r="E47" s="176">
        <v>1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/>
      <c r="S47" s="178" t="s">
        <v>160</v>
      </c>
      <c r="T47" s="179" t="s">
        <v>245</v>
      </c>
      <c r="U47" s="158">
        <v>0</v>
      </c>
      <c r="V47" s="158">
        <f>ROUND(E47*U47,2)</f>
        <v>0</v>
      </c>
      <c r="W47" s="158"/>
      <c r="X47" s="158" t="s">
        <v>504</v>
      </c>
      <c r="Y47" s="158" t="s">
        <v>162</v>
      </c>
      <c r="Z47" s="147"/>
      <c r="AA47" s="147"/>
      <c r="AB47" s="147"/>
      <c r="AC47" s="147"/>
      <c r="AD47" s="147"/>
      <c r="AE47" s="147"/>
      <c r="AF47" s="147"/>
      <c r="AG47" s="147" t="s">
        <v>505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4" t="s">
        <v>561</v>
      </c>
      <c r="D48" s="255"/>
      <c r="E48" s="255"/>
      <c r="F48" s="255"/>
      <c r="G48" s="255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189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3" x14ac:dyDescent="0.2">
      <c r="A49" s="154"/>
      <c r="B49" s="155"/>
      <c r="C49" s="258" t="s">
        <v>560</v>
      </c>
      <c r="D49" s="259"/>
      <c r="E49" s="259"/>
      <c r="F49" s="259"/>
      <c r="G49" s="259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189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80" t="str">
        <f>C49</f>
        <v>Vyhotovení protokolu o vytyčení stavby se seznamem souřadnic vytyčených bodů a jejich polohopisnými (S-JTSK) a výškopisnými (Bpv) hodnotami.</v>
      </c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3"/>
      <c r="B50" s="4"/>
      <c r="C50" s="19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v>15</v>
      </c>
      <c r="AF50">
        <v>21</v>
      </c>
      <c r="AG50" t="s">
        <v>140</v>
      </c>
    </row>
    <row r="51" spans="1:60" x14ac:dyDescent="0.2">
      <c r="A51" s="150"/>
      <c r="B51" s="151" t="s">
        <v>29</v>
      </c>
      <c r="C51" s="195"/>
      <c r="D51" s="152"/>
      <c r="E51" s="153"/>
      <c r="F51" s="153"/>
      <c r="G51" s="172">
        <f>G8+G36+G41+G44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f>SUMIF(L7:L49,AE50,G7:G49)</f>
        <v>0</v>
      </c>
      <c r="AF51">
        <f>SUMIF(L7:L49,AF50,G7:G49)</f>
        <v>0</v>
      </c>
      <c r="AG51" t="s">
        <v>524</v>
      </c>
    </row>
    <row r="52" spans="1:60" x14ac:dyDescent="0.2">
      <c r="C52" s="196"/>
      <c r="D52" s="10"/>
      <c r="AG52" t="s">
        <v>525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qpVB//mTxkrbf83xg8cygeKzJJewh9Nro927OLDskPSv0mrFeJHi4oMu5dsFxZgeiUAkv8OjbaJBfpcnNdyaQ==" saltValue="Nt+4xmSV/D3m3ShaWRXQuw==" spinCount="100000" sheet="1" formatRows="0"/>
  <mergeCells count="19">
    <mergeCell ref="C29:G29"/>
    <mergeCell ref="A1:G1"/>
    <mergeCell ref="C2:G2"/>
    <mergeCell ref="C3:G3"/>
    <mergeCell ref="C4:G4"/>
    <mergeCell ref="C10:G10"/>
    <mergeCell ref="C12:G12"/>
    <mergeCell ref="C13:G13"/>
    <mergeCell ref="C15:G15"/>
    <mergeCell ref="C17:G17"/>
    <mergeCell ref="C20:G20"/>
    <mergeCell ref="C23:G23"/>
    <mergeCell ref="C49:G49"/>
    <mergeCell ref="C31:G31"/>
    <mergeCell ref="C33:G33"/>
    <mergeCell ref="C38:G38"/>
    <mergeCell ref="C43:G43"/>
    <mergeCell ref="C46:G46"/>
    <mergeCell ref="C48:G4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2" t="s">
        <v>127</v>
      </c>
      <c r="B1" s="262"/>
      <c r="C1" s="262"/>
      <c r="D1" s="262"/>
      <c r="E1" s="262"/>
      <c r="F1" s="262"/>
      <c r="G1" s="262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129</v>
      </c>
    </row>
    <row r="3" spans="1:60" ht="24.95" customHeight="1" x14ac:dyDescent="0.2">
      <c r="A3" s="139" t="s">
        <v>8</v>
      </c>
      <c r="B3" s="49" t="s">
        <v>47</v>
      </c>
      <c r="C3" s="263" t="s">
        <v>48</v>
      </c>
      <c r="D3" s="264"/>
      <c r="E3" s="264"/>
      <c r="F3" s="264"/>
      <c r="G3" s="265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57</v>
      </c>
      <c r="C4" s="266" t="s">
        <v>58</v>
      </c>
      <c r="D4" s="267"/>
      <c r="E4" s="267"/>
      <c r="F4" s="267"/>
      <c r="G4" s="268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76</v>
      </c>
      <c r="C8" s="189" t="s">
        <v>77</v>
      </c>
      <c r="D8" s="168"/>
      <c r="E8" s="169"/>
      <c r="F8" s="170"/>
      <c r="G8" s="170">
        <f>SUMIF(AG9:AG33,"&lt;&gt;NOR",G9:G33)</f>
        <v>0</v>
      </c>
      <c r="H8" s="170"/>
      <c r="I8" s="170">
        <f>SUM(I9:I33)</f>
        <v>0</v>
      </c>
      <c r="J8" s="170"/>
      <c r="K8" s="170">
        <f>SUM(K9:K33)</f>
        <v>0</v>
      </c>
      <c r="L8" s="170"/>
      <c r="M8" s="170">
        <f>SUM(M9:M33)</f>
        <v>0</v>
      </c>
      <c r="N8" s="169"/>
      <c r="O8" s="169">
        <f>SUM(O9:O33)</f>
        <v>3.79</v>
      </c>
      <c r="P8" s="169"/>
      <c r="Q8" s="169">
        <f>SUM(Q9:Q33)</f>
        <v>0</v>
      </c>
      <c r="R8" s="170"/>
      <c r="S8" s="170"/>
      <c r="T8" s="171"/>
      <c r="U8" s="165"/>
      <c r="V8" s="165">
        <f>SUM(V9:V33)</f>
        <v>57.26</v>
      </c>
      <c r="W8" s="165"/>
      <c r="X8" s="165"/>
      <c r="Y8" s="165"/>
      <c r="AG8" t="s">
        <v>155</v>
      </c>
    </row>
    <row r="9" spans="1:60" ht="22.5" outlineLevel="1" x14ac:dyDescent="0.2">
      <c r="A9" s="173">
        <v>1</v>
      </c>
      <c r="B9" s="174" t="s">
        <v>622</v>
      </c>
      <c r="C9" s="190" t="s">
        <v>623</v>
      </c>
      <c r="D9" s="175" t="s">
        <v>170</v>
      </c>
      <c r="E9" s="176">
        <v>9.7624999999999993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0.17454</v>
      </c>
      <c r="O9" s="176">
        <f>ROUND(E9*N9,2)</f>
        <v>1.7</v>
      </c>
      <c r="P9" s="176">
        <v>0</v>
      </c>
      <c r="Q9" s="176">
        <f>ROUND(E9*P9,2)</f>
        <v>0</v>
      </c>
      <c r="R9" s="178" t="s">
        <v>159</v>
      </c>
      <c r="S9" s="178" t="s">
        <v>160</v>
      </c>
      <c r="T9" s="179" t="s">
        <v>160</v>
      </c>
      <c r="U9" s="158">
        <v>0.78149999999999997</v>
      </c>
      <c r="V9" s="158">
        <f>ROUND(E9*U9,2)</f>
        <v>7.63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163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1" t="s">
        <v>1407</v>
      </c>
      <c r="D10" s="160"/>
      <c r="E10" s="161">
        <v>9.7624999999999993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167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1408</v>
      </c>
      <c r="C11" s="190" t="s">
        <v>1409</v>
      </c>
      <c r="D11" s="175" t="s">
        <v>178</v>
      </c>
      <c r="E11" s="176">
        <v>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8.4339999999999998E-2</v>
      </c>
      <c r="O11" s="176">
        <f>ROUND(E11*N11,2)</f>
        <v>0.08</v>
      </c>
      <c r="P11" s="176">
        <v>0</v>
      </c>
      <c r="Q11" s="176">
        <f>ROUND(E11*P11,2)</f>
        <v>0</v>
      </c>
      <c r="R11" s="178" t="s">
        <v>159</v>
      </c>
      <c r="S11" s="178" t="s">
        <v>160</v>
      </c>
      <c r="T11" s="179" t="s">
        <v>160</v>
      </c>
      <c r="U11" s="158">
        <v>0.30099999999999999</v>
      </c>
      <c r="V11" s="158">
        <f>ROUND(E11*U11,2)</f>
        <v>0.3</v>
      </c>
      <c r="W11" s="158"/>
      <c r="X11" s="158" t="s">
        <v>161</v>
      </c>
      <c r="Y11" s="158" t="s">
        <v>162</v>
      </c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1" t="s">
        <v>748</v>
      </c>
      <c r="D12" s="160"/>
      <c r="E12" s="161">
        <v>1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167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662</v>
      </c>
      <c r="C13" s="190" t="s">
        <v>663</v>
      </c>
      <c r="D13" s="175" t="s">
        <v>186</v>
      </c>
      <c r="E13" s="176">
        <v>28.3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3.6000000000000002E-4</v>
      </c>
      <c r="O13" s="176">
        <f>ROUND(E13*N13,2)</f>
        <v>0.01</v>
      </c>
      <c r="P13" s="176">
        <v>0</v>
      </c>
      <c r="Q13" s="176">
        <f>ROUND(E13*P13,2)</f>
        <v>0</v>
      </c>
      <c r="R13" s="178" t="s">
        <v>207</v>
      </c>
      <c r="S13" s="178" t="s">
        <v>160</v>
      </c>
      <c r="T13" s="179" t="s">
        <v>160</v>
      </c>
      <c r="U13" s="158">
        <v>0.2014</v>
      </c>
      <c r="V13" s="158">
        <f>ROUND(E13*U13,2)</f>
        <v>5.7</v>
      </c>
      <c r="W13" s="158"/>
      <c r="X13" s="158" t="s">
        <v>161</v>
      </c>
      <c r="Y13" s="158" t="s">
        <v>162</v>
      </c>
      <c r="Z13" s="147"/>
      <c r="AA13" s="147"/>
      <c r="AB13" s="147"/>
      <c r="AC13" s="147"/>
      <c r="AD13" s="147"/>
      <c r="AE13" s="147"/>
      <c r="AF13" s="147"/>
      <c r="AG13" s="147" t="s">
        <v>163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1" t="s">
        <v>1410</v>
      </c>
      <c r="D14" s="160"/>
      <c r="E14" s="161">
        <v>16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167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1" t="s">
        <v>1411</v>
      </c>
      <c r="D15" s="160"/>
      <c r="E15" s="161">
        <v>7.4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167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1" t="s">
        <v>1412</v>
      </c>
      <c r="D16" s="160"/>
      <c r="E16" s="161">
        <v>4.9000000000000004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167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3">
        <v>4</v>
      </c>
      <c r="B17" s="174" t="s">
        <v>168</v>
      </c>
      <c r="C17" s="190" t="s">
        <v>169</v>
      </c>
      <c r="D17" s="175" t="s">
        <v>170</v>
      </c>
      <c r="E17" s="176">
        <v>23.607500000000002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2.231E-2</v>
      </c>
      <c r="O17" s="176">
        <f>ROUND(E17*N17,2)</f>
        <v>0.53</v>
      </c>
      <c r="P17" s="176">
        <v>0</v>
      </c>
      <c r="Q17" s="176">
        <f>ROUND(E17*P17,2)</f>
        <v>0</v>
      </c>
      <c r="R17" s="178" t="s">
        <v>159</v>
      </c>
      <c r="S17" s="178" t="s">
        <v>160</v>
      </c>
      <c r="T17" s="179" t="s">
        <v>160</v>
      </c>
      <c r="U17" s="158">
        <v>0.88</v>
      </c>
      <c r="V17" s="158">
        <f>ROUND(E17*U17,2)</f>
        <v>20.77</v>
      </c>
      <c r="W17" s="158"/>
      <c r="X17" s="158" t="s">
        <v>161</v>
      </c>
      <c r="Y17" s="158" t="s">
        <v>162</v>
      </c>
      <c r="Z17" s="147"/>
      <c r="AA17" s="147"/>
      <c r="AB17" s="147"/>
      <c r="AC17" s="147"/>
      <c r="AD17" s="147"/>
      <c r="AE17" s="147"/>
      <c r="AF17" s="147"/>
      <c r="AG17" s="147" t="s">
        <v>163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2" x14ac:dyDescent="0.2">
      <c r="A18" s="154"/>
      <c r="B18" s="155"/>
      <c r="C18" s="256" t="s">
        <v>171</v>
      </c>
      <c r="D18" s="257"/>
      <c r="E18" s="257"/>
      <c r="F18" s="257"/>
      <c r="G18" s="257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165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80" t="str">
        <f>C18</f>
        <v>zřízení nosné konstrukce příčky, vložení tepelné izolace tl. do 5 cm, montáž desek, tmelení spár Q2 a úprava rohů. Včetně dodávek materiálu.</v>
      </c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91" t="s">
        <v>1413</v>
      </c>
      <c r="D19" s="160"/>
      <c r="E19" s="161">
        <v>23.607500000000002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167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5</v>
      </c>
      <c r="B20" s="174" t="s">
        <v>180</v>
      </c>
      <c r="C20" s="190" t="s">
        <v>181</v>
      </c>
      <c r="D20" s="175" t="s">
        <v>170</v>
      </c>
      <c r="E20" s="176">
        <v>12.04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0.11219</v>
      </c>
      <c r="O20" s="176">
        <f>ROUND(E20*N20,2)</f>
        <v>1.35</v>
      </c>
      <c r="P20" s="176">
        <v>0</v>
      </c>
      <c r="Q20" s="176">
        <f>ROUND(E20*P20,2)</f>
        <v>0</v>
      </c>
      <c r="R20" s="178" t="s">
        <v>159</v>
      </c>
      <c r="S20" s="178" t="s">
        <v>160</v>
      </c>
      <c r="T20" s="179" t="s">
        <v>160</v>
      </c>
      <c r="U20" s="158">
        <v>0.55488999999999999</v>
      </c>
      <c r="V20" s="158">
        <f>ROUND(E20*U20,2)</f>
        <v>6.68</v>
      </c>
      <c r="W20" s="158"/>
      <c r="X20" s="158" t="s">
        <v>161</v>
      </c>
      <c r="Y20" s="158" t="s">
        <v>162</v>
      </c>
      <c r="Z20" s="147"/>
      <c r="AA20" s="147"/>
      <c r="AB20" s="147"/>
      <c r="AC20" s="147"/>
      <c r="AD20" s="147"/>
      <c r="AE20" s="147"/>
      <c r="AF20" s="147"/>
      <c r="AG20" s="147" t="s">
        <v>163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6" t="s">
        <v>182</v>
      </c>
      <c r="D21" s="257"/>
      <c r="E21" s="257"/>
      <c r="F21" s="257"/>
      <c r="G21" s="257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165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1" t="s">
        <v>1414</v>
      </c>
      <c r="D22" s="160"/>
      <c r="E22" s="161">
        <v>4.2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167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1" t="s">
        <v>1415</v>
      </c>
      <c r="D23" s="160"/>
      <c r="E23" s="161">
        <v>7.84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167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6</v>
      </c>
      <c r="B24" s="174" t="s">
        <v>184</v>
      </c>
      <c r="C24" s="190" t="s">
        <v>185</v>
      </c>
      <c r="D24" s="175" t="s">
        <v>186</v>
      </c>
      <c r="E24" s="176">
        <v>24.7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1.0200000000000001E-3</v>
      </c>
      <c r="O24" s="176">
        <f>ROUND(E24*N24,2)</f>
        <v>0.03</v>
      </c>
      <c r="P24" s="176">
        <v>0</v>
      </c>
      <c r="Q24" s="176">
        <f>ROUND(E24*P24,2)</f>
        <v>0</v>
      </c>
      <c r="R24" s="178" t="s">
        <v>159</v>
      </c>
      <c r="S24" s="178" t="s">
        <v>160</v>
      </c>
      <c r="T24" s="179" t="s">
        <v>160</v>
      </c>
      <c r="U24" s="158">
        <v>0.223</v>
      </c>
      <c r="V24" s="158">
        <f>ROUND(E24*U24,2)</f>
        <v>5.51</v>
      </c>
      <c r="W24" s="158"/>
      <c r="X24" s="158" t="s">
        <v>161</v>
      </c>
      <c r="Y24" s="158" t="s">
        <v>162</v>
      </c>
      <c r="Z24" s="147"/>
      <c r="AA24" s="147"/>
      <c r="AB24" s="147"/>
      <c r="AC24" s="147"/>
      <c r="AD24" s="147"/>
      <c r="AE24" s="147"/>
      <c r="AF24" s="147"/>
      <c r="AG24" s="147" t="s">
        <v>163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56" t="s">
        <v>187</v>
      </c>
      <c r="D25" s="257"/>
      <c r="E25" s="257"/>
      <c r="F25" s="257"/>
      <c r="G25" s="257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165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8" t="s">
        <v>188</v>
      </c>
      <c r="D26" s="259"/>
      <c r="E26" s="259"/>
      <c r="F26" s="259"/>
      <c r="G26" s="259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189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91" t="s">
        <v>1416</v>
      </c>
      <c r="D27" s="160"/>
      <c r="E27" s="161">
        <v>6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167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1" t="s">
        <v>1417</v>
      </c>
      <c r="D28" s="160"/>
      <c r="E28" s="161">
        <v>18.7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167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1" x14ac:dyDescent="0.2">
      <c r="A29" s="173">
        <v>7</v>
      </c>
      <c r="B29" s="174" t="s">
        <v>734</v>
      </c>
      <c r="C29" s="190" t="s">
        <v>735</v>
      </c>
      <c r="D29" s="175" t="s">
        <v>170</v>
      </c>
      <c r="E29" s="176">
        <v>6.71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1.3729999999999999E-2</v>
      </c>
      <c r="O29" s="176">
        <f>ROUND(E29*N29,2)</f>
        <v>0.09</v>
      </c>
      <c r="P29" s="176">
        <v>0</v>
      </c>
      <c r="Q29" s="176">
        <f>ROUND(E29*P29,2)</f>
        <v>0</v>
      </c>
      <c r="R29" s="178" t="s">
        <v>159</v>
      </c>
      <c r="S29" s="178" t="s">
        <v>160</v>
      </c>
      <c r="T29" s="179" t="s">
        <v>160</v>
      </c>
      <c r="U29" s="158">
        <v>1.0109999999999999</v>
      </c>
      <c r="V29" s="158">
        <f>ROUND(E29*U29,2)</f>
        <v>6.78</v>
      </c>
      <c r="W29" s="158"/>
      <c r="X29" s="158" t="s">
        <v>161</v>
      </c>
      <c r="Y29" s="158" t="s">
        <v>162</v>
      </c>
      <c r="Z29" s="147"/>
      <c r="AA29" s="147"/>
      <c r="AB29" s="147"/>
      <c r="AC29" s="147"/>
      <c r="AD29" s="147"/>
      <c r="AE29" s="147"/>
      <c r="AF29" s="147"/>
      <c r="AG29" s="147" t="s">
        <v>163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91" t="s">
        <v>1418</v>
      </c>
      <c r="D30" s="160"/>
      <c r="E30" s="161">
        <v>0.96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167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1" t="s">
        <v>1419</v>
      </c>
      <c r="D31" s="160"/>
      <c r="E31" s="161">
        <v>5.75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167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3">
        <v>8</v>
      </c>
      <c r="B32" s="174" t="s">
        <v>737</v>
      </c>
      <c r="C32" s="190" t="s">
        <v>738</v>
      </c>
      <c r="D32" s="175" t="s">
        <v>170</v>
      </c>
      <c r="E32" s="176">
        <v>6.71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 t="s">
        <v>159</v>
      </c>
      <c r="S32" s="178" t="s">
        <v>160</v>
      </c>
      <c r="T32" s="179" t="s">
        <v>160</v>
      </c>
      <c r="U32" s="158">
        <v>0.57999999999999996</v>
      </c>
      <c r="V32" s="158">
        <f>ROUND(E32*U32,2)</f>
        <v>3.89</v>
      </c>
      <c r="W32" s="158"/>
      <c r="X32" s="158" t="s">
        <v>161</v>
      </c>
      <c r="Y32" s="158" t="s">
        <v>162</v>
      </c>
      <c r="Z32" s="147"/>
      <c r="AA32" s="147"/>
      <c r="AB32" s="147"/>
      <c r="AC32" s="147"/>
      <c r="AD32" s="147"/>
      <c r="AE32" s="147"/>
      <c r="AF32" s="147"/>
      <c r="AG32" s="147" t="s">
        <v>163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91" t="s">
        <v>1420</v>
      </c>
      <c r="D33" s="160"/>
      <c r="E33" s="161">
        <v>6.71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167</v>
      </c>
      <c r="AH33" s="147">
        <v>5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6" t="s">
        <v>154</v>
      </c>
      <c r="B34" s="167" t="s">
        <v>80</v>
      </c>
      <c r="C34" s="189" t="s">
        <v>81</v>
      </c>
      <c r="D34" s="168"/>
      <c r="E34" s="169"/>
      <c r="F34" s="170"/>
      <c r="G34" s="170">
        <f>SUMIF(AG35:AG55,"&lt;&gt;NOR",G35:G55)</f>
        <v>0</v>
      </c>
      <c r="H34" s="170"/>
      <c r="I34" s="170">
        <f>SUM(I35:I55)</f>
        <v>0</v>
      </c>
      <c r="J34" s="170"/>
      <c r="K34" s="170">
        <f>SUM(K35:K55)</f>
        <v>0</v>
      </c>
      <c r="L34" s="170"/>
      <c r="M34" s="170">
        <f>SUM(M35:M55)</f>
        <v>0</v>
      </c>
      <c r="N34" s="169"/>
      <c r="O34" s="169">
        <f>SUM(O35:O55)</f>
        <v>2.08</v>
      </c>
      <c r="P34" s="169"/>
      <c r="Q34" s="169">
        <f>SUM(Q35:Q55)</f>
        <v>0</v>
      </c>
      <c r="R34" s="170"/>
      <c r="S34" s="170"/>
      <c r="T34" s="171"/>
      <c r="U34" s="165"/>
      <c r="V34" s="165">
        <f>SUM(V35:V55)</f>
        <v>81.739999999999995</v>
      </c>
      <c r="W34" s="165"/>
      <c r="X34" s="165"/>
      <c r="Y34" s="165"/>
      <c r="AG34" t="s">
        <v>155</v>
      </c>
    </row>
    <row r="35" spans="1:60" ht="22.5" outlineLevel="1" x14ac:dyDescent="0.2">
      <c r="A35" s="173">
        <v>9</v>
      </c>
      <c r="B35" s="174" t="s">
        <v>781</v>
      </c>
      <c r="C35" s="190" t="s">
        <v>782</v>
      </c>
      <c r="D35" s="175" t="s">
        <v>170</v>
      </c>
      <c r="E35" s="176">
        <v>36.601500000000001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4.8999999999999998E-3</v>
      </c>
      <c r="O35" s="176">
        <f>ROUND(E35*N35,2)</f>
        <v>0.18</v>
      </c>
      <c r="P35" s="176">
        <v>0</v>
      </c>
      <c r="Q35" s="176">
        <f>ROUND(E35*P35,2)</f>
        <v>0</v>
      </c>
      <c r="R35" s="178" t="s">
        <v>159</v>
      </c>
      <c r="S35" s="178" t="s">
        <v>160</v>
      </c>
      <c r="T35" s="179" t="s">
        <v>160</v>
      </c>
      <c r="U35" s="158">
        <v>0.43</v>
      </c>
      <c r="V35" s="158">
        <f>ROUND(E35*U35,2)</f>
        <v>15.74</v>
      </c>
      <c r="W35" s="158"/>
      <c r="X35" s="158" t="s">
        <v>161</v>
      </c>
      <c r="Y35" s="158" t="s">
        <v>162</v>
      </c>
      <c r="Z35" s="147"/>
      <c r="AA35" s="147"/>
      <c r="AB35" s="147"/>
      <c r="AC35" s="147"/>
      <c r="AD35" s="147"/>
      <c r="AE35" s="147"/>
      <c r="AF35" s="147"/>
      <c r="AG35" s="147" t="s">
        <v>163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6" t="s">
        <v>197</v>
      </c>
      <c r="D36" s="257"/>
      <c r="E36" s="257"/>
      <c r="F36" s="257"/>
      <c r="G36" s="257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165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1" t="s">
        <v>1421</v>
      </c>
      <c r="D37" s="160"/>
      <c r="E37" s="161">
        <v>-76.387500000000003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167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1" t="s">
        <v>1422</v>
      </c>
      <c r="D38" s="160"/>
      <c r="E38" s="161">
        <v>112.989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167</v>
      </c>
      <c r="AH38" s="147">
        <v>5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10</v>
      </c>
      <c r="B39" s="174" t="s">
        <v>802</v>
      </c>
      <c r="C39" s="190" t="s">
        <v>803</v>
      </c>
      <c r="D39" s="175" t="s">
        <v>186</v>
      </c>
      <c r="E39" s="176">
        <v>29.75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1.4999999999999999E-4</v>
      </c>
      <c r="O39" s="176">
        <f>ROUND(E39*N39,2)</f>
        <v>0</v>
      </c>
      <c r="P39" s="176">
        <v>0</v>
      </c>
      <c r="Q39" s="176">
        <f>ROUND(E39*P39,2)</f>
        <v>0</v>
      </c>
      <c r="R39" s="178" t="s">
        <v>159</v>
      </c>
      <c r="S39" s="178" t="s">
        <v>160</v>
      </c>
      <c r="T39" s="179" t="s">
        <v>160</v>
      </c>
      <c r="U39" s="158">
        <v>0.05</v>
      </c>
      <c r="V39" s="158">
        <f>ROUND(E39*U39,2)</f>
        <v>1.49</v>
      </c>
      <c r="W39" s="158"/>
      <c r="X39" s="158" t="s">
        <v>161</v>
      </c>
      <c r="Y39" s="158" t="s">
        <v>162</v>
      </c>
      <c r="Z39" s="147"/>
      <c r="AA39" s="147"/>
      <c r="AB39" s="147"/>
      <c r="AC39" s="147"/>
      <c r="AD39" s="147"/>
      <c r="AE39" s="147"/>
      <c r="AF39" s="147"/>
      <c r="AG39" s="147" t="s">
        <v>163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256" t="s">
        <v>804</v>
      </c>
      <c r="D40" s="257"/>
      <c r="E40" s="257"/>
      <c r="F40" s="257"/>
      <c r="G40" s="257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165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91" t="s">
        <v>1423</v>
      </c>
      <c r="D41" s="160"/>
      <c r="E41" s="161">
        <v>24.95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167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1" t="s">
        <v>1424</v>
      </c>
      <c r="D42" s="160"/>
      <c r="E42" s="161">
        <v>4.8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167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3">
        <v>11</v>
      </c>
      <c r="B43" s="174" t="s">
        <v>818</v>
      </c>
      <c r="C43" s="190" t="s">
        <v>819</v>
      </c>
      <c r="D43" s="175" t="s">
        <v>170</v>
      </c>
      <c r="E43" s="176">
        <v>86.188999999999993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1.554E-2</v>
      </c>
      <c r="O43" s="176">
        <f>ROUND(E43*N43,2)</f>
        <v>1.34</v>
      </c>
      <c r="P43" s="176">
        <v>0</v>
      </c>
      <c r="Q43" s="176">
        <f>ROUND(E43*P43,2)</f>
        <v>0</v>
      </c>
      <c r="R43" s="178" t="s">
        <v>207</v>
      </c>
      <c r="S43" s="178" t="s">
        <v>160</v>
      </c>
      <c r="T43" s="179" t="s">
        <v>160</v>
      </c>
      <c r="U43" s="158">
        <v>0.23580000000000001</v>
      </c>
      <c r="V43" s="158">
        <f>ROUND(E43*U43,2)</f>
        <v>20.32</v>
      </c>
      <c r="W43" s="158"/>
      <c r="X43" s="158" t="s">
        <v>161</v>
      </c>
      <c r="Y43" s="158" t="s">
        <v>162</v>
      </c>
      <c r="Z43" s="147"/>
      <c r="AA43" s="147"/>
      <c r="AB43" s="147"/>
      <c r="AC43" s="147"/>
      <c r="AD43" s="147"/>
      <c r="AE43" s="147"/>
      <c r="AF43" s="147"/>
      <c r="AG43" s="147" t="s">
        <v>163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4" t="s">
        <v>809</v>
      </c>
      <c r="D44" s="255"/>
      <c r="E44" s="255"/>
      <c r="F44" s="255"/>
      <c r="G44" s="255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189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2" x14ac:dyDescent="0.2">
      <c r="A45" s="154"/>
      <c r="B45" s="155"/>
      <c r="C45" s="191" t="s">
        <v>1425</v>
      </c>
      <c r="D45" s="160"/>
      <c r="E45" s="161">
        <v>52.805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167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1" t="s">
        <v>1426</v>
      </c>
      <c r="D46" s="160"/>
      <c r="E46" s="161">
        <v>30.544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167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1" t="s">
        <v>1427</v>
      </c>
      <c r="D47" s="160"/>
      <c r="E47" s="161">
        <v>2.84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167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3">
        <v>12</v>
      </c>
      <c r="B48" s="174" t="s">
        <v>214</v>
      </c>
      <c r="C48" s="190" t="s">
        <v>215</v>
      </c>
      <c r="D48" s="175" t="s">
        <v>170</v>
      </c>
      <c r="E48" s="176">
        <v>112.989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4.9100000000000003E-3</v>
      </c>
      <c r="O48" s="176">
        <f>ROUND(E48*N48,2)</f>
        <v>0.55000000000000004</v>
      </c>
      <c r="P48" s="176">
        <v>0</v>
      </c>
      <c r="Q48" s="176">
        <f>ROUND(E48*P48,2)</f>
        <v>0</v>
      </c>
      <c r="R48" s="178" t="s">
        <v>159</v>
      </c>
      <c r="S48" s="178" t="s">
        <v>160</v>
      </c>
      <c r="T48" s="179" t="s">
        <v>160</v>
      </c>
      <c r="U48" s="158">
        <v>0.36199999999999999</v>
      </c>
      <c r="V48" s="158">
        <f>ROUND(E48*U48,2)</f>
        <v>40.9</v>
      </c>
      <c r="W48" s="158"/>
      <c r="X48" s="158" t="s">
        <v>161</v>
      </c>
      <c r="Y48" s="158" t="s">
        <v>162</v>
      </c>
      <c r="Z48" s="147"/>
      <c r="AA48" s="147"/>
      <c r="AB48" s="147"/>
      <c r="AC48" s="147"/>
      <c r="AD48" s="147"/>
      <c r="AE48" s="147"/>
      <c r="AF48" s="147"/>
      <c r="AG48" s="147" t="s">
        <v>163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2" x14ac:dyDescent="0.2">
      <c r="A49" s="154"/>
      <c r="B49" s="155"/>
      <c r="C49" s="191" t="s">
        <v>1428</v>
      </c>
      <c r="D49" s="160"/>
      <c r="E49" s="161">
        <v>62.564999999999998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167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1" t="s">
        <v>1426</v>
      </c>
      <c r="D50" s="160"/>
      <c r="E50" s="161">
        <v>30.544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167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1" t="s">
        <v>1429</v>
      </c>
      <c r="D51" s="160"/>
      <c r="E51" s="161">
        <v>13.72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167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1" t="s">
        <v>1430</v>
      </c>
      <c r="D52" s="160"/>
      <c r="E52" s="161">
        <v>6.16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167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13</v>
      </c>
      <c r="B53" s="174" t="s">
        <v>840</v>
      </c>
      <c r="C53" s="190" t="s">
        <v>841</v>
      </c>
      <c r="D53" s="175" t="s">
        <v>170</v>
      </c>
      <c r="E53" s="176">
        <v>36.601500000000001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2.5999999999999998E-4</v>
      </c>
      <c r="O53" s="176">
        <f>ROUND(E53*N53,2)</f>
        <v>0.01</v>
      </c>
      <c r="P53" s="176">
        <v>0</v>
      </c>
      <c r="Q53" s="176">
        <f>ROUND(E53*P53,2)</f>
        <v>0</v>
      </c>
      <c r="R53" s="178" t="s">
        <v>159</v>
      </c>
      <c r="S53" s="178" t="s">
        <v>160</v>
      </c>
      <c r="T53" s="179" t="s">
        <v>160</v>
      </c>
      <c r="U53" s="158">
        <v>0.09</v>
      </c>
      <c r="V53" s="158">
        <f>ROUND(E53*U53,2)</f>
        <v>3.29</v>
      </c>
      <c r="W53" s="158"/>
      <c r="X53" s="158" t="s">
        <v>161</v>
      </c>
      <c r="Y53" s="158" t="s">
        <v>162</v>
      </c>
      <c r="Z53" s="147"/>
      <c r="AA53" s="147"/>
      <c r="AB53" s="147"/>
      <c r="AC53" s="147"/>
      <c r="AD53" s="147"/>
      <c r="AE53" s="147"/>
      <c r="AF53" s="147"/>
      <c r="AG53" s="147" t="s">
        <v>163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6" t="s">
        <v>842</v>
      </c>
      <c r="D54" s="257"/>
      <c r="E54" s="257"/>
      <c r="F54" s="257"/>
      <c r="G54" s="257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165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1" t="s">
        <v>1431</v>
      </c>
      <c r="D55" s="160"/>
      <c r="E55" s="161">
        <v>36.601500000000001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167</v>
      </c>
      <c r="AH55" s="147">
        <v>5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6" t="s">
        <v>154</v>
      </c>
      <c r="B56" s="167" t="s">
        <v>82</v>
      </c>
      <c r="C56" s="189" t="s">
        <v>83</v>
      </c>
      <c r="D56" s="168"/>
      <c r="E56" s="169"/>
      <c r="F56" s="170"/>
      <c r="G56" s="170">
        <f>SUMIF(AG57:AG99,"&lt;&gt;NOR",G57:G99)</f>
        <v>0</v>
      </c>
      <c r="H56" s="170"/>
      <c r="I56" s="170">
        <f>SUM(I57:I99)</f>
        <v>0</v>
      </c>
      <c r="J56" s="170"/>
      <c r="K56" s="170">
        <f>SUM(K57:K99)</f>
        <v>0</v>
      </c>
      <c r="L56" s="170"/>
      <c r="M56" s="170">
        <f>SUM(M57:M99)</f>
        <v>0</v>
      </c>
      <c r="N56" s="169"/>
      <c r="O56" s="169">
        <f>SUM(O57:O99)</f>
        <v>6.89</v>
      </c>
      <c r="P56" s="169"/>
      <c r="Q56" s="169">
        <f>SUM(Q57:Q99)</f>
        <v>0</v>
      </c>
      <c r="R56" s="170"/>
      <c r="S56" s="170"/>
      <c r="T56" s="171"/>
      <c r="U56" s="165"/>
      <c r="V56" s="165">
        <f>SUM(V57:V99)</f>
        <v>30.25</v>
      </c>
      <c r="W56" s="165"/>
      <c r="X56" s="165"/>
      <c r="Y56" s="165"/>
      <c r="AG56" t="s">
        <v>155</v>
      </c>
    </row>
    <row r="57" spans="1:60" ht="22.5" outlineLevel="1" x14ac:dyDescent="0.2">
      <c r="A57" s="173">
        <v>14</v>
      </c>
      <c r="B57" s="174" t="s">
        <v>217</v>
      </c>
      <c r="C57" s="190" t="s">
        <v>218</v>
      </c>
      <c r="D57" s="175" t="s">
        <v>219</v>
      </c>
      <c r="E57" s="176">
        <v>2.6196000000000002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2.5249999999999999</v>
      </c>
      <c r="O57" s="176">
        <f>ROUND(E57*N57,2)</f>
        <v>6.61</v>
      </c>
      <c r="P57" s="176">
        <v>0</v>
      </c>
      <c r="Q57" s="176">
        <f>ROUND(E57*P57,2)</f>
        <v>0</v>
      </c>
      <c r="R57" s="178" t="s">
        <v>159</v>
      </c>
      <c r="S57" s="178" t="s">
        <v>160</v>
      </c>
      <c r="T57" s="179" t="s">
        <v>160</v>
      </c>
      <c r="U57" s="158">
        <v>2.58</v>
      </c>
      <c r="V57" s="158">
        <f>ROUND(E57*U57,2)</f>
        <v>6.76</v>
      </c>
      <c r="W57" s="158"/>
      <c r="X57" s="158" t="s">
        <v>161</v>
      </c>
      <c r="Y57" s="158" t="s">
        <v>162</v>
      </c>
      <c r="Z57" s="147"/>
      <c r="AA57" s="147"/>
      <c r="AB57" s="147"/>
      <c r="AC57" s="147"/>
      <c r="AD57" s="147"/>
      <c r="AE57" s="147"/>
      <c r="AF57" s="147"/>
      <c r="AG57" s="147" t="s">
        <v>163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6" t="s">
        <v>220</v>
      </c>
      <c r="D58" s="257"/>
      <c r="E58" s="257"/>
      <c r="F58" s="257"/>
      <c r="G58" s="257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165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58" t="s">
        <v>221</v>
      </c>
      <c r="D59" s="259"/>
      <c r="E59" s="259"/>
      <c r="F59" s="259"/>
      <c r="G59" s="259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189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91" t="s">
        <v>1432</v>
      </c>
      <c r="D60" s="160"/>
      <c r="E60" s="161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167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1" t="s">
        <v>1433</v>
      </c>
      <c r="D61" s="160"/>
      <c r="E61" s="161">
        <v>1.76006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167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1" t="s">
        <v>1434</v>
      </c>
      <c r="D62" s="160"/>
      <c r="E62" s="161">
        <v>0.54085000000000005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167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1" t="s">
        <v>1435</v>
      </c>
      <c r="D63" s="160"/>
      <c r="E63" s="161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167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1" t="s">
        <v>1436</v>
      </c>
      <c r="D64" s="160"/>
      <c r="E64" s="161">
        <v>0.31868000000000002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167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15</v>
      </c>
      <c r="B65" s="174" t="s">
        <v>856</v>
      </c>
      <c r="C65" s="190" t="s">
        <v>857</v>
      </c>
      <c r="D65" s="175" t="s">
        <v>170</v>
      </c>
      <c r="E65" s="176">
        <v>28.5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8" t="s">
        <v>159</v>
      </c>
      <c r="S65" s="178" t="s">
        <v>160</v>
      </c>
      <c r="T65" s="179" t="s">
        <v>160</v>
      </c>
      <c r="U65" s="158">
        <v>0.17799999999999999</v>
      </c>
      <c r="V65" s="158">
        <f>ROUND(E65*U65,2)</f>
        <v>5.07</v>
      </c>
      <c r="W65" s="158"/>
      <c r="X65" s="158" t="s">
        <v>161</v>
      </c>
      <c r="Y65" s="158" t="s">
        <v>162</v>
      </c>
      <c r="Z65" s="147"/>
      <c r="AA65" s="147"/>
      <c r="AB65" s="147"/>
      <c r="AC65" s="147"/>
      <c r="AD65" s="147"/>
      <c r="AE65" s="147"/>
      <c r="AF65" s="147"/>
      <c r="AG65" s="147" t="s">
        <v>163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6" t="s">
        <v>220</v>
      </c>
      <c r="D66" s="257"/>
      <c r="E66" s="257"/>
      <c r="F66" s="257"/>
      <c r="G66" s="25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165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91" t="s">
        <v>1432</v>
      </c>
      <c r="D67" s="160"/>
      <c r="E67" s="161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167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1" t="s">
        <v>1437</v>
      </c>
      <c r="D68" s="160"/>
      <c r="E68" s="161">
        <v>19.2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167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1" t="s">
        <v>1438</v>
      </c>
      <c r="D69" s="160"/>
      <c r="E69" s="161">
        <v>5.9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167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1" t="s">
        <v>1435</v>
      </c>
      <c r="D70" s="160"/>
      <c r="E70" s="161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167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1" t="s">
        <v>1439</v>
      </c>
      <c r="D71" s="160"/>
      <c r="E71" s="161">
        <v>3.4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167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3">
        <v>16</v>
      </c>
      <c r="B72" s="174" t="s">
        <v>864</v>
      </c>
      <c r="C72" s="190" t="s">
        <v>865</v>
      </c>
      <c r="D72" s="175" t="s">
        <v>186</v>
      </c>
      <c r="E72" s="176">
        <v>9.6999999999999993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 t="s">
        <v>159</v>
      </c>
      <c r="S72" s="178" t="s">
        <v>160</v>
      </c>
      <c r="T72" s="179" t="s">
        <v>160</v>
      </c>
      <c r="U72" s="158">
        <v>5.0999999999999997E-2</v>
      </c>
      <c r="V72" s="158">
        <f>ROUND(E72*U72,2)</f>
        <v>0.49</v>
      </c>
      <c r="W72" s="158"/>
      <c r="X72" s="158" t="s">
        <v>161</v>
      </c>
      <c r="Y72" s="158" t="s">
        <v>162</v>
      </c>
      <c r="Z72" s="147"/>
      <c r="AA72" s="147"/>
      <c r="AB72" s="147"/>
      <c r="AC72" s="147"/>
      <c r="AD72" s="147"/>
      <c r="AE72" s="147"/>
      <c r="AF72" s="147"/>
      <c r="AG72" s="147" t="s">
        <v>163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56" t="s">
        <v>220</v>
      </c>
      <c r="D73" s="257"/>
      <c r="E73" s="257"/>
      <c r="F73" s="257"/>
      <c r="G73" s="257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165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91" t="s">
        <v>1440</v>
      </c>
      <c r="D74" s="160"/>
      <c r="E74" s="161">
        <v>9.6999999999999993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167</v>
      </c>
      <c r="AH74" s="147">
        <v>5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17</v>
      </c>
      <c r="B75" s="174" t="s">
        <v>227</v>
      </c>
      <c r="C75" s="190" t="s">
        <v>228</v>
      </c>
      <c r="D75" s="175" t="s">
        <v>219</v>
      </c>
      <c r="E75" s="176">
        <v>2.6196000000000002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 t="s">
        <v>159</v>
      </c>
      <c r="S75" s="178" t="s">
        <v>160</v>
      </c>
      <c r="T75" s="179" t="s">
        <v>160</v>
      </c>
      <c r="U75" s="158">
        <v>1.35</v>
      </c>
      <c r="V75" s="158">
        <f>ROUND(E75*U75,2)</f>
        <v>3.54</v>
      </c>
      <c r="W75" s="158"/>
      <c r="X75" s="158" t="s">
        <v>161</v>
      </c>
      <c r="Y75" s="158" t="s">
        <v>162</v>
      </c>
      <c r="Z75" s="147"/>
      <c r="AA75" s="147"/>
      <c r="AB75" s="147"/>
      <c r="AC75" s="147"/>
      <c r="AD75" s="147"/>
      <c r="AE75" s="147"/>
      <c r="AF75" s="147"/>
      <c r="AG75" s="147" t="s">
        <v>163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56" t="s">
        <v>229</v>
      </c>
      <c r="D76" s="257"/>
      <c r="E76" s="257"/>
      <c r="F76" s="257"/>
      <c r="G76" s="257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165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91" t="s">
        <v>1441</v>
      </c>
      <c r="D77" s="160"/>
      <c r="E77" s="161">
        <v>2.6196000000000002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167</v>
      </c>
      <c r="AH77" s="147">
        <v>5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3">
        <v>18</v>
      </c>
      <c r="B78" s="174" t="s">
        <v>234</v>
      </c>
      <c r="C78" s="190" t="s">
        <v>235</v>
      </c>
      <c r="D78" s="175" t="s">
        <v>219</v>
      </c>
      <c r="E78" s="176">
        <v>2.6196000000000002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8" t="s">
        <v>159</v>
      </c>
      <c r="S78" s="178" t="s">
        <v>160</v>
      </c>
      <c r="T78" s="179" t="s">
        <v>160</v>
      </c>
      <c r="U78" s="158">
        <v>0.41</v>
      </c>
      <c r="V78" s="158">
        <f>ROUND(E78*U78,2)</f>
        <v>1.07</v>
      </c>
      <c r="W78" s="158"/>
      <c r="X78" s="158" t="s">
        <v>161</v>
      </c>
      <c r="Y78" s="158" t="s">
        <v>162</v>
      </c>
      <c r="Z78" s="147"/>
      <c r="AA78" s="147"/>
      <c r="AB78" s="147"/>
      <c r="AC78" s="147"/>
      <c r="AD78" s="147"/>
      <c r="AE78" s="147"/>
      <c r="AF78" s="147"/>
      <c r="AG78" s="147" t="s">
        <v>163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256" t="s">
        <v>236</v>
      </c>
      <c r="D79" s="257"/>
      <c r="E79" s="257"/>
      <c r="F79" s="257"/>
      <c r="G79" s="257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165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91" t="s">
        <v>1441</v>
      </c>
      <c r="D80" s="160"/>
      <c r="E80" s="161">
        <v>2.6196000000000002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167</v>
      </c>
      <c r="AH80" s="147">
        <v>5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3">
        <v>19</v>
      </c>
      <c r="B81" s="174" t="s">
        <v>239</v>
      </c>
      <c r="C81" s="190" t="s">
        <v>240</v>
      </c>
      <c r="D81" s="175" t="s">
        <v>158</v>
      </c>
      <c r="E81" s="176">
        <v>0.15817999999999999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1.0662499999999999</v>
      </c>
      <c r="O81" s="176">
        <f>ROUND(E81*N81,2)</f>
        <v>0.17</v>
      </c>
      <c r="P81" s="176">
        <v>0</v>
      </c>
      <c r="Q81" s="176">
        <f>ROUND(E81*P81,2)</f>
        <v>0</v>
      </c>
      <c r="R81" s="178" t="s">
        <v>159</v>
      </c>
      <c r="S81" s="178" t="s">
        <v>160</v>
      </c>
      <c r="T81" s="179" t="s">
        <v>160</v>
      </c>
      <c r="U81" s="158">
        <v>15.231</v>
      </c>
      <c r="V81" s="158">
        <f>ROUND(E81*U81,2)</f>
        <v>2.41</v>
      </c>
      <c r="W81" s="158"/>
      <c r="X81" s="158" t="s">
        <v>161</v>
      </c>
      <c r="Y81" s="158" t="s">
        <v>162</v>
      </c>
      <c r="Z81" s="147"/>
      <c r="AA81" s="147"/>
      <c r="AB81" s="147"/>
      <c r="AC81" s="147"/>
      <c r="AD81" s="147"/>
      <c r="AE81" s="147"/>
      <c r="AF81" s="147"/>
      <c r="AG81" s="147" t="s">
        <v>163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56" t="s">
        <v>164</v>
      </c>
      <c r="D82" s="257"/>
      <c r="E82" s="257"/>
      <c r="F82" s="257"/>
      <c r="G82" s="257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165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91" t="s">
        <v>1432</v>
      </c>
      <c r="D83" s="160"/>
      <c r="E83" s="161"/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167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1" t="s">
        <v>1442</v>
      </c>
      <c r="D84" s="160"/>
      <c r="E84" s="161">
        <v>0.10656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167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1" t="s">
        <v>1443</v>
      </c>
      <c r="D85" s="160"/>
      <c r="E85" s="161">
        <v>3.2750000000000001E-2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167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91" t="s">
        <v>1435</v>
      </c>
      <c r="D86" s="160"/>
      <c r="E86" s="161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167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1" t="s">
        <v>1444</v>
      </c>
      <c r="D87" s="160"/>
      <c r="E87" s="161">
        <v>1.8870000000000001E-2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167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3">
        <v>20</v>
      </c>
      <c r="B88" s="174" t="s">
        <v>840</v>
      </c>
      <c r="C88" s="190" t="s">
        <v>841</v>
      </c>
      <c r="D88" s="175" t="s">
        <v>170</v>
      </c>
      <c r="E88" s="176">
        <v>28.5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2.5999999999999998E-4</v>
      </c>
      <c r="O88" s="176">
        <f>ROUND(E88*N88,2)</f>
        <v>0.01</v>
      </c>
      <c r="P88" s="176">
        <v>0</v>
      </c>
      <c r="Q88" s="176">
        <f>ROUND(E88*P88,2)</f>
        <v>0</v>
      </c>
      <c r="R88" s="178" t="s">
        <v>159</v>
      </c>
      <c r="S88" s="178" t="s">
        <v>160</v>
      </c>
      <c r="T88" s="179" t="s">
        <v>160</v>
      </c>
      <c r="U88" s="158">
        <v>0.09</v>
      </c>
      <c r="V88" s="158">
        <f>ROUND(E88*U88,2)</f>
        <v>2.57</v>
      </c>
      <c r="W88" s="158"/>
      <c r="X88" s="158" t="s">
        <v>161</v>
      </c>
      <c r="Y88" s="158" t="s">
        <v>162</v>
      </c>
      <c r="Z88" s="147"/>
      <c r="AA88" s="147"/>
      <c r="AB88" s="147"/>
      <c r="AC88" s="147"/>
      <c r="AD88" s="147"/>
      <c r="AE88" s="147"/>
      <c r="AF88" s="147"/>
      <c r="AG88" s="147" t="s">
        <v>246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56" t="s">
        <v>842</v>
      </c>
      <c r="D89" s="257"/>
      <c r="E89" s="257"/>
      <c r="F89" s="257"/>
      <c r="G89" s="257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165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91" t="s">
        <v>1445</v>
      </c>
      <c r="D90" s="160"/>
      <c r="E90" s="161">
        <v>28.5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167</v>
      </c>
      <c r="AH90" s="147">
        <v>5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3">
        <v>21</v>
      </c>
      <c r="B91" s="174" t="s">
        <v>889</v>
      </c>
      <c r="C91" s="190" t="s">
        <v>890</v>
      </c>
      <c r="D91" s="175" t="s">
        <v>170</v>
      </c>
      <c r="E91" s="176">
        <v>28.5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6">
        <v>3.5699999999999998E-3</v>
      </c>
      <c r="O91" s="176">
        <f>ROUND(E91*N91,2)</f>
        <v>0.1</v>
      </c>
      <c r="P91" s="176">
        <v>0</v>
      </c>
      <c r="Q91" s="176">
        <f>ROUND(E91*P91,2)</f>
        <v>0</v>
      </c>
      <c r="R91" s="178" t="s">
        <v>159</v>
      </c>
      <c r="S91" s="178" t="s">
        <v>160</v>
      </c>
      <c r="T91" s="179" t="s">
        <v>160</v>
      </c>
      <c r="U91" s="158">
        <v>0.252</v>
      </c>
      <c r="V91" s="158">
        <f>ROUND(E91*U91,2)</f>
        <v>7.18</v>
      </c>
      <c r="W91" s="158"/>
      <c r="X91" s="158" t="s">
        <v>161</v>
      </c>
      <c r="Y91" s="158" t="s">
        <v>162</v>
      </c>
      <c r="Z91" s="147"/>
      <c r="AA91" s="147"/>
      <c r="AB91" s="147"/>
      <c r="AC91" s="147"/>
      <c r="AD91" s="147"/>
      <c r="AE91" s="147"/>
      <c r="AF91" s="147"/>
      <c r="AG91" s="147" t="s">
        <v>163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56" t="s">
        <v>842</v>
      </c>
      <c r="D92" s="257"/>
      <c r="E92" s="257"/>
      <c r="F92" s="257"/>
      <c r="G92" s="257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165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91" t="s">
        <v>891</v>
      </c>
      <c r="D93" s="160"/>
      <c r="E93" s="161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167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91" t="s">
        <v>1437</v>
      </c>
      <c r="D94" s="160"/>
      <c r="E94" s="161">
        <v>19.2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167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1" t="s">
        <v>1439</v>
      </c>
      <c r="D95" s="160"/>
      <c r="E95" s="161">
        <v>3.4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167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1" t="s">
        <v>1438</v>
      </c>
      <c r="D96" s="160"/>
      <c r="E96" s="161">
        <v>5.9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167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3">
        <v>22</v>
      </c>
      <c r="B97" s="174" t="s">
        <v>903</v>
      </c>
      <c r="C97" s="190" t="s">
        <v>904</v>
      </c>
      <c r="D97" s="175" t="s">
        <v>186</v>
      </c>
      <c r="E97" s="176">
        <v>9.6999999999999993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2.0000000000000002E-5</v>
      </c>
      <c r="O97" s="176">
        <f>ROUND(E97*N97,2)</f>
        <v>0</v>
      </c>
      <c r="P97" s="176">
        <v>0</v>
      </c>
      <c r="Q97" s="176">
        <f>ROUND(E97*P97,2)</f>
        <v>0</v>
      </c>
      <c r="R97" s="178" t="s">
        <v>427</v>
      </c>
      <c r="S97" s="178" t="s">
        <v>160</v>
      </c>
      <c r="T97" s="179" t="s">
        <v>160</v>
      </c>
      <c r="U97" s="158">
        <v>0.12</v>
      </c>
      <c r="V97" s="158">
        <f>ROUND(E97*U97,2)</f>
        <v>1.1599999999999999</v>
      </c>
      <c r="W97" s="158"/>
      <c r="X97" s="158" t="s">
        <v>161</v>
      </c>
      <c r="Y97" s="158" t="s">
        <v>162</v>
      </c>
      <c r="Z97" s="147"/>
      <c r="AA97" s="147"/>
      <c r="AB97" s="147"/>
      <c r="AC97" s="147"/>
      <c r="AD97" s="147"/>
      <c r="AE97" s="147"/>
      <c r="AF97" s="147"/>
      <c r="AG97" s="147" t="s">
        <v>163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91" t="s">
        <v>1446</v>
      </c>
      <c r="D98" s="160"/>
      <c r="E98" s="161">
        <v>9.6999999999999993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167</v>
      </c>
      <c r="AH98" s="147">
        <v>5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81">
        <v>23</v>
      </c>
      <c r="B99" s="182" t="s">
        <v>242</v>
      </c>
      <c r="C99" s="192" t="s">
        <v>243</v>
      </c>
      <c r="D99" s="183" t="s">
        <v>244</v>
      </c>
      <c r="E99" s="184">
        <v>8</v>
      </c>
      <c r="F99" s="185"/>
      <c r="G99" s="186">
        <f>ROUND(E99*F99,2)</f>
        <v>0</v>
      </c>
      <c r="H99" s="185"/>
      <c r="I99" s="186">
        <f>ROUND(E99*H99,2)</f>
        <v>0</v>
      </c>
      <c r="J99" s="185"/>
      <c r="K99" s="186">
        <f>ROUND(E99*J99,2)</f>
        <v>0</v>
      </c>
      <c r="L99" s="186">
        <v>21</v>
      </c>
      <c r="M99" s="186">
        <f>G99*(1+L99/100)</f>
        <v>0</v>
      </c>
      <c r="N99" s="184">
        <v>0</v>
      </c>
      <c r="O99" s="184">
        <f>ROUND(E99*N99,2)</f>
        <v>0</v>
      </c>
      <c r="P99" s="184">
        <v>0</v>
      </c>
      <c r="Q99" s="184">
        <f>ROUND(E99*P99,2)</f>
        <v>0</v>
      </c>
      <c r="R99" s="186"/>
      <c r="S99" s="186" t="s">
        <v>193</v>
      </c>
      <c r="T99" s="187" t="s">
        <v>245</v>
      </c>
      <c r="U99" s="158">
        <v>0</v>
      </c>
      <c r="V99" s="158">
        <f>ROUND(E99*U99,2)</f>
        <v>0</v>
      </c>
      <c r="W99" s="158"/>
      <c r="X99" s="158" t="s">
        <v>161</v>
      </c>
      <c r="Y99" s="158" t="s">
        <v>162</v>
      </c>
      <c r="Z99" s="147"/>
      <c r="AA99" s="147"/>
      <c r="AB99" s="147"/>
      <c r="AC99" s="147"/>
      <c r="AD99" s="147"/>
      <c r="AE99" s="147"/>
      <c r="AF99" s="147"/>
      <c r="AG99" s="147" t="s">
        <v>246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">
      <c r="A100" s="166" t="s">
        <v>154</v>
      </c>
      <c r="B100" s="167" t="s">
        <v>84</v>
      </c>
      <c r="C100" s="189" t="s">
        <v>85</v>
      </c>
      <c r="D100" s="168"/>
      <c r="E100" s="169"/>
      <c r="F100" s="170"/>
      <c r="G100" s="170">
        <f>SUMIF(AG101:AG105,"&lt;&gt;NOR",G101:G105)</f>
        <v>0</v>
      </c>
      <c r="H100" s="170"/>
      <c r="I100" s="170">
        <f>SUM(I101:I105)</f>
        <v>0</v>
      </c>
      <c r="J100" s="170"/>
      <c r="K100" s="170">
        <f>SUM(K101:K105)</f>
        <v>0</v>
      </c>
      <c r="L100" s="170"/>
      <c r="M100" s="170">
        <f>SUM(M101:M105)</f>
        <v>0</v>
      </c>
      <c r="N100" s="169"/>
      <c r="O100" s="169">
        <f>SUM(O101:O105)</f>
        <v>0.06</v>
      </c>
      <c r="P100" s="169"/>
      <c r="Q100" s="169">
        <f>SUM(Q101:Q105)</f>
        <v>0</v>
      </c>
      <c r="R100" s="170"/>
      <c r="S100" s="170"/>
      <c r="T100" s="171"/>
      <c r="U100" s="165"/>
      <c r="V100" s="165">
        <f>SUM(V101:V105)</f>
        <v>5.52</v>
      </c>
      <c r="W100" s="165"/>
      <c r="X100" s="165"/>
      <c r="Y100" s="165"/>
      <c r="AG100" t="s">
        <v>155</v>
      </c>
    </row>
    <row r="101" spans="1:60" ht="22.5" outlineLevel="1" x14ac:dyDescent="0.2">
      <c r="A101" s="173">
        <v>24</v>
      </c>
      <c r="B101" s="174" t="s">
        <v>913</v>
      </c>
      <c r="C101" s="190" t="s">
        <v>914</v>
      </c>
      <c r="D101" s="175" t="s">
        <v>178</v>
      </c>
      <c r="E101" s="176">
        <v>1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2.5559999999999999E-2</v>
      </c>
      <c r="O101" s="176">
        <f>ROUND(E101*N101,2)</f>
        <v>0.03</v>
      </c>
      <c r="P101" s="176">
        <v>0</v>
      </c>
      <c r="Q101" s="176">
        <f>ROUND(E101*P101,2)</f>
        <v>0</v>
      </c>
      <c r="R101" s="178" t="s">
        <v>159</v>
      </c>
      <c r="S101" s="178" t="s">
        <v>160</v>
      </c>
      <c r="T101" s="179" t="s">
        <v>160</v>
      </c>
      <c r="U101" s="158">
        <v>2.758</v>
      </c>
      <c r="V101" s="158">
        <f>ROUND(E101*U101,2)</f>
        <v>2.76</v>
      </c>
      <c r="W101" s="158"/>
      <c r="X101" s="158" t="s">
        <v>161</v>
      </c>
      <c r="Y101" s="158" t="s">
        <v>162</v>
      </c>
      <c r="Z101" s="147"/>
      <c r="AA101" s="147"/>
      <c r="AB101" s="147"/>
      <c r="AC101" s="147"/>
      <c r="AD101" s="147"/>
      <c r="AE101" s="147"/>
      <c r="AF101" s="147"/>
      <c r="AG101" s="147" t="s">
        <v>163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2" x14ac:dyDescent="0.2">
      <c r="A102" s="154"/>
      <c r="B102" s="155"/>
      <c r="C102" s="256" t="s">
        <v>915</v>
      </c>
      <c r="D102" s="257"/>
      <c r="E102" s="257"/>
      <c r="F102" s="257"/>
      <c r="G102" s="257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165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80" t="str">
        <f>C102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91" t="s">
        <v>916</v>
      </c>
      <c r="D103" s="160"/>
      <c r="E103" s="161">
        <v>1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167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3">
        <v>25</v>
      </c>
      <c r="B104" s="174" t="s">
        <v>926</v>
      </c>
      <c r="C104" s="190" t="s">
        <v>927</v>
      </c>
      <c r="D104" s="175" t="s">
        <v>178</v>
      </c>
      <c r="E104" s="176">
        <v>1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2.7459999999999998E-2</v>
      </c>
      <c r="O104" s="176">
        <f>ROUND(E104*N104,2)</f>
        <v>0.03</v>
      </c>
      <c r="P104" s="176">
        <v>0</v>
      </c>
      <c r="Q104" s="176">
        <f>ROUND(E104*P104,2)</f>
        <v>0</v>
      </c>
      <c r="R104" s="178"/>
      <c r="S104" s="178" t="s">
        <v>193</v>
      </c>
      <c r="T104" s="179" t="s">
        <v>245</v>
      </c>
      <c r="U104" s="158">
        <v>2.758</v>
      </c>
      <c r="V104" s="158">
        <f>ROUND(E104*U104,2)</f>
        <v>2.76</v>
      </c>
      <c r="W104" s="158"/>
      <c r="X104" s="158" t="s">
        <v>161</v>
      </c>
      <c r="Y104" s="158" t="s">
        <v>162</v>
      </c>
      <c r="Z104" s="147"/>
      <c r="AA104" s="147"/>
      <c r="AB104" s="147"/>
      <c r="AC104" s="147"/>
      <c r="AD104" s="147"/>
      <c r="AE104" s="147"/>
      <c r="AF104" s="147"/>
      <c r="AG104" s="147" t="s">
        <v>163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91" t="s">
        <v>1447</v>
      </c>
      <c r="D105" s="160"/>
      <c r="E105" s="161">
        <v>1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167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6" t="s">
        <v>154</v>
      </c>
      <c r="B106" s="167" t="s">
        <v>88</v>
      </c>
      <c r="C106" s="189" t="s">
        <v>89</v>
      </c>
      <c r="D106" s="168"/>
      <c r="E106" s="169"/>
      <c r="F106" s="170"/>
      <c r="G106" s="170">
        <f>SUMIF(AG107:AG110,"&lt;&gt;NOR",G107:G110)</f>
        <v>0</v>
      </c>
      <c r="H106" s="170"/>
      <c r="I106" s="170">
        <f>SUM(I107:I110)</f>
        <v>0</v>
      </c>
      <c r="J106" s="170"/>
      <c r="K106" s="170">
        <f>SUM(K107:K110)</f>
        <v>0</v>
      </c>
      <c r="L106" s="170"/>
      <c r="M106" s="170">
        <f>SUM(M107:M110)</f>
        <v>0</v>
      </c>
      <c r="N106" s="169"/>
      <c r="O106" s="169">
        <f>SUM(O107:O110)</f>
        <v>0.18</v>
      </c>
      <c r="P106" s="169"/>
      <c r="Q106" s="169">
        <f>SUM(Q107:Q110)</f>
        <v>0</v>
      </c>
      <c r="R106" s="170"/>
      <c r="S106" s="170"/>
      <c r="T106" s="171"/>
      <c r="U106" s="165"/>
      <c r="V106" s="165">
        <f>SUM(V107:V110)</f>
        <v>7.41</v>
      </c>
      <c r="W106" s="165"/>
      <c r="X106" s="165"/>
      <c r="Y106" s="165"/>
      <c r="AG106" t="s">
        <v>155</v>
      </c>
    </row>
    <row r="107" spans="1:60" outlineLevel="1" x14ac:dyDescent="0.2">
      <c r="A107" s="173">
        <v>26</v>
      </c>
      <c r="B107" s="174" t="s">
        <v>247</v>
      </c>
      <c r="C107" s="190" t="s">
        <v>248</v>
      </c>
      <c r="D107" s="175" t="s">
        <v>170</v>
      </c>
      <c r="E107" s="176">
        <v>28.5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6.3499999999999997E-3</v>
      </c>
      <c r="O107" s="176">
        <f>ROUND(E107*N107,2)</f>
        <v>0.18</v>
      </c>
      <c r="P107" s="176">
        <v>0</v>
      </c>
      <c r="Q107" s="176">
        <f>ROUND(E107*P107,2)</f>
        <v>0</v>
      </c>
      <c r="R107" s="178" t="s">
        <v>249</v>
      </c>
      <c r="S107" s="178" t="s">
        <v>160</v>
      </c>
      <c r="T107" s="179" t="s">
        <v>160</v>
      </c>
      <c r="U107" s="158">
        <v>0.26</v>
      </c>
      <c r="V107" s="158">
        <f>ROUND(E107*U107,2)</f>
        <v>7.41</v>
      </c>
      <c r="W107" s="158"/>
      <c r="X107" s="158" t="s">
        <v>161</v>
      </c>
      <c r="Y107" s="158" t="s">
        <v>162</v>
      </c>
      <c r="Z107" s="147"/>
      <c r="AA107" s="147"/>
      <c r="AB107" s="147"/>
      <c r="AC107" s="147"/>
      <c r="AD107" s="147"/>
      <c r="AE107" s="147"/>
      <c r="AF107" s="147"/>
      <c r="AG107" s="147" t="s">
        <v>246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91" t="s">
        <v>1437</v>
      </c>
      <c r="D108" s="160"/>
      <c r="E108" s="161">
        <v>19.2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167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1" t="s">
        <v>1439</v>
      </c>
      <c r="D109" s="160"/>
      <c r="E109" s="161">
        <v>3.4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167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91" t="s">
        <v>1438</v>
      </c>
      <c r="D110" s="160"/>
      <c r="E110" s="161">
        <v>5.9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167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166" t="s">
        <v>154</v>
      </c>
      <c r="B111" s="167" t="s">
        <v>90</v>
      </c>
      <c r="C111" s="189" t="s">
        <v>91</v>
      </c>
      <c r="D111" s="168"/>
      <c r="E111" s="169"/>
      <c r="F111" s="170"/>
      <c r="G111" s="170">
        <f>SUMIF(AG112:AG120,"&lt;&gt;NOR",G112:G120)</f>
        <v>0</v>
      </c>
      <c r="H111" s="170"/>
      <c r="I111" s="170">
        <f>SUM(I112:I120)</f>
        <v>0</v>
      </c>
      <c r="J111" s="170"/>
      <c r="K111" s="170">
        <f>SUM(K112:K120)</f>
        <v>0</v>
      </c>
      <c r="L111" s="170"/>
      <c r="M111" s="170">
        <f>SUM(M112:M120)</f>
        <v>0</v>
      </c>
      <c r="N111" s="169"/>
      <c r="O111" s="169">
        <f>SUM(O112:O120)</f>
        <v>0</v>
      </c>
      <c r="P111" s="169"/>
      <c r="Q111" s="169">
        <f>SUM(Q112:Q120)</f>
        <v>0</v>
      </c>
      <c r="R111" s="170"/>
      <c r="S111" s="170"/>
      <c r="T111" s="171"/>
      <c r="U111" s="165"/>
      <c r="V111" s="165">
        <f>SUM(V112:V120)</f>
        <v>9.2099999999999991</v>
      </c>
      <c r="W111" s="165"/>
      <c r="X111" s="165"/>
      <c r="Y111" s="165"/>
      <c r="AG111" t="s">
        <v>155</v>
      </c>
    </row>
    <row r="112" spans="1:60" ht="56.25" outlineLevel="1" x14ac:dyDescent="0.2">
      <c r="A112" s="173">
        <v>27</v>
      </c>
      <c r="B112" s="174" t="s">
        <v>252</v>
      </c>
      <c r="C112" s="190" t="s">
        <v>253</v>
      </c>
      <c r="D112" s="175" t="s">
        <v>170</v>
      </c>
      <c r="E112" s="176">
        <v>28.5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4.0000000000000003E-5</v>
      </c>
      <c r="O112" s="176">
        <f>ROUND(E112*N112,2)</f>
        <v>0</v>
      </c>
      <c r="P112" s="176">
        <v>0</v>
      </c>
      <c r="Q112" s="176">
        <f>ROUND(E112*P112,2)</f>
        <v>0</v>
      </c>
      <c r="R112" s="178" t="s">
        <v>159</v>
      </c>
      <c r="S112" s="178" t="s">
        <v>160</v>
      </c>
      <c r="T112" s="179" t="s">
        <v>160</v>
      </c>
      <c r="U112" s="158">
        <v>0.308</v>
      </c>
      <c r="V112" s="158">
        <f>ROUND(E112*U112,2)</f>
        <v>8.7799999999999994</v>
      </c>
      <c r="W112" s="158"/>
      <c r="X112" s="158" t="s">
        <v>161</v>
      </c>
      <c r="Y112" s="158" t="s">
        <v>162</v>
      </c>
      <c r="Z112" s="147"/>
      <c r="AA112" s="147"/>
      <c r="AB112" s="147"/>
      <c r="AC112" s="147"/>
      <c r="AD112" s="147"/>
      <c r="AE112" s="147"/>
      <c r="AF112" s="147"/>
      <c r="AG112" s="147" t="s">
        <v>246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91" t="s">
        <v>1437</v>
      </c>
      <c r="D113" s="160"/>
      <c r="E113" s="161">
        <v>19.2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167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91" t="s">
        <v>1438</v>
      </c>
      <c r="D114" s="160"/>
      <c r="E114" s="161">
        <v>5.9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167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1" t="s">
        <v>1439</v>
      </c>
      <c r="D115" s="160"/>
      <c r="E115" s="161">
        <v>3.4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167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3">
        <v>28</v>
      </c>
      <c r="B116" s="174" t="s">
        <v>946</v>
      </c>
      <c r="C116" s="190" t="s">
        <v>947</v>
      </c>
      <c r="D116" s="175" t="s">
        <v>170</v>
      </c>
      <c r="E116" s="176">
        <v>28.5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8" t="s">
        <v>207</v>
      </c>
      <c r="S116" s="178" t="s">
        <v>160</v>
      </c>
      <c r="T116" s="179" t="s">
        <v>160</v>
      </c>
      <c r="U116" s="158">
        <v>1.4999999999999999E-2</v>
      </c>
      <c r="V116" s="158">
        <f>ROUND(E116*U116,2)</f>
        <v>0.43</v>
      </c>
      <c r="W116" s="158"/>
      <c r="X116" s="158" t="s">
        <v>161</v>
      </c>
      <c r="Y116" s="158" t="s">
        <v>162</v>
      </c>
      <c r="Z116" s="147"/>
      <c r="AA116" s="147"/>
      <c r="AB116" s="147"/>
      <c r="AC116" s="147"/>
      <c r="AD116" s="147"/>
      <c r="AE116" s="147"/>
      <c r="AF116" s="147"/>
      <c r="AG116" s="147" t="s">
        <v>163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91" t="s">
        <v>1437</v>
      </c>
      <c r="D117" s="160"/>
      <c r="E117" s="161">
        <v>19.2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167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1" t="s">
        <v>1439</v>
      </c>
      <c r="D118" s="160"/>
      <c r="E118" s="161">
        <v>3.4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167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1" t="s">
        <v>1438</v>
      </c>
      <c r="D119" s="160"/>
      <c r="E119" s="161">
        <v>5.9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167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81">
        <v>29</v>
      </c>
      <c r="B120" s="182" t="s">
        <v>258</v>
      </c>
      <c r="C120" s="192" t="s">
        <v>259</v>
      </c>
      <c r="D120" s="183" t="s">
        <v>170</v>
      </c>
      <c r="E120" s="184">
        <v>20</v>
      </c>
      <c r="F120" s="185"/>
      <c r="G120" s="186">
        <f>ROUND(E120*F120,2)</f>
        <v>0</v>
      </c>
      <c r="H120" s="185"/>
      <c r="I120" s="186">
        <f>ROUND(E120*H120,2)</f>
        <v>0</v>
      </c>
      <c r="J120" s="185"/>
      <c r="K120" s="186">
        <f>ROUND(E120*J120,2)</f>
        <v>0</v>
      </c>
      <c r="L120" s="186">
        <v>21</v>
      </c>
      <c r="M120" s="186">
        <f>G120*(1+L120/100)</f>
        <v>0</v>
      </c>
      <c r="N120" s="184">
        <v>0</v>
      </c>
      <c r="O120" s="184">
        <f>ROUND(E120*N120,2)</f>
        <v>0</v>
      </c>
      <c r="P120" s="184">
        <v>0</v>
      </c>
      <c r="Q120" s="184">
        <f>ROUND(E120*P120,2)</f>
        <v>0</v>
      </c>
      <c r="R120" s="186"/>
      <c r="S120" s="186" t="s">
        <v>193</v>
      </c>
      <c r="T120" s="187" t="s">
        <v>245</v>
      </c>
      <c r="U120" s="158">
        <v>0</v>
      </c>
      <c r="V120" s="158">
        <f>ROUND(E120*U120,2)</f>
        <v>0</v>
      </c>
      <c r="W120" s="158"/>
      <c r="X120" s="158" t="s">
        <v>161</v>
      </c>
      <c r="Y120" s="158" t="s">
        <v>162</v>
      </c>
      <c r="Z120" s="147"/>
      <c r="AA120" s="147"/>
      <c r="AB120" s="147"/>
      <c r="AC120" s="147"/>
      <c r="AD120" s="147"/>
      <c r="AE120" s="147"/>
      <c r="AF120" s="147"/>
      <c r="AG120" s="147" t="s">
        <v>163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6" t="s">
        <v>154</v>
      </c>
      <c r="B121" s="167" t="s">
        <v>92</v>
      </c>
      <c r="C121" s="189" t="s">
        <v>93</v>
      </c>
      <c r="D121" s="168"/>
      <c r="E121" s="169"/>
      <c r="F121" s="170"/>
      <c r="G121" s="170">
        <f>SUMIF(AG122:AG150,"&lt;&gt;NOR",G122:G150)</f>
        <v>0</v>
      </c>
      <c r="H121" s="170"/>
      <c r="I121" s="170">
        <f>SUM(I122:I150)</f>
        <v>0</v>
      </c>
      <c r="J121" s="170"/>
      <c r="K121" s="170">
        <f>SUM(K122:K150)</f>
        <v>0</v>
      </c>
      <c r="L121" s="170"/>
      <c r="M121" s="170">
        <f>SUM(M122:M150)</f>
        <v>0</v>
      </c>
      <c r="N121" s="169"/>
      <c r="O121" s="169">
        <f>SUM(O122:O150)</f>
        <v>0.01</v>
      </c>
      <c r="P121" s="169"/>
      <c r="Q121" s="169">
        <f>SUM(Q122:Q150)</f>
        <v>13.309999999999999</v>
      </c>
      <c r="R121" s="170"/>
      <c r="S121" s="170"/>
      <c r="T121" s="171"/>
      <c r="U121" s="165"/>
      <c r="V121" s="165">
        <f>SUM(V122:V150)</f>
        <v>74.8</v>
      </c>
      <c r="W121" s="165"/>
      <c r="X121" s="165"/>
      <c r="Y121" s="165"/>
      <c r="AG121" t="s">
        <v>155</v>
      </c>
    </row>
    <row r="122" spans="1:60" ht="22.5" outlineLevel="1" x14ac:dyDescent="0.2">
      <c r="A122" s="173">
        <v>30</v>
      </c>
      <c r="B122" s="174" t="s">
        <v>261</v>
      </c>
      <c r="C122" s="190" t="s">
        <v>262</v>
      </c>
      <c r="D122" s="175" t="s">
        <v>219</v>
      </c>
      <c r="E122" s="176">
        <v>1.4776899999999999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6">
        <v>1.2800000000000001E-3</v>
      </c>
      <c r="O122" s="176">
        <f>ROUND(E122*N122,2)</f>
        <v>0</v>
      </c>
      <c r="P122" s="176">
        <v>1.8</v>
      </c>
      <c r="Q122" s="176">
        <f>ROUND(E122*P122,2)</f>
        <v>2.66</v>
      </c>
      <c r="R122" s="178" t="s">
        <v>263</v>
      </c>
      <c r="S122" s="178" t="s">
        <v>160</v>
      </c>
      <c r="T122" s="179" t="s">
        <v>160</v>
      </c>
      <c r="U122" s="158">
        <v>1.52</v>
      </c>
      <c r="V122" s="158">
        <f>ROUND(E122*U122,2)</f>
        <v>2.25</v>
      </c>
      <c r="W122" s="158"/>
      <c r="X122" s="158" t="s">
        <v>161</v>
      </c>
      <c r="Y122" s="158" t="s">
        <v>162</v>
      </c>
      <c r="Z122" s="147"/>
      <c r="AA122" s="147"/>
      <c r="AB122" s="147"/>
      <c r="AC122" s="147"/>
      <c r="AD122" s="147"/>
      <c r="AE122" s="147"/>
      <c r="AF122" s="147"/>
      <c r="AG122" s="147" t="s">
        <v>163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2" x14ac:dyDescent="0.2">
      <c r="A123" s="154"/>
      <c r="B123" s="155"/>
      <c r="C123" s="256" t="s">
        <v>264</v>
      </c>
      <c r="D123" s="257"/>
      <c r="E123" s="257"/>
      <c r="F123" s="257"/>
      <c r="G123" s="257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165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80" t="str">
        <f>C123</f>
        <v>nebo vybourání otvorů průřezové plochy přes 4 m2 ve zdivu nadzákladovém, včetně pomocného lešení o výšce podlahy do 1900 mm a pro zatížení do 1,5 kPa  (150 kg/m2)</v>
      </c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91" t="s">
        <v>1448</v>
      </c>
      <c r="D124" s="160"/>
      <c r="E124" s="161">
        <v>1.4776899999999999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167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3">
        <v>31</v>
      </c>
      <c r="B125" s="174" t="s">
        <v>960</v>
      </c>
      <c r="C125" s="190" t="s">
        <v>961</v>
      </c>
      <c r="D125" s="175" t="s">
        <v>170</v>
      </c>
      <c r="E125" s="176">
        <v>22.897500000000001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21</v>
      </c>
      <c r="M125" s="178">
        <f>G125*(1+L125/100)</f>
        <v>0</v>
      </c>
      <c r="N125" s="176">
        <v>3.3E-4</v>
      </c>
      <c r="O125" s="176">
        <f>ROUND(E125*N125,2)</f>
        <v>0.01</v>
      </c>
      <c r="P125" s="176">
        <v>2.198E-2</v>
      </c>
      <c r="Q125" s="176">
        <f>ROUND(E125*P125,2)</f>
        <v>0.5</v>
      </c>
      <c r="R125" s="178" t="s">
        <v>263</v>
      </c>
      <c r="S125" s="178" t="s">
        <v>160</v>
      </c>
      <c r="T125" s="179" t="s">
        <v>160</v>
      </c>
      <c r="U125" s="158">
        <v>0.32500000000000001</v>
      </c>
      <c r="V125" s="158">
        <f>ROUND(E125*U125,2)</f>
        <v>7.44</v>
      </c>
      <c r="W125" s="158"/>
      <c r="X125" s="158" t="s">
        <v>161</v>
      </c>
      <c r="Y125" s="158" t="s">
        <v>162</v>
      </c>
      <c r="Z125" s="147"/>
      <c r="AA125" s="147"/>
      <c r="AB125" s="147"/>
      <c r="AC125" s="147"/>
      <c r="AD125" s="147"/>
      <c r="AE125" s="147"/>
      <c r="AF125" s="147"/>
      <c r="AG125" s="147" t="s">
        <v>163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191" t="s">
        <v>1449</v>
      </c>
      <c r="D126" s="160"/>
      <c r="E126" s="161">
        <v>22.897500000000001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167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3">
        <v>32</v>
      </c>
      <c r="B127" s="174" t="s">
        <v>1450</v>
      </c>
      <c r="C127" s="190" t="s">
        <v>973</v>
      </c>
      <c r="D127" s="175" t="s">
        <v>219</v>
      </c>
      <c r="E127" s="176">
        <v>2.1375000000000002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6">
        <v>0</v>
      </c>
      <c r="O127" s="176">
        <f>ROUND(E127*N127,2)</f>
        <v>0</v>
      </c>
      <c r="P127" s="176">
        <v>1.6</v>
      </c>
      <c r="Q127" s="176">
        <f>ROUND(E127*P127,2)</f>
        <v>3.42</v>
      </c>
      <c r="R127" s="178" t="s">
        <v>263</v>
      </c>
      <c r="S127" s="178" t="s">
        <v>160</v>
      </c>
      <c r="T127" s="179" t="s">
        <v>160</v>
      </c>
      <c r="U127" s="158">
        <v>7.35</v>
      </c>
      <c r="V127" s="158">
        <f>ROUND(E127*U127,2)</f>
        <v>15.71</v>
      </c>
      <c r="W127" s="158"/>
      <c r="X127" s="158" t="s">
        <v>161</v>
      </c>
      <c r="Y127" s="158" t="s">
        <v>162</v>
      </c>
      <c r="Z127" s="147"/>
      <c r="AA127" s="147"/>
      <c r="AB127" s="147"/>
      <c r="AC127" s="147"/>
      <c r="AD127" s="147"/>
      <c r="AE127" s="147"/>
      <c r="AF127" s="147"/>
      <c r="AG127" s="147" t="s">
        <v>163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91" t="s">
        <v>1451</v>
      </c>
      <c r="D128" s="160"/>
      <c r="E128" s="161">
        <v>1.44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167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91" t="s">
        <v>1452</v>
      </c>
      <c r="D129" s="160"/>
      <c r="E129" s="161">
        <v>0.255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167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1" t="s">
        <v>1453</v>
      </c>
      <c r="D130" s="160"/>
      <c r="E130" s="161">
        <v>0.4425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167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3">
        <v>33</v>
      </c>
      <c r="B131" s="174" t="s">
        <v>1454</v>
      </c>
      <c r="C131" s="190" t="s">
        <v>979</v>
      </c>
      <c r="D131" s="175" t="s">
        <v>219</v>
      </c>
      <c r="E131" s="176">
        <v>1.3680000000000001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6">
        <v>0</v>
      </c>
      <c r="O131" s="176">
        <f>ROUND(E131*N131,2)</f>
        <v>0</v>
      </c>
      <c r="P131" s="176">
        <v>2.2000000000000002</v>
      </c>
      <c r="Q131" s="176">
        <f>ROUND(E131*P131,2)</f>
        <v>3.01</v>
      </c>
      <c r="R131" s="178" t="s">
        <v>263</v>
      </c>
      <c r="S131" s="178" t="s">
        <v>160</v>
      </c>
      <c r="T131" s="179" t="s">
        <v>160</v>
      </c>
      <c r="U131" s="158">
        <v>10.88</v>
      </c>
      <c r="V131" s="158">
        <f>ROUND(E131*U131,2)</f>
        <v>14.88</v>
      </c>
      <c r="W131" s="158"/>
      <c r="X131" s="158" t="s">
        <v>161</v>
      </c>
      <c r="Y131" s="158" t="s">
        <v>162</v>
      </c>
      <c r="Z131" s="147"/>
      <c r="AA131" s="147"/>
      <c r="AB131" s="147"/>
      <c r="AC131" s="147"/>
      <c r="AD131" s="147"/>
      <c r="AE131" s="147"/>
      <c r="AF131" s="147"/>
      <c r="AG131" s="147" t="s">
        <v>163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91" t="s">
        <v>1455</v>
      </c>
      <c r="D132" s="160"/>
      <c r="E132" s="161">
        <v>0.92159999999999997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167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1" t="s">
        <v>1456</v>
      </c>
      <c r="D133" s="160"/>
      <c r="E133" s="161">
        <v>0.16320000000000001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167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91" t="s">
        <v>1457</v>
      </c>
      <c r="D134" s="160"/>
      <c r="E134" s="161">
        <v>0.28320000000000001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167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3">
        <v>34</v>
      </c>
      <c r="B135" s="174" t="s">
        <v>286</v>
      </c>
      <c r="C135" s="190" t="s">
        <v>287</v>
      </c>
      <c r="D135" s="175" t="s">
        <v>170</v>
      </c>
      <c r="E135" s="176">
        <v>28.5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6">
        <v>0</v>
      </c>
      <c r="O135" s="176">
        <f>ROUND(E135*N135,2)</f>
        <v>0</v>
      </c>
      <c r="P135" s="176">
        <v>0.02</v>
      </c>
      <c r="Q135" s="176">
        <f>ROUND(E135*P135,2)</f>
        <v>0.56999999999999995</v>
      </c>
      <c r="R135" s="178" t="s">
        <v>263</v>
      </c>
      <c r="S135" s="178" t="s">
        <v>160</v>
      </c>
      <c r="T135" s="179" t="s">
        <v>160</v>
      </c>
      <c r="U135" s="158">
        <v>0.14699999999999999</v>
      </c>
      <c r="V135" s="158">
        <f>ROUND(E135*U135,2)</f>
        <v>4.1900000000000004</v>
      </c>
      <c r="W135" s="158"/>
      <c r="X135" s="158" t="s">
        <v>161</v>
      </c>
      <c r="Y135" s="158" t="s">
        <v>162</v>
      </c>
      <c r="Z135" s="147"/>
      <c r="AA135" s="147"/>
      <c r="AB135" s="147"/>
      <c r="AC135" s="147"/>
      <c r="AD135" s="147"/>
      <c r="AE135" s="147"/>
      <c r="AF135" s="147"/>
      <c r="AG135" s="147" t="s">
        <v>246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256" t="s">
        <v>288</v>
      </c>
      <c r="D136" s="257"/>
      <c r="E136" s="257"/>
      <c r="F136" s="257"/>
      <c r="G136" s="257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165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91" t="s">
        <v>1437</v>
      </c>
      <c r="D137" s="160"/>
      <c r="E137" s="161">
        <v>19.2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167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91" t="s">
        <v>1439</v>
      </c>
      <c r="D138" s="160"/>
      <c r="E138" s="161">
        <v>3.4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167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91" t="s">
        <v>1438</v>
      </c>
      <c r="D139" s="160"/>
      <c r="E139" s="161">
        <v>5.9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167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3">
        <v>35</v>
      </c>
      <c r="B140" s="174" t="s">
        <v>294</v>
      </c>
      <c r="C140" s="190" t="s">
        <v>295</v>
      </c>
      <c r="D140" s="175" t="s">
        <v>178</v>
      </c>
      <c r="E140" s="176">
        <v>1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6">
        <v>0</v>
      </c>
      <c r="O140" s="176">
        <f>ROUND(E140*N140,2)</f>
        <v>0</v>
      </c>
      <c r="P140" s="176">
        <v>0</v>
      </c>
      <c r="Q140" s="176">
        <f>ROUND(E140*P140,2)</f>
        <v>0</v>
      </c>
      <c r="R140" s="178" t="s">
        <v>263</v>
      </c>
      <c r="S140" s="178" t="s">
        <v>160</v>
      </c>
      <c r="T140" s="179" t="s">
        <v>160</v>
      </c>
      <c r="U140" s="158">
        <v>0.05</v>
      </c>
      <c r="V140" s="158">
        <f>ROUND(E140*U140,2)</f>
        <v>0.05</v>
      </c>
      <c r="W140" s="158"/>
      <c r="X140" s="158" t="s">
        <v>161</v>
      </c>
      <c r="Y140" s="158" t="s">
        <v>162</v>
      </c>
      <c r="Z140" s="147"/>
      <c r="AA140" s="147"/>
      <c r="AB140" s="147"/>
      <c r="AC140" s="147"/>
      <c r="AD140" s="147"/>
      <c r="AE140" s="147"/>
      <c r="AF140" s="147"/>
      <c r="AG140" s="147" t="s">
        <v>246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256" t="s">
        <v>292</v>
      </c>
      <c r="D141" s="257"/>
      <c r="E141" s="257"/>
      <c r="F141" s="257"/>
      <c r="G141" s="257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165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33.75" outlineLevel="1" x14ac:dyDescent="0.2">
      <c r="A142" s="173">
        <v>36</v>
      </c>
      <c r="B142" s="174" t="s">
        <v>302</v>
      </c>
      <c r="C142" s="190" t="s">
        <v>303</v>
      </c>
      <c r="D142" s="175" t="s">
        <v>170</v>
      </c>
      <c r="E142" s="176">
        <v>1.8</v>
      </c>
      <c r="F142" s="177"/>
      <c r="G142" s="178">
        <f>ROUND(E142*F142,2)</f>
        <v>0</v>
      </c>
      <c r="H142" s="177"/>
      <c r="I142" s="178">
        <f>ROUND(E142*H142,2)</f>
        <v>0</v>
      </c>
      <c r="J142" s="177"/>
      <c r="K142" s="178">
        <f>ROUND(E142*J142,2)</f>
        <v>0</v>
      </c>
      <c r="L142" s="178">
        <v>21</v>
      </c>
      <c r="M142" s="178">
        <f>G142*(1+L142/100)</f>
        <v>0</v>
      </c>
      <c r="N142" s="176">
        <v>1.17E-3</v>
      </c>
      <c r="O142" s="176">
        <f>ROUND(E142*N142,2)</f>
        <v>0</v>
      </c>
      <c r="P142" s="176">
        <v>7.5999999999999998E-2</v>
      </c>
      <c r="Q142" s="176">
        <f>ROUND(E142*P142,2)</f>
        <v>0.14000000000000001</v>
      </c>
      <c r="R142" s="178" t="s">
        <v>263</v>
      </c>
      <c r="S142" s="178" t="s">
        <v>160</v>
      </c>
      <c r="T142" s="179" t="s">
        <v>160</v>
      </c>
      <c r="U142" s="158">
        <v>0.93899999999999995</v>
      </c>
      <c r="V142" s="158">
        <f>ROUND(E142*U142,2)</f>
        <v>1.69</v>
      </c>
      <c r="W142" s="158"/>
      <c r="X142" s="158" t="s">
        <v>161</v>
      </c>
      <c r="Y142" s="158" t="s">
        <v>162</v>
      </c>
      <c r="Z142" s="147"/>
      <c r="AA142" s="147"/>
      <c r="AB142" s="147"/>
      <c r="AC142" s="147"/>
      <c r="AD142" s="147"/>
      <c r="AE142" s="147"/>
      <c r="AF142" s="147"/>
      <c r="AG142" s="147" t="s">
        <v>163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91" t="s">
        <v>1458</v>
      </c>
      <c r="D143" s="160"/>
      <c r="E143" s="161">
        <v>1.8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167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3">
        <v>37</v>
      </c>
      <c r="B144" s="174" t="s">
        <v>308</v>
      </c>
      <c r="C144" s="190" t="s">
        <v>309</v>
      </c>
      <c r="D144" s="175" t="s">
        <v>186</v>
      </c>
      <c r="E144" s="176">
        <v>2.8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6">
        <v>0</v>
      </c>
      <c r="O144" s="176">
        <f>ROUND(E144*N144,2)</f>
        <v>0</v>
      </c>
      <c r="P144" s="176">
        <v>1.507E-2</v>
      </c>
      <c r="Q144" s="176">
        <f>ROUND(E144*P144,2)</f>
        <v>0.04</v>
      </c>
      <c r="R144" s="178" t="s">
        <v>263</v>
      </c>
      <c r="S144" s="178" t="s">
        <v>160</v>
      </c>
      <c r="T144" s="179" t="s">
        <v>160</v>
      </c>
      <c r="U144" s="158">
        <v>0.11</v>
      </c>
      <c r="V144" s="158">
        <f>ROUND(E144*U144,2)</f>
        <v>0.31</v>
      </c>
      <c r="W144" s="158"/>
      <c r="X144" s="158" t="s">
        <v>161</v>
      </c>
      <c r="Y144" s="158" t="s">
        <v>162</v>
      </c>
      <c r="Z144" s="147"/>
      <c r="AA144" s="147"/>
      <c r="AB144" s="147"/>
      <c r="AC144" s="147"/>
      <c r="AD144" s="147"/>
      <c r="AE144" s="147"/>
      <c r="AF144" s="147"/>
      <c r="AG144" s="147" t="s">
        <v>163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91" t="s">
        <v>1459</v>
      </c>
      <c r="D145" s="160"/>
      <c r="E145" s="161">
        <v>2.8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167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73">
        <v>38</v>
      </c>
      <c r="B146" s="174" t="s">
        <v>1054</v>
      </c>
      <c r="C146" s="190" t="s">
        <v>1055</v>
      </c>
      <c r="D146" s="175" t="s">
        <v>170</v>
      </c>
      <c r="E146" s="176">
        <v>86.188999999999993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6">
        <v>0</v>
      </c>
      <c r="O146" s="176">
        <f>ROUND(E146*N146,2)</f>
        <v>0</v>
      </c>
      <c r="P146" s="176">
        <v>0.01</v>
      </c>
      <c r="Q146" s="176">
        <f>ROUND(E146*P146,2)</f>
        <v>0.86</v>
      </c>
      <c r="R146" s="178" t="s">
        <v>263</v>
      </c>
      <c r="S146" s="178" t="s">
        <v>160</v>
      </c>
      <c r="T146" s="179" t="s">
        <v>160</v>
      </c>
      <c r="U146" s="158">
        <v>0.08</v>
      </c>
      <c r="V146" s="158">
        <f>ROUND(E146*U146,2)</f>
        <v>6.9</v>
      </c>
      <c r="W146" s="158"/>
      <c r="X146" s="158" t="s">
        <v>161</v>
      </c>
      <c r="Y146" s="158" t="s">
        <v>162</v>
      </c>
      <c r="Z146" s="147"/>
      <c r="AA146" s="147"/>
      <c r="AB146" s="147"/>
      <c r="AC146" s="147"/>
      <c r="AD146" s="147"/>
      <c r="AE146" s="147"/>
      <c r="AF146" s="147"/>
      <c r="AG146" s="147" t="s">
        <v>163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91" t="s">
        <v>1460</v>
      </c>
      <c r="D147" s="160"/>
      <c r="E147" s="161">
        <v>86.188999999999993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167</v>
      </c>
      <c r="AH147" s="147">
        <v>5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73">
        <v>39</v>
      </c>
      <c r="B148" s="174" t="s">
        <v>313</v>
      </c>
      <c r="C148" s="190" t="s">
        <v>314</v>
      </c>
      <c r="D148" s="175" t="s">
        <v>170</v>
      </c>
      <c r="E148" s="176">
        <v>30.99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21</v>
      </c>
      <c r="M148" s="178">
        <f>G148*(1+L148/100)</f>
        <v>0</v>
      </c>
      <c r="N148" s="176">
        <v>0</v>
      </c>
      <c r="O148" s="176">
        <f>ROUND(E148*N148,2)</f>
        <v>0</v>
      </c>
      <c r="P148" s="176">
        <v>6.8000000000000005E-2</v>
      </c>
      <c r="Q148" s="176">
        <f>ROUND(E148*P148,2)</f>
        <v>2.11</v>
      </c>
      <c r="R148" s="178" t="s">
        <v>263</v>
      </c>
      <c r="S148" s="178" t="s">
        <v>160</v>
      </c>
      <c r="T148" s="179" t="s">
        <v>160</v>
      </c>
      <c r="U148" s="158">
        <v>0.69</v>
      </c>
      <c r="V148" s="158">
        <f>ROUND(E148*U148,2)</f>
        <v>21.38</v>
      </c>
      <c r="W148" s="158"/>
      <c r="X148" s="158" t="s">
        <v>161</v>
      </c>
      <c r="Y148" s="158" t="s">
        <v>162</v>
      </c>
      <c r="Z148" s="147"/>
      <c r="AA148" s="147"/>
      <c r="AB148" s="147"/>
      <c r="AC148" s="147"/>
      <c r="AD148" s="147"/>
      <c r="AE148" s="147"/>
      <c r="AF148" s="147"/>
      <c r="AG148" s="147" t="s">
        <v>246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256" t="s">
        <v>315</v>
      </c>
      <c r="D149" s="257"/>
      <c r="E149" s="257"/>
      <c r="F149" s="257"/>
      <c r="G149" s="257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165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91" t="s">
        <v>1461</v>
      </c>
      <c r="D150" s="160"/>
      <c r="E150" s="161">
        <v>30.99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167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x14ac:dyDescent="0.2">
      <c r="A151" s="166" t="s">
        <v>154</v>
      </c>
      <c r="B151" s="167" t="s">
        <v>94</v>
      </c>
      <c r="C151" s="189" t="s">
        <v>95</v>
      </c>
      <c r="D151" s="168"/>
      <c r="E151" s="169"/>
      <c r="F151" s="170"/>
      <c r="G151" s="170">
        <f>SUMIF(AG152:AG153,"&lt;&gt;NOR",G152:G153)</f>
        <v>0</v>
      </c>
      <c r="H151" s="170"/>
      <c r="I151" s="170">
        <f>SUM(I152:I153)</f>
        <v>0</v>
      </c>
      <c r="J151" s="170"/>
      <c r="K151" s="170">
        <f>SUM(K152:K153)</f>
        <v>0</v>
      </c>
      <c r="L151" s="170"/>
      <c r="M151" s="170">
        <f>SUM(M152:M153)</f>
        <v>0</v>
      </c>
      <c r="N151" s="169"/>
      <c r="O151" s="169">
        <f>SUM(O152:O153)</f>
        <v>0</v>
      </c>
      <c r="P151" s="169"/>
      <c r="Q151" s="169">
        <f>SUM(Q152:Q153)</f>
        <v>0</v>
      </c>
      <c r="R151" s="170"/>
      <c r="S151" s="170"/>
      <c r="T151" s="171"/>
      <c r="U151" s="165"/>
      <c r="V151" s="165">
        <f>SUM(V152:V153)</f>
        <v>41.01</v>
      </c>
      <c r="W151" s="165"/>
      <c r="X151" s="165"/>
      <c r="Y151" s="165"/>
      <c r="AG151" t="s">
        <v>155</v>
      </c>
    </row>
    <row r="152" spans="1:60" ht="22.5" outlineLevel="1" x14ac:dyDescent="0.2">
      <c r="A152" s="173">
        <v>40</v>
      </c>
      <c r="B152" s="174" t="s">
        <v>318</v>
      </c>
      <c r="C152" s="190" t="s">
        <v>319</v>
      </c>
      <c r="D152" s="175" t="s">
        <v>158</v>
      </c>
      <c r="E152" s="176">
        <v>13.019909999999999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21</v>
      </c>
      <c r="M152" s="178">
        <f>G152*(1+L152/100)</f>
        <v>0</v>
      </c>
      <c r="N152" s="176">
        <v>0</v>
      </c>
      <c r="O152" s="176">
        <f>ROUND(E152*N152,2)</f>
        <v>0</v>
      </c>
      <c r="P152" s="176">
        <v>0</v>
      </c>
      <c r="Q152" s="176">
        <f>ROUND(E152*P152,2)</f>
        <v>0</v>
      </c>
      <c r="R152" s="178" t="s">
        <v>207</v>
      </c>
      <c r="S152" s="178" t="s">
        <v>160</v>
      </c>
      <c r="T152" s="179" t="s">
        <v>160</v>
      </c>
      <c r="U152" s="158">
        <v>3.15</v>
      </c>
      <c r="V152" s="158">
        <f>ROUND(E152*U152,2)</f>
        <v>41.01</v>
      </c>
      <c r="W152" s="158"/>
      <c r="X152" s="158" t="s">
        <v>320</v>
      </c>
      <c r="Y152" s="158" t="s">
        <v>162</v>
      </c>
      <c r="Z152" s="147"/>
      <c r="AA152" s="147"/>
      <c r="AB152" s="147"/>
      <c r="AC152" s="147"/>
      <c r="AD152" s="147"/>
      <c r="AE152" s="147"/>
      <c r="AF152" s="147"/>
      <c r="AG152" s="147" t="s">
        <v>321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256" t="s">
        <v>322</v>
      </c>
      <c r="D153" s="257"/>
      <c r="E153" s="257"/>
      <c r="F153" s="257"/>
      <c r="G153" s="257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165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x14ac:dyDescent="0.2">
      <c r="A154" s="166" t="s">
        <v>154</v>
      </c>
      <c r="B154" s="167" t="s">
        <v>96</v>
      </c>
      <c r="C154" s="189" t="s">
        <v>97</v>
      </c>
      <c r="D154" s="168"/>
      <c r="E154" s="169"/>
      <c r="F154" s="170"/>
      <c r="G154" s="170">
        <f>SUMIF(AG155:AG171,"&lt;&gt;NOR",G155:G171)</f>
        <v>0</v>
      </c>
      <c r="H154" s="170"/>
      <c r="I154" s="170">
        <f>SUM(I155:I171)</f>
        <v>0</v>
      </c>
      <c r="J154" s="170"/>
      <c r="K154" s="170">
        <f>SUM(K155:K171)</f>
        <v>0</v>
      </c>
      <c r="L154" s="170"/>
      <c r="M154" s="170">
        <f>SUM(M155:M171)</f>
        <v>0</v>
      </c>
      <c r="N154" s="169"/>
      <c r="O154" s="169">
        <f>SUM(O155:O171)</f>
        <v>6.9999999999999993E-2</v>
      </c>
      <c r="P154" s="169"/>
      <c r="Q154" s="169">
        <f>SUM(Q155:Q171)</f>
        <v>0.03</v>
      </c>
      <c r="R154" s="170"/>
      <c r="S154" s="170"/>
      <c r="T154" s="171"/>
      <c r="U154" s="165"/>
      <c r="V154" s="165">
        <f>SUM(V155:V171)</f>
        <v>18.41</v>
      </c>
      <c r="W154" s="165"/>
      <c r="X154" s="165"/>
      <c r="Y154" s="165"/>
      <c r="AG154" t="s">
        <v>155</v>
      </c>
    </row>
    <row r="155" spans="1:60" outlineLevel="1" x14ac:dyDescent="0.2">
      <c r="A155" s="173">
        <v>41</v>
      </c>
      <c r="B155" s="174" t="s">
        <v>1077</v>
      </c>
      <c r="C155" s="190" t="s">
        <v>1078</v>
      </c>
      <c r="D155" s="175" t="s">
        <v>170</v>
      </c>
      <c r="E155" s="176">
        <v>28.5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21</v>
      </c>
      <c r="M155" s="178">
        <f>G155*(1+L155/100)</f>
        <v>0</v>
      </c>
      <c r="N155" s="176">
        <v>0</v>
      </c>
      <c r="O155" s="176">
        <f>ROUND(E155*N155,2)</f>
        <v>0</v>
      </c>
      <c r="P155" s="176">
        <v>1.15E-3</v>
      </c>
      <c r="Q155" s="176">
        <f>ROUND(E155*P155,2)</f>
        <v>0.03</v>
      </c>
      <c r="R155" s="178" t="s">
        <v>1071</v>
      </c>
      <c r="S155" s="178" t="s">
        <v>160</v>
      </c>
      <c r="T155" s="179" t="s">
        <v>160</v>
      </c>
      <c r="U155" s="158">
        <v>3.5000000000000003E-2</v>
      </c>
      <c r="V155" s="158">
        <f>ROUND(E155*U155,2)</f>
        <v>1</v>
      </c>
      <c r="W155" s="158"/>
      <c r="X155" s="158" t="s">
        <v>161</v>
      </c>
      <c r="Y155" s="158" t="s">
        <v>162</v>
      </c>
      <c r="Z155" s="147"/>
      <c r="AA155" s="147"/>
      <c r="AB155" s="147"/>
      <c r="AC155" s="147"/>
      <c r="AD155" s="147"/>
      <c r="AE155" s="147"/>
      <c r="AF155" s="147"/>
      <c r="AG155" s="147" t="s">
        <v>163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91" t="s">
        <v>1437</v>
      </c>
      <c r="D156" s="160"/>
      <c r="E156" s="161">
        <v>19.2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167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91" t="s">
        <v>1439</v>
      </c>
      <c r="D157" s="160"/>
      <c r="E157" s="161">
        <v>3.4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167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91" t="s">
        <v>1438</v>
      </c>
      <c r="D158" s="160"/>
      <c r="E158" s="161">
        <v>5.9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167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3">
        <v>42</v>
      </c>
      <c r="B159" s="174" t="s">
        <v>1091</v>
      </c>
      <c r="C159" s="190" t="s">
        <v>1092</v>
      </c>
      <c r="D159" s="175" t="s">
        <v>170</v>
      </c>
      <c r="E159" s="176">
        <v>38.234999999999999</v>
      </c>
      <c r="F159" s="177"/>
      <c r="G159" s="178">
        <f>ROUND(E159*F159,2)</f>
        <v>0</v>
      </c>
      <c r="H159" s="177"/>
      <c r="I159" s="178">
        <f>ROUND(E159*H159,2)</f>
        <v>0</v>
      </c>
      <c r="J159" s="177"/>
      <c r="K159" s="178">
        <f>ROUND(E159*J159,2)</f>
        <v>0</v>
      </c>
      <c r="L159" s="178">
        <v>21</v>
      </c>
      <c r="M159" s="178">
        <f>G159*(1+L159/100)</f>
        <v>0</v>
      </c>
      <c r="N159" s="176">
        <v>0</v>
      </c>
      <c r="O159" s="176">
        <f>ROUND(E159*N159,2)</f>
        <v>0</v>
      </c>
      <c r="P159" s="176">
        <v>0</v>
      </c>
      <c r="Q159" s="176">
        <f>ROUND(E159*P159,2)</f>
        <v>0</v>
      </c>
      <c r="R159" s="178" t="s">
        <v>1071</v>
      </c>
      <c r="S159" s="178" t="s">
        <v>160</v>
      </c>
      <c r="T159" s="179" t="s">
        <v>160</v>
      </c>
      <c r="U159" s="158">
        <v>9.5000000000000001E-2</v>
      </c>
      <c r="V159" s="158">
        <f>ROUND(E159*U159,2)</f>
        <v>3.63</v>
      </c>
      <c r="W159" s="158"/>
      <c r="X159" s="158" t="s">
        <v>161</v>
      </c>
      <c r="Y159" s="158" t="s">
        <v>162</v>
      </c>
      <c r="Z159" s="147"/>
      <c r="AA159" s="147"/>
      <c r="AB159" s="147"/>
      <c r="AC159" s="147"/>
      <c r="AD159" s="147"/>
      <c r="AE159" s="147"/>
      <c r="AF159" s="147"/>
      <c r="AG159" s="147" t="s">
        <v>406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91" t="s">
        <v>1462</v>
      </c>
      <c r="D160" s="160"/>
      <c r="E160" s="161">
        <v>38.234999999999999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167</v>
      </c>
      <c r="AH160" s="147">
        <v>5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3">
        <v>43</v>
      </c>
      <c r="B161" s="174" t="s">
        <v>1094</v>
      </c>
      <c r="C161" s="190" t="s">
        <v>1095</v>
      </c>
      <c r="D161" s="175" t="s">
        <v>170</v>
      </c>
      <c r="E161" s="176">
        <v>38.234999999999999</v>
      </c>
      <c r="F161" s="177"/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21</v>
      </c>
      <c r="M161" s="178">
        <f>G161*(1+L161/100)</f>
        <v>0</v>
      </c>
      <c r="N161" s="176">
        <v>1.58E-3</v>
      </c>
      <c r="O161" s="176">
        <f>ROUND(E161*N161,2)</f>
        <v>0.06</v>
      </c>
      <c r="P161" s="176">
        <v>0</v>
      </c>
      <c r="Q161" s="176">
        <f>ROUND(E161*P161,2)</f>
        <v>0</v>
      </c>
      <c r="R161" s="178" t="s">
        <v>1071</v>
      </c>
      <c r="S161" s="178" t="s">
        <v>160</v>
      </c>
      <c r="T161" s="179" t="s">
        <v>160</v>
      </c>
      <c r="U161" s="158">
        <v>0.26</v>
      </c>
      <c r="V161" s="158">
        <f>ROUND(E161*U161,2)</f>
        <v>9.94</v>
      </c>
      <c r="W161" s="158"/>
      <c r="X161" s="158" t="s">
        <v>161</v>
      </c>
      <c r="Y161" s="158" t="s">
        <v>162</v>
      </c>
      <c r="Z161" s="147"/>
      <c r="AA161" s="147"/>
      <c r="AB161" s="147"/>
      <c r="AC161" s="147"/>
      <c r="AD161" s="147"/>
      <c r="AE161" s="147"/>
      <c r="AF161" s="147"/>
      <c r="AG161" s="147" t="s">
        <v>406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254" t="s">
        <v>1096</v>
      </c>
      <c r="D162" s="255"/>
      <c r="E162" s="255"/>
      <c r="F162" s="255"/>
      <c r="G162" s="255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189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91" t="s">
        <v>1463</v>
      </c>
      <c r="D163" s="160"/>
      <c r="E163" s="161">
        <v>24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167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1" t="s">
        <v>1464</v>
      </c>
      <c r="D164" s="160"/>
      <c r="E164" s="161">
        <v>5.86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167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1" t="s">
        <v>1465</v>
      </c>
      <c r="D165" s="160"/>
      <c r="E165" s="161">
        <v>8.375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167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3">
        <v>44</v>
      </c>
      <c r="B166" s="174" t="s">
        <v>1104</v>
      </c>
      <c r="C166" s="190" t="s">
        <v>1105</v>
      </c>
      <c r="D166" s="175" t="s">
        <v>186</v>
      </c>
      <c r="E166" s="176">
        <v>34.9</v>
      </c>
      <c r="F166" s="177"/>
      <c r="G166" s="178">
        <f>ROUND(E166*F166,2)</f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21</v>
      </c>
      <c r="M166" s="178">
        <f>G166*(1+L166/100)</f>
        <v>0</v>
      </c>
      <c r="N166" s="176">
        <v>3.2000000000000003E-4</v>
      </c>
      <c r="O166" s="176">
        <f>ROUND(E166*N166,2)</f>
        <v>0.01</v>
      </c>
      <c r="P166" s="176">
        <v>0</v>
      </c>
      <c r="Q166" s="176">
        <f>ROUND(E166*P166,2)</f>
        <v>0</v>
      </c>
      <c r="R166" s="178" t="s">
        <v>1071</v>
      </c>
      <c r="S166" s="178" t="s">
        <v>160</v>
      </c>
      <c r="T166" s="179" t="s">
        <v>160</v>
      </c>
      <c r="U166" s="158">
        <v>0.11</v>
      </c>
      <c r="V166" s="158">
        <f>ROUND(E166*U166,2)</f>
        <v>3.84</v>
      </c>
      <c r="W166" s="158"/>
      <c r="X166" s="158" t="s">
        <v>161</v>
      </c>
      <c r="Y166" s="158" t="s">
        <v>162</v>
      </c>
      <c r="Z166" s="147"/>
      <c r="AA166" s="147"/>
      <c r="AB166" s="147"/>
      <c r="AC166" s="147"/>
      <c r="AD166" s="147"/>
      <c r="AE166" s="147"/>
      <c r="AF166" s="147"/>
      <c r="AG166" s="147" t="s">
        <v>163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91" t="s">
        <v>1410</v>
      </c>
      <c r="D167" s="160"/>
      <c r="E167" s="161">
        <v>16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167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1" t="s">
        <v>1466</v>
      </c>
      <c r="D168" s="160"/>
      <c r="E168" s="161">
        <v>8.1999999999999993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167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91" t="s">
        <v>1467</v>
      </c>
      <c r="D169" s="160"/>
      <c r="E169" s="161">
        <v>10.7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167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>
        <v>45</v>
      </c>
      <c r="B170" s="155" t="s">
        <v>1468</v>
      </c>
      <c r="C170" s="193" t="s">
        <v>1469</v>
      </c>
      <c r="D170" s="156" t="s">
        <v>0</v>
      </c>
      <c r="E170" s="188"/>
      <c r="F170" s="159"/>
      <c r="G170" s="158">
        <f>ROUND(E170*F170,2)</f>
        <v>0</v>
      </c>
      <c r="H170" s="159"/>
      <c r="I170" s="158">
        <f>ROUND(E170*H170,2)</f>
        <v>0</v>
      </c>
      <c r="J170" s="159"/>
      <c r="K170" s="158">
        <f>ROUND(E170*J170,2)</f>
        <v>0</v>
      </c>
      <c r="L170" s="158">
        <v>21</v>
      </c>
      <c r="M170" s="158">
        <f>G170*(1+L170/100)</f>
        <v>0</v>
      </c>
      <c r="N170" s="157">
        <v>0</v>
      </c>
      <c r="O170" s="157">
        <f>ROUND(E170*N170,2)</f>
        <v>0</v>
      </c>
      <c r="P170" s="157">
        <v>0</v>
      </c>
      <c r="Q170" s="157">
        <f>ROUND(E170*P170,2)</f>
        <v>0</v>
      </c>
      <c r="R170" s="158" t="s">
        <v>1071</v>
      </c>
      <c r="S170" s="158" t="s">
        <v>160</v>
      </c>
      <c r="T170" s="158" t="s">
        <v>160</v>
      </c>
      <c r="U170" s="158">
        <v>0</v>
      </c>
      <c r="V170" s="158">
        <f>ROUND(E170*U170,2)</f>
        <v>0</v>
      </c>
      <c r="W170" s="158"/>
      <c r="X170" s="158" t="s">
        <v>320</v>
      </c>
      <c r="Y170" s="158" t="s">
        <v>162</v>
      </c>
      <c r="Z170" s="147"/>
      <c r="AA170" s="147"/>
      <c r="AB170" s="147"/>
      <c r="AC170" s="147"/>
      <c r="AD170" s="147"/>
      <c r="AE170" s="147"/>
      <c r="AF170" s="147"/>
      <c r="AG170" s="147" t="s">
        <v>321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260" t="s">
        <v>1116</v>
      </c>
      <c r="D171" s="261"/>
      <c r="E171" s="261"/>
      <c r="F171" s="261"/>
      <c r="G171" s="261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165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x14ac:dyDescent="0.2">
      <c r="A172" s="166" t="s">
        <v>154</v>
      </c>
      <c r="B172" s="167" t="s">
        <v>100</v>
      </c>
      <c r="C172" s="189" t="s">
        <v>101</v>
      </c>
      <c r="D172" s="168"/>
      <c r="E172" s="169"/>
      <c r="F172" s="170"/>
      <c r="G172" s="170">
        <f>SUMIF(AG173:AG197,"&lt;&gt;NOR",G173:G197)</f>
        <v>0</v>
      </c>
      <c r="H172" s="170"/>
      <c r="I172" s="170">
        <f>SUM(I173:I197)</f>
        <v>0</v>
      </c>
      <c r="J172" s="170"/>
      <c r="K172" s="170">
        <f>SUM(K173:K197)</f>
        <v>0</v>
      </c>
      <c r="L172" s="170"/>
      <c r="M172" s="170">
        <f>SUM(M173:M197)</f>
        <v>0</v>
      </c>
      <c r="N172" s="169"/>
      <c r="O172" s="169">
        <f>SUM(O173:O197)</f>
        <v>0.14000000000000001</v>
      </c>
      <c r="P172" s="169"/>
      <c r="Q172" s="169">
        <f>SUM(Q173:Q197)</f>
        <v>0</v>
      </c>
      <c r="R172" s="170"/>
      <c r="S172" s="170"/>
      <c r="T172" s="171"/>
      <c r="U172" s="165"/>
      <c r="V172" s="165">
        <f>SUM(V173:V197)</f>
        <v>9.1</v>
      </c>
      <c r="W172" s="165"/>
      <c r="X172" s="165"/>
      <c r="Y172" s="165"/>
      <c r="AG172" t="s">
        <v>155</v>
      </c>
    </row>
    <row r="173" spans="1:60" ht="22.5" outlineLevel="1" x14ac:dyDescent="0.2">
      <c r="A173" s="173">
        <v>46</v>
      </c>
      <c r="B173" s="174" t="s">
        <v>323</v>
      </c>
      <c r="C173" s="190" t="s">
        <v>324</v>
      </c>
      <c r="D173" s="175" t="s">
        <v>170</v>
      </c>
      <c r="E173" s="176">
        <v>18.3645</v>
      </c>
      <c r="F173" s="177"/>
      <c r="G173" s="178">
        <f>ROUND(E173*F173,2)</f>
        <v>0</v>
      </c>
      <c r="H173" s="177"/>
      <c r="I173" s="178">
        <f>ROUND(E173*H173,2)</f>
        <v>0</v>
      </c>
      <c r="J173" s="177"/>
      <c r="K173" s="178">
        <f>ROUND(E173*J173,2)</f>
        <v>0</v>
      </c>
      <c r="L173" s="178">
        <v>21</v>
      </c>
      <c r="M173" s="178">
        <f>G173*(1+L173/100)</f>
        <v>0</v>
      </c>
      <c r="N173" s="176">
        <v>1.6000000000000001E-4</v>
      </c>
      <c r="O173" s="176">
        <f>ROUND(E173*N173,2)</f>
        <v>0</v>
      </c>
      <c r="P173" s="176">
        <v>0</v>
      </c>
      <c r="Q173" s="176">
        <f>ROUND(E173*P173,2)</f>
        <v>0</v>
      </c>
      <c r="R173" s="178" t="s">
        <v>325</v>
      </c>
      <c r="S173" s="178" t="s">
        <v>160</v>
      </c>
      <c r="T173" s="179" t="s">
        <v>160</v>
      </c>
      <c r="U173" s="158">
        <v>0.14000000000000001</v>
      </c>
      <c r="V173" s="158">
        <f>ROUND(E173*U173,2)</f>
        <v>2.57</v>
      </c>
      <c r="W173" s="158"/>
      <c r="X173" s="158" t="s">
        <v>161</v>
      </c>
      <c r="Y173" s="158" t="s">
        <v>162</v>
      </c>
      <c r="Z173" s="147"/>
      <c r="AA173" s="147"/>
      <c r="AB173" s="147"/>
      <c r="AC173" s="147"/>
      <c r="AD173" s="147"/>
      <c r="AE173" s="147"/>
      <c r="AF173" s="147"/>
      <c r="AG173" s="147" t="s">
        <v>163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91" t="s">
        <v>327</v>
      </c>
      <c r="D174" s="160"/>
      <c r="E174" s="161">
        <v>8.3160000000000007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167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91" t="s">
        <v>329</v>
      </c>
      <c r="D175" s="160"/>
      <c r="E175" s="161">
        <v>10.048500000000001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167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3">
        <v>47</v>
      </c>
      <c r="B176" s="174" t="s">
        <v>343</v>
      </c>
      <c r="C176" s="190" t="s">
        <v>344</v>
      </c>
      <c r="D176" s="175" t="s">
        <v>170</v>
      </c>
      <c r="E176" s="176">
        <v>28.5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21</v>
      </c>
      <c r="M176" s="178">
        <f>G176*(1+L176/100)</f>
        <v>0</v>
      </c>
      <c r="N176" s="176">
        <v>0</v>
      </c>
      <c r="O176" s="176">
        <f>ROUND(E176*N176,2)</f>
        <v>0</v>
      </c>
      <c r="P176" s="176">
        <v>0</v>
      </c>
      <c r="Q176" s="176">
        <f>ROUND(E176*P176,2)</f>
        <v>0</v>
      </c>
      <c r="R176" s="178" t="s">
        <v>325</v>
      </c>
      <c r="S176" s="178" t="s">
        <v>160</v>
      </c>
      <c r="T176" s="179" t="s">
        <v>160</v>
      </c>
      <c r="U176" s="158">
        <v>0.08</v>
      </c>
      <c r="V176" s="158">
        <f>ROUND(E176*U176,2)</f>
        <v>2.2799999999999998</v>
      </c>
      <c r="W176" s="158"/>
      <c r="X176" s="158" t="s">
        <v>161</v>
      </c>
      <c r="Y176" s="158" t="s">
        <v>162</v>
      </c>
      <c r="Z176" s="147"/>
      <c r="AA176" s="147"/>
      <c r="AB176" s="147"/>
      <c r="AC176" s="147"/>
      <c r="AD176" s="147"/>
      <c r="AE176" s="147"/>
      <c r="AF176" s="147"/>
      <c r="AG176" s="147" t="s">
        <v>163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91" t="s">
        <v>1437</v>
      </c>
      <c r="D177" s="160"/>
      <c r="E177" s="161">
        <v>19.2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167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91" t="s">
        <v>1439</v>
      </c>
      <c r="D178" s="160"/>
      <c r="E178" s="161">
        <v>3.4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167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1" t="s">
        <v>1438</v>
      </c>
      <c r="D179" s="160"/>
      <c r="E179" s="161">
        <v>5.9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167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73">
        <v>48</v>
      </c>
      <c r="B180" s="174" t="s">
        <v>346</v>
      </c>
      <c r="C180" s="190" t="s">
        <v>347</v>
      </c>
      <c r="D180" s="175" t="s">
        <v>170</v>
      </c>
      <c r="E180" s="176">
        <v>31.35</v>
      </c>
      <c r="F180" s="177"/>
      <c r="G180" s="178">
        <f>ROUND(E180*F180,2)</f>
        <v>0</v>
      </c>
      <c r="H180" s="177"/>
      <c r="I180" s="178">
        <f>ROUND(E180*H180,2)</f>
        <v>0</v>
      </c>
      <c r="J180" s="177"/>
      <c r="K180" s="178">
        <f>ROUND(E180*J180,2)</f>
        <v>0</v>
      </c>
      <c r="L180" s="178">
        <v>21</v>
      </c>
      <c r="M180" s="178">
        <f>G180*(1+L180/100)</f>
        <v>0</v>
      </c>
      <c r="N180" s="176">
        <v>1.0000000000000001E-5</v>
      </c>
      <c r="O180" s="176">
        <f>ROUND(E180*N180,2)</f>
        <v>0</v>
      </c>
      <c r="P180" s="176">
        <v>0</v>
      </c>
      <c r="Q180" s="176">
        <f>ROUND(E180*P180,2)</f>
        <v>0</v>
      </c>
      <c r="R180" s="178" t="s">
        <v>325</v>
      </c>
      <c r="S180" s="178" t="s">
        <v>160</v>
      </c>
      <c r="T180" s="179" t="s">
        <v>160</v>
      </c>
      <c r="U180" s="158">
        <v>7.0000000000000007E-2</v>
      </c>
      <c r="V180" s="158">
        <f>ROUND(E180*U180,2)</f>
        <v>2.19</v>
      </c>
      <c r="W180" s="158"/>
      <c r="X180" s="158" t="s">
        <v>161</v>
      </c>
      <c r="Y180" s="158" t="s">
        <v>162</v>
      </c>
      <c r="Z180" s="147"/>
      <c r="AA180" s="147"/>
      <c r="AB180" s="147"/>
      <c r="AC180" s="147"/>
      <c r="AD180" s="147"/>
      <c r="AE180" s="147"/>
      <c r="AF180" s="147"/>
      <c r="AG180" s="147" t="s">
        <v>163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191" t="s">
        <v>1470</v>
      </c>
      <c r="D181" s="160"/>
      <c r="E181" s="161">
        <v>21.12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167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1" t="s">
        <v>1471</v>
      </c>
      <c r="D182" s="160"/>
      <c r="E182" s="161">
        <v>3.74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167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91" t="s">
        <v>1472</v>
      </c>
      <c r="D183" s="160"/>
      <c r="E183" s="161">
        <v>6.49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167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2.5" outlineLevel="1" x14ac:dyDescent="0.2">
      <c r="A184" s="173">
        <v>49</v>
      </c>
      <c r="B184" s="174" t="s">
        <v>1152</v>
      </c>
      <c r="C184" s="190" t="s">
        <v>1153</v>
      </c>
      <c r="D184" s="175" t="s">
        <v>186</v>
      </c>
      <c r="E184" s="176">
        <v>41.15</v>
      </c>
      <c r="F184" s="177"/>
      <c r="G184" s="178">
        <f>ROUND(E184*F184,2)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21</v>
      </c>
      <c r="M184" s="178">
        <f>G184*(1+L184/100)</f>
        <v>0</v>
      </c>
      <c r="N184" s="176">
        <v>0</v>
      </c>
      <c r="O184" s="176">
        <f>ROUND(E184*N184,2)</f>
        <v>0</v>
      </c>
      <c r="P184" s="176">
        <v>0</v>
      </c>
      <c r="Q184" s="176">
        <f>ROUND(E184*P184,2)</f>
        <v>0</v>
      </c>
      <c r="R184" s="178" t="s">
        <v>325</v>
      </c>
      <c r="S184" s="178" t="s">
        <v>160</v>
      </c>
      <c r="T184" s="179" t="s">
        <v>160</v>
      </c>
      <c r="U184" s="158">
        <v>0.05</v>
      </c>
      <c r="V184" s="158">
        <f>ROUND(E184*U184,2)</f>
        <v>2.06</v>
      </c>
      <c r="W184" s="158"/>
      <c r="X184" s="158" t="s">
        <v>161</v>
      </c>
      <c r="Y184" s="158" t="s">
        <v>162</v>
      </c>
      <c r="Z184" s="147"/>
      <c r="AA184" s="147"/>
      <c r="AB184" s="147"/>
      <c r="AC184" s="147"/>
      <c r="AD184" s="147"/>
      <c r="AE184" s="147"/>
      <c r="AF184" s="147"/>
      <c r="AG184" s="147" t="s">
        <v>163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191" t="s">
        <v>1473</v>
      </c>
      <c r="D185" s="160"/>
      <c r="E185" s="161">
        <v>22.25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167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91" t="s">
        <v>1466</v>
      </c>
      <c r="D186" s="160"/>
      <c r="E186" s="161">
        <v>8.1999999999999993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167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1" t="s">
        <v>1467</v>
      </c>
      <c r="D187" s="160"/>
      <c r="E187" s="161">
        <v>10.7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167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1" x14ac:dyDescent="0.2">
      <c r="A188" s="173">
        <v>50</v>
      </c>
      <c r="B188" s="174" t="s">
        <v>1474</v>
      </c>
      <c r="C188" s="190" t="s">
        <v>1475</v>
      </c>
      <c r="D188" s="175" t="s">
        <v>170</v>
      </c>
      <c r="E188" s="176">
        <v>28.5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6">
        <v>3.15E-3</v>
      </c>
      <c r="O188" s="176">
        <f>ROUND(E188*N188,2)</f>
        <v>0.09</v>
      </c>
      <c r="P188" s="176">
        <v>0</v>
      </c>
      <c r="Q188" s="176">
        <f>ROUND(E188*P188,2)</f>
        <v>0</v>
      </c>
      <c r="R188" s="178" t="s">
        <v>325</v>
      </c>
      <c r="S188" s="178" t="s">
        <v>160</v>
      </c>
      <c r="T188" s="179" t="s">
        <v>160</v>
      </c>
      <c r="U188" s="158">
        <v>0</v>
      </c>
      <c r="V188" s="158">
        <f>ROUND(E188*U188,2)</f>
        <v>0</v>
      </c>
      <c r="W188" s="158"/>
      <c r="X188" s="158" t="s">
        <v>161</v>
      </c>
      <c r="Y188" s="158" t="s">
        <v>162</v>
      </c>
      <c r="Z188" s="147"/>
      <c r="AA188" s="147"/>
      <c r="AB188" s="147"/>
      <c r="AC188" s="147"/>
      <c r="AD188" s="147"/>
      <c r="AE188" s="147"/>
      <c r="AF188" s="147"/>
      <c r="AG188" s="147" t="s">
        <v>406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191" t="s">
        <v>1437</v>
      </c>
      <c r="D189" s="160"/>
      <c r="E189" s="161">
        <v>19.2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167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91" t="s">
        <v>1439</v>
      </c>
      <c r="D190" s="160"/>
      <c r="E190" s="161">
        <v>3.4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167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91" t="s">
        <v>1438</v>
      </c>
      <c r="D191" s="160"/>
      <c r="E191" s="161">
        <v>5.9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167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2.5" outlineLevel="1" x14ac:dyDescent="0.2">
      <c r="A192" s="173">
        <v>51</v>
      </c>
      <c r="B192" s="174" t="s">
        <v>351</v>
      </c>
      <c r="C192" s="190" t="s">
        <v>352</v>
      </c>
      <c r="D192" s="175" t="s">
        <v>219</v>
      </c>
      <c r="E192" s="176">
        <v>1.4962500000000001</v>
      </c>
      <c r="F192" s="177"/>
      <c r="G192" s="178">
        <f>ROUND(E192*F192,2)</f>
        <v>0</v>
      </c>
      <c r="H192" s="177"/>
      <c r="I192" s="178">
        <f>ROUND(E192*H192,2)</f>
        <v>0</v>
      </c>
      <c r="J192" s="177"/>
      <c r="K192" s="178">
        <f>ROUND(E192*J192,2)</f>
        <v>0</v>
      </c>
      <c r="L192" s="178">
        <v>21</v>
      </c>
      <c r="M192" s="178">
        <f>G192*(1+L192/100)</f>
        <v>0</v>
      </c>
      <c r="N192" s="176">
        <v>3.5000000000000003E-2</v>
      </c>
      <c r="O192" s="176">
        <f>ROUND(E192*N192,2)</f>
        <v>0.05</v>
      </c>
      <c r="P192" s="176">
        <v>0</v>
      </c>
      <c r="Q192" s="176">
        <f>ROUND(E192*P192,2)</f>
        <v>0</v>
      </c>
      <c r="R192" s="178" t="s">
        <v>353</v>
      </c>
      <c r="S192" s="178" t="s">
        <v>160</v>
      </c>
      <c r="T192" s="179" t="s">
        <v>160</v>
      </c>
      <c r="U192" s="158">
        <v>0</v>
      </c>
      <c r="V192" s="158">
        <f>ROUND(E192*U192,2)</f>
        <v>0</v>
      </c>
      <c r="W192" s="158"/>
      <c r="X192" s="158" t="s">
        <v>354</v>
      </c>
      <c r="Y192" s="158" t="s">
        <v>162</v>
      </c>
      <c r="Z192" s="147"/>
      <c r="AA192" s="147"/>
      <c r="AB192" s="147"/>
      <c r="AC192" s="147"/>
      <c r="AD192" s="147"/>
      <c r="AE192" s="147"/>
      <c r="AF192" s="147"/>
      <c r="AG192" s="147" t="s">
        <v>355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91" t="s">
        <v>1476</v>
      </c>
      <c r="D193" s="160"/>
      <c r="E193" s="161">
        <v>1.008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167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91" t="s">
        <v>1477</v>
      </c>
      <c r="D194" s="160"/>
      <c r="E194" s="161">
        <v>0.17849999999999999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167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91" t="s">
        <v>1478</v>
      </c>
      <c r="D195" s="160"/>
      <c r="E195" s="161">
        <v>0.30975000000000003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167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>
        <v>52</v>
      </c>
      <c r="B196" s="155" t="s">
        <v>357</v>
      </c>
      <c r="C196" s="193" t="s">
        <v>358</v>
      </c>
      <c r="D196" s="156" t="s">
        <v>0</v>
      </c>
      <c r="E196" s="188"/>
      <c r="F196" s="159"/>
      <c r="G196" s="158">
        <f>ROUND(E196*F196,2)</f>
        <v>0</v>
      </c>
      <c r="H196" s="159"/>
      <c r="I196" s="158">
        <f>ROUND(E196*H196,2)</f>
        <v>0</v>
      </c>
      <c r="J196" s="159"/>
      <c r="K196" s="158">
        <f>ROUND(E196*J196,2)</f>
        <v>0</v>
      </c>
      <c r="L196" s="158">
        <v>21</v>
      </c>
      <c r="M196" s="158">
        <f>G196*(1+L196/100)</f>
        <v>0</v>
      </c>
      <c r="N196" s="157">
        <v>0</v>
      </c>
      <c r="O196" s="157">
        <f>ROUND(E196*N196,2)</f>
        <v>0</v>
      </c>
      <c r="P196" s="157">
        <v>0</v>
      </c>
      <c r="Q196" s="157">
        <f>ROUND(E196*P196,2)</f>
        <v>0</v>
      </c>
      <c r="R196" s="158" t="s">
        <v>325</v>
      </c>
      <c r="S196" s="158" t="s">
        <v>160</v>
      </c>
      <c r="T196" s="158" t="s">
        <v>160</v>
      </c>
      <c r="U196" s="158">
        <v>0</v>
      </c>
      <c r="V196" s="158">
        <f>ROUND(E196*U196,2)</f>
        <v>0</v>
      </c>
      <c r="W196" s="158"/>
      <c r="X196" s="158" t="s">
        <v>320</v>
      </c>
      <c r="Y196" s="158" t="s">
        <v>162</v>
      </c>
      <c r="Z196" s="147"/>
      <c r="AA196" s="147"/>
      <c r="AB196" s="147"/>
      <c r="AC196" s="147"/>
      <c r="AD196" s="147"/>
      <c r="AE196" s="147"/>
      <c r="AF196" s="147"/>
      <c r="AG196" s="147" t="s">
        <v>321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260" t="s">
        <v>359</v>
      </c>
      <c r="D197" s="261"/>
      <c r="E197" s="261"/>
      <c r="F197" s="261"/>
      <c r="G197" s="261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165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x14ac:dyDescent="0.2">
      <c r="A198" s="166" t="s">
        <v>154</v>
      </c>
      <c r="B198" s="167" t="s">
        <v>102</v>
      </c>
      <c r="C198" s="189" t="s">
        <v>103</v>
      </c>
      <c r="D198" s="168"/>
      <c r="E198" s="169"/>
      <c r="F198" s="170"/>
      <c r="G198" s="170">
        <f>SUMIF(AG199:AG211,"&lt;&gt;NOR",G199:G211)</f>
        <v>0</v>
      </c>
      <c r="H198" s="170"/>
      <c r="I198" s="170">
        <f>SUM(I199:I211)</f>
        <v>0</v>
      </c>
      <c r="J198" s="170"/>
      <c r="K198" s="170">
        <f>SUM(K199:K211)</f>
        <v>0</v>
      </c>
      <c r="L198" s="170"/>
      <c r="M198" s="170">
        <f>SUM(M199:M211)</f>
        <v>0</v>
      </c>
      <c r="N198" s="169"/>
      <c r="O198" s="169">
        <f>SUM(O199:O211)</f>
        <v>0.38</v>
      </c>
      <c r="P198" s="169"/>
      <c r="Q198" s="169">
        <f>SUM(Q199:Q211)</f>
        <v>0.37</v>
      </c>
      <c r="R198" s="170"/>
      <c r="S198" s="170"/>
      <c r="T198" s="171"/>
      <c r="U198" s="165"/>
      <c r="V198" s="165">
        <f>SUM(V199:V211)</f>
        <v>14.34</v>
      </c>
      <c r="W198" s="165"/>
      <c r="X198" s="165"/>
      <c r="Y198" s="165"/>
      <c r="AG198" t="s">
        <v>155</v>
      </c>
    </row>
    <row r="199" spans="1:60" ht="22.5" outlineLevel="1" x14ac:dyDescent="0.2">
      <c r="A199" s="173">
        <v>53</v>
      </c>
      <c r="B199" s="174" t="s">
        <v>360</v>
      </c>
      <c r="C199" s="190" t="s">
        <v>361</v>
      </c>
      <c r="D199" s="175" t="s">
        <v>186</v>
      </c>
      <c r="E199" s="176">
        <v>49.35</v>
      </c>
      <c r="F199" s="177"/>
      <c r="G199" s="178">
        <f>ROUND(E199*F199,2)</f>
        <v>0</v>
      </c>
      <c r="H199" s="177"/>
      <c r="I199" s="178">
        <f>ROUND(E199*H199,2)</f>
        <v>0</v>
      </c>
      <c r="J199" s="177"/>
      <c r="K199" s="178">
        <f>ROUND(E199*J199,2)</f>
        <v>0</v>
      </c>
      <c r="L199" s="178">
        <v>21</v>
      </c>
      <c r="M199" s="178">
        <f>G199*(1+L199/100)</f>
        <v>0</v>
      </c>
      <c r="N199" s="176">
        <v>7.4599999999999996E-3</v>
      </c>
      <c r="O199" s="176">
        <f>ROUND(E199*N199,2)</f>
        <v>0.37</v>
      </c>
      <c r="P199" s="176">
        <v>0</v>
      </c>
      <c r="Q199" s="176">
        <f>ROUND(E199*P199,2)</f>
        <v>0</v>
      </c>
      <c r="R199" s="178" t="s">
        <v>362</v>
      </c>
      <c r="S199" s="178" t="s">
        <v>160</v>
      </c>
      <c r="T199" s="179" t="s">
        <v>160</v>
      </c>
      <c r="U199" s="158">
        <v>0.252</v>
      </c>
      <c r="V199" s="158">
        <f>ROUND(E199*U199,2)</f>
        <v>12.44</v>
      </c>
      <c r="W199" s="158"/>
      <c r="X199" s="158" t="s">
        <v>161</v>
      </c>
      <c r="Y199" s="158" t="s">
        <v>162</v>
      </c>
      <c r="Z199" s="147"/>
      <c r="AA199" s="147"/>
      <c r="AB199" s="147"/>
      <c r="AC199" s="147"/>
      <c r="AD199" s="147"/>
      <c r="AE199" s="147"/>
      <c r="AF199" s="147"/>
      <c r="AG199" s="147" t="s">
        <v>163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91" t="s">
        <v>364</v>
      </c>
      <c r="D200" s="160"/>
      <c r="E200" s="161">
        <v>18.600000000000001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167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1" t="s">
        <v>366</v>
      </c>
      <c r="D201" s="160"/>
      <c r="E201" s="161">
        <v>30.75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167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3">
        <v>54</v>
      </c>
      <c r="B202" s="174" t="s">
        <v>371</v>
      </c>
      <c r="C202" s="190" t="s">
        <v>372</v>
      </c>
      <c r="D202" s="175" t="s">
        <v>170</v>
      </c>
      <c r="E202" s="176">
        <v>16.695</v>
      </c>
      <c r="F202" s="177"/>
      <c r="G202" s="178">
        <f>ROUND(E202*F202,2)</f>
        <v>0</v>
      </c>
      <c r="H202" s="177"/>
      <c r="I202" s="178">
        <f>ROUND(E202*H202,2)</f>
        <v>0</v>
      </c>
      <c r="J202" s="177"/>
      <c r="K202" s="178">
        <f>ROUND(E202*J202,2)</f>
        <v>0</v>
      </c>
      <c r="L202" s="178">
        <v>21</v>
      </c>
      <c r="M202" s="178">
        <f>G202*(1+L202/100)</f>
        <v>0</v>
      </c>
      <c r="N202" s="176">
        <v>1.6000000000000001E-4</v>
      </c>
      <c r="O202" s="176">
        <f>ROUND(E202*N202,2)</f>
        <v>0</v>
      </c>
      <c r="P202" s="176">
        <v>2.1999999999999999E-2</v>
      </c>
      <c r="Q202" s="176">
        <f>ROUND(E202*P202,2)</f>
        <v>0.37</v>
      </c>
      <c r="R202" s="178" t="s">
        <v>362</v>
      </c>
      <c r="S202" s="178" t="s">
        <v>160</v>
      </c>
      <c r="T202" s="179" t="s">
        <v>160</v>
      </c>
      <c r="U202" s="158">
        <v>0.114</v>
      </c>
      <c r="V202" s="158">
        <f>ROUND(E202*U202,2)</f>
        <v>1.9</v>
      </c>
      <c r="W202" s="158"/>
      <c r="X202" s="158" t="s">
        <v>161</v>
      </c>
      <c r="Y202" s="158" t="s">
        <v>162</v>
      </c>
      <c r="Z202" s="147"/>
      <c r="AA202" s="147"/>
      <c r="AB202" s="147"/>
      <c r="AC202" s="147"/>
      <c r="AD202" s="147"/>
      <c r="AE202" s="147"/>
      <c r="AF202" s="147"/>
      <c r="AG202" s="147" t="s">
        <v>163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191" t="s">
        <v>374</v>
      </c>
      <c r="D203" s="160"/>
      <c r="E203" s="161">
        <v>7.56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167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91" t="s">
        <v>376</v>
      </c>
      <c r="D204" s="160"/>
      <c r="E204" s="161">
        <v>9.1349999999999998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167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73">
        <v>55</v>
      </c>
      <c r="B205" s="174" t="s">
        <v>381</v>
      </c>
      <c r="C205" s="190" t="s">
        <v>382</v>
      </c>
      <c r="D205" s="175" t="s">
        <v>219</v>
      </c>
      <c r="E205" s="176">
        <v>0.71064000000000005</v>
      </c>
      <c r="F205" s="177"/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21</v>
      </c>
      <c r="M205" s="178">
        <f>G205*(1+L205/100)</f>
        <v>0</v>
      </c>
      <c r="N205" s="176">
        <v>1.549E-2</v>
      </c>
      <c r="O205" s="176">
        <f>ROUND(E205*N205,2)</f>
        <v>0.01</v>
      </c>
      <c r="P205" s="176">
        <v>0</v>
      </c>
      <c r="Q205" s="176">
        <f>ROUND(E205*P205,2)</f>
        <v>0</v>
      </c>
      <c r="R205" s="178" t="s">
        <v>362</v>
      </c>
      <c r="S205" s="178" t="s">
        <v>160</v>
      </c>
      <c r="T205" s="179" t="s">
        <v>160</v>
      </c>
      <c r="U205" s="158">
        <v>0</v>
      </c>
      <c r="V205" s="158">
        <f>ROUND(E205*U205,2)</f>
        <v>0</v>
      </c>
      <c r="W205" s="158"/>
      <c r="X205" s="158" t="s">
        <v>161</v>
      </c>
      <c r="Y205" s="158" t="s">
        <v>162</v>
      </c>
      <c r="Z205" s="147"/>
      <c r="AA205" s="147"/>
      <c r="AB205" s="147"/>
      <c r="AC205" s="147"/>
      <c r="AD205" s="147"/>
      <c r="AE205" s="147"/>
      <c r="AF205" s="147"/>
      <c r="AG205" s="147" t="s">
        <v>163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91" t="s">
        <v>384</v>
      </c>
      <c r="D206" s="160"/>
      <c r="E206" s="161">
        <v>0.26784000000000002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167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91" t="s">
        <v>386</v>
      </c>
      <c r="D207" s="160"/>
      <c r="E207" s="161">
        <v>0.44280000000000003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167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73">
        <v>56</v>
      </c>
      <c r="B208" s="174" t="s">
        <v>391</v>
      </c>
      <c r="C208" s="190" t="s">
        <v>392</v>
      </c>
      <c r="D208" s="175" t="s">
        <v>219</v>
      </c>
      <c r="E208" s="176">
        <v>0.71064000000000005</v>
      </c>
      <c r="F208" s="177"/>
      <c r="G208" s="178">
        <f>ROUND(E208*F208,2)</f>
        <v>0</v>
      </c>
      <c r="H208" s="177"/>
      <c r="I208" s="178">
        <f>ROUND(E208*H208,2)</f>
        <v>0</v>
      </c>
      <c r="J208" s="177"/>
      <c r="K208" s="178">
        <f>ROUND(E208*J208,2)</f>
        <v>0</v>
      </c>
      <c r="L208" s="178">
        <v>21</v>
      </c>
      <c r="M208" s="178">
        <f>G208*(1+L208/100)</f>
        <v>0</v>
      </c>
      <c r="N208" s="176">
        <v>6.0000000000000002E-5</v>
      </c>
      <c r="O208" s="176">
        <f>ROUND(E208*N208,2)</f>
        <v>0</v>
      </c>
      <c r="P208" s="176">
        <v>0</v>
      </c>
      <c r="Q208" s="176">
        <f>ROUND(E208*P208,2)</f>
        <v>0</v>
      </c>
      <c r="R208" s="178"/>
      <c r="S208" s="178" t="s">
        <v>193</v>
      </c>
      <c r="T208" s="179" t="s">
        <v>245</v>
      </c>
      <c r="U208" s="158">
        <v>0</v>
      </c>
      <c r="V208" s="158">
        <f>ROUND(E208*U208,2)</f>
        <v>0</v>
      </c>
      <c r="W208" s="158"/>
      <c r="X208" s="158" t="s">
        <v>161</v>
      </c>
      <c r="Y208" s="158" t="s">
        <v>162</v>
      </c>
      <c r="Z208" s="147"/>
      <c r="AA208" s="147"/>
      <c r="AB208" s="147"/>
      <c r="AC208" s="147"/>
      <c r="AD208" s="147"/>
      <c r="AE208" s="147"/>
      <c r="AF208" s="147"/>
      <c r="AG208" s="147" t="s">
        <v>163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91" t="s">
        <v>1479</v>
      </c>
      <c r="D209" s="160"/>
      <c r="E209" s="161">
        <v>0.71064000000000005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167</v>
      </c>
      <c r="AH209" s="147">
        <v>5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>
        <v>57</v>
      </c>
      <c r="B210" s="155" t="s">
        <v>394</v>
      </c>
      <c r="C210" s="193" t="s">
        <v>395</v>
      </c>
      <c r="D210" s="156" t="s">
        <v>0</v>
      </c>
      <c r="E210" s="188"/>
      <c r="F210" s="159"/>
      <c r="G210" s="158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7">
        <v>0</v>
      </c>
      <c r="O210" s="157">
        <f>ROUND(E210*N210,2)</f>
        <v>0</v>
      </c>
      <c r="P210" s="157">
        <v>0</v>
      </c>
      <c r="Q210" s="157">
        <f>ROUND(E210*P210,2)</f>
        <v>0</v>
      </c>
      <c r="R210" s="158" t="s">
        <v>362</v>
      </c>
      <c r="S210" s="158" t="s">
        <v>160</v>
      </c>
      <c r="T210" s="158" t="s">
        <v>160</v>
      </c>
      <c r="U210" s="158">
        <v>0</v>
      </c>
      <c r="V210" s="158">
        <f>ROUND(E210*U210,2)</f>
        <v>0</v>
      </c>
      <c r="W210" s="158"/>
      <c r="X210" s="158" t="s">
        <v>320</v>
      </c>
      <c r="Y210" s="158" t="s">
        <v>162</v>
      </c>
      <c r="Z210" s="147"/>
      <c r="AA210" s="147"/>
      <c r="AB210" s="147"/>
      <c r="AC210" s="147"/>
      <c r="AD210" s="147"/>
      <c r="AE210" s="147"/>
      <c r="AF210" s="147"/>
      <c r="AG210" s="147" t="s">
        <v>321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260" t="s">
        <v>359</v>
      </c>
      <c r="D211" s="261"/>
      <c r="E211" s="261"/>
      <c r="F211" s="261"/>
      <c r="G211" s="261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165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x14ac:dyDescent="0.2">
      <c r="A212" s="166" t="s">
        <v>154</v>
      </c>
      <c r="B212" s="167" t="s">
        <v>106</v>
      </c>
      <c r="C212" s="189" t="s">
        <v>107</v>
      </c>
      <c r="D212" s="168"/>
      <c r="E212" s="169"/>
      <c r="F212" s="170"/>
      <c r="G212" s="170">
        <f>SUMIF(AG213:AG239,"&lt;&gt;NOR",G213:G239)</f>
        <v>0</v>
      </c>
      <c r="H212" s="170"/>
      <c r="I212" s="170">
        <f>SUM(I213:I239)</f>
        <v>0</v>
      </c>
      <c r="J212" s="170"/>
      <c r="K212" s="170">
        <f>SUM(K213:K239)</f>
        <v>0</v>
      </c>
      <c r="L212" s="170"/>
      <c r="M212" s="170">
        <f>SUM(M213:M239)</f>
        <v>0</v>
      </c>
      <c r="N212" s="169"/>
      <c r="O212" s="169">
        <f>SUM(O213:O239)</f>
        <v>0.19</v>
      </c>
      <c r="P212" s="169"/>
      <c r="Q212" s="169">
        <f>SUM(Q213:Q239)</f>
        <v>0.41</v>
      </c>
      <c r="R212" s="170"/>
      <c r="S212" s="170"/>
      <c r="T212" s="171"/>
      <c r="U212" s="165"/>
      <c r="V212" s="165">
        <f>SUM(V213:V239)</f>
        <v>20.34</v>
      </c>
      <c r="W212" s="165"/>
      <c r="X212" s="165"/>
      <c r="Y212" s="165"/>
      <c r="AG212" t="s">
        <v>155</v>
      </c>
    </row>
    <row r="213" spans="1:60" ht="22.5" outlineLevel="1" x14ac:dyDescent="0.2">
      <c r="A213" s="173">
        <v>58</v>
      </c>
      <c r="B213" s="174" t="s">
        <v>396</v>
      </c>
      <c r="C213" s="190" t="s">
        <v>397</v>
      </c>
      <c r="D213" s="175" t="s">
        <v>170</v>
      </c>
      <c r="E213" s="176">
        <v>18.585000000000001</v>
      </c>
      <c r="F213" s="177"/>
      <c r="G213" s="178">
        <f>ROUND(E213*F213,2)</f>
        <v>0</v>
      </c>
      <c r="H213" s="177"/>
      <c r="I213" s="178">
        <f>ROUND(E213*H213,2)</f>
        <v>0</v>
      </c>
      <c r="J213" s="177"/>
      <c r="K213" s="178">
        <f>ROUND(E213*J213,2)</f>
        <v>0</v>
      </c>
      <c r="L213" s="178">
        <v>21</v>
      </c>
      <c r="M213" s="178">
        <f>G213*(1+L213/100)</f>
        <v>0</v>
      </c>
      <c r="N213" s="176">
        <v>1.7000000000000001E-4</v>
      </c>
      <c r="O213" s="176">
        <f>ROUND(E213*N213,2)</f>
        <v>0</v>
      </c>
      <c r="P213" s="176">
        <v>0</v>
      </c>
      <c r="Q213" s="176">
        <f>ROUND(E213*P213,2)</f>
        <v>0</v>
      </c>
      <c r="R213" s="178" t="s">
        <v>398</v>
      </c>
      <c r="S213" s="178" t="s">
        <v>160</v>
      </c>
      <c r="T213" s="179" t="s">
        <v>160</v>
      </c>
      <c r="U213" s="158">
        <v>0.57299999999999995</v>
      </c>
      <c r="V213" s="158">
        <f>ROUND(E213*U213,2)</f>
        <v>10.65</v>
      </c>
      <c r="W213" s="158"/>
      <c r="X213" s="158" t="s">
        <v>161</v>
      </c>
      <c r="Y213" s="158" t="s">
        <v>162</v>
      </c>
      <c r="Z213" s="147"/>
      <c r="AA213" s="147"/>
      <c r="AB213" s="147"/>
      <c r="AC213" s="147"/>
      <c r="AD213" s="147"/>
      <c r="AE213" s="147"/>
      <c r="AF213" s="147"/>
      <c r="AG213" s="147" t="s">
        <v>163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254" t="s">
        <v>399</v>
      </c>
      <c r="D214" s="255"/>
      <c r="E214" s="255"/>
      <c r="F214" s="255"/>
      <c r="G214" s="255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189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91" t="s">
        <v>400</v>
      </c>
      <c r="D215" s="160"/>
      <c r="E215" s="161">
        <v>8.82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167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1" t="s">
        <v>401</v>
      </c>
      <c r="D216" s="160"/>
      <c r="E216" s="161">
        <v>9.7650000000000006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167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3">
        <v>59</v>
      </c>
      <c r="B217" s="174" t="s">
        <v>402</v>
      </c>
      <c r="C217" s="190" t="s">
        <v>403</v>
      </c>
      <c r="D217" s="175" t="s">
        <v>170</v>
      </c>
      <c r="E217" s="176">
        <v>16.695</v>
      </c>
      <c r="F217" s="177"/>
      <c r="G217" s="178">
        <f>ROUND(E217*F217,2)</f>
        <v>0</v>
      </c>
      <c r="H217" s="177"/>
      <c r="I217" s="178">
        <f>ROUND(E217*H217,2)</f>
        <v>0</v>
      </c>
      <c r="J217" s="177"/>
      <c r="K217" s="178">
        <f>ROUND(E217*J217,2)</f>
        <v>0</v>
      </c>
      <c r="L217" s="178">
        <v>21</v>
      </c>
      <c r="M217" s="178">
        <f>G217*(1+L217/100)</f>
        <v>0</v>
      </c>
      <c r="N217" s="176">
        <v>0</v>
      </c>
      <c r="O217" s="176">
        <f>ROUND(E217*N217,2)</f>
        <v>0</v>
      </c>
      <c r="P217" s="176">
        <v>2.4649999999999998E-2</v>
      </c>
      <c r="Q217" s="176">
        <f>ROUND(E217*P217,2)</f>
        <v>0.41</v>
      </c>
      <c r="R217" s="178" t="s">
        <v>398</v>
      </c>
      <c r="S217" s="178" t="s">
        <v>160</v>
      </c>
      <c r="T217" s="179" t="s">
        <v>160</v>
      </c>
      <c r="U217" s="158">
        <v>0.25</v>
      </c>
      <c r="V217" s="158">
        <f>ROUND(E217*U217,2)</f>
        <v>4.17</v>
      </c>
      <c r="W217" s="158"/>
      <c r="X217" s="158" t="s">
        <v>161</v>
      </c>
      <c r="Y217" s="158" t="s">
        <v>162</v>
      </c>
      <c r="Z217" s="147"/>
      <c r="AA217" s="147"/>
      <c r="AB217" s="147"/>
      <c r="AC217" s="147"/>
      <c r="AD217" s="147"/>
      <c r="AE217" s="147"/>
      <c r="AF217" s="147"/>
      <c r="AG217" s="147" t="s">
        <v>163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91" t="s">
        <v>374</v>
      </c>
      <c r="D218" s="160"/>
      <c r="E218" s="161">
        <v>7.56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167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1" t="s">
        <v>376</v>
      </c>
      <c r="D219" s="160"/>
      <c r="E219" s="161">
        <v>9.1349999999999998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167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2.5" outlineLevel="1" x14ac:dyDescent="0.2">
      <c r="A220" s="173">
        <v>60</v>
      </c>
      <c r="B220" s="174" t="s">
        <v>1199</v>
      </c>
      <c r="C220" s="190" t="s">
        <v>1200</v>
      </c>
      <c r="D220" s="175" t="s">
        <v>178</v>
      </c>
      <c r="E220" s="176">
        <v>1</v>
      </c>
      <c r="F220" s="177"/>
      <c r="G220" s="178">
        <f>ROUND(E220*F220,2)</f>
        <v>0</v>
      </c>
      <c r="H220" s="177"/>
      <c r="I220" s="178">
        <f>ROUND(E220*H220,2)</f>
        <v>0</v>
      </c>
      <c r="J220" s="177"/>
      <c r="K220" s="178">
        <f>ROUND(E220*J220,2)</f>
        <v>0</v>
      </c>
      <c r="L220" s="178">
        <v>21</v>
      </c>
      <c r="M220" s="178">
        <f>G220*(1+L220/100)</f>
        <v>0</v>
      </c>
      <c r="N220" s="176">
        <v>0</v>
      </c>
      <c r="O220" s="176">
        <f>ROUND(E220*N220,2)</f>
        <v>0</v>
      </c>
      <c r="P220" s="176">
        <v>0</v>
      </c>
      <c r="Q220" s="176">
        <f>ROUND(E220*P220,2)</f>
        <v>0</v>
      </c>
      <c r="R220" s="178" t="s">
        <v>398</v>
      </c>
      <c r="S220" s="178" t="s">
        <v>160</v>
      </c>
      <c r="T220" s="179" t="s">
        <v>160</v>
      </c>
      <c r="U220" s="158">
        <v>1.45</v>
      </c>
      <c r="V220" s="158">
        <f>ROUND(E220*U220,2)</f>
        <v>1.45</v>
      </c>
      <c r="W220" s="158"/>
      <c r="X220" s="158" t="s">
        <v>161</v>
      </c>
      <c r="Y220" s="158" t="s">
        <v>162</v>
      </c>
      <c r="Z220" s="147"/>
      <c r="AA220" s="147"/>
      <c r="AB220" s="147"/>
      <c r="AC220" s="147"/>
      <c r="AD220" s="147"/>
      <c r="AE220" s="147"/>
      <c r="AF220" s="147"/>
      <c r="AG220" s="147" t="s">
        <v>406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191" t="s">
        <v>916</v>
      </c>
      <c r="D221" s="160"/>
      <c r="E221" s="161">
        <v>1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167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22.5" outlineLevel="1" x14ac:dyDescent="0.2">
      <c r="A222" s="173">
        <v>61</v>
      </c>
      <c r="B222" s="174" t="s">
        <v>1206</v>
      </c>
      <c r="C222" s="190" t="s">
        <v>1207</v>
      </c>
      <c r="D222" s="175" t="s">
        <v>178</v>
      </c>
      <c r="E222" s="176">
        <v>1</v>
      </c>
      <c r="F222" s="177"/>
      <c r="G222" s="178">
        <f>ROUND(E222*F222,2)</f>
        <v>0</v>
      </c>
      <c r="H222" s="177"/>
      <c r="I222" s="178">
        <f>ROUND(E222*H222,2)</f>
        <v>0</v>
      </c>
      <c r="J222" s="177"/>
      <c r="K222" s="178">
        <f>ROUND(E222*J222,2)</f>
        <v>0</v>
      </c>
      <c r="L222" s="178">
        <v>21</v>
      </c>
      <c r="M222" s="178">
        <f>G222*(1+L222/100)</f>
        <v>0</v>
      </c>
      <c r="N222" s="176">
        <v>0</v>
      </c>
      <c r="O222" s="176">
        <f>ROUND(E222*N222,2)</f>
        <v>0</v>
      </c>
      <c r="P222" s="176">
        <v>0</v>
      </c>
      <c r="Q222" s="176">
        <f>ROUND(E222*P222,2)</f>
        <v>0</v>
      </c>
      <c r="R222" s="178" t="s">
        <v>398</v>
      </c>
      <c r="S222" s="178" t="s">
        <v>160</v>
      </c>
      <c r="T222" s="179" t="s">
        <v>160</v>
      </c>
      <c r="U222" s="158">
        <v>2.52</v>
      </c>
      <c r="V222" s="158">
        <f>ROUND(E222*U222,2)</f>
        <v>2.52</v>
      </c>
      <c r="W222" s="158"/>
      <c r="X222" s="158" t="s">
        <v>161</v>
      </c>
      <c r="Y222" s="158" t="s">
        <v>162</v>
      </c>
      <c r="Z222" s="147"/>
      <c r="AA222" s="147"/>
      <c r="AB222" s="147"/>
      <c r="AC222" s="147"/>
      <c r="AD222" s="147"/>
      <c r="AE222" s="147"/>
      <c r="AF222" s="147"/>
      <c r="AG222" s="147" t="s">
        <v>163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254" t="s">
        <v>1205</v>
      </c>
      <c r="D223" s="255"/>
      <c r="E223" s="255"/>
      <c r="F223" s="255"/>
      <c r="G223" s="255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189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91" t="s">
        <v>1447</v>
      </c>
      <c r="D224" s="160"/>
      <c r="E224" s="161">
        <v>1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167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73">
        <v>62</v>
      </c>
      <c r="B225" s="174" t="s">
        <v>409</v>
      </c>
      <c r="C225" s="190" t="s">
        <v>410</v>
      </c>
      <c r="D225" s="175" t="s">
        <v>178</v>
      </c>
      <c r="E225" s="176">
        <v>2</v>
      </c>
      <c r="F225" s="177"/>
      <c r="G225" s="178">
        <f>ROUND(E225*F225,2)</f>
        <v>0</v>
      </c>
      <c r="H225" s="177"/>
      <c r="I225" s="178">
        <f>ROUND(E225*H225,2)</f>
        <v>0</v>
      </c>
      <c r="J225" s="177"/>
      <c r="K225" s="178">
        <f>ROUND(E225*J225,2)</f>
        <v>0</v>
      </c>
      <c r="L225" s="178">
        <v>21</v>
      </c>
      <c r="M225" s="178">
        <f>G225*(1+L225/100)</f>
        <v>0</v>
      </c>
      <c r="N225" s="176">
        <v>0</v>
      </c>
      <c r="O225" s="176">
        <f>ROUND(E225*N225,2)</f>
        <v>0</v>
      </c>
      <c r="P225" s="176">
        <v>0</v>
      </c>
      <c r="Q225" s="176">
        <f>ROUND(E225*P225,2)</f>
        <v>0</v>
      </c>
      <c r="R225" s="178" t="s">
        <v>398</v>
      </c>
      <c r="S225" s="178" t="s">
        <v>160</v>
      </c>
      <c r="T225" s="179" t="s">
        <v>160</v>
      </c>
      <c r="U225" s="158">
        <v>0.77500000000000002</v>
      </c>
      <c r="V225" s="158">
        <f>ROUND(E225*U225,2)</f>
        <v>1.55</v>
      </c>
      <c r="W225" s="158"/>
      <c r="X225" s="158" t="s">
        <v>161</v>
      </c>
      <c r="Y225" s="158" t="s">
        <v>162</v>
      </c>
      <c r="Z225" s="147"/>
      <c r="AA225" s="147"/>
      <c r="AB225" s="147"/>
      <c r="AC225" s="147"/>
      <c r="AD225" s="147"/>
      <c r="AE225" s="147"/>
      <c r="AF225" s="147"/>
      <c r="AG225" s="147" t="s">
        <v>406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91" t="s">
        <v>916</v>
      </c>
      <c r="D226" s="160"/>
      <c r="E226" s="161">
        <v>1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167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91" t="s">
        <v>1447</v>
      </c>
      <c r="D227" s="160"/>
      <c r="E227" s="161">
        <v>1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167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3">
        <v>63</v>
      </c>
      <c r="B228" s="174" t="s">
        <v>1214</v>
      </c>
      <c r="C228" s="190" t="s">
        <v>1215</v>
      </c>
      <c r="D228" s="175" t="s">
        <v>178</v>
      </c>
      <c r="E228" s="176">
        <v>1</v>
      </c>
      <c r="F228" s="177"/>
      <c r="G228" s="178">
        <f>ROUND(E228*F228,2)</f>
        <v>0</v>
      </c>
      <c r="H228" s="177"/>
      <c r="I228" s="178">
        <f>ROUND(E228*H228,2)</f>
        <v>0</v>
      </c>
      <c r="J228" s="177"/>
      <c r="K228" s="178">
        <f>ROUND(E228*J228,2)</f>
        <v>0</v>
      </c>
      <c r="L228" s="178">
        <v>21</v>
      </c>
      <c r="M228" s="178">
        <f>G228*(1+L228/100)</f>
        <v>0</v>
      </c>
      <c r="N228" s="176">
        <v>0</v>
      </c>
      <c r="O228" s="176">
        <f>ROUND(E228*N228,2)</f>
        <v>0</v>
      </c>
      <c r="P228" s="176">
        <v>0</v>
      </c>
      <c r="Q228" s="176">
        <f>ROUND(E228*P228,2)</f>
        <v>0</v>
      </c>
      <c r="R228" s="178"/>
      <c r="S228" s="178" t="s">
        <v>193</v>
      </c>
      <c r="T228" s="179" t="s">
        <v>245</v>
      </c>
      <c r="U228" s="158">
        <v>0</v>
      </c>
      <c r="V228" s="158">
        <f>ROUND(E228*U228,2)</f>
        <v>0</v>
      </c>
      <c r="W228" s="158"/>
      <c r="X228" s="158" t="s">
        <v>161</v>
      </c>
      <c r="Y228" s="158" t="s">
        <v>162</v>
      </c>
      <c r="Z228" s="147"/>
      <c r="AA228" s="147"/>
      <c r="AB228" s="147"/>
      <c r="AC228" s="147"/>
      <c r="AD228" s="147"/>
      <c r="AE228" s="147"/>
      <c r="AF228" s="147"/>
      <c r="AG228" s="147" t="s">
        <v>163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191" t="s">
        <v>916</v>
      </c>
      <c r="D229" s="160"/>
      <c r="E229" s="161">
        <v>1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167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3">
        <v>64</v>
      </c>
      <c r="B230" s="174" t="s">
        <v>1216</v>
      </c>
      <c r="C230" s="190" t="s">
        <v>1217</v>
      </c>
      <c r="D230" s="175" t="s">
        <v>178</v>
      </c>
      <c r="E230" s="176">
        <v>1</v>
      </c>
      <c r="F230" s="177"/>
      <c r="G230" s="178">
        <f>ROUND(E230*F230,2)</f>
        <v>0</v>
      </c>
      <c r="H230" s="177"/>
      <c r="I230" s="178">
        <f>ROUND(E230*H230,2)</f>
        <v>0</v>
      </c>
      <c r="J230" s="177"/>
      <c r="K230" s="178">
        <f>ROUND(E230*J230,2)</f>
        <v>0</v>
      </c>
      <c r="L230" s="178">
        <v>21</v>
      </c>
      <c r="M230" s="178">
        <f>G230*(1+L230/100)</f>
        <v>0</v>
      </c>
      <c r="N230" s="176">
        <v>0</v>
      </c>
      <c r="O230" s="176">
        <f>ROUND(E230*N230,2)</f>
        <v>0</v>
      </c>
      <c r="P230" s="176">
        <v>0</v>
      </c>
      <c r="Q230" s="176">
        <f>ROUND(E230*P230,2)</f>
        <v>0</v>
      </c>
      <c r="R230" s="178"/>
      <c r="S230" s="178" t="s">
        <v>193</v>
      </c>
      <c r="T230" s="179" t="s">
        <v>245</v>
      </c>
      <c r="U230" s="158">
        <v>0</v>
      </c>
      <c r="V230" s="158">
        <f>ROUND(E230*U230,2)</f>
        <v>0</v>
      </c>
      <c r="W230" s="158"/>
      <c r="X230" s="158" t="s">
        <v>161</v>
      </c>
      <c r="Y230" s="158" t="s">
        <v>162</v>
      </c>
      <c r="Z230" s="147"/>
      <c r="AA230" s="147"/>
      <c r="AB230" s="147"/>
      <c r="AC230" s="147"/>
      <c r="AD230" s="147"/>
      <c r="AE230" s="147"/>
      <c r="AF230" s="147"/>
      <c r="AG230" s="147" t="s">
        <v>163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191" t="s">
        <v>916</v>
      </c>
      <c r="D231" s="160"/>
      <c r="E231" s="161">
        <v>1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167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2.5" outlineLevel="1" x14ac:dyDescent="0.2">
      <c r="A232" s="173">
        <v>65</v>
      </c>
      <c r="B232" s="174" t="s">
        <v>1243</v>
      </c>
      <c r="C232" s="190" t="s">
        <v>1244</v>
      </c>
      <c r="D232" s="175" t="s">
        <v>178</v>
      </c>
      <c r="E232" s="176">
        <v>1</v>
      </c>
      <c r="F232" s="177"/>
      <c r="G232" s="178">
        <f>ROUND(E232*F232,2)</f>
        <v>0</v>
      </c>
      <c r="H232" s="177"/>
      <c r="I232" s="178">
        <f>ROUND(E232*H232,2)</f>
        <v>0</v>
      </c>
      <c r="J232" s="177"/>
      <c r="K232" s="178">
        <f>ROUND(E232*J232,2)</f>
        <v>0</v>
      </c>
      <c r="L232" s="178">
        <v>21</v>
      </c>
      <c r="M232" s="178">
        <f>G232*(1+L232/100)</f>
        <v>0</v>
      </c>
      <c r="N232" s="176">
        <v>0</v>
      </c>
      <c r="O232" s="176">
        <f>ROUND(E232*N232,2)</f>
        <v>0</v>
      </c>
      <c r="P232" s="176">
        <v>0</v>
      </c>
      <c r="Q232" s="176">
        <f>ROUND(E232*P232,2)</f>
        <v>0</v>
      </c>
      <c r="R232" s="178"/>
      <c r="S232" s="178" t="s">
        <v>193</v>
      </c>
      <c r="T232" s="179" t="s">
        <v>245</v>
      </c>
      <c r="U232" s="158">
        <v>0</v>
      </c>
      <c r="V232" s="158">
        <f>ROUND(E232*U232,2)</f>
        <v>0</v>
      </c>
      <c r="W232" s="158"/>
      <c r="X232" s="158" t="s">
        <v>161</v>
      </c>
      <c r="Y232" s="158" t="s">
        <v>162</v>
      </c>
      <c r="Z232" s="147"/>
      <c r="AA232" s="147"/>
      <c r="AB232" s="147"/>
      <c r="AC232" s="147"/>
      <c r="AD232" s="147"/>
      <c r="AE232" s="147"/>
      <c r="AF232" s="147"/>
      <c r="AG232" s="147" t="s">
        <v>163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91" t="s">
        <v>916</v>
      </c>
      <c r="D233" s="160"/>
      <c r="E233" s="161">
        <v>1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167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1" x14ac:dyDescent="0.2">
      <c r="A234" s="173">
        <v>66</v>
      </c>
      <c r="B234" s="174" t="s">
        <v>1245</v>
      </c>
      <c r="C234" s="190" t="s">
        <v>1246</v>
      </c>
      <c r="D234" s="175" t="s">
        <v>178</v>
      </c>
      <c r="E234" s="176">
        <v>1</v>
      </c>
      <c r="F234" s="177"/>
      <c r="G234" s="178">
        <f>ROUND(E234*F234,2)</f>
        <v>0</v>
      </c>
      <c r="H234" s="177"/>
      <c r="I234" s="178">
        <f>ROUND(E234*H234,2)</f>
        <v>0</v>
      </c>
      <c r="J234" s="177"/>
      <c r="K234" s="178">
        <f>ROUND(E234*J234,2)</f>
        <v>0</v>
      </c>
      <c r="L234" s="178">
        <v>21</v>
      </c>
      <c r="M234" s="178">
        <f>G234*(1+L234/100)</f>
        <v>0</v>
      </c>
      <c r="N234" s="176">
        <v>0</v>
      </c>
      <c r="O234" s="176">
        <f>ROUND(E234*N234,2)</f>
        <v>0</v>
      </c>
      <c r="P234" s="176">
        <v>0</v>
      </c>
      <c r="Q234" s="176">
        <f>ROUND(E234*P234,2)</f>
        <v>0</v>
      </c>
      <c r="R234" s="178"/>
      <c r="S234" s="178" t="s">
        <v>193</v>
      </c>
      <c r="T234" s="179" t="s">
        <v>245</v>
      </c>
      <c r="U234" s="158">
        <v>0</v>
      </c>
      <c r="V234" s="158">
        <f>ROUND(E234*U234,2)</f>
        <v>0</v>
      </c>
      <c r="W234" s="158"/>
      <c r="X234" s="158" t="s">
        <v>161</v>
      </c>
      <c r="Y234" s="158" t="s">
        <v>162</v>
      </c>
      <c r="Z234" s="147"/>
      <c r="AA234" s="147"/>
      <c r="AB234" s="147"/>
      <c r="AC234" s="147"/>
      <c r="AD234" s="147"/>
      <c r="AE234" s="147"/>
      <c r="AF234" s="147"/>
      <c r="AG234" s="147" t="s">
        <v>163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191" t="s">
        <v>1447</v>
      </c>
      <c r="D235" s="160"/>
      <c r="E235" s="161">
        <v>1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167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.5" outlineLevel="1" x14ac:dyDescent="0.2">
      <c r="A236" s="173">
        <v>67</v>
      </c>
      <c r="B236" s="174" t="s">
        <v>414</v>
      </c>
      <c r="C236" s="190" t="s">
        <v>415</v>
      </c>
      <c r="D236" s="175" t="s">
        <v>170</v>
      </c>
      <c r="E236" s="176">
        <v>19.514250000000001</v>
      </c>
      <c r="F236" s="177"/>
      <c r="G236" s="178">
        <f>ROUND(E236*F236,2)</f>
        <v>0</v>
      </c>
      <c r="H236" s="177"/>
      <c r="I236" s="178">
        <f>ROUND(E236*H236,2)</f>
        <v>0</v>
      </c>
      <c r="J236" s="177"/>
      <c r="K236" s="178">
        <f>ROUND(E236*J236,2)</f>
        <v>0</v>
      </c>
      <c r="L236" s="178">
        <v>21</v>
      </c>
      <c r="M236" s="178">
        <f>G236*(1+L236/100)</f>
        <v>0</v>
      </c>
      <c r="N236" s="176">
        <v>9.9000000000000008E-3</v>
      </c>
      <c r="O236" s="176">
        <f>ROUND(E236*N236,2)</f>
        <v>0.19</v>
      </c>
      <c r="P236" s="176">
        <v>0</v>
      </c>
      <c r="Q236" s="176">
        <f>ROUND(E236*P236,2)</f>
        <v>0</v>
      </c>
      <c r="R236" s="178" t="s">
        <v>353</v>
      </c>
      <c r="S236" s="178" t="s">
        <v>160</v>
      </c>
      <c r="T236" s="179" t="s">
        <v>160</v>
      </c>
      <c r="U236" s="158">
        <v>0</v>
      </c>
      <c r="V236" s="158">
        <f>ROUND(E236*U236,2)</f>
        <v>0</v>
      </c>
      <c r="W236" s="158"/>
      <c r="X236" s="158" t="s">
        <v>354</v>
      </c>
      <c r="Y236" s="158" t="s">
        <v>162</v>
      </c>
      <c r="Z236" s="147"/>
      <c r="AA236" s="147"/>
      <c r="AB236" s="147"/>
      <c r="AC236" s="147"/>
      <c r="AD236" s="147"/>
      <c r="AE236" s="147"/>
      <c r="AF236" s="147"/>
      <c r="AG236" s="147" t="s">
        <v>355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191" t="s">
        <v>1480</v>
      </c>
      <c r="D237" s="160"/>
      <c r="E237" s="161">
        <v>19.514250000000001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167</v>
      </c>
      <c r="AH237" s="147">
        <v>5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>
        <v>68</v>
      </c>
      <c r="B238" s="155" t="s">
        <v>417</v>
      </c>
      <c r="C238" s="193" t="s">
        <v>418</v>
      </c>
      <c r="D238" s="156" t="s">
        <v>0</v>
      </c>
      <c r="E238" s="188"/>
      <c r="F238" s="159"/>
      <c r="G238" s="158">
        <f>ROUND(E238*F238,2)</f>
        <v>0</v>
      </c>
      <c r="H238" s="159"/>
      <c r="I238" s="158">
        <f>ROUND(E238*H238,2)</f>
        <v>0</v>
      </c>
      <c r="J238" s="159"/>
      <c r="K238" s="158">
        <f>ROUND(E238*J238,2)</f>
        <v>0</v>
      </c>
      <c r="L238" s="158">
        <v>21</v>
      </c>
      <c r="M238" s="158">
        <f>G238*(1+L238/100)</f>
        <v>0</v>
      </c>
      <c r="N238" s="157">
        <v>0</v>
      </c>
      <c r="O238" s="157">
        <f>ROUND(E238*N238,2)</f>
        <v>0</v>
      </c>
      <c r="P238" s="157">
        <v>0</v>
      </c>
      <c r="Q238" s="157">
        <f>ROUND(E238*P238,2)</f>
        <v>0</v>
      </c>
      <c r="R238" s="158" t="s">
        <v>398</v>
      </c>
      <c r="S238" s="158" t="s">
        <v>160</v>
      </c>
      <c r="T238" s="158" t="s">
        <v>160</v>
      </c>
      <c r="U238" s="158">
        <v>0</v>
      </c>
      <c r="V238" s="158">
        <f>ROUND(E238*U238,2)</f>
        <v>0</v>
      </c>
      <c r="W238" s="158"/>
      <c r="X238" s="158" t="s">
        <v>320</v>
      </c>
      <c r="Y238" s="158" t="s">
        <v>162</v>
      </c>
      <c r="Z238" s="147"/>
      <c r="AA238" s="147"/>
      <c r="AB238" s="147"/>
      <c r="AC238" s="147"/>
      <c r="AD238" s="147"/>
      <c r="AE238" s="147"/>
      <c r="AF238" s="147"/>
      <c r="AG238" s="147" t="s">
        <v>321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260" t="s">
        <v>359</v>
      </c>
      <c r="D239" s="261"/>
      <c r="E239" s="261"/>
      <c r="F239" s="261"/>
      <c r="G239" s="261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7"/>
      <c r="AA239" s="147"/>
      <c r="AB239" s="147"/>
      <c r="AC239" s="147"/>
      <c r="AD239" s="147"/>
      <c r="AE239" s="147"/>
      <c r="AF239" s="147"/>
      <c r="AG239" s="147" t="s">
        <v>165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x14ac:dyDescent="0.2">
      <c r="A240" s="166" t="s">
        <v>154</v>
      </c>
      <c r="B240" s="167" t="s">
        <v>108</v>
      </c>
      <c r="C240" s="189" t="s">
        <v>109</v>
      </c>
      <c r="D240" s="168"/>
      <c r="E240" s="169"/>
      <c r="F240" s="170"/>
      <c r="G240" s="170">
        <f>SUMIF(AG241:AG245,"&lt;&gt;NOR",G241:G245)</f>
        <v>0</v>
      </c>
      <c r="H240" s="170"/>
      <c r="I240" s="170">
        <f>SUM(I241:I245)</f>
        <v>0</v>
      </c>
      <c r="J240" s="170"/>
      <c r="K240" s="170">
        <f>SUM(K241:K245)</f>
        <v>0</v>
      </c>
      <c r="L240" s="170"/>
      <c r="M240" s="170">
        <f>SUM(M241:M245)</f>
        <v>0</v>
      </c>
      <c r="N240" s="169"/>
      <c r="O240" s="169">
        <f>SUM(O241:O245)</f>
        <v>0</v>
      </c>
      <c r="P240" s="169"/>
      <c r="Q240" s="169">
        <f>SUM(Q241:Q245)</f>
        <v>0</v>
      </c>
      <c r="R240" s="170"/>
      <c r="S240" s="170"/>
      <c r="T240" s="171"/>
      <c r="U240" s="165"/>
      <c r="V240" s="165">
        <f>SUM(V241:V245)</f>
        <v>0</v>
      </c>
      <c r="W240" s="165"/>
      <c r="X240" s="165"/>
      <c r="Y240" s="165"/>
      <c r="AG240" t="s">
        <v>155</v>
      </c>
    </row>
    <row r="241" spans="1:60" ht="22.5" outlineLevel="1" x14ac:dyDescent="0.2">
      <c r="A241" s="181">
        <v>69</v>
      </c>
      <c r="B241" s="182" t="s">
        <v>1261</v>
      </c>
      <c r="C241" s="192" t="s">
        <v>1262</v>
      </c>
      <c r="D241" s="183" t="s">
        <v>178</v>
      </c>
      <c r="E241" s="184">
        <v>1</v>
      </c>
      <c r="F241" s="185"/>
      <c r="G241" s="186">
        <f>ROUND(E241*F241,2)</f>
        <v>0</v>
      </c>
      <c r="H241" s="185"/>
      <c r="I241" s="186">
        <f>ROUND(E241*H241,2)</f>
        <v>0</v>
      </c>
      <c r="J241" s="185"/>
      <c r="K241" s="186">
        <f>ROUND(E241*J241,2)</f>
        <v>0</v>
      </c>
      <c r="L241" s="186">
        <v>21</v>
      </c>
      <c r="M241" s="186">
        <f>G241*(1+L241/100)</f>
        <v>0</v>
      </c>
      <c r="N241" s="184">
        <v>0</v>
      </c>
      <c r="O241" s="184">
        <f>ROUND(E241*N241,2)</f>
        <v>0</v>
      </c>
      <c r="P241" s="184">
        <v>0</v>
      </c>
      <c r="Q241" s="184">
        <f>ROUND(E241*P241,2)</f>
        <v>0</v>
      </c>
      <c r="R241" s="186"/>
      <c r="S241" s="186" t="s">
        <v>193</v>
      </c>
      <c r="T241" s="187" t="s">
        <v>245</v>
      </c>
      <c r="U241" s="158">
        <v>0</v>
      </c>
      <c r="V241" s="158">
        <f>ROUND(E241*U241,2)</f>
        <v>0</v>
      </c>
      <c r="W241" s="158"/>
      <c r="X241" s="158" t="s">
        <v>161</v>
      </c>
      <c r="Y241" s="158" t="s">
        <v>162</v>
      </c>
      <c r="Z241" s="147"/>
      <c r="AA241" s="147"/>
      <c r="AB241" s="147"/>
      <c r="AC241" s="147"/>
      <c r="AD241" s="147"/>
      <c r="AE241" s="147"/>
      <c r="AF241" s="147"/>
      <c r="AG241" s="147" t="s">
        <v>163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73">
        <v>70</v>
      </c>
      <c r="B242" s="174" t="s">
        <v>1263</v>
      </c>
      <c r="C242" s="190" t="s">
        <v>1264</v>
      </c>
      <c r="D242" s="175" t="s">
        <v>186</v>
      </c>
      <c r="E242" s="176">
        <v>10.5</v>
      </c>
      <c r="F242" s="177"/>
      <c r="G242" s="178">
        <f>ROUND(E242*F242,2)</f>
        <v>0</v>
      </c>
      <c r="H242" s="177"/>
      <c r="I242" s="178">
        <f>ROUND(E242*H242,2)</f>
        <v>0</v>
      </c>
      <c r="J242" s="177"/>
      <c r="K242" s="178">
        <f>ROUND(E242*J242,2)</f>
        <v>0</v>
      </c>
      <c r="L242" s="178">
        <v>21</v>
      </c>
      <c r="M242" s="178">
        <f>G242*(1+L242/100)</f>
        <v>0</v>
      </c>
      <c r="N242" s="176">
        <v>0</v>
      </c>
      <c r="O242" s="176">
        <f>ROUND(E242*N242,2)</f>
        <v>0</v>
      </c>
      <c r="P242" s="176">
        <v>0</v>
      </c>
      <c r="Q242" s="176">
        <f>ROUND(E242*P242,2)</f>
        <v>0</v>
      </c>
      <c r="R242" s="178"/>
      <c r="S242" s="178" t="s">
        <v>193</v>
      </c>
      <c r="T242" s="179" t="s">
        <v>245</v>
      </c>
      <c r="U242" s="158">
        <v>0</v>
      </c>
      <c r="V242" s="158">
        <f>ROUND(E242*U242,2)</f>
        <v>0</v>
      </c>
      <c r="W242" s="158"/>
      <c r="X242" s="158" t="s">
        <v>161</v>
      </c>
      <c r="Y242" s="158" t="s">
        <v>162</v>
      </c>
      <c r="Z242" s="147"/>
      <c r="AA242" s="147"/>
      <c r="AB242" s="147"/>
      <c r="AC242" s="147"/>
      <c r="AD242" s="147"/>
      <c r="AE242" s="147"/>
      <c r="AF242" s="147"/>
      <c r="AG242" s="147" t="s">
        <v>163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91" t="s">
        <v>1481</v>
      </c>
      <c r="D243" s="160"/>
      <c r="E243" s="161">
        <v>10.5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167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>
        <v>71</v>
      </c>
      <c r="B244" s="155" t="s">
        <v>423</v>
      </c>
      <c r="C244" s="193" t="s">
        <v>424</v>
      </c>
      <c r="D244" s="156" t="s">
        <v>0</v>
      </c>
      <c r="E244" s="188"/>
      <c r="F244" s="159"/>
      <c r="G244" s="158">
        <f>ROUND(E244*F244,2)</f>
        <v>0</v>
      </c>
      <c r="H244" s="159"/>
      <c r="I244" s="158">
        <f>ROUND(E244*H244,2)</f>
        <v>0</v>
      </c>
      <c r="J244" s="159"/>
      <c r="K244" s="158">
        <f>ROUND(E244*J244,2)</f>
        <v>0</v>
      </c>
      <c r="L244" s="158">
        <v>21</v>
      </c>
      <c r="M244" s="158">
        <f>G244*(1+L244/100)</f>
        <v>0</v>
      </c>
      <c r="N244" s="157">
        <v>0</v>
      </c>
      <c r="O244" s="157">
        <f>ROUND(E244*N244,2)</f>
        <v>0</v>
      </c>
      <c r="P244" s="157">
        <v>0</v>
      </c>
      <c r="Q244" s="157">
        <f>ROUND(E244*P244,2)</f>
        <v>0</v>
      </c>
      <c r="R244" s="158" t="s">
        <v>421</v>
      </c>
      <c r="S244" s="158" t="s">
        <v>160</v>
      </c>
      <c r="T244" s="158" t="s">
        <v>160</v>
      </c>
      <c r="U244" s="158">
        <v>0</v>
      </c>
      <c r="V244" s="158">
        <f>ROUND(E244*U244,2)</f>
        <v>0</v>
      </c>
      <c r="W244" s="158"/>
      <c r="X244" s="158" t="s">
        <v>320</v>
      </c>
      <c r="Y244" s="158" t="s">
        <v>162</v>
      </c>
      <c r="Z244" s="147"/>
      <c r="AA244" s="147"/>
      <c r="AB244" s="147"/>
      <c r="AC244" s="147"/>
      <c r="AD244" s="147"/>
      <c r="AE244" s="147"/>
      <c r="AF244" s="147"/>
      <c r="AG244" s="147" t="s">
        <v>321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260" t="s">
        <v>359</v>
      </c>
      <c r="D245" s="261"/>
      <c r="E245" s="261"/>
      <c r="F245" s="261"/>
      <c r="G245" s="261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165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x14ac:dyDescent="0.2">
      <c r="A246" s="166" t="s">
        <v>154</v>
      </c>
      <c r="B246" s="167" t="s">
        <v>110</v>
      </c>
      <c r="C246" s="189" t="s">
        <v>111</v>
      </c>
      <c r="D246" s="168"/>
      <c r="E246" s="169"/>
      <c r="F246" s="170"/>
      <c r="G246" s="170">
        <f>SUMIF(AG247:AG253,"&lt;&gt;NOR",G247:G253)</f>
        <v>0</v>
      </c>
      <c r="H246" s="170"/>
      <c r="I246" s="170">
        <f>SUM(I247:I253)</f>
        <v>0</v>
      </c>
      <c r="J246" s="170"/>
      <c r="K246" s="170">
        <f>SUM(K247:K253)</f>
        <v>0</v>
      </c>
      <c r="L246" s="170"/>
      <c r="M246" s="170">
        <f>SUM(M247:M253)</f>
        <v>0</v>
      </c>
      <c r="N246" s="169"/>
      <c r="O246" s="169">
        <f>SUM(O247:O253)</f>
        <v>0</v>
      </c>
      <c r="P246" s="169"/>
      <c r="Q246" s="169">
        <f>SUM(Q247:Q253)</f>
        <v>0</v>
      </c>
      <c r="R246" s="170"/>
      <c r="S246" s="170"/>
      <c r="T246" s="171"/>
      <c r="U246" s="165"/>
      <c r="V246" s="165">
        <f>SUM(V247:V253)</f>
        <v>0.56000000000000005</v>
      </c>
      <c r="W246" s="165"/>
      <c r="X246" s="165"/>
      <c r="Y246" s="165"/>
      <c r="AG246" t="s">
        <v>155</v>
      </c>
    </row>
    <row r="247" spans="1:60" ht="33.75" outlineLevel="1" x14ac:dyDescent="0.2">
      <c r="A247" s="173">
        <v>72</v>
      </c>
      <c r="B247" s="174" t="s">
        <v>1284</v>
      </c>
      <c r="C247" s="190" t="s">
        <v>1285</v>
      </c>
      <c r="D247" s="175" t="s">
        <v>186</v>
      </c>
      <c r="E247" s="176">
        <v>1.6</v>
      </c>
      <c r="F247" s="177"/>
      <c r="G247" s="178">
        <f>ROUND(E247*F247,2)</f>
        <v>0</v>
      </c>
      <c r="H247" s="177"/>
      <c r="I247" s="178">
        <f>ROUND(E247*H247,2)</f>
        <v>0</v>
      </c>
      <c r="J247" s="177"/>
      <c r="K247" s="178">
        <f>ROUND(E247*J247,2)</f>
        <v>0</v>
      </c>
      <c r="L247" s="178">
        <v>21</v>
      </c>
      <c r="M247" s="178">
        <f>G247*(1+L247/100)</f>
        <v>0</v>
      </c>
      <c r="N247" s="176">
        <v>4.6000000000000001E-4</v>
      </c>
      <c r="O247" s="176">
        <f>ROUND(E247*N247,2)</f>
        <v>0</v>
      </c>
      <c r="P247" s="176">
        <v>0</v>
      </c>
      <c r="Q247" s="176">
        <f>ROUND(E247*P247,2)</f>
        <v>0</v>
      </c>
      <c r="R247" s="178" t="s">
        <v>427</v>
      </c>
      <c r="S247" s="178" t="s">
        <v>160</v>
      </c>
      <c r="T247" s="179" t="s">
        <v>160</v>
      </c>
      <c r="U247" s="158">
        <v>0.20805000000000001</v>
      </c>
      <c r="V247" s="158">
        <f>ROUND(E247*U247,2)</f>
        <v>0.33</v>
      </c>
      <c r="W247" s="158"/>
      <c r="X247" s="158" t="s">
        <v>161</v>
      </c>
      <c r="Y247" s="158" t="s">
        <v>162</v>
      </c>
      <c r="Z247" s="147"/>
      <c r="AA247" s="147"/>
      <c r="AB247" s="147"/>
      <c r="AC247" s="147"/>
      <c r="AD247" s="147"/>
      <c r="AE247" s="147"/>
      <c r="AF247" s="147"/>
      <c r="AG247" s="147" t="s">
        <v>163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254" t="s">
        <v>1286</v>
      </c>
      <c r="D248" s="255"/>
      <c r="E248" s="255"/>
      <c r="F248" s="255"/>
      <c r="G248" s="255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7"/>
      <c r="AA248" s="147"/>
      <c r="AB248" s="147"/>
      <c r="AC248" s="147"/>
      <c r="AD248" s="147"/>
      <c r="AE248" s="147"/>
      <c r="AF248" s="147"/>
      <c r="AG248" s="147" t="s">
        <v>189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191" t="s">
        <v>1482</v>
      </c>
      <c r="D249" s="160"/>
      <c r="E249" s="161">
        <v>1.6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167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33.75" outlineLevel="1" x14ac:dyDescent="0.2">
      <c r="A250" s="173">
        <v>73</v>
      </c>
      <c r="B250" s="174" t="s">
        <v>1288</v>
      </c>
      <c r="C250" s="190" t="s">
        <v>1289</v>
      </c>
      <c r="D250" s="175" t="s">
        <v>186</v>
      </c>
      <c r="E250" s="176">
        <v>1.1000000000000001</v>
      </c>
      <c r="F250" s="177"/>
      <c r="G250" s="178">
        <f>ROUND(E250*F250,2)</f>
        <v>0</v>
      </c>
      <c r="H250" s="177"/>
      <c r="I250" s="178">
        <f>ROUND(E250*H250,2)</f>
        <v>0</v>
      </c>
      <c r="J250" s="177"/>
      <c r="K250" s="178">
        <f>ROUND(E250*J250,2)</f>
        <v>0</v>
      </c>
      <c r="L250" s="178">
        <v>21</v>
      </c>
      <c r="M250" s="178">
        <f>G250*(1+L250/100)</f>
        <v>0</v>
      </c>
      <c r="N250" s="176">
        <v>2.3000000000000001E-4</v>
      </c>
      <c r="O250" s="176">
        <f>ROUND(E250*N250,2)</f>
        <v>0</v>
      </c>
      <c r="P250" s="176">
        <v>0</v>
      </c>
      <c r="Q250" s="176">
        <f>ROUND(E250*P250,2)</f>
        <v>0</v>
      </c>
      <c r="R250" s="178" t="s">
        <v>427</v>
      </c>
      <c r="S250" s="178" t="s">
        <v>160</v>
      </c>
      <c r="T250" s="179" t="s">
        <v>160</v>
      </c>
      <c r="U250" s="158">
        <v>0.20805000000000001</v>
      </c>
      <c r="V250" s="158">
        <f>ROUND(E250*U250,2)</f>
        <v>0.23</v>
      </c>
      <c r="W250" s="158"/>
      <c r="X250" s="158" t="s">
        <v>161</v>
      </c>
      <c r="Y250" s="158" t="s">
        <v>162</v>
      </c>
      <c r="Z250" s="147"/>
      <c r="AA250" s="147"/>
      <c r="AB250" s="147"/>
      <c r="AC250" s="147"/>
      <c r="AD250" s="147"/>
      <c r="AE250" s="147"/>
      <c r="AF250" s="147"/>
      <c r="AG250" s="147" t="s">
        <v>163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191" t="s">
        <v>1483</v>
      </c>
      <c r="D251" s="160"/>
      <c r="E251" s="161">
        <v>1.1000000000000001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167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>
        <v>74</v>
      </c>
      <c r="B252" s="155" t="s">
        <v>449</v>
      </c>
      <c r="C252" s="193" t="s">
        <v>450</v>
      </c>
      <c r="D252" s="156" t="s">
        <v>0</v>
      </c>
      <c r="E252" s="188"/>
      <c r="F252" s="159"/>
      <c r="G252" s="158">
        <f>ROUND(E252*F252,2)</f>
        <v>0</v>
      </c>
      <c r="H252" s="159"/>
      <c r="I252" s="158">
        <f>ROUND(E252*H252,2)</f>
        <v>0</v>
      </c>
      <c r="J252" s="159"/>
      <c r="K252" s="158">
        <f>ROUND(E252*J252,2)</f>
        <v>0</v>
      </c>
      <c r="L252" s="158">
        <v>21</v>
      </c>
      <c r="M252" s="158">
        <f>G252*(1+L252/100)</f>
        <v>0</v>
      </c>
      <c r="N252" s="157">
        <v>0</v>
      </c>
      <c r="O252" s="157">
        <f>ROUND(E252*N252,2)</f>
        <v>0</v>
      </c>
      <c r="P252" s="157">
        <v>0</v>
      </c>
      <c r="Q252" s="157">
        <f>ROUND(E252*P252,2)</f>
        <v>0</v>
      </c>
      <c r="R252" s="158" t="s">
        <v>427</v>
      </c>
      <c r="S252" s="158" t="s">
        <v>160</v>
      </c>
      <c r="T252" s="158" t="s">
        <v>160</v>
      </c>
      <c r="U252" s="158">
        <v>0</v>
      </c>
      <c r="V252" s="158">
        <f>ROUND(E252*U252,2)</f>
        <v>0</v>
      </c>
      <c r="W252" s="158"/>
      <c r="X252" s="158" t="s">
        <v>320</v>
      </c>
      <c r="Y252" s="158" t="s">
        <v>162</v>
      </c>
      <c r="Z252" s="147"/>
      <c r="AA252" s="147"/>
      <c r="AB252" s="147"/>
      <c r="AC252" s="147"/>
      <c r="AD252" s="147"/>
      <c r="AE252" s="147"/>
      <c r="AF252" s="147"/>
      <c r="AG252" s="147" t="s">
        <v>321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260" t="s">
        <v>359</v>
      </c>
      <c r="D253" s="261"/>
      <c r="E253" s="261"/>
      <c r="F253" s="261"/>
      <c r="G253" s="261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165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x14ac:dyDescent="0.2">
      <c r="A254" s="166" t="s">
        <v>154</v>
      </c>
      <c r="B254" s="167" t="s">
        <v>112</v>
      </c>
      <c r="C254" s="189" t="s">
        <v>113</v>
      </c>
      <c r="D254" s="168"/>
      <c r="E254" s="169"/>
      <c r="F254" s="170"/>
      <c r="G254" s="170">
        <f>SUMIF(AG255:AG275,"&lt;&gt;NOR",G255:G275)</f>
        <v>0</v>
      </c>
      <c r="H254" s="170"/>
      <c r="I254" s="170">
        <f>SUM(I255:I275)</f>
        <v>0</v>
      </c>
      <c r="J254" s="170"/>
      <c r="K254" s="170">
        <f>SUM(K255:K275)</f>
        <v>0</v>
      </c>
      <c r="L254" s="170"/>
      <c r="M254" s="170">
        <f>SUM(M255:M275)</f>
        <v>0</v>
      </c>
      <c r="N254" s="169"/>
      <c r="O254" s="169">
        <f>SUM(O255:O275)</f>
        <v>0.60000000000000009</v>
      </c>
      <c r="P254" s="169"/>
      <c r="Q254" s="169">
        <f>SUM(Q255:Q275)</f>
        <v>0</v>
      </c>
      <c r="R254" s="170"/>
      <c r="S254" s="170"/>
      <c r="T254" s="171"/>
      <c r="U254" s="165"/>
      <c r="V254" s="165">
        <f>SUM(V255:V275)</f>
        <v>50.5</v>
      </c>
      <c r="W254" s="165"/>
      <c r="X254" s="165"/>
      <c r="Y254" s="165"/>
      <c r="AG254" t="s">
        <v>155</v>
      </c>
    </row>
    <row r="255" spans="1:60" outlineLevel="1" x14ac:dyDescent="0.2">
      <c r="A255" s="173">
        <v>75</v>
      </c>
      <c r="B255" s="174" t="s">
        <v>1301</v>
      </c>
      <c r="C255" s="190" t="s">
        <v>1302</v>
      </c>
      <c r="D255" s="175" t="s">
        <v>170</v>
      </c>
      <c r="E255" s="176">
        <v>32.865000000000002</v>
      </c>
      <c r="F255" s="177"/>
      <c r="G255" s="178">
        <f>ROUND(E255*F255,2)</f>
        <v>0</v>
      </c>
      <c r="H255" s="177"/>
      <c r="I255" s="178">
        <f>ROUND(E255*H255,2)</f>
        <v>0</v>
      </c>
      <c r="J255" s="177"/>
      <c r="K255" s="178">
        <f>ROUND(E255*J255,2)</f>
        <v>0</v>
      </c>
      <c r="L255" s="178">
        <v>21</v>
      </c>
      <c r="M255" s="178">
        <f>G255*(1+L255/100)</f>
        <v>0</v>
      </c>
      <c r="N255" s="176">
        <v>0</v>
      </c>
      <c r="O255" s="176">
        <f>ROUND(E255*N255,2)</f>
        <v>0</v>
      </c>
      <c r="P255" s="176">
        <v>0</v>
      </c>
      <c r="Q255" s="176">
        <f>ROUND(E255*P255,2)</f>
        <v>0</v>
      </c>
      <c r="R255" s="178" t="s">
        <v>1303</v>
      </c>
      <c r="S255" s="178" t="s">
        <v>160</v>
      </c>
      <c r="T255" s="179" t="s">
        <v>160</v>
      </c>
      <c r="U255" s="158">
        <v>1.6E-2</v>
      </c>
      <c r="V255" s="158">
        <f>ROUND(E255*U255,2)</f>
        <v>0.53</v>
      </c>
      <c r="W255" s="158"/>
      <c r="X255" s="158" t="s">
        <v>161</v>
      </c>
      <c r="Y255" s="158" t="s">
        <v>162</v>
      </c>
      <c r="Z255" s="147"/>
      <c r="AA255" s="147"/>
      <c r="AB255" s="147"/>
      <c r="AC255" s="147"/>
      <c r="AD255" s="147"/>
      <c r="AE255" s="147"/>
      <c r="AF255" s="147"/>
      <c r="AG255" s="147" t="s">
        <v>163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91" t="s">
        <v>1484</v>
      </c>
      <c r="D256" s="160"/>
      <c r="E256" s="161">
        <v>32.865000000000002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167</v>
      </c>
      <c r="AH256" s="147">
        <v>5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2.5" outlineLevel="1" x14ac:dyDescent="0.2">
      <c r="A257" s="173">
        <v>76</v>
      </c>
      <c r="B257" s="174" t="s">
        <v>1307</v>
      </c>
      <c r="C257" s="190" t="s">
        <v>1308</v>
      </c>
      <c r="D257" s="175" t="s">
        <v>186</v>
      </c>
      <c r="E257" s="176">
        <v>29.1</v>
      </c>
      <c r="F257" s="177"/>
      <c r="G257" s="178">
        <f>ROUND(E257*F257,2)</f>
        <v>0</v>
      </c>
      <c r="H257" s="177"/>
      <c r="I257" s="178">
        <f>ROUND(E257*H257,2)</f>
        <v>0</v>
      </c>
      <c r="J257" s="177"/>
      <c r="K257" s="178">
        <f>ROUND(E257*J257,2)</f>
        <v>0</v>
      </c>
      <c r="L257" s="178">
        <v>21</v>
      </c>
      <c r="M257" s="178">
        <f>G257*(1+L257/100)</f>
        <v>0</v>
      </c>
      <c r="N257" s="176">
        <v>4.2000000000000002E-4</v>
      </c>
      <c r="O257" s="176">
        <f>ROUND(E257*N257,2)</f>
        <v>0.01</v>
      </c>
      <c r="P257" s="176">
        <v>0</v>
      </c>
      <c r="Q257" s="176">
        <f>ROUND(E257*P257,2)</f>
        <v>0</v>
      </c>
      <c r="R257" s="178" t="s">
        <v>427</v>
      </c>
      <c r="S257" s="178" t="s">
        <v>160</v>
      </c>
      <c r="T257" s="179" t="s">
        <v>160</v>
      </c>
      <c r="U257" s="158">
        <v>0.12</v>
      </c>
      <c r="V257" s="158">
        <f>ROUND(E257*U257,2)</f>
        <v>3.49</v>
      </c>
      <c r="W257" s="158"/>
      <c r="X257" s="158" t="s">
        <v>161</v>
      </c>
      <c r="Y257" s="158" t="s">
        <v>162</v>
      </c>
      <c r="Z257" s="147"/>
      <c r="AA257" s="147"/>
      <c r="AB257" s="147"/>
      <c r="AC257" s="147"/>
      <c r="AD257" s="147"/>
      <c r="AE257" s="147"/>
      <c r="AF257" s="147"/>
      <c r="AG257" s="147" t="s">
        <v>163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">
      <c r="A258" s="154"/>
      <c r="B258" s="155"/>
      <c r="C258" s="191" t="s">
        <v>1310</v>
      </c>
      <c r="D258" s="160"/>
      <c r="E258" s="161"/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167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91" t="s">
        <v>1410</v>
      </c>
      <c r="D259" s="160"/>
      <c r="E259" s="161">
        <v>16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167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91" t="s">
        <v>1466</v>
      </c>
      <c r="D260" s="160"/>
      <c r="E260" s="161">
        <v>8.1999999999999993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167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1" t="s">
        <v>1412</v>
      </c>
      <c r="D261" s="160"/>
      <c r="E261" s="161">
        <v>4.9000000000000004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167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.5" outlineLevel="1" x14ac:dyDescent="0.2">
      <c r="A262" s="173">
        <v>77</v>
      </c>
      <c r="B262" s="174" t="s">
        <v>1311</v>
      </c>
      <c r="C262" s="190" t="s">
        <v>1485</v>
      </c>
      <c r="D262" s="175" t="s">
        <v>170</v>
      </c>
      <c r="E262" s="176">
        <v>32.865000000000002</v>
      </c>
      <c r="F262" s="177"/>
      <c r="G262" s="178">
        <f>ROUND(E262*F262,2)</f>
        <v>0</v>
      </c>
      <c r="H262" s="177"/>
      <c r="I262" s="178">
        <f>ROUND(E262*H262,2)</f>
        <v>0</v>
      </c>
      <c r="J262" s="177"/>
      <c r="K262" s="178">
        <f>ROUND(E262*J262,2)</f>
        <v>0</v>
      </c>
      <c r="L262" s="178">
        <v>21</v>
      </c>
      <c r="M262" s="178">
        <f>G262*(1+L262/100)</f>
        <v>0</v>
      </c>
      <c r="N262" s="176">
        <v>9.5600000000000008E-3</v>
      </c>
      <c r="O262" s="176">
        <f>ROUND(E262*N262,2)</f>
        <v>0.31</v>
      </c>
      <c r="P262" s="176">
        <v>0</v>
      </c>
      <c r="Q262" s="176">
        <f>ROUND(E262*P262,2)</f>
        <v>0</v>
      </c>
      <c r="R262" s="178"/>
      <c r="S262" s="178" t="s">
        <v>193</v>
      </c>
      <c r="T262" s="179" t="s">
        <v>245</v>
      </c>
      <c r="U262" s="158">
        <v>0.75</v>
      </c>
      <c r="V262" s="158">
        <f>ROUND(E262*U262,2)</f>
        <v>24.65</v>
      </c>
      <c r="W262" s="158"/>
      <c r="X262" s="158" t="s">
        <v>161</v>
      </c>
      <c r="Y262" s="158" t="s">
        <v>162</v>
      </c>
      <c r="Z262" s="147"/>
      <c r="AA262" s="147"/>
      <c r="AB262" s="147"/>
      <c r="AC262" s="147"/>
      <c r="AD262" s="147"/>
      <c r="AE262" s="147"/>
      <c r="AF262" s="147"/>
      <c r="AG262" s="147" t="s">
        <v>163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254" t="s">
        <v>1313</v>
      </c>
      <c r="D263" s="255"/>
      <c r="E263" s="255"/>
      <c r="F263" s="255"/>
      <c r="G263" s="255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189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191" t="s">
        <v>1486</v>
      </c>
      <c r="D264" s="160"/>
      <c r="E264" s="161">
        <v>21.6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167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1" t="s">
        <v>1487</v>
      </c>
      <c r="D265" s="160"/>
      <c r="E265" s="161">
        <v>4.63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167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1" t="s">
        <v>1488</v>
      </c>
      <c r="D266" s="160"/>
      <c r="E266" s="161">
        <v>6.6349999999999998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167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22.5" outlineLevel="1" x14ac:dyDescent="0.2">
      <c r="A267" s="173">
        <v>78</v>
      </c>
      <c r="B267" s="174" t="s">
        <v>1314</v>
      </c>
      <c r="C267" s="190" t="s">
        <v>1489</v>
      </c>
      <c r="D267" s="175" t="s">
        <v>186</v>
      </c>
      <c r="E267" s="176">
        <v>29.1</v>
      </c>
      <c r="F267" s="177"/>
      <c r="G267" s="178">
        <f>ROUND(E267*F267,2)</f>
        <v>0</v>
      </c>
      <c r="H267" s="177"/>
      <c r="I267" s="178">
        <f>ROUND(E267*H267,2)</f>
        <v>0</v>
      </c>
      <c r="J267" s="177"/>
      <c r="K267" s="178">
        <f>ROUND(E267*J267,2)</f>
        <v>0</v>
      </c>
      <c r="L267" s="178">
        <v>21</v>
      </c>
      <c r="M267" s="178">
        <f>G267*(1+L267/100)</f>
        <v>0</v>
      </c>
      <c r="N267" s="176">
        <v>9.5600000000000008E-3</v>
      </c>
      <c r="O267" s="176">
        <f>ROUND(E267*N267,2)</f>
        <v>0.28000000000000003</v>
      </c>
      <c r="P267" s="176">
        <v>0</v>
      </c>
      <c r="Q267" s="176">
        <f>ROUND(E267*P267,2)</f>
        <v>0</v>
      </c>
      <c r="R267" s="178"/>
      <c r="S267" s="178" t="s">
        <v>193</v>
      </c>
      <c r="T267" s="179" t="s">
        <v>245</v>
      </c>
      <c r="U267" s="158">
        <v>0.75</v>
      </c>
      <c r="V267" s="158">
        <f>ROUND(E267*U267,2)</f>
        <v>21.83</v>
      </c>
      <c r="W267" s="158"/>
      <c r="X267" s="158" t="s">
        <v>161</v>
      </c>
      <c r="Y267" s="158" t="s">
        <v>162</v>
      </c>
      <c r="Z267" s="147"/>
      <c r="AA267" s="147"/>
      <c r="AB267" s="147"/>
      <c r="AC267" s="147"/>
      <c r="AD267" s="147"/>
      <c r="AE267" s="147"/>
      <c r="AF267" s="147"/>
      <c r="AG267" s="147" t="s">
        <v>163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254" t="s">
        <v>1316</v>
      </c>
      <c r="D268" s="255"/>
      <c r="E268" s="255"/>
      <c r="F268" s="255"/>
      <c r="G268" s="255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189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191" t="s">
        <v>1410</v>
      </c>
      <c r="D269" s="160"/>
      <c r="E269" s="161">
        <v>16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167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91" t="s">
        <v>1466</v>
      </c>
      <c r="D270" s="160"/>
      <c r="E270" s="161">
        <v>8.1999999999999993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167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91" t="s">
        <v>1412</v>
      </c>
      <c r="D271" s="160"/>
      <c r="E271" s="161">
        <v>4.9000000000000004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167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73">
        <v>79</v>
      </c>
      <c r="B272" s="174" t="s">
        <v>1325</v>
      </c>
      <c r="C272" s="190" t="s">
        <v>1326</v>
      </c>
      <c r="D272" s="175" t="s">
        <v>186</v>
      </c>
      <c r="E272" s="176">
        <v>9.6999999999999993</v>
      </c>
      <c r="F272" s="177"/>
      <c r="G272" s="178">
        <f>ROUND(E272*F272,2)</f>
        <v>0</v>
      </c>
      <c r="H272" s="177"/>
      <c r="I272" s="178">
        <f>ROUND(E272*H272,2)</f>
        <v>0</v>
      </c>
      <c r="J272" s="177"/>
      <c r="K272" s="178">
        <f>ROUND(E272*J272,2)</f>
        <v>0</v>
      </c>
      <c r="L272" s="178">
        <v>21</v>
      </c>
      <c r="M272" s="178">
        <f>G272*(1+L272/100)</f>
        <v>0</v>
      </c>
      <c r="N272" s="176">
        <v>0</v>
      </c>
      <c r="O272" s="176">
        <f>ROUND(E272*N272,2)</f>
        <v>0</v>
      </c>
      <c r="P272" s="176">
        <v>0</v>
      </c>
      <c r="Q272" s="176">
        <f>ROUND(E272*P272,2)</f>
        <v>0</v>
      </c>
      <c r="R272" s="178"/>
      <c r="S272" s="178" t="s">
        <v>193</v>
      </c>
      <c r="T272" s="179" t="s">
        <v>245</v>
      </c>
      <c r="U272" s="158">
        <v>0</v>
      </c>
      <c r="V272" s="158">
        <f>ROUND(E272*U272,2)</f>
        <v>0</v>
      </c>
      <c r="W272" s="158"/>
      <c r="X272" s="158" t="s">
        <v>161</v>
      </c>
      <c r="Y272" s="158" t="s">
        <v>162</v>
      </c>
      <c r="Z272" s="147"/>
      <c r="AA272" s="147"/>
      <c r="AB272" s="147"/>
      <c r="AC272" s="147"/>
      <c r="AD272" s="147"/>
      <c r="AE272" s="147"/>
      <c r="AF272" s="147"/>
      <c r="AG272" s="147" t="s">
        <v>163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191" t="s">
        <v>1490</v>
      </c>
      <c r="D273" s="160"/>
      <c r="E273" s="161">
        <v>9.6999999999999993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167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>
        <v>80</v>
      </c>
      <c r="B274" s="155" t="s">
        <v>1491</v>
      </c>
      <c r="C274" s="193" t="s">
        <v>1492</v>
      </c>
      <c r="D274" s="156" t="s">
        <v>0</v>
      </c>
      <c r="E274" s="188"/>
      <c r="F274" s="159"/>
      <c r="G274" s="158">
        <f>ROUND(E274*F274,2)</f>
        <v>0</v>
      </c>
      <c r="H274" s="159"/>
      <c r="I274" s="158">
        <f>ROUND(E274*H274,2)</f>
        <v>0</v>
      </c>
      <c r="J274" s="159"/>
      <c r="K274" s="158">
        <f>ROUND(E274*J274,2)</f>
        <v>0</v>
      </c>
      <c r="L274" s="158">
        <v>21</v>
      </c>
      <c r="M274" s="158">
        <f>G274*(1+L274/100)</f>
        <v>0</v>
      </c>
      <c r="N274" s="157">
        <v>0</v>
      </c>
      <c r="O274" s="157">
        <f>ROUND(E274*N274,2)</f>
        <v>0</v>
      </c>
      <c r="P274" s="157">
        <v>0</v>
      </c>
      <c r="Q274" s="157">
        <f>ROUND(E274*P274,2)</f>
        <v>0</v>
      </c>
      <c r="R274" s="158" t="s">
        <v>1303</v>
      </c>
      <c r="S274" s="158" t="s">
        <v>160</v>
      </c>
      <c r="T274" s="158" t="s">
        <v>160</v>
      </c>
      <c r="U274" s="158">
        <v>0</v>
      </c>
      <c r="V274" s="158">
        <f>ROUND(E274*U274,2)</f>
        <v>0</v>
      </c>
      <c r="W274" s="158"/>
      <c r="X274" s="158" t="s">
        <v>320</v>
      </c>
      <c r="Y274" s="158" t="s">
        <v>162</v>
      </c>
      <c r="Z274" s="147"/>
      <c r="AA274" s="147"/>
      <c r="AB274" s="147"/>
      <c r="AC274" s="147"/>
      <c r="AD274" s="147"/>
      <c r="AE274" s="147"/>
      <c r="AF274" s="147"/>
      <c r="AG274" s="147" t="s">
        <v>321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260" t="s">
        <v>359</v>
      </c>
      <c r="D275" s="261"/>
      <c r="E275" s="261"/>
      <c r="F275" s="261"/>
      <c r="G275" s="261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165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x14ac:dyDescent="0.2">
      <c r="A276" s="166" t="s">
        <v>154</v>
      </c>
      <c r="B276" s="167" t="s">
        <v>114</v>
      </c>
      <c r="C276" s="189" t="s">
        <v>115</v>
      </c>
      <c r="D276" s="168"/>
      <c r="E276" s="169"/>
      <c r="F276" s="170"/>
      <c r="G276" s="170">
        <f>SUMIF(AG277:AG292,"&lt;&gt;NOR",G277:G292)</f>
        <v>0</v>
      </c>
      <c r="H276" s="170"/>
      <c r="I276" s="170">
        <f>SUM(I277:I292)</f>
        <v>0</v>
      </c>
      <c r="J276" s="170"/>
      <c r="K276" s="170">
        <f>SUM(K277:K292)</f>
        <v>0</v>
      </c>
      <c r="L276" s="170"/>
      <c r="M276" s="170">
        <f>SUM(M277:M292)</f>
        <v>0</v>
      </c>
      <c r="N276" s="169"/>
      <c r="O276" s="169">
        <f>SUM(O277:O292)</f>
        <v>1.4</v>
      </c>
      <c r="P276" s="169"/>
      <c r="Q276" s="169">
        <f>SUM(Q277:Q292)</f>
        <v>0</v>
      </c>
      <c r="R276" s="170"/>
      <c r="S276" s="170"/>
      <c r="T276" s="171"/>
      <c r="U276" s="165"/>
      <c r="V276" s="165">
        <f>SUM(V277:V292)</f>
        <v>93.55</v>
      </c>
      <c r="W276" s="165"/>
      <c r="X276" s="165"/>
      <c r="Y276" s="165"/>
      <c r="AG276" t="s">
        <v>155</v>
      </c>
    </row>
    <row r="277" spans="1:60" outlineLevel="1" x14ac:dyDescent="0.2">
      <c r="A277" s="173">
        <v>81</v>
      </c>
      <c r="B277" s="174" t="s">
        <v>451</v>
      </c>
      <c r="C277" s="190" t="s">
        <v>452</v>
      </c>
      <c r="D277" s="175" t="s">
        <v>170</v>
      </c>
      <c r="E277" s="176">
        <v>76.387500000000003</v>
      </c>
      <c r="F277" s="177"/>
      <c r="G277" s="178">
        <f>ROUND(E277*F277,2)</f>
        <v>0</v>
      </c>
      <c r="H277" s="177"/>
      <c r="I277" s="178">
        <f>ROUND(E277*H277,2)</f>
        <v>0</v>
      </c>
      <c r="J277" s="177"/>
      <c r="K277" s="178">
        <f>ROUND(E277*J277,2)</f>
        <v>0</v>
      </c>
      <c r="L277" s="178">
        <v>21</v>
      </c>
      <c r="M277" s="178">
        <f>G277*(1+L277/100)</f>
        <v>0</v>
      </c>
      <c r="N277" s="176">
        <v>1.6000000000000001E-4</v>
      </c>
      <c r="O277" s="176">
        <f>ROUND(E277*N277,2)</f>
        <v>0.01</v>
      </c>
      <c r="P277" s="176">
        <v>0</v>
      </c>
      <c r="Q277" s="176">
        <f>ROUND(E277*P277,2)</f>
        <v>0</v>
      </c>
      <c r="R277" s="178" t="s">
        <v>427</v>
      </c>
      <c r="S277" s="178" t="s">
        <v>160</v>
      </c>
      <c r="T277" s="179" t="s">
        <v>160</v>
      </c>
      <c r="U277" s="158">
        <v>0.05</v>
      </c>
      <c r="V277" s="158">
        <f>ROUND(E277*U277,2)</f>
        <v>3.82</v>
      </c>
      <c r="W277" s="158"/>
      <c r="X277" s="158" t="s">
        <v>161</v>
      </c>
      <c r="Y277" s="158" t="s">
        <v>162</v>
      </c>
      <c r="Z277" s="147"/>
      <c r="AA277" s="147"/>
      <c r="AB277" s="147"/>
      <c r="AC277" s="147"/>
      <c r="AD277" s="147"/>
      <c r="AE277" s="147"/>
      <c r="AF277" s="147"/>
      <c r="AG277" s="147" t="s">
        <v>246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2" x14ac:dyDescent="0.2">
      <c r="A278" s="154"/>
      <c r="B278" s="155"/>
      <c r="C278" s="254" t="s">
        <v>453</v>
      </c>
      <c r="D278" s="255"/>
      <c r="E278" s="255"/>
      <c r="F278" s="255"/>
      <c r="G278" s="255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189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191" t="s">
        <v>1493</v>
      </c>
      <c r="D279" s="160"/>
      <c r="E279" s="161">
        <v>76.387500000000003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167</v>
      </c>
      <c r="AH279" s="147">
        <v>5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2.5" outlineLevel="1" x14ac:dyDescent="0.2">
      <c r="A280" s="173">
        <v>82</v>
      </c>
      <c r="B280" s="174" t="s">
        <v>455</v>
      </c>
      <c r="C280" s="190" t="s">
        <v>456</v>
      </c>
      <c r="D280" s="175" t="s">
        <v>170</v>
      </c>
      <c r="E280" s="176">
        <v>76.387500000000003</v>
      </c>
      <c r="F280" s="177"/>
      <c r="G280" s="178">
        <f>ROUND(E280*F280,2)</f>
        <v>0</v>
      </c>
      <c r="H280" s="177"/>
      <c r="I280" s="178">
        <f>ROUND(E280*H280,2)</f>
        <v>0</v>
      </c>
      <c r="J280" s="177"/>
      <c r="K280" s="178">
        <f>ROUND(E280*J280,2)</f>
        <v>0</v>
      </c>
      <c r="L280" s="178">
        <v>21</v>
      </c>
      <c r="M280" s="178">
        <f>G280*(1+L280/100)</f>
        <v>0</v>
      </c>
      <c r="N280" s="176">
        <v>5.0299999999999997E-3</v>
      </c>
      <c r="O280" s="176">
        <f>ROUND(E280*N280,2)</f>
        <v>0.38</v>
      </c>
      <c r="P280" s="176">
        <v>0</v>
      </c>
      <c r="Q280" s="176">
        <f>ROUND(E280*P280,2)</f>
        <v>0</v>
      </c>
      <c r="R280" s="178" t="s">
        <v>427</v>
      </c>
      <c r="S280" s="178" t="s">
        <v>160</v>
      </c>
      <c r="T280" s="179" t="s">
        <v>160</v>
      </c>
      <c r="U280" s="158">
        <v>1.0746</v>
      </c>
      <c r="V280" s="158">
        <f>ROUND(E280*U280,2)</f>
        <v>82.09</v>
      </c>
      <c r="W280" s="158"/>
      <c r="X280" s="158" t="s">
        <v>161</v>
      </c>
      <c r="Y280" s="158" t="s">
        <v>162</v>
      </c>
      <c r="Z280" s="147"/>
      <c r="AA280" s="147"/>
      <c r="AB280" s="147"/>
      <c r="AC280" s="147"/>
      <c r="AD280" s="147"/>
      <c r="AE280" s="147"/>
      <c r="AF280" s="147"/>
      <c r="AG280" s="147" t="s">
        <v>406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">
      <c r="A281" s="154"/>
      <c r="B281" s="155"/>
      <c r="C281" s="191" t="s">
        <v>1494</v>
      </c>
      <c r="D281" s="160"/>
      <c r="E281" s="161">
        <v>46.912500000000001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167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1" t="s">
        <v>1495</v>
      </c>
      <c r="D282" s="160"/>
      <c r="E282" s="161">
        <v>18.45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167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91" t="s">
        <v>1496</v>
      </c>
      <c r="D283" s="160"/>
      <c r="E283" s="161">
        <v>11.025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167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22.5" outlineLevel="1" x14ac:dyDescent="0.2">
      <c r="A284" s="173">
        <v>83</v>
      </c>
      <c r="B284" s="174" t="s">
        <v>1338</v>
      </c>
      <c r="C284" s="190" t="s">
        <v>1339</v>
      </c>
      <c r="D284" s="175" t="s">
        <v>186</v>
      </c>
      <c r="E284" s="176">
        <v>63.7</v>
      </c>
      <c r="F284" s="177"/>
      <c r="G284" s="178">
        <f>ROUND(E284*F284,2)</f>
        <v>0</v>
      </c>
      <c r="H284" s="177"/>
      <c r="I284" s="178">
        <f>ROUND(E284*H284,2)</f>
        <v>0</v>
      </c>
      <c r="J284" s="177"/>
      <c r="K284" s="178">
        <f>ROUND(E284*J284,2)</f>
        <v>0</v>
      </c>
      <c r="L284" s="178">
        <v>21</v>
      </c>
      <c r="M284" s="178">
        <f>G284*(1+L284/100)</f>
        <v>0</v>
      </c>
      <c r="N284" s="176">
        <v>4.2000000000000002E-4</v>
      </c>
      <c r="O284" s="176">
        <f>ROUND(E284*N284,2)</f>
        <v>0.03</v>
      </c>
      <c r="P284" s="176">
        <v>0</v>
      </c>
      <c r="Q284" s="176">
        <f>ROUND(E284*P284,2)</f>
        <v>0</v>
      </c>
      <c r="R284" s="178" t="s">
        <v>427</v>
      </c>
      <c r="S284" s="178" t="s">
        <v>160</v>
      </c>
      <c r="T284" s="179" t="s">
        <v>160</v>
      </c>
      <c r="U284" s="158">
        <v>0.12</v>
      </c>
      <c r="V284" s="158">
        <f>ROUND(E284*U284,2)</f>
        <v>7.64</v>
      </c>
      <c r="W284" s="158"/>
      <c r="X284" s="158" t="s">
        <v>161</v>
      </c>
      <c r="Y284" s="158" t="s">
        <v>162</v>
      </c>
      <c r="Z284" s="147"/>
      <c r="AA284" s="147"/>
      <c r="AB284" s="147"/>
      <c r="AC284" s="147"/>
      <c r="AD284" s="147"/>
      <c r="AE284" s="147"/>
      <c r="AF284" s="147"/>
      <c r="AG284" s="147" t="s">
        <v>406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4"/>
      <c r="B285" s="155"/>
      <c r="C285" s="191" t="s">
        <v>1423</v>
      </c>
      <c r="D285" s="160"/>
      <c r="E285" s="161">
        <v>24.95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167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1" t="s">
        <v>1497</v>
      </c>
      <c r="D286" s="160"/>
      <c r="E286" s="161">
        <v>20.85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167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91" t="s">
        <v>1424</v>
      </c>
      <c r="D287" s="160"/>
      <c r="E287" s="161">
        <v>4.8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167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91" t="s">
        <v>1498</v>
      </c>
      <c r="D288" s="160"/>
      <c r="E288" s="161">
        <v>8.1999999999999993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167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1" t="s">
        <v>1412</v>
      </c>
      <c r="D289" s="160"/>
      <c r="E289" s="161">
        <v>4.9000000000000004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167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73">
        <v>84</v>
      </c>
      <c r="B290" s="174" t="s">
        <v>460</v>
      </c>
      <c r="C290" s="190" t="s">
        <v>1499</v>
      </c>
      <c r="D290" s="175" t="s">
        <v>170</v>
      </c>
      <c r="E290" s="176">
        <v>80.206879999999998</v>
      </c>
      <c r="F290" s="177"/>
      <c r="G290" s="178">
        <f>ROUND(E290*F290,2)</f>
        <v>0</v>
      </c>
      <c r="H290" s="177"/>
      <c r="I290" s="178">
        <f>ROUND(E290*H290,2)</f>
        <v>0</v>
      </c>
      <c r="J290" s="177"/>
      <c r="K290" s="178">
        <f>ROUND(E290*J290,2)</f>
        <v>0</v>
      </c>
      <c r="L290" s="178">
        <v>21</v>
      </c>
      <c r="M290" s="178">
        <f>G290*(1+L290/100)</f>
        <v>0</v>
      </c>
      <c r="N290" s="176">
        <v>1.2200000000000001E-2</v>
      </c>
      <c r="O290" s="176">
        <f>ROUND(E290*N290,2)</f>
        <v>0.98</v>
      </c>
      <c r="P290" s="176">
        <v>0</v>
      </c>
      <c r="Q290" s="176">
        <f>ROUND(E290*P290,2)</f>
        <v>0</v>
      </c>
      <c r="R290" s="178"/>
      <c r="S290" s="178" t="s">
        <v>193</v>
      </c>
      <c r="T290" s="179" t="s">
        <v>245</v>
      </c>
      <c r="U290" s="158">
        <v>0</v>
      </c>
      <c r="V290" s="158">
        <f>ROUND(E290*U290,2)</f>
        <v>0</v>
      </c>
      <c r="W290" s="158"/>
      <c r="X290" s="158" t="s">
        <v>354</v>
      </c>
      <c r="Y290" s="158" t="s">
        <v>162</v>
      </c>
      <c r="Z290" s="147"/>
      <c r="AA290" s="147"/>
      <c r="AB290" s="147"/>
      <c r="AC290" s="147"/>
      <c r="AD290" s="147"/>
      <c r="AE290" s="147"/>
      <c r="AF290" s="147"/>
      <c r="AG290" s="147" t="s">
        <v>447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191" t="s">
        <v>1500</v>
      </c>
      <c r="D291" s="160"/>
      <c r="E291" s="161">
        <v>80.206879999999998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167</v>
      </c>
      <c r="AH291" s="147">
        <v>5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>
        <v>85</v>
      </c>
      <c r="B292" s="155" t="s">
        <v>463</v>
      </c>
      <c r="C292" s="193" t="s">
        <v>464</v>
      </c>
      <c r="D292" s="156" t="s">
        <v>0</v>
      </c>
      <c r="E292" s="188"/>
      <c r="F292" s="159"/>
      <c r="G292" s="158">
        <f>ROUND(E292*F292,2)</f>
        <v>0</v>
      </c>
      <c r="H292" s="159"/>
      <c r="I292" s="158">
        <f>ROUND(E292*H292,2)</f>
        <v>0</v>
      </c>
      <c r="J292" s="159"/>
      <c r="K292" s="158">
        <f>ROUND(E292*J292,2)</f>
        <v>0</v>
      </c>
      <c r="L292" s="158">
        <v>21</v>
      </c>
      <c r="M292" s="158">
        <f>G292*(1+L292/100)</f>
        <v>0</v>
      </c>
      <c r="N292" s="157">
        <v>0</v>
      </c>
      <c r="O292" s="157">
        <f>ROUND(E292*N292,2)</f>
        <v>0</v>
      </c>
      <c r="P292" s="157">
        <v>0</v>
      </c>
      <c r="Q292" s="157">
        <f>ROUND(E292*P292,2)</f>
        <v>0</v>
      </c>
      <c r="R292" s="158" t="s">
        <v>427</v>
      </c>
      <c r="S292" s="158" t="s">
        <v>160</v>
      </c>
      <c r="T292" s="158" t="s">
        <v>160</v>
      </c>
      <c r="U292" s="158">
        <v>0</v>
      </c>
      <c r="V292" s="158">
        <f>ROUND(E292*U292,2)</f>
        <v>0</v>
      </c>
      <c r="W292" s="158"/>
      <c r="X292" s="158" t="s">
        <v>320</v>
      </c>
      <c r="Y292" s="158" t="s">
        <v>162</v>
      </c>
      <c r="Z292" s="147"/>
      <c r="AA292" s="147"/>
      <c r="AB292" s="147"/>
      <c r="AC292" s="147"/>
      <c r="AD292" s="147"/>
      <c r="AE292" s="147"/>
      <c r="AF292" s="147"/>
      <c r="AG292" s="147" t="s">
        <v>321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x14ac:dyDescent="0.2">
      <c r="A293" s="166" t="s">
        <v>154</v>
      </c>
      <c r="B293" s="167" t="s">
        <v>116</v>
      </c>
      <c r="C293" s="189" t="s">
        <v>117</v>
      </c>
      <c r="D293" s="168"/>
      <c r="E293" s="169"/>
      <c r="F293" s="170"/>
      <c r="G293" s="170">
        <f>SUMIF(AG294:AG296,"&lt;&gt;NOR",G294:G296)</f>
        <v>0</v>
      </c>
      <c r="H293" s="170"/>
      <c r="I293" s="170">
        <f>SUM(I294:I296)</f>
        <v>0</v>
      </c>
      <c r="J293" s="170"/>
      <c r="K293" s="170">
        <f>SUM(K294:K296)</f>
        <v>0</v>
      </c>
      <c r="L293" s="170"/>
      <c r="M293" s="170">
        <f>SUM(M294:M296)</f>
        <v>0</v>
      </c>
      <c r="N293" s="169"/>
      <c r="O293" s="169">
        <f>SUM(O294:O296)</f>
        <v>0</v>
      </c>
      <c r="P293" s="169"/>
      <c r="Q293" s="169">
        <f>SUM(Q294:Q296)</f>
        <v>0</v>
      </c>
      <c r="R293" s="170"/>
      <c r="S293" s="170"/>
      <c r="T293" s="171"/>
      <c r="U293" s="165"/>
      <c r="V293" s="165">
        <f>SUM(V294:V296)</f>
        <v>0</v>
      </c>
      <c r="W293" s="165"/>
      <c r="X293" s="165"/>
      <c r="Y293" s="165"/>
      <c r="AG293" t="s">
        <v>155</v>
      </c>
    </row>
    <row r="294" spans="1:60" outlineLevel="1" x14ac:dyDescent="0.2">
      <c r="A294" s="173">
        <v>86</v>
      </c>
      <c r="B294" s="174" t="s">
        <v>1358</v>
      </c>
      <c r="C294" s="190" t="s">
        <v>1359</v>
      </c>
      <c r="D294" s="175" t="s">
        <v>178</v>
      </c>
      <c r="E294" s="176">
        <v>2</v>
      </c>
      <c r="F294" s="177"/>
      <c r="G294" s="178">
        <f>ROUND(E294*F294,2)</f>
        <v>0</v>
      </c>
      <c r="H294" s="177"/>
      <c r="I294" s="178">
        <f>ROUND(E294*H294,2)</f>
        <v>0</v>
      </c>
      <c r="J294" s="177"/>
      <c r="K294" s="178">
        <f>ROUND(E294*J294,2)</f>
        <v>0</v>
      </c>
      <c r="L294" s="178">
        <v>21</v>
      </c>
      <c r="M294" s="178">
        <f>G294*(1+L294/100)</f>
        <v>0</v>
      </c>
      <c r="N294" s="176">
        <v>0</v>
      </c>
      <c r="O294" s="176">
        <f>ROUND(E294*N294,2)</f>
        <v>0</v>
      </c>
      <c r="P294" s="176">
        <v>0</v>
      </c>
      <c r="Q294" s="176">
        <f>ROUND(E294*P294,2)</f>
        <v>0</v>
      </c>
      <c r="R294" s="178"/>
      <c r="S294" s="178" t="s">
        <v>193</v>
      </c>
      <c r="T294" s="179" t="s">
        <v>245</v>
      </c>
      <c r="U294" s="158">
        <v>0</v>
      </c>
      <c r="V294" s="158">
        <f>ROUND(E294*U294,2)</f>
        <v>0</v>
      </c>
      <c r="W294" s="158"/>
      <c r="X294" s="158" t="s">
        <v>161</v>
      </c>
      <c r="Y294" s="158" t="s">
        <v>162</v>
      </c>
      <c r="Z294" s="147"/>
      <c r="AA294" s="147"/>
      <c r="AB294" s="147"/>
      <c r="AC294" s="147"/>
      <c r="AD294" s="147"/>
      <c r="AE294" s="147"/>
      <c r="AF294" s="147"/>
      <c r="AG294" s="147" t="s">
        <v>246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191" t="s">
        <v>916</v>
      </c>
      <c r="D295" s="160"/>
      <c r="E295" s="161">
        <v>1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167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91" t="s">
        <v>1447</v>
      </c>
      <c r="D296" s="160"/>
      <c r="E296" s="161">
        <v>1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167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x14ac:dyDescent="0.2">
      <c r="A297" s="166" t="s">
        <v>154</v>
      </c>
      <c r="B297" s="167" t="s">
        <v>118</v>
      </c>
      <c r="C297" s="189" t="s">
        <v>119</v>
      </c>
      <c r="D297" s="168"/>
      <c r="E297" s="169"/>
      <c r="F297" s="170"/>
      <c r="G297" s="170">
        <f>SUMIF(AG298:AG307,"&lt;&gt;NOR",G298:G307)</f>
        <v>0</v>
      </c>
      <c r="H297" s="170"/>
      <c r="I297" s="170">
        <f>SUM(I298:I307)</f>
        <v>0</v>
      </c>
      <c r="J297" s="170"/>
      <c r="K297" s="170">
        <f>SUM(K298:K307)</f>
        <v>0</v>
      </c>
      <c r="L297" s="170"/>
      <c r="M297" s="170">
        <f>SUM(M298:M307)</f>
        <v>0</v>
      </c>
      <c r="N297" s="169"/>
      <c r="O297" s="169">
        <f>SUM(O298:O307)</f>
        <v>0.02</v>
      </c>
      <c r="P297" s="169"/>
      <c r="Q297" s="169">
        <f>SUM(Q298:Q307)</f>
        <v>0</v>
      </c>
      <c r="R297" s="170"/>
      <c r="S297" s="170"/>
      <c r="T297" s="171"/>
      <c r="U297" s="165"/>
      <c r="V297" s="165">
        <f>SUM(V298:V307)</f>
        <v>15.799999999999999</v>
      </c>
      <c r="W297" s="165"/>
      <c r="X297" s="165"/>
      <c r="Y297" s="165"/>
      <c r="AG297" t="s">
        <v>155</v>
      </c>
    </row>
    <row r="298" spans="1:60" outlineLevel="1" x14ac:dyDescent="0.2">
      <c r="A298" s="173">
        <v>87</v>
      </c>
      <c r="B298" s="174" t="s">
        <v>1365</v>
      </c>
      <c r="C298" s="190" t="s">
        <v>1366</v>
      </c>
      <c r="D298" s="175" t="s">
        <v>170</v>
      </c>
      <c r="E298" s="176">
        <v>86.188999999999993</v>
      </c>
      <c r="F298" s="177"/>
      <c r="G298" s="178">
        <f>ROUND(E298*F298,2)</f>
        <v>0</v>
      </c>
      <c r="H298" s="177"/>
      <c r="I298" s="178">
        <f>ROUND(E298*H298,2)</f>
        <v>0</v>
      </c>
      <c r="J298" s="177"/>
      <c r="K298" s="178">
        <f>ROUND(E298*J298,2)</f>
        <v>0</v>
      </c>
      <c r="L298" s="178">
        <v>21</v>
      </c>
      <c r="M298" s="178">
        <f>G298*(1+L298/100)</f>
        <v>0</v>
      </c>
      <c r="N298" s="176">
        <v>0</v>
      </c>
      <c r="O298" s="176">
        <f>ROUND(E298*N298,2)</f>
        <v>0</v>
      </c>
      <c r="P298" s="176">
        <v>0</v>
      </c>
      <c r="Q298" s="176">
        <f>ROUND(E298*P298,2)</f>
        <v>0</v>
      </c>
      <c r="R298" s="178" t="s">
        <v>467</v>
      </c>
      <c r="S298" s="178" t="s">
        <v>160</v>
      </c>
      <c r="T298" s="179" t="s">
        <v>160</v>
      </c>
      <c r="U298" s="158">
        <v>6.9709999999999994E-2</v>
      </c>
      <c r="V298" s="158">
        <f>ROUND(E298*U298,2)</f>
        <v>6.01</v>
      </c>
      <c r="W298" s="158"/>
      <c r="X298" s="158" t="s">
        <v>161</v>
      </c>
      <c r="Y298" s="158" t="s">
        <v>162</v>
      </c>
      <c r="Z298" s="147"/>
      <c r="AA298" s="147"/>
      <c r="AB298" s="147"/>
      <c r="AC298" s="147"/>
      <c r="AD298" s="147"/>
      <c r="AE298" s="147"/>
      <c r="AF298" s="147"/>
      <c r="AG298" s="147" t="s">
        <v>163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191" t="s">
        <v>1501</v>
      </c>
      <c r="D299" s="160"/>
      <c r="E299" s="161">
        <v>86.188999999999993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167</v>
      </c>
      <c r="AH299" s="147">
        <v>5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73">
        <v>88</v>
      </c>
      <c r="B300" s="174" t="s">
        <v>465</v>
      </c>
      <c r="C300" s="190" t="s">
        <v>466</v>
      </c>
      <c r="D300" s="175" t="s">
        <v>170</v>
      </c>
      <c r="E300" s="176">
        <v>22.897500000000001</v>
      </c>
      <c r="F300" s="177"/>
      <c r="G300" s="178">
        <f>ROUND(E300*F300,2)</f>
        <v>0</v>
      </c>
      <c r="H300" s="177"/>
      <c r="I300" s="178">
        <f>ROUND(E300*H300,2)</f>
        <v>0</v>
      </c>
      <c r="J300" s="177"/>
      <c r="K300" s="178">
        <f>ROUND(E300*J300,2)</f>
        <v>0</v>
      </c>
      <c r="L300" s="178">
        <v>21</v>
      </c>
      <c r="M300" s="178">
        <f>G300*(1+L300/100)</f>
        <v>0</v>
      </c>
      <c r="N300" s="176">
        <v>1E-4</v>
      </c>
      <c r="O300" s="176">
        <f>ROUND(E300*N300,2)</f>
        <v>0</v>
      </c>
      <c r="P300" s="176">
        <v>0</v>
      </c>
      <c r="Q300" s="176">
        <f>ROUND(E300*P300,2)</f>
        <v>0</v>
      </c>
      <c r="R300" s="178" t="s">
        <v>467</v>
      </c>
      <c r="S300" s="178" t="s">
        <v>160</v>
      </c>
      <c r="T300" s="179" t="s">
        <v>160</v>
      </c>
      <c r="U300" s="158">
        <v>3.2480000000000002E-2</v>
      </c>
      <c r="V300" s="158">
        <f>ROUND(E300*U300,2)</f>
        <v>0.74</v>
      </c>
      <c r="W300" s="158"/>
      <c r="X300" s="158" t="s">
        <v>161</v>
      </c>
      <c r="Y300" s="158" t="s">
        <v>162</v>
      </c>
      <c r="Z300" s="147"/>
      <c r="AA300" s="147"/>
      <c r="AB300" s="147"/>
      <c r="AC300" s="147"/>
      <c r="AD300" s="147"/>
      <c r="AE300" s="147"/>
      <c r="AF300" s="147"/>
      <c r="AG300" s="147" t="s">
        <v>163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2" x14ac:dyDescent="0.2">
      <c r="A301" s="154"/>
      <c r="B301" s="155"/>
      <c r="C301" s="191" t="s">
        <v>1502</v>
      </c>
      <c r="D301" s="160"/>
      <c r="E301" s="161">
        <v>22.897500000000001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7"/>
      <c r="AA301" s="147"/>
      <c r="AB301" s="147"/>
      <c r="AC301" s="147"/>
      <c r="AD301" s="147"/>
      <c r="AE301" s="147"/>
      <c r="AF301" s="147"/>
      <c r="AG301" s="147" t="s">
        <v>167</v>
      </c>
      <c r="AH301" s="147">
        <v>5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73">
        <v>89</v>
      </c>
      <c r="B302" s="174" t="s">
        <v>469</v>
      </c>
      <c r="C302" s="190" t="s">
        <v>470</v>
      </c>
      <c r="D302" s="175" t="s">
        <v>170</v>
      </c>
      <c r="E302" s="176">
        <v>36.601500000000001</v>
      </c>
      <c r="F302" s="177"/>
      <c r="G302" s="178">
        <f>ROUND(E302*F302,2)</f>
        <v>0</v>
      </c>
      <c r="H302" s="177"/>
      <c r="I302" s="178">
        <f>ROUND(E302*H302,2)</f>
        <v>0</v>
      </c>
      <c r="J302" s="177"/>
      <c r="K302" s="178">
        <f>ROUND(E302*J302,2)</f>
        <v>0</v>
      </c>
      <c r="L302" s="178">
        <v>21</v>
      </c>
      <c r="M302" s="178">
        <f>G302*(1+L302/100)</f>
        <v>0</v>
      </c>
      <c r="N302" s="176">
        <v>1.2999999999999999E-4</v>
      </c>
      <c r="O302" s="176">
        <f>ROUND(E302*N302,2)</f>
        <v>0</v>
      </c>
      <c r="P302" s="176">
        <v>0</v>
      </c>
      <c r="Q302" s="176">
        <f>ROUND(E302*P302,2)</f>
        <v>0</v>
      </c>
      <c r="R302" s="178" t="s">
        <v>467</v>
      </c>
      <c r="S302" s="178" t="s">
        <v>160</v>
      </c>
      <c r="T302" s="179" t="s">
        <v>160</v>
      </c>
      <c r="U302" s="158">
        <v>3.2480000000000002E-2</v>
      </c>
      <c r="V302" s="158">
        <f>ROUND(E302*U302,2)</f>
        <v>1.19</v>
      </c>
      <c r="W302" s="158"/>
      <c r="X302" s="158" t="s">
        <v>161</v>
      </c>
      <c r="Y302" s="158" t="s">
        <v>162</v>
      </c>
      <c r="Z302" s="147"/>
      <c r="AA302" s="147"/>
      <c r="AB302" s="147"/>
      <c r="AC302" s="147"/>
      <c r="AD302" s="147"/>
      <c r="AE302" s="147"/>
      <c r="AF302" s="147"/>
      <c r="AG302" s="147" t="s">
        <v>246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4"/>
      <c r="B303" s="155"/>
      <c r="C303" s="191" t="s">
        <v>1503</v>
      </c>
      <c r="D303" s="160"/>
      <c r="E303" s="161">
        <v>36.601500000000001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167</v>
      </c>
      <c r="AH303" s="147">
        <v>5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73">
        <v>90</v>
      </c>
      <c r="B304" s="174" t="s">
        <v>472</v>
      </c>
      <c r="C304" s="190" t="s">
        <v>473</v>
      </c>
      <c r="D304" s="175" t="s">
        <v>170</v>
      </c>
      <c r="E304" s="176">
        <v>22.897500000000001</v>
      </c>
      <c r="F304" s="177"/>
      <c r="G304" s="178">
        <f>ROUND(E304*F304,2)</f>
        <v>0</v>
      </c>
      <c r="H304" s="177"/>
      <c r="I304" s="178">
        <f>ROUND(E304*H304,2)</f>
        <v>0</v>
      </c>
      <c r="J304" s="177"/>
      <c r="K304" s="178">
        <f>ROUND(E304*J304,2)</f>
        <v>0</v>
      </c>
      <c r="L304" s="178">
        <v>21</v>
      </c>
      <c r="M304" s="178">
        <f>G304*(1+L304/100)</f>
        <v>0</v>
      </c>
      <c r="N304" s="176">
        <v>3.5E-4</v>
      </c>
      <c r="O304" s="176">
        <f>ROUND(E304*N304,2)</f>
        <v>0.01</v>
      </c>
      <c r="P304" s="176">
        <v>0</v>
      </c>
      <c r="Q304" s="176">
        <f>ROUND(E304*P304,2)</f>
        <v>0</v>
      </c>
      <c r="R304" s="178" t="s">
        <v>467</v>
      </c>
      <c r="S304" s="178" t="s">
        <v>160</v>
      </c>
      <c r="T304" s="179" t="s">
        <v>160</v>
      </c>
      <c r="U304" s="158">
        <v>0.16897000000000001</v>
      </c>
      <c r="V304" s="158">
        <f>ROUND(E304*U304,2)</f>
        <v>3.87</v>
      </c>
      <c r="W304" s="158"/>
      <c r="X304" s="158" t="s">
        <v>161</v>
      </c>
      <c r="Y304" s="158" t="s">
        <v>162</v>
      </c>
      <c r="Z304" s="147"/>
      <c r="AA304" s="147"/>
      <c r="AB304" s="147"/>
      <c r="AC304" s="147"/>
      <c r="AD304" s="147"/>
      <c r="AE304" s="147"/>
      <c r="AF304" s="147"/>
      <c r="AG304" s="147" t="s">
        <v>163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 x14ac:dyDescent="0.2">
      <c r="A305" s="154"/>
      <c r="B305" s="155"/>
      <c r="C305" s="191" t="s">
        <v>1504</v>
      </c>
      <c r="D305" s="160"/>
      <c r="E305" s="161">
        <v>22.897500000000001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167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73">
        <v>91</v>
      </c>
      <c r="B306" s="174" t="s">
        <v>476</v>
      </c>
      <c r="C306" s="190" t="s">
        <v>477</v>
      </c>
      <c r="D306" s="175" t="s">
        <v>170</v>
      </c>
      <c r="E306" s="176">
        <v>36.601500000000001</v>
      </c>
      <c r="F306" s="177"/>
      <c r="G306" s="178">
        <f>ROUND(E306*F306,2)</f>
        <v>0</v>
      </c>
      <c r="H306" s="177"/>
      <c r="I306" s="178">
        <f>ROUND(E306*H306,2)</f>
        <v>0</v>
      </c>
      <c r="J306" s="177"/>
      <c r="K306" s="178">
        <f>ROUND(E306*J306,2)</f>
        <v>0</v>
      </c>
      <c r="L306" s="178">
        <v>21</v>
      </c>
      <c r="M306" s="178">
        <f>G306*(1+L306/100)</f>
        <v>0</v>
      </c>
      <c r="N306" s="176">
        <v>2.4000000000000001E-4</v>
      </c>
      <c r="O306" s="176">
        <f>ROUND(E306*N306,2)</f>
        <v>0.01</v>
      </c>
      <c r="P306" s="176">
        <v>0</v>
      </c>
      <c r="Q306" s="176">
        <f>ROUND(E306*P306,2)</f>
        <v>0</v>
      </c>
      <c r="R306" s="178" t="s">
        <v>467</v>
      </c>
      <c r="S306" s="178" t="s">
        <v>160</v>
      </c>
      <c r="T306" s="179" t="s">
        <v>160</v>
      </c>
      <c r="U306" s="158">
        <v>0.10902000000000001</v>
      </c>
      <c r="V306" s="158">
        <f>ROUND(E306*U306,2)</f>
        <v>3.99</v>
      </c>
      <c r="W306" s="158"/>
      <c r="X306" s="158" t="s">
        <v>161</v>
      </c>
      <c r="Y306" s="158" t="s">
        <v>162</v>
      </c>
      <c r="Z306" s="147"/>
      <c r="AA306" s="147"/>
      <c r="AB306" s="147"/>
      <c r="AC306" s="147"/>
      <c r="AD306" s="147"/>
      <c r="AE306" s="147"/>
      <c r="AF306" s="147"/>
      <c r="AG306" s="147" t="s">
        <v>406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191" t="s">
        <v>1431</v>
      </c>
      <c r="D307" s="160"/>
      <c r="E307" s="161">
        <v>36.601500000000001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7"/>
      <c r="AA307" s="147"/>
      <c r="AB307" s="147"/>
      <c r="AC307" s="147"/>
      <c r="AD307" s="147"/>
      <c r="AE307" s="147"/>
      <c r="AF307" s="147"/>
      <c r="AG307" s="147" t="s">
        <v>167</v>
      </c>
      <c r="AH307" s="147">
        <v>5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x14ac:dyDescent="0.2">
      <c r="A308" s="166" t="s">
        <v>154</v>
      </c>
      <c r="B308" s="167" t="s">
        <v>120</v>
      </c>
      <c r="C308" s="189" t="s">
        <v>121</v>
      </c>
      <c r="D308" s="168"/>
      <c r="E308" s="169"/>
      <c r="F308" s="170"/>
      <c r="G308" s="170">
        <f>SUMIF(AG309:AG309,"&lt;&gt;NOR",G309:G309)</f>
        <v>0</v>
      </c>
      <c r="H308" s="170"/>
      <c r="I308" s="170">
        <f>SUM(I309:I309)</f>
        <v>0</v>
      </c>
      <c r="J308" s="170"/>
      <c r="K308" s="170">
        <f>SUM(K309:K309)</f>
        <v>0</v>
      </c>
      <c r="L308" s="170"/>
      <c r="M308" s="170">
        <f>SUM(M309:M309)</f>
        <v>0</v>
      </c>
      <c r="N308" s="169"/>
      <c r="O308" s="169">
        <f>SUM(O309:O309)</f>
        <v>0</v>
      </c>
      <c r="P308" s="169"/>
      <c r="Q308" s="169">
        <f>SUM(Q309:Q309)</f>
        <v>0</v>
      </c>
      <c r="R308" s="170"/>
      <c r="S308" s="170"/>
      <c r="T308" s="171"/>
      <c r="U308" s="165"/>
      <c r="V308" s="165">
        <f>SUM(V309:V309)</f>
        <v>0</v>
      </c>
      <c r="W308" s="165"/>
      <c r="X308" s="165"/>
      <c r="Y308" s="165"/>
      <c r="AG308" t="s">
        <v>155</v>
      </c>
    </row>
    <row r="309" spans="1:60" outlineLevel="1" x14ac:dyDescent="0.2">
      <c r="A309" s="181">
        <v>92</v>
      </c>
      <c r="B309" s="182" t="s">
        <v>483</v>
      </c>
      <c r="C309" s="192" t="s">
        <v>484</v>
      </c>
      <c r="D309" s="183" t="s">
        <v>244</v>
      </c>
      <c r="E309" s="184">
        <v>40</v>
      </c>
      <c r="F309" s="185"/>
      <c r="G309" s="186">
        <f>ROUND(E309*F309,2)</f>
        <v>0</v>
      </c>
      <c r="H309" s="185"/>
      <c r="I309" s="186">
        <f>ROUND(E309*H309,2)</f>
        <v>0</v>
      </c>
      <c r="J309" s="185"/>
      <c r="K309" s="186">
        <f>ROUND(E309*J309,2)</f>
        <v>0</v>
      </c>
      <c r="L309" s="186">
        <v>21</v>
      </c>
      <c r="M309" s="186">
        <f>G309*(1+L309/100)</f>
        <v>0</v>
      </c>
      <c r="N309" s="184">
        <v>0</v>
      </c>
      <c r="O309" s="184">
        <f>ROUND(E309*N309,2)</f>
        <v>0</v>
      </c>
      <c r="P309" s="184">
        <v>0</v>
      </c>
      <c r="Q309" s="184">
        <f>ROUND(E309*P309,2)</f>
        <v>0</v>
      </c>
      <c r="R309" s="186"/>
      <c r="S309" s="186" t="s">
        <v>193</v>
      </c>
      <c r="T309" s="187" t="s">
        <v>245</v>
      </c>
      <c r="U309" s="158">
        <v>0</v>
      </c>
      <c r="V309" s="158">
        <f>ROUND(E309*U309,2)</f>
        <v>0</v>
      </c>
      <c r="W309" s="158"/>
      <c r="X309" s="158" t="s">
        <v>161</v>
      </c>
      <c r="Y309" s="158" t="s">
        <v>162</v>
      </c>
      <c r="Z309" s="147"/>
      <c r="AA309" s="147"/>
      <c r="AB309" s="147"/>
      <c r="AC309" s="147"/>
      <c r="AD309" s="147"/>
      <c r="AE309" s="147"/>
      <c r="AF309" s="147"/>
      <c r="AG309" s="147" t="s">
        <v>246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x14ac:dyDescent="0.2">
      <c r="A310" s="166" t="s">
        <v>154</v>
      </c>
      <c r="B310" s="167" t="s">
        <v>122</v>
      </c>
      <c r="C310" s="189" t="s">
        <v>123</v>
      </c>
      <c r="D310" s="168"/>
      <c r="E310" s="169"/>
      <c r="F310" s="170"/>
      <c r="G310" s="170">
        <f>SUMIF(AG311:AG319,"&lt;&gt;NOR",G311:G319)</f>
        <v>0</v>
      </c>
      <c r="H310" s="170"/>
      <c r="I310" s="170">
        <f>SUM(I311:I319)</f>
        <v>0</v>
      </c>
      <c r="J310" s="170"/>
      <c r="K310" s="170">
        <f>SUM(K311:K319)</f>
        <v>0</v>
      </c>
      <c r="L310" s="170"/>
      <c r="M310" s="170">
        <f>SUM(M311:M319)</f>
        <v>0</v>
      </c>
      <c r="N310" s="169"/>
      <c r="O310" s="169">
        <f>SUM(O311:O319)</f>
        <v>0</v>
      </c>
      <c r="P310" s="169"/>
      <c r="Q310" s="169">
        <f>SUM(Q311:Q319)</f>
        <v>0</v>
      </c>
      <c r="R310" s="170"/>
      <c r="S310" s="170"/>
      <c r="T310" s="171"/>
      <c r="U310" s="165"/>
      <c r="V310" s="165">
        <f>SUM(V311:V319)</f>
        <v>27.71</v>
      </c>
      <c r="W310" s="165"/>
      <c r="X310" s="165"/>
      <c r="Y310" s="165"/>
      <c r="AG310" t="s">
        <v>155</v>
      </c>
    </row>
    <row r="311" spans="1:60" outlineLevel="1" x14ac:dyDescent="0.2">
      <c r="A311" s="173">
        <v>93</v>
      </c>
      <c r="B311" s="174" t="s">
        <v>485</v>
      </c>
      <c r="C311" s="190" t="s">
        <v>486</v>
      </c>
      <c r="D311" s="175" t="s">
        <v>158</v>
      </c>
      <c r="E311" s="176">
        <v>14.122529999999999</v>
      </c>
      <c r="F311" s="177"/>
      <c r="G311" s="178">
        <f>ROUND(E311*F311,2)</f>
        <v>0</v>
      </c>
      <c r="H311" s="177"/>
      <c r="I311" s="178">
        <f>ROUND(E311*H311,2)</f>
        <v>0</v>
      </c>
      <c r="J311" s="177"/>
      <c r="K311" s="178">
        <f>ROUND(E311*J311,2)</f>
        <v>0</v>
      </c>
      <c r="L311" s="178">
        <v>21</v>
      </c>
      <c r="M311" s="178">
        <f>G311*(1+L311/100)</f>
        <v>0</v>
      </c>
      <c r="N311" s="176">
        <v>0</v>
      </c>
      <c r="O311" s="176">
        <f>ROUND(E311*N311,2)</f>
        <v>0</v>
      </c>
      <c r="P311" s="176">
        <v>0</v>
      </c>
      <c r="Q311" s="176">
        <f>ROUND(E311*P311,2)</f>
        <v>0</v>
      </c>
      <c r="R311" s="178" t="s">
        <v>263</v>
      </c>
      <c r="S311" s="178" t="s">
        <v>160</v>
      </c>
      <c r="T311" s="179" t="s">
        <v>160</v>
      </c>
      <c r="U311" s="158">
        <v>0.49</v>
      </c>
      <c r="V311" s="158">
        <f>ROUND(E311*U311,2)</f>
        <v>6.92</v>
      </c>
      <c r="W311" s="158"/>
      <c r="X311" s="158" t="s">
        <v>487</v>
      </c>
      <c r="Y311" s="158" t="s">
        <v>162</v>
      </c>
      <c r="Z311" s="147"/>
      <c r="AA311" s="147"/>
      <c r="AB311" s="147"/>
      <c r="AC311" s="147"/>
      <c r="AD311" s="147"/>
      <c r="AE311" s="147"/>
      <c r="AF311" s="147"/>
      <c r="AG311" s="147" t="s">
        <v>488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2" x14ac:dyDescent="0.2">
      <c r="A312" s="154"/>
      <c r="B312" s="155"/>
      <c r="C312" s="254" t="s">
        <v>489</v>
      </c>
      <c r="D312" s="255"/>
      <c r="E312" s="255"/>
      <c r="F312" s="255"/>
      <c r="G312" s="255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7"/>
      <c r="AA312" s="147"/>
      <c r="AB312" s="147"/>
      <c r="AC312" s="147"/>
      <c r="AD312" s="147"/>
      <c r="AE312" s="147"/>
      <c r="AF312" s="147"/>
      <c r="AG312" s="147" t="s">
        <v>189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81">
        <v>94</v>
      </c>
      <c r="B313" s="182" t="s">
        <v>490</v>
      </c>
      <c r="C313" s="192" t="s">
        <v>491</v>
      </c>
      <c r="D313" s="183" t="s">
        <v>158</v>
      </c>
      <c r="E313" s="184">
        <v>282.45064000000002</v>
      </c>
      <c r="F313" s="185"/>
      <c r="G313" s="186">
        <f>ROUND(E313*F313,2)</f>
        <v>0</v>
      </c>
      <c r="H313" s="185"/>
      <c r="I313" s="186">
        <f>ROUND(E313*H313,2)</f>
        <v>0</v>
      </c>
      <c r="J313" s="185"/>
      <c r="K313" s="186">
        <f>ROUND(E313*J313,2)</f>
        <v>0</v>
      </c>
      <c r="L313" s="186">
        <v>21</v>
      </c>
      <c r="M313" s="186">
        <f>G313*(1+L313/100)</f>
        <v>0</v>
      </c>
      <c r="N313" s="184">
        <v>0</v>
      </c>
      <c r="O313" s="184">
        <f>ROUND(E313*N313,2)</f>
        <v>0</v>
      </c>
      <c r="P313" s="184">
        <v>0</v>
      </c>
      <c r="Q313" s="184">
        <f>ROUND(E313*P313,2)</f>
        <v>0</v>
      </c>
      <c r="R313" s="186" t="s">
        <v>263</v>
      </c>
      <c r="S313" s="186" t="s">
        <v>160</v>
      </c>
      <c r="T313" s="187" t="s">
        <v>160</v>
      </c>
      <c r="U313" s="158">
        <v>0</v>
      </c>
      <c r="V313" s="158">
        <f>ROUND(E313*U313,2)</f>
        <v>0</v>
      </c>
      <c r="W313" s="158"/>
      <c r="X313" s="158" t="s">
        <v>487</v>
      </c>
      <c r="Y313" s="158" t="s">
        <v>162</v>
      </c>
      <c r="Z313" s="147"/>
      <c r="AA313" s="147"/>
      <c r="AB313" s="147"/>
      <c r="AC313" s="147"/>
      <c r="AD313" s="147"/>
      <c r="AE313" s="147"/>
      <c r="AF313" s="147"/>
      <c r="AG313" s="147" t="s">
        <v>488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2.5" outlineLevel="1" x14ac:dyDescent="0.2">
      <c r="A314" s="181">
        <v>95</v>
      </c>
      <c r="B314" s="182" t="s">
        <v>492</v>
      </c>
      <c r="C314" s="192" t="s">
        <v>493</v>
      </c>
      <c r="D314" s="183" t="s">
        <v>158</v>
      </c>
      <c r="E314" s="184">
        <v>14.122529999999999</v>
      </c>
      <c r="F314" s="185"/>
      <c r="G314" s="186">
        <f>ROUND(E314*F314,2)</f>
        <v>0</v>
      </c>
      <c r="H314" s="185"/>
      <c r="I314" s="186">
        <f>ROUND(E314*H314,2)</f>
        <v>0</v>
      </c>
      <c r="J314" s="185"/>
      <c r="K314" s="186">
        <f>ROUND(E314*J314,2)</f>
        <v>0</v>
      </c>
      <c r="L314" s="186">
        <v>21</v>
      </c>
      <c r="M314" s="186">
        <f>G314*(1+L314/100)</f>
        <v>0</v>
      </c>
      <c r="N314" s="184">
        <v>0</v>
      </c>
      <c r="O314" s="184">
        <f>ROUND(E314*N314,2)</f>
        <v>0</v>
      </c>
      <c r="P314" s="184">
        <v>0</v>
      </c>
      <c r="Q314" s="184">
        <f>ROUND(E314*P314,2)</f>
        <v>0</v>
      </c>
      <c r="R314" s="186" t="s">
        <v>263</v>
      </c>
      <c r="S314" s="186" t="s">
        <v>160</v>
      </c>
      <c r="T314" s="187" t="s">
        <v>160</v>
      </c>
      <c r="U314" s="158">
        <v>0</v>
      </c>
      <c r="V314" s="158">
        <f>ROUND(E314*U314,2)</f>
        <v>0</v>
      </c>
      <c r="W314" s="158"/>
      <c r="X314" s="158" t="s">
        <v>487</v>
      </c>
      <c r="Y314" s="158" t="s">
        <v>162</v>
      </c>
      <c r="Z314" s="147"/>
      <c r="AA314" s="147"/>
      <c r="AB314" s="147"/>
      <c r="AC314" s="147"/>
      <c r="AD314" s="147"/>
      <c r="AE314" s="147"/>
      <c r="AF314" s="147"/>
      <c r="AG314" s="147" t="s">
        <v>488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2.5" outlineLevel="1" x14ac:dyDescent="0.2">
      <c r="A315" s="173">
        <v>96</v>
      </c>
      <c r="B315" s="174" t="s">
        <v>494</v>
      </c>
      <c r="C315" s="190" t="s">
        <v>495</v>
      </c>
      <c r="D315" s="175" t="s">
        <v>158</v>
      </c>
      <c r="E315" s="176">
        <v>14.122529999999999</v>
      </c>
      <c r="F315" s="177"/>
      <c r="G315" s="178">
        <f>ROUND(E315*F315,2)</f>
        <v>0</v>
      </c>
      <c r="H315" s="177"/>
      <c r="I315" s="178">
        <f>ROUND(E315*H315,2)</f>
        <v>0</v>
      </c>
      <c r="J315" s="177"/>
      <c r="K315" s="178">
        <f>ROUND(E315*J315,2)</f>
        <v>0</v>
      </c>
      <c r="L315" s="178">
        <v>21</v>
      </c>
      <c r="M315" s="178">
        <f>G315*(1+L315/100)</f>
        <v>0</v>
      </c>
      <c r="N315" s="176">
        <v>0</v>
      </c>
      <c r="O315" s="176">
        <f>ROUND(E315*N315,2)</f>
        <v>0</v>
      </c>
      <c r="P315" s="176">
        <v>0</v>
      </c>
      <c r="Q315" s="176">
        <f>ROUND(E315*P315,2)</f>
        <v>0</v>
      </c>
      <c r="R315" s="178" t="s">
        <v>496</v>
      </c>
      <c r="S315" s="178" t="s">
        <v>160</v>
      </c>
      <c r="T315" s="179" t="s">
        <v>160</v>
      </c>
      <c r="U315" s="158">
        <v>0.752</v>
      </c>
      <c r="V315" s="158">
        <f>ROUND(E315*U315,2)</f>
        <v>10.62</v>
      </c>
      <c r="W315" s="158"/>
      <c r="X315" s="158" t="s">
        <v>487</v>
      </c>
      <c r="Y315" s="158" t="s">
        <v>162</v>
      </c>
      <c r="Z315" s="147"/>
      <c r="AA315" s="147"/>
      <c r="AB315" s="147"/>
      <c r="AC315" s="147"/>
      <c r="AD315" s="147"/>
      <c r="AE315" s="147"/>
      <c r="AF315" s="147"/>
      <c r="AG315" s="147" t="s">
        <v>488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2" x14ac:dyDescent="0.2">
      <c r="A316" s="154"/>
      <c r="B316" s="155"/>
      <c r="C316" s="256" t="s">
        <v>497</v>
      </c>
      <c r="D316" s="257"/>
      <c r="E316" s="257"/>
      <c r="F316" s="257"/>
      <c r="G316" s="257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7"/>
      <c r="AA316" s="147"/>
      <c r="AB316" s="147"/>
      <c r="AC316" s="147"/>
      <c r="AD316" s="147"/>
      <c r="AE316" s="147"/>
      <c r="AF316" s="147"/>
      <c r="AG316" s="147" t="s">
        <v>165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80" t="str">
        <f>C316</f>
        <v>nebo vybouraných hmot nošením nebo přehazováním k místu nakládky přístupnému normálním dopravním prostředkům do 10 m,</v>
      </c>
      <c r="BB316" s="147"/>
      <c r="BC316" s="147"/>
      <c r="BD316" s="147"/>
      <c r="BE316" s="147"/>
      <c r="BF316" s="147"/>
      <c r="BG316" s="147"/>
      <c r="BH316" s="147"/>
    </row>
    <row r="317" spans="1:60" ht="22.5" outlineLevel="2" x14ac:dyDescent="0.2">
      <c r="A317" s="154"/>
      <c r="B317" s="155"/>
      <c r="C317" s="258" t="s">
        <v>498</v>
      </c>
      <c r="D317" s="259"/>
      <c r="E317" s="259"/>
      <c r="F317" s="259"/>
      <c r="G317" s="259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7"/>
      <c r="AA317" s="147"/>
      <c r="AB317" s="147"/>
      <c r="AC317" s="147"/>
      <c r="AD317" s="147"/>
      <c r="AE317" s="147"/>
      <c r="AF317" s="147"/>
      <c r="AG317" s="147" t="s">
        <v>189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80" t="str">
        <f>C317</f>
        <v>S naložením suti nebo vybouraných hmot do dopravního prostředku a na jejich vyložením, popřípadě přeložením na normální dopravní prostředek.</v>
      </c>
      <c r="BB317" s="147"/>
      <c r="BC317" s="147"/>
      <c r="BD317" s="147"/>
      <c r="BE317" s="147"/>
      <c r="BF317" s="147"/>
      <c r="BG317" s="147"/>
      <c r="BH317" s="147"/>
    </row>
    <row r="318" spans="1:60" ht="22.5" outlineLevel="1" x14ac:dyDescent="0.2">
      <c r="A318" s="173">
        <v>97</v>
      </c>
      <c r="B318" s="174" t="s">
        <v>499</v>
      </c>
      <c r="C318" s="190" t="s">
        <v>500</v>
      </c>
      <c r="D318" s="175" t="s">
        <v>158</v>
      </c>
      <c r="E318" s="176">
        <v>28.245059999999999</v>
      </c>
      <c r="F318" s="177"/>
      <c r="G318" s="178">
        <f>ROUND(E318*F318,2)</f>
        <v>0</v>
      </c>
      <c r="H318" s="177"/>
      <c r="I318" s="178">
        <f>ROUND(E318*H318,2)</f>
        <v>0</v>
      </c>
      <c r="J318" s="177"/>
      <c r="K318" s="178">
        <f>ROUND(E318*J318,2)</f>
        <v>0</v>
      </c>
      <c r="L318" s="178">
        <v>21</v>
      </c>
      <c r="M318" s="178">
        <f>G318*(1+L318/100)</f>
        <v>0</v>
      </c>
      <c r="N318" s="176">
        <v>0</v>
      </c>
      <c r="O318" s="176">
        <f>ROUND(E318*N318,2)</f>
        <v>0</v>
      </c>
      <c r="P318" s="176">
        <v>0</v>
      </c>
      <c r="Q318" s="176">
        <f>ROUND(E318*P318,2)</f>
        <v>0</v>
      </c>
      <c r="R318" s="178" t="s">
        <v>496</v>
      </c>
      <c r="S318" s="178" t="s">
        <v>160</v>
      </c>
      <c r="T318" s="179" t="s">
        <v>160</v>
      </c>
      <c r="U318" s="158">
        <v>0.36</v>
      </c>
      <c r="V318" s="158">
        <f>ROUND(E318*U318,2)</f>
        <v>10.17</v>
      </c>
      <c r="W318" s="158"/>
      <c r="X318" s="158" t="s">
        <v>487</v>
      </c>
      <c r="Y318" s="158" t="s">
        <v>162</v>
      </c>
      <c r="Z318" s="147"/>
      <c r="AA318" s="147"/>
      <c r="AB318" s="147"/>
      <c r="AC318" s="147"/>
      <c r="AD318" s="147"/>
      <c r="AE318" s="147"/>
      <c r="AF318" s="147"/>
      <c r="AG318" s="147" t="s">
        <v>488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">
      <c r="A319" s="154"/>
      <c r="B319" s="155"/>
      <c r="C319" s="256" t="s">
        <v>497</v>
      </c>
      <c r="D319" s="257"/>
      <c r="E319" s="257"/>
      <c r="F319" s="257"/>
      <c r="G319" s="257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7"/>
      <c r="AA319" s="147"/>
      <c r="AB319" s="147"/>
      <c r="AC319" s="147"/>
      <c r="AD319" s="147"/>
      <c r="AE319" s="147"/>
      <c r="AF319" s="147"/>
      <c r="AG319" s="147" t="s">
        <v>165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80" t="str">
        <f>C319</f>
        <v>nebo vybouraných hmot nošením nebo přehazováním k místu nakládky přístupnému normálním dopravním prostředkům do 10 m,</v>
      </c>
      <c r="BB319" s="147"/>
      <c r="BC319" s="147"/>
      <c r="BD319" s="147"/>
      <c r="BE319" s="147"/>
      <c r="BF319" s="147"/>
      <c r="BG319" s="147"/>
      <c r="BH319" s="147"/>
    </row>
    <row r="320" spans="1:60" x14ac:dyDescent="0.2">
      <c r="A320" s="166" t="s">
        <v>154</v>
      </c>
      <c r="B320" s="167" t="s">
        <v>125</v>
      </c>
      <c r="C320" s="189" t="s">
        <v>27</v>
      </c>
      <c r="D320" s="168"/>
      <c r="E320" s="169"/>
      <c r="F320" s="170"/>
      <c r="G320" s="170">
        <f>SUMIF(AG321:AG324,"&lt;&gt;NOR",G321:G324)</f>
        <v>0</v>
      </c>
      <c r="H320" s="170"/>
      <c r="I320" s="170">
        <f>SUM(I321:I324)</f>
        <v>0</v>
      </c>
      <c r="J320" s="170"/>
      <c r="K320" s="170">
        <f>SUM(K321:K324)</f>
        <v>0</v>
      </c>
      <c r="L320" s="170"/>
      <c r="M320" s="170">
        <f>SUM(M321:M324)</f>
        <v>0</v>
      </c>
      <c r="N320" s="169"/>
      <c r="O320" s="169">
        <f>SUM(O321:O324)</f>
        <v>0</v>
      </c>
      <c r="P320" s="169"/>
      <c r="Q320" s="169">
        <f>SUM(Q321:Q324)</f>
        <v>0</v>
      </c>
      <c r="R320" s="170"/>
      <c r="S320" s="170"/>
      <c r="T320" s="171"/>
      <c r="U320" s="165"/>
      <c r="V320" s="165">
        <f>SUM(V321:V324)</f>
        <v>0</v>
      </c>
      <c r="W320" s="165"/>
      <c r="X320" s="165"/>
      <c r="Y320" s="165"/>
      <c r="AG320" t="s">
        <v>155</v>
      </c>
    </row>
    <row r="321" spans="1:60" outlineLevel="1" x14ac:dyDescent="0.2">
      <c r="A321" s="173">
        <v>98</v>
      </c>
      <c r="B321" s="174" t="s">
        <v>501</v>
      </c>
      <c r="C321" s="190" t="s">
        <v>502</v>
      </c>
      <c r="D321" s="175" t="s">
        <v>503</v>
      </c>
      <c r="E321" s="176">
        <v>1</v>
      </c>
      <c r="F321" s="177"/>
      <c r="G321" s="178">
        <f>ROUND(E321*F321,2)</f>
        <v>0</v>
      </c>
      <c r="H321" s="177"/>
      <c r="I321" s="178">
        <f>ROUND(E321*H321,2)</f>
        <v>0</v>
      </c>
      <c r="J321" s="177"/>
      <c r="K321" s="178">
        <f>ROUND(E321*J321,2)</f>
        <v>0</v>
      </c>
      <c r="L321" s="178">
        <v>21</v>
      </c>
      <c r="M321" s="178">
        <f>G321*(1+L321/100)</f>
        <v>0</v>
      </c>
      <c r="N321" s="176">
        <v>0</v>
      </c>
      <c r="O321" s="176">
        <f>ROUND(E321*N321,2)</f>
        <v>0</v>
      </c>
      <c r="P321" s="176">
        <v>0</v>
      </c>
      <c r="Q321" s="176">
        <f>ROUND(E321*P321,2)</f>
        <v>0</v>
      </c>
      <c r="R321" s="178"/>
      <c r="S321" s="178" t="s">
        <v>193</v>
      </c>
      <c r="T321" s="179" t="s">
        <v>245</v>
      </c>
      <c r="U321" s="158">
        <v>0</v>
      </c>
      <c r="V321" s="158">
        <f>ROUND(E321*U321,2)</f>
        <v>0</v>
      </c>
      <c r="W321" s="158"/>
      <c r="X321" s="158" t="s">
        <v>504</v>
      </c>
      <c r="Y321" s="158" t="s">
        <v>162</v>
      </c>
      <c r="Z321" s="147"/>
      <c r="AA321" s="147"/>
      <c r="AB321" s="147"/>
      <c r="AC321" s="147"/>
      <c r="AD321" s="147"/>
      <c r="AE321" s="147"/>
      <c r="AF321" s="147"/>
      <c r="AG321" s="147" t="s">
        <v>505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">
      <c r="A322" s="154"/>
      <c r="B322" s="155"/>
      <c r="C322" s="254" t="s">
        <v>506</v>
      </c>
      <c r="D322" s="255"/>
      <c r="E322" s="255"/>
      <c r="F322" s="255"/>
      <c r="G322" s="255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7"/>
      <c r="AA322" s="147"/>
      <c r="AB322" s="147"/>
      <c r="AC322" s="147"/>
      <c r="AD322" s="147"/>
      <c r="AE322" s="147"/>
      <c r="AF322" s="147"/>
      <c r="AG322" s="147" t="s">
        <v>189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73">
        <v>99</v>
      </c>
      <c r="B323" s="174" t="s">
        <v>508</v>
      </c>
      <c r="C323" s="190" t="s">
        <v>509</v>
      </c>
      <c r="D323" s="175" t="s">
        <v>503</v>
      </c>
      <c r="E323" s="176">
        <v>1</v>
      </c>
      <c r="F323" s="177"/>
      <c r="G323" s="178">
        <f>ROUND(E323*F323,2)</f>
        <v>0</v>
      </c>
      <c r="H323" s="177"/>
      <c r="I323" s="178">
        <f>ROUND(E323*H323,2)</f>
        <v>0</v>
      </c>
      <c r="J323" s="177"/>
      <c r="K323" s="178">
        <f>ROUND(E323*J323,2)</f>
        <v>0</v>
      </c>
      <c r="L323" s="178">
        <v>21</v>
      </c>
      <c r="M323" s="178">
        <f>G323*(1+L323/100)</f>
        <v>0</v>
      </c>
      <c r="N323" s="176">
        <v>0</v>
      </c>
      <c r="O323" s="176">
        <f>ROUND(E323*N323,2)</f>
        <v>0</v>
      </c>
      <c r="P323" s="176">
        <v>0</v>
      </c>
      <c r="Q323" s="176">
        <f>ROUND(E323*P323,2)</f>
        <v>0</v>
      </c>
      <c r="R323" s="178"/>
      <c r="S323" s="178" t="s">
        <v>193</v>
      </c>
      <c r="T323" s="179" t="s">
        <v>245</v>
      </c>
      <c r="U323" s="158">
        <v>0</v>
      </c>
      <c r="V323" s="158">
        <f>ROUND(E323*U323,2)</f>
        <v>0</v>
      </c>
      <c r="W323" s="158"/>
      <c r="X323" s="158" t="s">
        <v>504</v>
      </c>
      <c r="Y323" s="158" t="s">
        <v>162</v>
      </c>
      <c r="Z323" s="147"/>
      <c r="AA323" s="147"/>
      <c r="AB323" s="147"/>
      <c r="AC323" s="147"/>
      <c r="AD323" s="147"/>
      <c r="AE323" s="147"/>
      <c r="AF323" s="147"/>
      <c r="AG323" s="147" t="s">
        <v>510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2" x14ac:dyDescent="0.2">
      <c r="A324" s="154"/>
      <c r="B324" s="155"/>
      <c r="C324" s="254" t="s">
        <v>511</v>
      </c>
      <c r="D324" s="255"/>
      <c r="E324" s="255"/>
      <c r="F324" s="255"/>
      <c r="G324" s="255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189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80" t="str">
        <f>C324</f>
        <v>Náklady zhotovitele, které vzniknou v souvislosti s povinnostmi zhotovitele při předání a převzetí díla.</v>
      </c>
      <c r="BB324" s="147"/>
      <c r="BC324" s="147"/>
      <c r="BD324" s="147"/>
      <c r="BE324" s="147"/>
      <c r="BF324" s="147"/>
      <c r="BG324" s="147"/>
      <c r="BH324" s="147"/>
    </row>
    <row r="325" spans="1:60" x14ac:dyDescent="0.2">
      <c r="A325" s="166" t="s">
        <v>154</v>
      </c>
      <c r="B325" s="167" t="s">
        <v>126</v>
      </c>
      <c r="C325" s="189" t="s">
        <v>28</v>
      </c>
      <c r="D325" s="168"/>
      <c r="E325" s="169"/>
      <c r="F325" s="170"/>
      <c r="G325" s="170">
        <f>SUMIF(AG326:AG332,"&lt;&gt;NOR",G326:G332)</f>
        <v>0</v>
      </c>
      <c r="H325" s="170"/>
      <c r="I325" s="170">
        <f>SUM(I326:I332)</f>
        <v>0</v>
      </c>
      <c r="J325" s="170"/>
      <c r="K325" s="170">
        <f>SUM(K326:K332)</f>
        <v>0</v>
      </c>
      <c r="L325" s="170"/>
      <c r="M325" s="170">
        <f>SUM(M326:M332)</f>
        <v>0</v>
      </c>
      <c r="N325" s="169"/>
      <c r="O325" s="169">
        <f>SUM(O326:O332)</f>
        <v>0</v>
      </c>
      <c r="P325" s="169"/>
      <c r="Q325" s="169">
        <f>SUM(Q326:Q332)</f>
        <v>0</v>
      </c>
      <c r="R325" s="170"/>
      <c r="S325" s="170"/>
      <c r="T325" s="171"/>
      <c r="U325" s="165"/>
      <c r="V325" s="165">
        <f>SUM(V326:V332)</f>
        <v>0</v>
      </c>
      <c r="W325" s="165"/>
      <c r="X325" s="165"/>
      <c r="Y325" s="165"/>
      <c r="AG325" t="s">
        <v>155</v>
      </c>
    </row>
    <row r="326" spans="1:60" outlineLevel="1" x14ac:dyDescent="0.2">
      <c r="A326" s="181">
        <v>100</v>
      </c>
      <c r="B326" s="182" t="s">
        <v>512</v>
      </c>
      <c r="C326" s="192" t="s">
        <v>513</v>
      </c>
      <c r="D326" s="183" t="s">
        <v>503</v>
      </c>
      <c r="E326" s="184">
        <v>1</v>
      </c>
      <c r="F326" s="185"/>
      <c r="G326" s="186">
        <f>ROUND(E326*F326,2)</f>
        <v>0</v>
      </c>
      <c r="H326" s="185"/>
      <c r="I326" s="186">
        <f>ROUND(E326*H326,2)</f>
        <v>0</v>
      </c>
      <c r="J326" s="185"/>
      <c r="K326" s="186">
        <f>ROUND(E326*J326,2)</f>
        <v>0</v>
      </c>
      <c r="L326" s="186">
        <v>21</v>
      </c>
      <c r="M326" s="186">
        <f>G326*(1+L326/100)</f>
        <v>0</v>
      </c>
      <c r="N326" s="184">
        <v>0</v>
      </c>
      <c r="O326" s="184">
        <f>ROUND(E326*N326,2)</f>
        <v>0</v>
      </c>
      <c r="P326" s="184">
        <v>0</v>
      </c>
      <c r="Q326" s="184">
        <f>ROUND(E326*P326,2)</f>
        <v>0</v>
      </c>
      <c r="R326" s="186"/>
      <c r="S326" s="186" t="s">
        <v>193</v>
      </c>
      <c r="T326" s="187" t="s">
        <v>245</v>
      </c>
      <c r="U326" s="158">
        <v>0</v>
      </c>
      <c r="V326" s="158">
        <f>ROUND(E326*U326,2)</f>
        <v>0</v>
      </c>
      <c r="W326" s="158"/>
      <c r="X326" s="158" t="s">
        <v>161</v>
      </c>
      <c r="Y326" s="158" t="s">
        <v>162</v>
      </c>
      <c r="Z326" s="147"/>
      <c r="AA326" s="147"/>
      <c r="AB326" s="147"/>
      <c r="AC326" s="147"/>
      <c r="AD326" s="147"/>
      <c r="AE326" s="147"/>
      <c r="AF326" s="147"/>
      <c r="AG326" s="147" t="s">
        <v>163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81">
        <v>101</v>
      </c>
      <c r="B327" s="182" t="s">
        <v>512</v>
      </c>
      <c r="C327" s="192" t="s">
        <v>514</v>
      </c>
      <c r="D327" s="183" t="s">
        <v>503</v>
      </c>
      <c r="E327" s="184">
        <v>1</v>
      </c>
      <c r="F327" s="185"/>
      <c r="G327" s="186">
        <f>ROUND(E327*F327,2)</f>
        <v>0</v>
      </c>
      <c r="H327" s="185"/>
      <c r="I327" s="186">
        <f>ROUND(E327*H327,2)</f>
        <v>0</v>
      </c>
      <c r="J327" s="185"/>
      <c r="K327" s="186">
        <f>ROUND(E327*J327,2)</f>
        <v>0</v>
      </c>
      <c r="L327" s="186">
        <v>21</v>
      </c>
      <c r="M327" s="186">
        <f>G327*(1+L327/100)</f>
        <v>0</v>
      </c>
      <c r="N327" s="184">
        <v>0</v>
      </c>
      <c r="O327" s="184">
        <f>ROUND(E327*N327,2)</f>
        <v>0</v>
      </c>
      <c r="P327" s="184">
        <v>0</v>
      </c>
      <c r="Q327" s="184">
        <f>ROUND(E327*P327,2)</f>
        <v>0</v>
      </c>
      <c r="R327" s="186"/>
      <c r="S327" s="186" t="s">
        <v>193</v>
      </c>
      <c r="T327" s="187" t="s">
        <v>245</v>
      </c>
      <c r="U327" s="158">
        <v>0</v>
      </c>
      <c r="V327" s="158">
        <f>ROUND(E327*U327,2)</f>
        <v>0</v>
      </c>
      <c r="W327" s="158"/>
      <c r="X327" s="158" t="s">
        <v>504</v>
      </c>
      <c r="Y327" s="158" t="s">
        <v>162</v>
      </c>
      <c r="Z327" s="147"/>
      <c r="AA327" s="147"/>
      <c r="AB327" s="147"/>
      <c r="AC327" s="147"/>
      <c r="AD327" s="147"/>
      <c r="AE327" s="147"/>
      <c r="AF327" s="147"/>
      <c r="AG327" s="147" t="s">
        <v>515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73">
        <v>102</v>
      </c>
      <c r="B328" s="174" t="s">
        <v>516</v>
      </c>
      <c r="C328" s="190" t="s">
        <v>517</v>
      </c>
      <c r="D328" s="175" t="s">
        <v>503</v>
      </c>
      <c r="E328" s="176">
        <v>1</v>
      </c>
      <c r="F328" s="177"/>
      <c r="G328" s="178">
        <f>ROUND(E328*F328,2)</f>
        <v>0</v>
      </c>
      <c r="H328" s="177"/>
      <c r="I328" s="178">
        <f>ROUND(E328*H328,2)</f>
        <v>0</v>
      </c>
      <c r="J328" s="177"/>
      <c r="K328" s="178">
        <f>ROUND(E328*J328,2)</f>
        <v>0</v>
      </c>
      <c r="L328" s="178">
        <v>21</v>
      </c>
      <c r="M328" s="178">
        <f>G328*(1+L328/100)</f>
        <v>0</v>
      </c>
      <c r="N328" s="176">
        <v>0</v>
      </c>
      <c r="O328" s="176">
        <f>ROUND(E328*N328,2)</f>
        <v>0</v>
      </c>
      <c r="P328" s="176">
        <v>0</v>
      </c>
      <c r="Q328" s="176">
        <f>ROUND(E328*P328,2)</f>
        <v>0</v>
      </c>
      <c r="R328" s="178"/>
      <c r="S328" s="178" t="s">
        <v>193</v>
      </c>
      <c r="T328" s="179" t="s">
        <v>245</v>
      </c>
      <c r="U328" s="158">
        <v>0</v>
      </c>
      <c r="V328" s="158">
        <f>ROUND(E328*U328,2)</f>
        <v>0</v>
      </c>
      <c r="W328" s="158"/>
      <c r="X328" s="158" t="s">
        <v>504</v>
      </c>
      <c r="Y328" s="158" t="s">
        <v>162</v>
      </c>
      <c r="Z328" s="147"/>
      <c r="AA328" s="147"/>
      <c r="AB328" s="147"/>
      <c r="AC328" s="147"/>
      <c r="AD328" s="147"/>
      <c r="AE328" s="147"/>
      <c r="AF328" s="147"/>
      <c r="AG328" s="147" t="s">
        <v>510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2" x14ac:dyDescent="0.2">
      <c r="A329" s="154"/>
      <c r="B329" s="155"/>
      <c r="C329" s="254" t="s">
        <v>518</v>
      </c>
      <c r="D329" s="255"/>
      <c r="E329" s="255"/>
      <c r="F329" s="255"/>
      <c r="G329" s="255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58"/>
      <c r="Z329" s="147"/>
      <c r="AA329" s="147"/>
      <c r="AB329" s="147"/>
      <c r="AC329" s="147"/>
      <c r="AD329" s="147"/>
      <c r="AE329" s="147"/>
      <c r="AF329" s="147"/>
      <c r="AG329" s="147" t="s">
        <v>189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73">
        <v>103</v>
      </c>
      <c r="B330" s="174" t="s">
        <v>519</v>
      </c>
      <c r="C330" s="190" t="s">
        <v>520</v>
      </c>
      <c r="D330" s="175" t="s">
        <v>503</v>
      </c>
      <c r="E330" s="176">
        <v>1</v>
      </c>
      <c r="F330" s="177"/>
      <c r="G330" s="178">
        <f>ROUND(E330*F330,2)</f>
        <v>0</v>
      </c>
      <c r="H330" s="177"/>
      <c r="I330" s="178">
        <f>ROUND(E330*H330,2)</f>
        <v>0</v>
      </c>
      <c r="J330" s="177"/>
      <c r="K330" s="178">
        <f>ROUND(E330*J330,2)</f>
        <v>0</v>
      </c>
      <c r="L330" s="178">
        <v>21</v>
      </c>
      <c r="M330" s="178">
        <f>G330*(1+L330/100)</f>
        <v>0</v>
      </c>
      <c r="N330" s="176">
        <v>0</v>
      </c>
      <c r="O330" s="176">
        <f>ROUND(E330*N330,2)</f>
        <v>0</v>
      </c>
      <c r="P330" s="176">
        <v>0</v>
      </c>
      <c r="Q330" s="176">
        <f>ROUND(E330*P330,2)</f>
        <v>0</v>
      </c>
      <c r="R330" s="178"/>
      <c r="S330" s="178" t="s">
        <v>193</v>
      </c>
      <c r="T330" s="179" t="s">
        <v>245</v>
      </c>
      <c r="U330" s="158">
        <v>0</v>
      </c>
      <c r="V330" s="158">
        <f>ROUND(E330*U330,2)</f>
        <v>0</v>
      </c>
      <c r="W330" s="158"/>
      <c r="X330" s="158" t="s">
        <v>504</v>
      </c>
      <c r="Y330" s="158" t="s">
        <v>162</v>
      </c>
      <c r="Z330" s="147"/>
      <c r="AA330" s="147"/>
      <c r="AB330" s="147"/>
      <c r="AC330" s="147"/>
      <c r="AD330" s="147"/>
      <c r="AE330" s="147"/>
      <c r="AF330" s="147"/>
      <c r="AG330" s="147" t="s">
        <v>510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">
      <c r="A331" s="154"/>
      <c r="B331" s="155"/>
      <c r="C331" s="254" t="s">
        <v>521</v>
      </c>
      <c r="D331" s="255"/>
      <c r="E331" s="255"/>
      <c r="F331" s="255"/>
      <c r="G331" s="255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58"/>
      <c r="Z331" s="147"/>
      <c r="AA331" s="147"/>
      <c r="AB331" s="147"/>
      <c r="AC331" s="147"/>
      <c r="AD331" s="147"/>
      <c r="AE331" s="147"/>
      <c r="AF331" s="147"/>
      <c r="AG331" s="147" t="s">
        <v>189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80" t="str">
        <f>C331</f>
        <v>Náklady na vyhotovení dokumentace skutečného provedení stavby a její předání objednateli v požadované formě a požadovaném počtu.</v>
      </c>
      <c r="BB331" s="147"/>
      <c r="BC331" s="147"/>
      <c r="BD331" s="147"/>
      <c r="BE331" s="147"/>
      <c r="BF331" s="147"/>
      <c r="BG331" s="147"/>
      <c r="BH331" s="147"/>
    </row>
    <row r="332" spans="1:60" ht="33.75" outlineLevel="1" x14ac:dyDescent="0.2">
      <c r="A332" s="173">
        <v>104</v>
      </c>
      <c r="B332" s="174" t="s">
        <v>522</v>
      </c>
      <c r="C332" s="190" t="s">
        <v>523</v>
      </c>
      <c r="D332" s="175" t="s">
        <v>503</v>
      </c>
      <c r="E332" s="176">
        <v>1</v>
      </c>
      <c r="F332" s="177"/>
      <c r="G332" s="178">
        <f>ROUND(E332*F332,2)</f>
        <v>0</v>
      </c>
      <c r="H332" s="177"/>
      <c r="I332" s="178">
        <f>ROUND(E332*H332,2)</f>
        <v>0</v>
      </c>
      <c r="J332" s="177"/>
      <c r="K332" s="178">
        <f>ROUND(E332*J332,2)</f>
        <v>0</v>
      </c>
      <c r="L332" s="178">
        <v>21</v>
      </c>
      <c r="M332" s="178">
        <f>G332*(1+L332/100)</f>
        <v>0</v>
      </c>
      <c r="N332" s="176">
        <v>0</v>
      </c>
      <c r="O332" s="176">
        <f>ROUND(E332*N332,2)</f>
        <v>0</v>
      </c>
      <c r="P332" s="176">
        <v>0</v>
      </c>
      <c r="Q332" s="176">
        <f>ROUND(E332*P332,2)</f>
        <v>0</v>
      </c>
      <c r="R332" s="178"/>
      <c r="S332" s="178" t="s">
        <v>193</v>
      </c>
      <c r="T332" s="179" t="s">
        <v>245</v>
      </c>
      <c r="U332" s="158">
        <v>0</v>
      </c>
      <c r="V332" s="158">
        <f>ROUND(E332*U332,2)</f>
        <v>0</v>
      </c>
      <c r="W332" s="158"/>
      <c r="X332" s="158" t="s">
        <v>504</v>
      </c>
      <c r="Y332" s="158" t="s">
        <v>162</v>
      </c>
      <c r="Z332" s="147"/>
      <c r="AA332" s="147"/>
      <c r="AB332" s="147"/>
      <c r="AC332" s="147"/>
      <c r="AD332" s="147"/>
      <c r="AE332" s="147"/>
      <c r="AF332" s="147"/>
      <c r="AG332" s="147" t="s">
        <v>515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x14ac:dyDescent="0.2">
      <c r="A333" s="3"/>
      <c r="B333" s="4"/>
      <c r="C333" s="194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AE333">
        <v>15</v>
      </c>
      <c r="AF333">
        <v>21</v>
      </c>
      <c r="AG333" t="s">
        <v>140</v>
      </c>
    </row>
    <row r="334" spans="1:60" x14ac:dyDescent="0.2">
      <c r="A334" s="150"/>
      <c r="B334" s="151" t="s">
        <v>29</v>
      </c>
      <c r="C334" s="195"/>
      <c r="D334" s="152"/>
      <c r="E334" s="153"/>
      <c r="F334" s="153"/>
      <c r="G334" s="172">
        <f>G8+G34+G56+G100+G106+G111+G121+G151+G154+G172+G198+G212+G240+G246+G254+G276+G293+G297+G308+G310+G320+G325</f>
        <v>0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AE334">
        <f>SUMIF(L7:L332,AE333,G7:G332)</f>
        <v>0</v>
      </c>
      <c r="AF334">
        <f>SUMIF(L7:L332,AF333,G7:G332)</f>
        <v>0</v>
      </c>
      <c r="AG334" t="s">
        <v>524</v>
      </c>
    </row>
    <row r="335" spans="1:60" x14ac:dyDescent="0.2">
      <c r="C335" s="196"/>
      <c r="D335" s="10"/>
      <c r="AG335" t="s">
        <v>525</v>
      </c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eDrRdiu6g6jN8uP19vrJgf1W7VAHotXo/tuvIwujFzdIgHoz0DOtEEPRhCKAxgrah/I8PG7pa7spBS5pk6FHA==" saltValue="VIrpLEaumdEHxGz3XcwQQA==" spinCount="100000" sheet="1" formatRows="0"/>
  <mergeCells count="49">
    <mergeCell ref="C21:G21"/>
    <mergeCell ref="A1:G1"/>
    <mergeCell ref="C2:G2"/>
    <mergeCell ref="C3:G3"/>
    <mergeCell ref="C4:G4"/>
    <mergeCell ref="C18:G18"/>
    <mergeCell ref="C79:G79"/>
    <mergeCell ref="C25:G25"/>
    <mergeCell ref="C26:G26"/>
    <mergeCell ref="C36:G36"/>
    <mergeCell ref="C40:G40"/>
    <mergeCell ref="C44:G44"/>
    <mergeCell ref="C54:G54"/>
    <mergeCell ref="C58:G58"/>
    <mergeCell ref="C59:G59"/>
    <mergeCell ref="C66:G66"/>
    <mergeCell ref="C73:G73"/>
    <mergeCell ref="C76:G76"/>
    <mergeCell ref="C197:G197"/>
    <mergeCell ref="C82:G82"/>
    <mergeCell ref="C89:G89"/>
    <mergeCell ref="C92:G92"/>
    <mergeCell ref="C102:G102"/>
    <mergeCell ref="C123:G123"/>
    <mergeCell ref="C136:G136"/>
    <mergeCell ref="C141:G141"/>
    <mergeCell ref="C149:G149"/>
    <mergeCell ref="C153:G153"/>
    <mergeCell ref="C162:G162"/>
    <mergeCell ref="C171:G171"/>
    <mergeCell ref="C312:G312"/>
    <mergeCell ref="C211:G211"/>
    <mergeCell ref="C214:G214"/>
    <mergeCell ref="C223:G223"/>
    <mergeCell ref="C239:G239"/>
    <mergeCell ref="C245:G245"/>
    <mergeCell ref="C248:G248"/>
    <mergeCell ref="C253:G253"/>
    <mergeCell ref="C263:G263"/>
    <mergeCell ref="C268:G268"/>
    <mergeCell ref="C275:G275"/>
    <mergeCell ref="C278:G278"/>
    <mergeCell ref="C331:G331"/>
    <mergeCell ref="C316:G316"/>
    <mergeCell ref="C317:G317"/>
    <mergeCell ref="C319:G319"/>
    <mergeCell ref="C322:G322"/>
    <mergeCell ref="C324:G324"/>
    <mergeCell ref="C329:G3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6 SO01 Pol</vt:lpstr>
      <vt:lpstr>6 SO01a Pol</vt:lpstr>
      <vt:lpstr>6 SO02 Pol</vt:lpstr>
      <vt:lpstr>6 SO02a Pol</vt:lpstr>
      <vt:lpstr>6 SO03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'6 SO01 Pol'!Názvy_tisku</vt:lpstr>
      <vt:lpstr>'6 SO01a Pol'!Názvy_tisku</vt:lpstr>
      <vt:lpstr>'6 SO02 Pol'!Názvy_tisku</vt:lpstr>
      <vt:lpstr>'6 SO02a Pol'!Názvy_tisku</vt:lpstr>
      <vt:lpstr>'6 SO03 Pol'!Názvy_tisku</vt:lpstr>
      <vt:lpstr>oadresa</vt:lpstr>
      <vt:lpstr>Stavba!Objednatel</vt:lpstr>
      <vt:lpstr>Stavba!Objekt</vt:lpstr>
      <vt:lpstr>'6 SO01 Pol'!Oblast_tisku</vt:lpstr>
      <vt:lpstr>'6 SO01a Pol'!Oblast_tisku</vt:lpstr>
      <vt:lpstr>'6 SO02 Pol'!Oblast_tisku</vt:lpstr>
      <vt:lpstr>'6 SO02a Pol'!Oblast_tisku</vt:lpstr>
      <vt:lpstr>'6 SO03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Kubík</dc:creator>
  <cp:lastModifiedBy>Kaldová Petra</cp:lastModifiedBy>
  <cp:lastPrinted>2019-03-19T12:27:02Z</cp:lastPrinted>
  <dcterms:created xsi:type="dcterms:W3CDTF">2009-04-08T07:15:50Z</dcterms:created>
  <dcterms:modified xsi:type="dcterms:W3CDTF">2022-12-05T11:50:55Z</dcterms:modified>
</cp:coreProperties>
</file>