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IOd\IOd_OHTS\SMLOUVY OIČ\AKCE\CH_2023_IKK_stativ oranžový sál\2. Výběrové řízení\"/>
    </mc:Choice>
  </mc:AlternateContent>
  <bookViews>
    <workbookView xWindow="-120" yWindow="-120" windowWidth="29040" windowHeight="15840" firstSheet="1" activeTab="5"/>
  </bookViews>
  <sheets>
    <sheet name="Pokyny pro vyplnění" sheetId="11" state="hidden" r:id="rId1"/>
    <sheet name="Stavba" sheetId="1" r:id="rId2"/>
    <sheet name="VzorPolozky" sheetId="10" state="hidden" r:id="rId3"/>
    <sheet name="mediplyny" sheetId="12" r:id="rId4"/>
    <sheet name="přípojka SV" sheetId="15" r:id="rId5"/>
    <sheet name="průrazy" sheetId="14" r:id="rId6"/>
    <sheet name="ostatní montáže" sheetId="13" r:id="rId7"/>
  </sheets>
  <externalReferences>
    <externalReference r:id="rId8"/>
  </externalReferences>
  <definedNames>
    <definedName name="CelkemDPHVypocet" localSheetId="1">Stavba!#REF!</definedName>
    <definedName name="CenaCelkem">Stavba!$G$29</definedName>
    <definedName name="CenaCelkemBezDPH">Stavba!$G$28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mediplyny!$1:$7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mediplyny!$A$1:$G$34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4" l="1"/>
  <c r="G19" i="15" l="1"/>
  <c r="G18" i="15"/>
  <c r="G17" i="15"/>
  <c r="G16" i="15"/>
  <c r="G15" i="15"/>
  <c r="G14" i="15"/>
  <c r="G13" i="15"/>
  <c r="G12" i="15"/>
  <c r="G11" i="15"/>
  <c r="G10" i="15"/>
  <c r="G9" i="15"/>
  <c r="G8" i="15"/>
  <c r="G22" i="14"/>
  <c r="G21" i="14"/>
  <c r="G20" i="14"/>
  <c r="G19" i="14"/>
  <c r="G18" i="14"/>
  <c r="G17" i="14" s="1"/>
  <c r="G16" i="14"/>
  <c r="G15" i="14" s="1"/>
  <c r="G13" i="14"/>
  <c r="G12" i="14"/>
  <c r="G11" i="14"/>
  <c r="G10" i="14" s="1"/>
  <c r="G9" i="14"/>
  <c r="G8" i="14" s="1"/>
  <c r="G27" i="13"/>
  <c r="G26" i="13"/>
  <c r="G25" i="13"/>
  <c r="G24" i="13"/>
  <c r="G23" i="13"/>
  <c r="G22" i="13"/>
  <c r="G21" i="13"/>
  <c r="G20" i="13"/>
  <c r="G18" i="13" s="1"/>
  <c r="G19" i="13"/>
  <c r="G17" i="13"/>
  <c r="G16" i="13"/>
  <c r="G14" i="13" s="1"/>
  <c r="G15" i="13"/>
  <c r="G13" i="13"/>
  <c r="G12" i="13"/>
  <c r="G11" i="13"/>
  <c r="G10" i="13" s="1"/>
  <c r="G9" i="13"/>
  <c r="G8" i="13" s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8" i="12" s="1"/>
  <c r="G23" i="12"/>
  <c r="G24" i="12"/>
  <c r="G25" i="12"/>
  <c r="G26" i="12"/>
  <c r="G27" i="12"/>
  <c r="G28" i="12"/>
  <c r="G29" i="12"/>
  <c r="G30" i="12"/>
  <c r="G31" i="12"/>
  <c r="G32" i="12"/>
  <c r="I21" i="1"/>
  <c r="J28" i="1"/>
  <c r="J26" i="1"/>
  <c r="J23" i="1"/>
  <c r="J24" i="1"/>
  <c r="J25" i="1"/>
  <c r="J27" i="1"/>
  <c r="E24" i="1"/>
  <c r="E26" i="1"/>
  <c r="G29" i="13" l="1"/>
  <c r="G25" i="14"/>
  <c r="G25" i="1" s="1"/>
  <c r="G28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<sst xmlns="http://schemas.openxmlformats.org/spreadsheetml/2006/main" count="346" uniqueCount="171">
  <si>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</si>
  <si>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</si>
  <si>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</si>
  <si>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</si>
  <si>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</si>
  <si>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</si>
  <si>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</si>
  <si>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</si>
  <si>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</si>
  <si>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</si>
  <si>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</si>
  <si>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</si>
  <si>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</si>
  <si>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</si>
  <si>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</si>
  <si>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</si>
  <si>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</si>
  <si>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</si>
  <si>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</si>
  <si>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</si>
  <si>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</si>
  <si>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</si>
  <si>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</si>
  <si>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</si>
  <si>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</si>
  <si>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</si>
  <si>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</si>
  <si>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</si>
  <si>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</si>
  <si>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</si>
  <si>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</si>
  <si>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</si>
  <si>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</si>
  <si>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</si>
  <si>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</si>
  <si>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</si>
  <si>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Angio - medicinální plyny</t>
  </si>
  <si>
    <t>PMDV</t>
  </si>
  <si>
    <t>Objekt:</t>
  </si>
  <si>
    <t>Rozpočet:</t>
  </si>
  <si>
    <t>220204</t>
  </si>
  <si>
    <t>FN Brno</t>
  </si>
  <si>
    <t>Fakultní nemocnice Brno</t>
  </si>
  <si>
    <t>Jihlavská  20</t>
  </si>
  <si>
    <t>Brno</t>
  </si>
  <si>
    <t>62500</t>
  </si>
  <si>
    <t>65269705</t>
  </si>
  <si>
    <t>CZ65269705</t>
  </si>
  <si>
    <t>CZK</t>
  </si>
  <si>
    <t>804</t>
  </si>
  <si>
    <t>Rozvody medicinálních plynů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</si>
  <si>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</si>
  <si>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</si>
  <si>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</si>
  <si>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</si>
  <si>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</si>
  <si>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</si>
  <si>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</si>
  <si>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</si>
  <si>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</si>
  <si>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</si>
  <si>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</si>
  <si>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</si>
  <si>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</si>
  <si>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</si>
  <si>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</si>
  <si>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D+M Trubka Cu průměr   8x1</t>
  </si>
  <si>
    <t>m</t>
  </si>
  <si>
    <t>POL1_</t>
  </si>
  <si>
    <t xml:space="preserve">D+M Trubka Cu průměr 12x1 </t>
  </si>
  <si>
    <t>D+M Trubka Cu průměr 18x1</t>
  </si>
  <si>
    <t>D+M Tvarovky Cu pr. 12</t>
  </si>
  <si>
    <t>D+M Tvarovky Cu pr. 18</t>
  </si>
  <si>
    <t>D+M Pájka Ag 45 + pasta</t>
  </si>
  <si>
    <t>kg</t>
  </si>
  <si>
    <t>D+M Objímka 3/8", (pr.17-19)</t>
  </si>
  <si>
    <t>D+M Konzola trubek (4-5 trubek, závěs 0,5m)</t>
  </si>
  <si>
    <t>ks</t>
  </si>
  <si>
    <t>D+M Ocelový chránič 22x2.3- tr. svař.1/2", pr.12</t>
  </si>
  <si>
    <t>D+M Ocelový chránič 26x2,6- tr. svař.3/4", pr.18</t>
  </si>
  <si>
    <t>Napojení na stávající rozvody</t>
  </si>
  <si>
    <t>kpl</t>
  </si>
  <si>
    <t>Propláchnutí rozvodu dusíkem (na bm potrubí)</t>
  </si>
  <si>
    <t>Značení potrubních rozvodů (na bm potrubí)</t>
  </si>
  <si>
    <t>Ochranný plyn pro pájení Cu dle ČSN EN ISO 7396 (na bm potrubí)</t>
  </si>
  <si>
    <t xml:space="preserve">m     </t>
  </si>
  <si>
    <t>Tlaková zkouška úseková</t>
  </si>
  <si>
    <t>Tlaková zkouška závěrečná</t>
  </si>
  <si>
    <t>D+M Stropní stativ otočný</t>
  </si>
  <si>
    <t>D+M Terminální jednotka-panel odběrný pod omítku s jehlovým ventilem DAN V- R06</t>
  </si>
  <si>
    <t>Vedení montážních prací</t>
  </si>
  <si>
    <t>Předání, proškolení obsluhy</t>
  </si>
  <si>
    <t>Výchozí revize rozvodů MP</t>
  </si>
  <si>
    <t>Výchozí revize elektro</t>
  </si>
  <si>
    <t>Vypracování projektové dokumentace</t>
  </si>
  <si>
    <t>POL13_0</t>
  </si>
  <si>
    <t>Dopravné</t>
  </si>
  <si>
    <t>END</t>
  </si>
  <si>
    <t>6</t>
  </si>
  <si>
    <t>Úpravy povrchu, podlahy</t>
  </si>
  <si>
    <t>602011141R00</t>
  </si>
  <si>
    <t>Štuk na stěnách vnitřní Cemix 033, ručně</t>
  </si>
  <si>
    <t>m2</t>
  </si>
  <si>
    <t>61</t>
  </si>
  <si>
    <t>Úpravy povrchů vnitřní</t>
  </si>
  <si>
    <t>612403388R00</t>
  </si>
  <si>
    <t>Hrubá výplň rýh ve stěnách do 15x15cm maltou z SMS</t>
  </si>
  <si>
    <t>94</t>
  </si>
  <si>
    <t>Lešení a stavební výtahy</t>
  </si>
  <si>
    <t>941955001R00</t>
  </si>
  <si>
    <t>Lešení lehké pomocné, výška podlahy do 1,2 m</t>
  </si>
  <si>
    <t>kompl</t>
  </si>
  <si>
    <t>767</t>
  </si>
  <si>
    <t>Konstrukce zámečnické</t>
  </si>
  <si>
    <t>767586201RU3</t>
  </si>
  <si>
    <t>Podhled minerální Armstrong, hrana Board  kazety Parafon Hygien, 18 mm, omyvatelné</t>
  </si>
  <si>
    <t>767581801R00</t>
  </si>
  <si>
    <t>Demontáž podhledů - kazetového</t>
  </si>
  <si>
    <t>767995106R00</t>
  </si>
  <si>
    <t>Výroba a montáž kov. atypických konstr.  - držák stativu včetně montáže do beton stropu</t>
  </si>
  <si>
    <t>784</t>
  </si>
  <si>
    <t>Malby</t>
  </si>
  <si>
    <t>784191201R00</t>
  </si>
  <si>
    <t>Penetrace podkladu hloubková Primalex 1x</t>
  </si>
  <si>
    <t>784195222R00</t>
  </si>
  <si>
    <t>Malba Primalex Plus, barva, bez penetrace, 2 x</t>
  </si>
  <si>
    <t>M21</t>
  </si>
  <si>
    <t>Elektromontáže</t>
  </si>
  <si>
    <t>M21RX1</t>
  </si>
  <si>
    <t>Dodávka a montáž SILNOPROUDU vč. zásuvek 12x VDO, včetně úpravy rozvaděče.</t>
  </si>
  <si>
    <t>M22</t>
  </si>
  <si>
    <t>Montáž sdělovací a zabezp. techniky</t>
  </si>
  <si>
    <t>M22RX1</t>
  </si>
  <si>
    <t>Dodávka a montáž SLABOPROUDU vč. zásuvek 4x RJ 45</t>
  </si>
  <si>
    <t>D96</t>
  </si>
  <si>
    <t>Přesuny suti a vybouraných hmot</t>
  </si>
  <si>
    <t>998011001R00</t>
  </si>
  <si>
    <t>Přesun hmot pro budovy zděné výšky do 6 m</t>
  </si>
  <si>
    <t>979081111R00</t>
  </si>
  <si>
    <t>Odvoz suti a vybour. hmot na skládku do 1 km, včetně poplatku + úklid</t>
  </si>
  <si>
    <t>průrazy</t>
  </si>
  <si>
    <t>612425931RT2</t>
  </si>
  <si>
    <t>96</t>
  </si>
  <si>
    <t>Bourání konstrukcí</t>
  </si>
  <si>
    <t>970031130R00</t>
  </si>
  <si>
    <t>Vrtání jádrové do zdiva cihelného do D 130 mm</t>
  </si>
  <si>
    <t>970051130R00</t>
  </si>
  <si>
    <t>Vrtání jádrové do ŽB do D 130 mm</t>
  </si>
  <si>
    <t>968072455RX1</t>
  </si>
  <si>
    <t>Vybourání stávající ventilové skříně, včetně případné úpravy otvoru</t>
  </si>
  <si>
    <t>99</t>
  </si>
  <si>
    <t>Staveništní přesun hmot</t>
  </si>
  <si>
    <t>998011002R00</t>
  </si>
  <si>
    <t>Přesun hmot pro budovy zděné výšky do 12 m, doprava</t>
  </si>
  <si>
    <t>210RX1</t>
  </si>
  <si>
    <t>Silnoproudý kabel pro signalizaci, včetně uchycení a lišt</t>
  </si>
  <si>
    <t>220RX1</t>
  </si>
  <si>
    <t>Slaboproudý kabel mezi ventilovou skříní a signalizací, včetně uchycení a lišt</t>
  </si>
  <si>
    <t>Odvoz suti a vybour. hmot na skládku do 1 km, včetně poplatku za likvidaci, úklid</t>
  </si>
  <si>
    <t>Včetně naložení na dopravní prostředek a složení na skládku, bez poplatku za skládku.</t>
  </si>
  <si>
    <t>FN Brno angio</t>
  </si>
  <si>
    <t>02</t>
  </si>
  <si>
    <t>Angio přípojka stlačeného vzduchu 8bar</t>
  </si>
  <si>
    <t>D+M Trubka Cu pruměr 28x1</t>
  </si>
  <si>
    <t>D+M Tvarovky Cu pr. 28</t>
  </si>
  <si>
    <t>D+M Objímka 3/4", (pr.25-30)</t>
  </si>
  <si>
    <t>D+M Kohout kulový R 253 1" vč.šr.</t>
  </si>
  <si>
    <t xml:space="preserve">D+M Ventilová skříň pro 5 plyny se signalizací - pod omítku </t>
  </si>
  <si>
    <t>D+M Signalizace klinická MGA 3 pro max. 6 plynů</t>
  </si>
  <si>
    <t>Omítka vápenná vnitřního ostění - štuková (zapravení nová ventilová skříň, stávající rozvody)  včetně výmalby.</t>
  </si>
  <si>
    <t>Vybourání a demontáž stávajících rozvodů mediplynů včetně stávajícího stativu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</si>
</sst>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7" fillId="0" borderId="6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26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0" xfId="0" applyNumberFormat="1" applyFont="1" applyFill="1" applyBorder="1" applyAlignment="1">
      <alignment vertical="top" shrinkToFit="1"/>
    </xf>
    <xf numFmtId="0" fontId="13" fillId="0" borderId="31" xfId="0" applyFont="1" applyBorder="1" applyAlignment="1">
      <alignment vertical="top"/>
    </xf>
    <xf numFmtId="49" fontId="13" fillId="0" borderId="32" xfId="0" applyNumberFormat="1" applyFont="1" applyBorder="1" applyAlignment="1">
      <alignment vertical="top"/>
    </xf>
    <xf numFmtId="164" fontId="13" fillId="0" borderId="32" xfId="0" applyNumberFormat="1" applyFont="1" applyBorder="1" applyAlignment="1">
      <alignment vertical="top" shrinkToFit="1"/>
    </xf>
    <xf numFmtId="4" fontId="13" fillId="0" borderId="32" xfId="0" applyNumberFormat="1" applyFont="1" applyBorder="1" applyAlignment="1">
      <alignment vertical="top" shrinkToFit="1"/>
    </xf>
    <xf numFmtId="4" fontId="13" fillId="0" borderId="33" xfId="0" applyNumberFormat="1" applyFont="1" applyBorder="1" applyAlignment="1">
      <alignment vertical="top" shrinkToFit="1"/>
    </xf>
    <xf numFmtId="0" fontId="13" fillId="0" borderId="34" xfId="0" applyFont="1" applyBorder="1" applyAlignment="1">
      <alignment vertical="top"/>
    </xf>
    <xf numFmtId="49" fontId="13" fillId="0" borderId="35" xfId="0" applyNumberFormat="1" applyFont="1" applyBorder="1" applyAlignment="1">
      <alignment vertical="top"/>
    </xf>
    <xf numFmtId="164" fontId="13" fillId="0" borderId="35" xfId="0" applyNumberFormat="1" applyFont="1" applyBorder="1" applyAlignment="1">
      <alignment vertical="top" shrinkToFit="1"/>
    </xf>
    <xf numFmtId="4" fontId="13" fillId="0" borderId="35" xfId="0" applyNumberFormat="1" applyFont="1" applyBorder="1" applyAlignment="1">
      <alignment vertical="top" shrinkToFit="1"/>
    </xf>
    <xf numFmtId="4" fontId="13" fillId="0" borderId="36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49" fontId="13" fillId="0" borderId="3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/>
    <xf numFmtId="0" fontId="0" fillId="0" borderId="29" xfId="0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4" borderId="29" xfId="0" applyFill="1" applyBorder="1"/>
    <xf numFmtId="49" fontId="0" fillId="3" borderId="28" xfId="0" applyNumberFormat="1" applyFill="1" applyBorder="1" applyAlignment="1">
      <alignment vertical="center"/>
    </xf>
    <xf numFmtId="49" fontId="0" fillId="4" borderId="29" xfId="0" applyNumberFormat="1" applyFill="1" applyBorder="1"/>
    <xf numFmtId="49" fontId="0" fillId="0" borderId="28" xfId="0" applyNumberFormat="1" applyBorder="1" applyAlignment="1">
      <alignment vertical="center"/>
    </xf>
    <xf numFmtId="0" fontId="0" fillId="4" borderId="29" xfId="0" applyFill="1" applyBorder="1" applyAlignment="1">
      <alignment horizontal="center"/>
    </xf>
    <xf numFmtId="0" fontId="0" fillId="4" borderId="27" xfId="0" applyFill="1" applyBorder="1"/>
    <xf numFmtId="49" fontId="0" fillId="0" borderId="28" xfId="0" applyNumberFormat="1" applyBorder="1" applyAlignment="1">
      <alignment vertical="center"/>
    </xf>
    <xf numFmtId="49" fontId="0" fillId="3" borderId="28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7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49" fontId="0" fillId="3" borderId="28" xfId="0" applyNumberForma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13" fillId="0" borderId="35" xfId="0" applyFont="1" applyBorder="1" applyAlignment="1">
      <alignment horizontal="center" vertical="center" shrinkToFit="1"/>
    </xf>
    <xf numFmtId="49" fontId="13" fillId="0" borderId="35" xfId="0" applyNumberFormat="1" applyFont="1" applyBorder="1" applyAlignment="1">
      <alignment vertical="center"/>
    </xf>
    <xf numFmtId="49" fontId="13" fillId="0" borderId="35" xfId="0" applyNumberFormat="1" applyFont="1" applyBorder="1" applyAlignment="1">
      <alignment horizontal="left" vertical="center" wrapText="1"/>
    </xf>
    <xf numFmtId="164" fontId="13" fillId="0" borderId="35" xfId="0" applyNumberFormat="1" applyFont="1" applyBorder="1" applyAlignment="1">
      <alignment vertical="center" shrinkToFit="1"/>
    </xf>
    <xf numFmtId="4" fontId="13" fillId="0" borderId="35" xfId="0" applyNumberFormat="1" applyFont="1" applyBorder="1" applyAlignment="1">
      <alignment vertical="center" shrinkToFit="1"/>
    </xf>
    <xf numFmtId="4" fontId="13" fillId="0" borderId="36" xfId="0" applyNumberFormat="1" applyFont="1" applyBorder="1" applyAlignment="1">
      <alignment vertical="center" shrinkToFit="1"/>
    </xf>
    <xf numFmtId="49" fontId="13" fillId="0" borderId="32" xfId="0" applyNumberFormat="1" applyFont="1" applyBorder="1" applyAlignment="1">
      <alignment vertical="center"/>
    </xf>
    <xf numFmtId="49" fontId="13" fillId="0" borderId="32" xfId="0" applyNumberFormat="1" applyFont="1" applyBorder="1" applyAlignment="1">
      <alignment horizontal="left" vertical="center" wrapText="1"/>
    </xf>
    <xf numFmtId="164" fontId="13" fillId="0" borderId="32" xfId="0" applyNumberFormat="1" applyFont="1" applyBorder="1" applyAlignment="1">
      <alignment vertical="center" shrinkToFit="1"/>
    </xf>
    <xf numFmtId="4" fontId="13" fillId="0" borderId="32" xfId="0" applyNumberFormat="1" applyFont="1" applyBorder="1" applyAlignment="1">
      <alignment vertical="center" shrinkToFit="1"/>
    </xf>
    <xf numFmtId="4" fontId="13" fillId="0" borderId="33" xfId="0" applyNumberFormat="1" applyFont="1" applyBorder="1" applyAlignment="1">
      <alignment vertical="center" shrinkToFit="1"/>
    </xf>
    <xf numFmtId="0" fontId="13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4" borderId="29" xfId="0" applyFill="1" applyBorder="1" applyAlignment="1">
      <alignment vertical="center"/>
    </xf>
    <xf numFmtId="49" fontId="0" fillId="4" borderId="29" xfId="0" applyNumberFormat="1" applyFill="1" applyBorder="1" applyAlignment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vertical="center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7" fillId="3" borderId="26" xfId="0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shrinkToFit="1"/>
    </xf>
    <xf numFmtId="164" fontId="7" fillId="3" borderId="18" xfId="0" applyNumberFormat="1" applyFont="1" applyFill="1" applyBorder="1" applyAlignment="1">
      <alignment vertical="center" shrinkToFit="1"/>
    </xf>
    <xf numFmtId="4" fontId="7" fillId="3" borderId="18" xfId="0" applyNumberFormat="1" applyFont="1" applyFill="1" applyBorder="1" applyAlignment="1">
      <alignment vertical="center" shrinkToFit="1"/>
    </xf>
    <xf numFmtId="4" fontId="7" fillId="3" borderId="30" xfId="0" applyNumberFormat="1" applyFont="1" applyFill="1" applyBorder="1" applyAlignment="1">
      <alignment vertical="center" shrinkToFit="1"/>
    </xf>
    <xf numFmtId="0" fontId="13" fillId="0" borderId="34" xfId="0" applyFont="1" applyBorder="1" applyAlignment="1">
      <alignment vertical="center"/>
    </xf>
    <xf numFmtId="4" fontId="13" fillId="5" borderId="35" xfId="0" applyNumberFormat="1" applyFont="1" applyFill="1" applyBorder="1" applyAlignment="1" applyProtection="1">
      <alignment vertical="center" shrinkToFit="1"/>
      <protection locked="0"/>
    </xf>
    <xf numFmtId="0" fontId="13" fillId="0" borderId="31" xfId="0" applyFont="1" applyBorder="1" applyAlignment="1">
      <alignment vertical="center"/>
    </xf>
    <xf numFmtId="4" fontId="13" fillId="5" borderId="32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7" fillId="3" borderId="27" xfId="0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4" fontId="7" fillId="3" borderId="22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5" borderId="26" xfId="0" applyFill="1" applyBorder="1" applyAlignment="1" applyProtection="1">
      <alignment vertical="center" wrapText="1"/>
      <protection locked="0"/>
    </xf>
    <xf numFmtId="0" fontId="0" fillId="5" borderId="18" xfId="0" applyFill="1" applyBorder="1" applyAlignment="1" applyProtection="1">
      <alignment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0" fillId="5" borderId="30" xfId="0" applyFill="1" applyBorder="1" applyAlignment="1" applyProtection="1">
      <alignment vertical="center" wrapText="1"/>
      <protection locked="0"/>
    </xf>
    <xf numFmtId="0" fontId="0" fillId="5" borderId="37" xfId="0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5" borderId="38" xfId="0" applyFill="1" applyBorder="1" applyAlignment="1" applyProtection="1">
      <alignment vertical="center" wrapText="1"/>
      <protection locked="0"/>
    </xf>
    <xf numFmtId="0" fontId="0" fillId="5" borderId="10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horizontal="left" vertical="center" wrapText="1"/>
      <protection locked="0"/>
    </xf>
    <xf numFmtId="0" fontId="0" fillId="5" borderId="39" xfId="0" applyFill="1" applyBorder="1" applyAlignment="1" applyProtection="1">
      <alignment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lk300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41" t="s">
        <v>33</v>
      </c>
      <c r="B2" s="141"/>
      <c r="C2" s="141"/>
      <c r="D2" s="141"/>
      <c r="E2" s="141"/>
      <c r="F2" s="141"/>
      <c r="G2" s="14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  <headerFooter>
    <oddHeader>&amp;L&amp;"Calibri"&amp;10&amp;KF6A800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9"/>
  <sheetViews>
    <sheetView showGridLines="0" topLeftCell="B20" zoomScaleNormal="100" zoomScaleSheetLayoutView="75" workbookViewId="0">
      <selection activeCell="N12" sqref="N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31</v>
      </c>
      <c r="B1" s="170" t="s">
        <v>3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">
      <c r="A2" s="2"/>
      <c r="B2" s="78" t="s">
        <v>19</v>
      </c>
      <c r="C2" s="79"/>
      <c r="D2" s="80" t="s">
        <v>40</v>
      </c>
      <c r="E2" s="176" t="s">
        <v>41</v>
      </c>
      <c r="F2" s="177"/>
      <c r="G2" s="177"/>
      <c r="H2" s="177"/>
      <c r="I2" s="177"/>
      <c r="J2" s="178"/>
      <c r="O2" s="1"/>
    </row>
    <row r="3" spans="1:15" ht="27" customHeight="1" x14ac:dyDescent="0.2">
      <c r="A3" s="2"/>
      <c r="B3" s="81" t="s">
        <v>38</v>
      </c>
      <c r="C3" s="79"/>
      <c r="D3" s="82" t="s">
        <v>35</v>
      </c>
      <c r="E3" s="179" t="s">
        <v>37</v>
      </c>
      <c r="F3" s="180"/>
      <c r="G3" s="180"/>
      <c r="H3" s="180"/>
      <c r="I3" s="180"/>
      <c r="J3" s="181"/>
    </row>
    <row r="4" spans="1:15" ht="23.25" customHeight="1" x14ac:dyDescent="0.2">
      <c r="A4" s="76">
        <v>3436466</v>
      </c>
      <c r="B4" s="83" t="s">
        <v>39</v>
      </c>
      <c r="C4" s="84"/>
      <c r="D4" s="85" t="s">
        <v>35</v>
      </c>
      <c r="E4" s="159" t="s">
        <v>36</v>
      </c>
      <c r="F4" s="160"/>
      <c r="G4" s="160"/>
      <c r="H4" s="160"/>
      <c r="I4" s="160"/>
      <c r="J4" s="161"/>
    </row>
    <row r="5" spans="1:15" ht="24" customHeight="1" x14ac:dyDescent="0.2">
      <c r="A5" s="2"/>
      <c r="B5" s="31" t="s">
        <v>18</v>
      </c>
      <c r="D5" s="164" t="s">
        <v>42</v>
      </c>
      <c r="E5" s="165"/>
      <c r="F5" s="165"/>
      <c r="G5" s="165"/>
      <c r="H5" s="18" t="s">
        <v>34</v>
      </c>
      <c r="I5" s="86" t="s">
        <v>46</v>
      </c>
      <c r="J5" s="8"/>
    </row>
    <row r="6" spans="1:15" ht="15.75" customHeight="1" x14ac:dyDescent="0.2">
      <c r="A6" s="2"/>
      <c r="B6" s="28"/>
      <c r="C6" s="55"/>
      <c r="D6" s="166" t="s">
        <v>43</v>
      </c>
      <c r="E6" s="167"/>
      <c r="F6" s="167"/>
      <c r="G6" s="167"/>
      <c r="H6" s="18" t="s">
        <v>29</v>
      </c>
      <c r="I6" s="86" t="s">
        <v>47</v>
      </c>
      <c r="J6" s="8"/>
    </row>
    <row r="7" spans="1:15" ht="15.75" customHeight="1" x14ac:dyDescent="0.2">
      <c r="A7" s="2"/>
      <c r="B7" s="29"/>
      <c r="C7" s="56"/>
      <c r="D7" s="77" t="s">
        <v>45</v>
      </c>
      <c r="E7" s="168" t="s">
        <v>44</v>
      </c>
      <c r="F7" s="169"/>
      <c r="G7" s="169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83"/>
      <c r="E11" s="183"/>
      <c r="F11" s="183"/>
      <c r="G11" s="183"/>
      <c r="H11" s="18" t="s">
        <v>34</v>
      </c>
      <c r="I11" s="86"/>
      <c r="J11" s="8"/>
    </row>
    <row r="12" spans="1:15" ht="15.75" customHeight="1" x14ac:dyDescent="0.2">
      <c r="A12" s="2"/>
      <c r="B12" s="28"/>
      <c r="C12" s="55"/>
      <c r="D12" s="158"/>
      <c r="E12" s="158"/>
      <c r="F12" s="158"/>
      <c r="G12" s="158"/>
      <c r="H12" s="18" t="s">
        <v>29</v>
      </c>
      <c r="I12" s="22"/>
      <c r="J12" s="8"/>
    </row>
    <row r="13" spans="1:15" ht="15.75" customHeight="1" x14ac:dyDescent="0.2">
      <c r="A13" s="2"/>
      <c r="B13" s="29"/>
      <c r="C13" s="56"/>
      <c r="D13" s="77"/>
      <c r="E13" s="162"/>
      <c r="F13" s="163"/>
      <c r="G13" s="163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182"/>
      <c r="F15" s="182"/>
      <c r="G15" s="184"/>
      <c r="H15" s="184"/>
      <c r="I15" s="184" t="s">
        <v>26</v>
      </c>
      <c r="J15" s="185"/>
    </row>
    <row r="16" spans="1:15" ht="23.25" customHeight="1" x14ac:dyDescent="0.2">
      <c r="A16" s="98" t="s">
        <v>21</v>
      </c>
      <c r="B16" s="38" t="s">
        <v>21</v>
      </c>
      <c r="C16" s="62"/>
      <c r="D16" s="63"/>
      <c r="E16" s="147"/>
      <c r="F16" s="148"/>
      <c r="G16" s="147"/>
      <c r="H16" s="148"/>
      <c r="I16" s="147">
        <v>0</v>
      </c>
      <c r="J16" s="149"/>
    </row>
    <row r="17" spans="1:10" ht="23.25" customHeight="1" x14ac:dyDescent="0.2">
      <c r="A17" s="98" t="s">
        <v>22</v>
      </c>
      <c r="B17" s="38" t="s">
        <v>22</v>
      </c>
      <c r="C17" s="62"/>
      <c r="D17" s="63"/>
      <c r="E17" s="147"/>
      <c r="F17" s="148"/>
      <c r="G17" s="147"/>
      <c r="H17" s="148"/>
      <c r="I17" s="147">
        <v>0</v>
      </c>
      <c r="J17" s="149"/>
    </row>
    <row r="18" spans="1:10" ht="23.25" customHeight="1" x14ac:dyDescent="0.2">
      <c r="A18" s="98" t="s">
        <v>23</v>
      </c>
      <c r="B18" s="38" t="s">
        <v>23</v>
      </c>
      <c r="C18" s="62"/>
      <c r="D18" s="63"/>
      <c r="E18" s="147"/>
      <c r="F18" s="148"/>
      <c r="G18" s="147"/>
      <c r="H18" s="148"/>
      <c r="I18" s="147">
        <v>0</v>
      </c>
      <c r="J18" s="149"/>
    </row>
    <row r="19" spans="1:10" ht="23.25" customHeight="1" x14ac:dyDescent="0.2">
      <c r="A19" s="98" t="s">
        <v>51</v>
      </c>
      <c r="B19" s="38" t="s">
        <v>24</v>
      </c>
      <c r="C19" s="62"/>
      <c r="D19" s="63"/>
      <c r="E19" s="147"/>
      <c r="F19" s="148"/>
      <c r="G19" s="147"/>
      <c r="H19" s="148"/>
      <c r="I19" s="147">
        <v>0</v>
      </c>
      <c r="J19" s="149"/>
    </row>
    <row r="20" spans="1:10" ht="23.25" customHeight="1" x14ac:dyDescent="0.2">
      <c r="A20" s="98" t="s">
        <v>52</v>
      </c>
      <c r="B20" s="38" t="s">
        <v>25</v>
      </c>
      <c r="C20" s="62"/>
      <c r="D20" s="63"/>
      <c r="E20" s="147"/>
      <c r="F20" s="148"/>
      <c r="G20" s="147"/>
      <c r="H20" s="148"/>
      <c r="I20" s="147">
        <v>0</v>
      </c>
      <c r="J20" s="149"/>
    </row>
    <row r="21" spans="1:10" ht="23.25" customHeight="1" x14ac:dyDescent="0.2">
      <c r="A21" s="2"/>
      <c r="B21" s="48" t="s">
        <v>26</v>
      </c>
      <c r="C21" s="64"/>
      <c r="D21" s="65"/>
      <c r="E21" s="150"/>
      <c r="F21" s="186"/>
      <c r="G21" s="150"/>
      <c r="H21" s="186"/>
      <c r="I21" s="150">
        <f>SUM(I16:J20)</f>
        <v>0</v>
      </c>
      <c r="J21" s="151"/>
    </row>
    <row r="22" spans="1:10" ht="33" customHeight="1" x14ac:dyDescent="0.2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11</v>
      </c>
      <c r="C23" s="62"/>
      <c r="D23" s="63"/>
      <c r="E23" s="67">
        <v>15</v>
      </c>
      <c r="F23" s="39" t="s">
        <v>0</v>
      </c>
      <c r="G23" s="145">
        <v>0</v>
      </c>
      <c r="H23" s="146"/>
      <c r="I23" s="14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12</v>
      </c>
      <c r="C24" s="62"/>
      <c r="D24" s="63"/>
      <c r="E24" s="67">
        <f>SazbaDPH1</f>
        <v>15</v>
      </c>
      <c r="F24" s="39" t="s">
        <v>0</v>
      </c>
      <c r="G24" s="143">
        <v>0</v>
      </c>
      <c r="H24" s="144"/>
      <c r="I24" s="144"/>
      <c r="J24" s="40" t="str">
        <f t="shared" si="0"/>
        <v>CZK</v>
      </c>
    </row>
    <row r="25" spans="1:10" ht="23.25" customHeight="1" x14ac:dyDescent="0.2">
      <c r="A25" s="2"/>
      <c r="B25" s="38" t="s">
        <v>13</v>
      </c>
      <c r="C25" s="62"/>
      <c r="D25" s="63"/>
      <c r="E25" s="67">
        <v>21</v>
      </c>
      <c r="F25" s="39" t="s">
        <v>0</v>
      </c>
      <c r="G25" s="145">
        <f>mediplyny!G8+'přípojka SV'!G8+průrazy!G25+'ostatní montáže'!G29</f>
        <v>0</v>
      </c>
      <c r="H25" s="146"/>
      <c r="I25" s="146"/>
      <c r="J25" s="40" t="str">
        <f t="shared" si="0"/>
        <v>CZK</v>
      </c>
    </row>
    <row r="26" spans="1:10" ht="23.25" hidden="1" customHeight="1" x14ac:dyDescent="0.2">
      <c r="A26" s="2"/>
      <c r="B26" s="32" t="s">
        <v>14</v>
      </c>
      <c r="C26" s="68"/>
      <c r="D26" s="54"/>
      <c r="E26" s="69">
        <f>SazbaDPH2</f>
        <v>21</v>
      </c>
      <c r="F26" s="30" t="s">
        <v>0</v>
      </c>
      <c r="G26" s="173">
        <v>170509</v>
      </c>
      <c r="H26" s="174"/>
      <c r="I26" s="174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175">
        <v>0</v>
      </c>
      <c r="H27" s="175"/>
      <c r="I27" s="175"/>
      <c r="J27" s="41" t="str">
        <f t="shared" si="0"/>
        <v>CZK</v>
      </c>
    </row>
    <row r="28" spans="1:10" ht="27.75" customHeight="1" thickBot="1" x14ac:dyDescent="0.25">
      <c r="A28" s="2"/>
      <c r="B28" s="89" t="s">
        <v>20</v>
      </c>
      <c r="C28" s="90"/>
      <c r="D28" s="90"/>
      <c r="E28" s="91"/>
      <c r="F28" s="92"/>
      <c r="G28" s="152">
        <f>ZakladDPHSni+ZakladDPHZakl</f>
        <v>0</v>
      </c>
      <c r="H28" s="153"/>
      <c r="I28" s="153"/>
      <c r="J28" s="93" t="str">
        <f t="shared" si="0"/>
        <v>CZK</v>
      </c>
    </row>
    <row r="29" spans="1:10" ht="27.75" hidden="1" customHeight="1" thickBot="1" x14ac:dyDescent="0.25">
      <c r="A29" s="2"/>
      <c r="B29" s="89" t="s">
        <v>30</v>
      </c>
      <c r="C29" s="94"/>
      <c r="D29" s="94"/>
      <c r="E29" s="94"/>
      <c r="F29" s="95"/>
      <c r="G29" s="152">
        <v>982453</v>
      </c>
      <c r="H29" s="152"/>
      <c r="I29" s="152"/>
      <c r="J29" s="96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10</v>
      </c>
      <c r="D32" s="73"/>
      <c r="E32" s="73"/>
      <c r="F32" s="15" t="s">
        <v>9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54"/>
      <c r="E34" s="155"/>
      <c r="G34" s="156"/>
      <c r="H34" s="157"/>
      <c r="I34" s="157"/>
      <c r="J34" s="25"/>
    </row>
    <row r="35" spans="1:10" ht="12.75" customHeight="1" x14ac:dyDescent="0.2">
      <c r="A35" s="2"/>
      <c r="B35" s="2"/>
      <c r="D35" s="142" t="s">
        <v>1</v>
      </c>
      <c r="E35" s="142"/>
      <c r="H35" s="10" t="s">
        <v>2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x14ac:dyDescent="0.2">
      <c r="F37" s="87"/>
      <c r="G37" s="87"/>
      <c r="H37" s="87"/>
      <c r="I37" s="87"/>
      <c r="J37" s="88"/>
    </row>
    <row r="38" spans="1:10" x14ac:dyDescent="0.2">
      <c r="F38" s="87"/>
      <c r="G38" s="87"/>
      <c r="H38" s="87"/>
      <c r="I38" s="87"/>
      <c r="J38" s="88"/>
    </row>
    <row r="39" spans="1:10" x14ac:dyDescent="0.2">
      <c r="F39" s="87"/>
      <c r="G39" s="87"/>
      <c r="H39" s="87"/>
      <c r="I39" s="87"/>
      <c r="J39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Header>&amp;L&amp;"Calibri"&amp;10&amp;KF6A800 Internal&amp;1#_x000D_</oddHeader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87" t="s">
        <v>5</v>
      </c>
      <c r="B1" s="187"/>
      <c r="C1" s="188"/>
      <c r="D1" s="187"/>
      <c r="E1" s="187"/>
      <c r="F1" s="187"/>
      <c r="G1" s="187"/>
    </row>
    <row r="2" spans="1:7" ht="24.95" customHeight="1" x14ac:dyDescent="0.2">
      <c r="A2" s="50" t="s">
        <v>6</v>
      </c>
      <c r="B2" s="49"/>
      <c r="C2" s="189"/>
      <c r="D2" s="189"/>
      <c r="E2" s="189"/>
      <c r="F2" s="189"/>
      <c r="G2" s="190"/>
    </row>
    <row r="3" spans="1:7" ht="24.95" customHeight="1" x14ac:dyDescent="0.2">
      <c r="A3" s="50" t="s">
        <v>7</v>
      </c>
      <c r="B3" s="49"/>
      <c r="C3" s="189"/>
      <c r="D3" s="189"/>
      <c r="E3" s="189"/>
      <c r="F3" s="189"/>
      <c r="G3" s="190"/>
    </row>
    <row r="4" spans="1:7" ht="24.95" customHeight="1" x14ac:dyDescent="0.2">
      <c r="A4" s="50" t="s">
        <v>8</v>
      </c>
      <c r="B4" s="49"/>
      <c r="C4" s="189"/>
      <c r="D4" s="189"/>
      <c r="E4" s="189"/>
      <c r="F4" s="189"/>
      <c r="G4" s="19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Header>&amp;L&amp;"Calibri"&amp;10&amp;KF6A800 Internal&amp;1#_x000D_</oddHeader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4997"/>
  <sheetViews>
    <sheetView view="pageBreakPreview" zoomScale="130" zoomScaleNormal="100" zoomScaleSheetLayoutView="130" workbookViewId="0">
      <pane ySplit="7" topLeftCell="A8" activePane="bottomLeft" state="frozen"/>
      <selection pane="bottomLeft" activeCell="A32" sqref="A32:XFD32"/>
    </sheetView>
  </sheetViews>
  <sheetFormatPr defaultRowHeight="12.75" outlineLevelRow="1" x14ac:dyDescent="0.2"/>
  <cols>
    <col min="1" max="1" width="3.42578125" customWidth="1"/>
    <col min="2" max="2" width="12.5703125" style="97" customWidth="1"/>
    <col min="3" max="3" width="38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12" width="0" hidden="1" customWidth="1"/>
    <col min="14" max="24" width="0" hidden="1" customWidth="1"/>
    <col min="36" max="36" width="73.7109375" customWidth="1"/>
  </cols>
  <sheetData>
    <row r="1" spans="1:43" ht="15.75" customHeight="1" x14ac:dyDescent="0.25">
      <c r="A1" s="191" t="s">
        <v>5</v>
      </c>
      <c r="B1" s="191"/>
      <c r="C1" s="191"/>
      <c r="D1" s="191"/>
      <c r="E1" s="191"/>
      <c r="F1" s="191"/>
      <c r="G1" s="191"/>
      <c r="P1" t="s">
        <v>53</v>
      </c>
    </row>
    <row r="2" spans="1:43" ht="24.95" customHeight="1" x14ac:dyDescent="0.2">
      <c r="A2" s="99" t="s">
        <v>6</v>
      </c>
      <c r="B2" s="49" t="s">
        <v>40</v>
      </c>
      <c r="C2" s="192" t="s">
        <v>41</v>
      </c>
      <c r="D2" s="193"/>
      <c r="E2" s="193"/>
      <c r="F2" s="193"/>
      <c r="G2" s="194"/>
      <c r="P2" t="s">
        <v>54</v>
      </c>
    </row>
    <row r="3" spans="1:43" ht="24.95" customHeight="1" x14ac:dyDescent="0.2">
      <c r="A3" s="99" t="s">
        <v>7</v>
      </c>
      <c r="B3" s="49" t="s">
        <v>35</v>
      </c>
      <c r="C3" s="192" t="s">
        <v>37</v>
      </c>
      <c r="D3" s="193"/>
      <c r="E3" s="193"/>
      <c r="F3" s="193"/>
      <c r="G3" s="194"/>
      <c r="L3" s="97" t="s">
        <v>54</v>
      </c>
      <c r="P3" t="s">
        <v>55</v>
      </c>
    </row>
    <row r="4" spans="1:43" ht="24.95" customHeight="1" x14ac:dyDescent="0.2">
      <c r="A4" s="100" t="s">
        <v>8</v>
      </c>
      <c r="B4" s="101" t="s">
        <v>35</v>
      </c>
      <c r="C4" s="195" t="s">
        <v>36</v>
      </c>
      <c r="D4" s="196"/>
      <c r="E4" s="196"/>
      <c r="F4" s="196"/>
      <c r="G4" s="197"/>
      <c r="P4" t="s">
        <v>56</v>
      </c>
    </row>
    <row r="5" spans="1:43" x14ac:dyDescent="0.2">
      <c r="D5" s="10"/>
    </row>
    <row r="6" spans="1:43" x14ac:dyDescent="0.2">
      <c r="A6" s="103" t="s">
        <v>57</v>
      </c>
      <c r="B6" s="105" t="s">
        <v>58</v>
      </c>
      <c r="C6" s="105" t="s">
        <v>59</v>
      </c>
      <c r="D6" s="104" t="s">
        <v>60</v>
      </c>
      <c r="E6" s="103" t="s">
        <v>61</v>
      </c>
      <c r="F6" s="102" t="s">
        <v>62</v>
      </c>
      <c r="G6" s="103" t="s">
        <v>26</v>
      </c>
    </row>
    <row r="7" spans="1:43" hidden="1" x14ac:dyDescent="0.2">
      <c r="A7" s="3"/>
      <c r="B7" s="4"/>
      <c r="C7" s="4"/>
      <c r="D7" s="6"/>
      <c r="E7" s="107"/>
      <c r="F7" s="108"/>
      <c r="G7" s="108"/>
    </row>
    <row r="8" spans="1:43" x14ac:dyDescent="0.2">
      <c r="A8" s="109" t="s">
        <v>64</v>
      </c>
      <c r="B8" s="110" t="s">
        <v>49</v>
      </c>
      <c r="C8" s="125" t="s">
        <v>50</v>
      </c>
      <c r="D8" s="111"/>
      <c r="E8" s="112"/>
      <c r="F8" s="113"/>
      <c r="G8" s="114">
        <f>SUMIF(P9:P32,"&lt;&gt;NOR",G9:G32)</f>
        <v>0</v>
      </c>
      <c r="P8" t="s">
        <v>65</v>
      </c>
    </row>
    <row r="9" spans="1:43" outlineLevel="1" x14ac:dyDescent="0.2">
      <c r="A9" s="120">
        <v>1</v>
      </c>
      <c r="B9" s="203"/>
      <c r="C9" s="204" t="s">
        <v>66</v>
      </c>
      <c r="D9" s="202" t="s">
        <v>67</v>
      </c>
      <c r="E9" s="205">
        <v>15</v>
      </c>
      <c r="F9" s="206"/>
      <c r="G9" s="207">
        <f t="shared" ref="G9:G32" si="0">ROUND(E9*F9,2)</f>
        <v>0</v>
      </c>
      <c r="H9" s="106"/>
      <c r="I9" s="106"/>
      <c r="J9" s="106"/>
      <c r="K9" s="106"/>
      <c r="L9" s="106"/>
      <c r="M9" s="106"/>
      <c r="N9" s="106"/>
      <c r="O9" s="106"/>
      <c r="P9" s="106" t="s">
        <v>68</v>
      </c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</row>
    <row r="10" spans="1:43" outlineLevel="1" x14ac:dyDescent="0.2">
      <c r="A10" s="120">
        <v>2</v>
      </c>
      <c r="B10" s="203"/>
      <c r="C10" s="204" t="s">
        <v>69</v>
      </c>
      <c r="D10" s="202" t="s">
        <v>67</v>
      </c>
      <c r="E10" s="205">
        <v>90</v>
      </c>
      <c r="F10" s="206"/>
      <c r="G10" s="207">
        <f t="shared" si="0"/>
        <v>0</v>
      </c>
      <c r="H10" s="106"/>
      <c r="I10" s="106"/>
      <c r="J10" s="106"/>
      <c r="K10" s="106"/>
      <c r="L10" s="106"/>
      <c r="M10" s="106"/>
      <c r="N10" s="106"/>
      <c r="O10" s="106"/>
      <c r="P10" s="106" t="s">
        <v>68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3" outlineLevel="1" x14ac:dyDescent="0.2">
      <c r="A11" s="120">
        <v>3</v>
      </c>
      <c r="B11" s="203"/>
      <c r="C11" s="204" t="s">
        <v>70</v>
      </c>
      <c r="D11" s="202" t="s">
        <v>67</v>
      </c>
      <c r="E11" s="205">
        <v>40</v>
      </c>
      <c r="F11" s="206"/>
      <c r="G11" s="207">
        <f t="shared" si="0"/>
        <v>0</v>
      </c>
      <c r="H11" s="106"/>
      <c r="I11" s="106"/>
      <c r="J11" s="106"/>
      <c r="K11" s="106"/>
      <c r="L11" s="106"/>
      <c r="M11" s="106"/>
      <c r="N11" s="106"/>
      <c r="O11" s="106"/>
      <c r="P11" s="106" t="s">
        <v>68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</row>
    <row r="12" spans="1:43" outlineLevel="1" x14ac:dyDescent="0.2">
      <c r="A12" s="120">
        <v>4</v>
      </c>
      <c r="B12" s="203"/>
      <c r="C12" s="204" t="s">
        <v>71</v>
      </c>
      <c r="D12" s="202" t="s">
        <v>77</v>
      </c>
      <c r="E12" s="205">
        <v>30</v>
      </c>
      <c r="F12" s="206"/>
      <c r="G12" s="207">
        <f t="shared" si="0"/>
        <v>0</v>
      </c>
      <c r="H12" s="106"/>
      <c r="I12" s="106"/>
      <c r="J12" s="106"/>
      <c r="K12" s="106"/>
      <c r="L12" s="106"/>
      <c r="M12" s="106"/>
      <c r="N12" s="106"/>
      <c r="O12" s="106"/>
      <c r="P12" s="106" t="s">
        <v>68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</row>
    <row r="13" spans="1:43" outlineLevel="1" x14ac:dyDescent="0.2">
      <c r="A13" s="120">
        <v>5</v>
      </c>
      <c r="B13" s="203"/>
      <c r="C13" s="204" t="s">
        <v>72</v>
      </c>
      <c r="D13" s="202" t="s">
        <v>77</v>
      </c>
      <c r="E13" s="205">
        <v>12</v>
      </c>
      <c r="F13" s="206"/>
      <c r="G13" s="207">
        <f t="shared" si="0"/>
        <v>0</v>
      </c>
      <c r="H13" s="106"/>
      <c r="I13" s="106"/>
      <c r="J13" s="106"/>
      <c r="K13" s="106"/>
      <c r="L13" s="106"/>
      <c r="M13" s="106"/>
      <c r="N13" s="106"/>
      <c r="O13" s="106"/>
      <c r="P13" s="106" t="s">
        <v>68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</row>
    <row r="14" spans="1:43" outlineLevel="1" x14ac:dyDescent="0.2">
      <c r="A14" s="120">
        <v>6</v>
      </c>
      <c r="B14" s="203"/>
      <c r="C14" s="204" t="s">
        <v>73</v>
      </c>
      <c r="D14" s="202" t="s">
        <v>74</v>
      </c>
      <c r="E14" s="205">
        <v>0.9</v>
      </c>
      <c r="F14" s="206"/>
      <c r="G14" s="207">
        <f t="shared" si="0"/>
        <v>0</v>
      </c>
      <c r="H14" s="106"/>
      <c r="I14" s="106"/>
      <c r="J14" s="106"/>
      <c r="K14" s="106"/>
      <c r="L14" s="106"/>
      <c r="M14" s="106"/>
      <c r="N14" s="106"/>
      <c r="O14" s="106"/>
      <c r="P14" s="106" t="s">
        <v>68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</row>
    <row r="15" spans="1:43" outlineLevel="1" x14ac:dyDescent="0.2">
      <c r="A15" s="120">
        <v>7</v>
      </c>
      <c r="B15" s="203"/>
      <c r="C15" s="204" t="s">
        <v>75</v>
      </c>
      <c r="D15" s="202" t="s">
        <v>77</v>
      </c>
      <c r="E15" s="205">
        <v>16</v>
      </c>
      <c r="F15" s="206"/>
      <c r="G15" s="207">
        <f t="shared" si="0"/>
        <v>0</v>
      </c>
      <c r="H15" s="106"/>
      <c r="I15" s="106"/>
      <c r="J15" s="106"/>
      <c r="K15" s="106"/>
      <c r="L15" s="106"/>
      <c r="M15" s="106"/>
      <c r="N15" s="106"/>
      <c r="O15" s="106"/>
      <c r="P15" s="106" t="s">
        <v>68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1:43" outlineLevel="1" x14ac:dyDescent="0.2">
      <c r="A16" s="120">
        <v>8</v>
      </c>
      <c r="B16" s="203"/>
      <c r="C16" s="204" t="s">
        <v>76</v>
      </c>
      <c r="D16" s="202" t="s">
        <v>77</v>
      </c>
      <c r="E16" s="205">
        <v>25</v>
      </c>
      <c r="F16" s="206"/>
      <c r="G16" s="207">
        <f t="shared" si="0"/>
        <v>0</v>
      </c>
      <c r="H16" s="106"/>
      <c r="I16" s="106"/>
      <c r="J16" s="106"/>
      <c r="K16" s="106"/>
      <c r="L16" s="106"/>
      <c r="M16" s="106"/>
      <c r="N16" s="106"/>
      <c r="O16" s="106"/>
      <c r="P16" s="106" t="s">
        <v>68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</row>
    <row r="17" spans="1:43" outlineLevel="1" x14ac:dyDescent="0.2">
      <c r="A17" s="120">
        <v>9</v>
      </c>
      <c r="B17" s="203"/>
      <c r="C17" s="204" t="s">
        <v>78</v>
      </c>
      <c r="D17" s="202" t="s">
        <v>67</v>
      </c>
      <c r="E17" s="205">
        <v>4</v>
      </c>
      <c r="F17" s="206"/>
      <c r="G17" s="207">
        <f t="shared" si="0"/>
        <v>0</v>
      </c>
      <c r="H17" s="106"/>
      <c r="I17" s="106"/>
      <c r="J17" s="106"/>
      <c r="K17" s="106"/>
      <c r="L17" s="106"/>
      <c r="M17" s="106"/>
      <c r="N17" s="106"/>
      <c r="O17" s="106"/>
      <c r="P17" s="106" t="s">
        <v>68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1:43" outlineLevel="1" x14ac:dyDescent="0.2">
      <c r="A18" s="120">
        <v>10</v>
      </c>
      <c r="B18" s="203"/>
      <c r="C18" s="204" t="s">
        <v>79</v>
      </c>
      <c r="D18" s="202" t="s">
        <v>67</v>
      </c>
      <c r="E18" s="205">
        <v>2</v>
      </c>
      <c r="F18" s="206"/>
      <c r="G18" s="207">
        <f t="shared" si="0"/>
        <v>0</v>
      </c>
      <c r="H18" s="106"/>
      <c r="I18" s="106"/>
      <c r="J18" s="106"/>
      <c r="K18" s="106"/>
      <c r="L18" s="106"/>
      <c r="M18" s="106"/>
      <c r="N18" s="106"/>
      <c r="O18" s="106"/>
      <c r="P18" s="106" t="s">
        <v>68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1:43" outlineLevel="1" x14ac:dyDescent="0.2">
      <c r="A19" s="120">
        <v>11</v>
      </c>
      <c r="B19" s="203"/>
      <c r="C19" s="204" t="s">
        <v>80</v>
      </c>
      <c r="D19" s="202" t="s">
        <v>81</v>
      </c>
      <c r="E19" s="205">
        <v>4</v>
      </c>
      <c r="F19" s="206"/>
      <c r="G19" s="207">
        <f t="shared" si="0"/>
        <v>0</v>
      </c>
      <c r="H19" s="106"/>
      <c r="I19" s="106"/>
      <c r="J19" s="106"/>
      <c r="K19" s="106"/>
      <c r="L19" s="106"/>
      <c r="M19" s="106"/>
      <c r="N19" s="106"/>
      <c r="O19" s="106"/>
      <c r="P19" s="106" t="s">
        <v>68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</row>
    <row r="20" spans="1:43" outlineLevel="1" x14ac:dyDescent="0.2">
      <c r="A20" s="120">
        <v>12</v>
      </c>
      <c r="B20" s="203"/>
      <c r="C20" s="204" t="s">
        <v>82</v>
      </c>
      <c r="D20" s="202" t="s">
        <v>67</v>
      </c>
      <c r="E20" s="205">
        <v>145</v>
      </c>
      <c r="F20" s="206"/>
      <c r="G20" s="207">
        <f t="shared" si="0"/>
        <v>0</v>
      </c>
      <c r="H20" s="106"/>
      <c r="I20" s="106"/>
      <c r="J20" s="106"/>
      <c r="K20" s="106"/>
      <c r="L20" s="106"/>
      <c r="M20" s="106"/>
      <c r="N20" s="106"/>
      <c r="O20" s="106"/>
      <c r="P20" s="106" t="s">
        <v>68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1:43" outlineLevel="1" x14ac:dyDescent="0.2">
      <c r="A21" s="120">
        <v>13</v>
      </c>
      <c r="B21" s="203"/>
      <c r="C21" s="204" t="s">
        <v>83</v>
      </c>
      <c r="D21" s="202" t="s">
        <v>67</v>
      </c>
      <c r="E21" s="205">
        <v>145</v>
      </c>
      <c r="F21" s="206"/>
      <c r="G21" s="207">
        <f t="shared" si="0"/>
        <v>0</v>
      </c>
      <c r="H21" s="106"/>
      <c r="I21" s="106"/>
      <c r="J21" s="106"/>
      <c r="K21" s="106"/>
      <c r="L21" s="106"/>
      <c r="M21" s="106"/>
      <c r="N21" s="106"/>
      <c r="O21" s="106"/>
      <c r="P21" s="106" t="s">
        <v>68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1:43" ht="22.5" outlineLevel="1" x14ac:dyDescent="0.2">
      <c r="A22" s="120">
        <v>14</v>
      </c>
      <c r="B22" s="203"/>
      <c r="C22" s="204" t="s">
        <v>84</v>
      </c>
      <c r="D22" s="202" t="s">
        <v>67</v>
      </c>
      <c r="E22" s="205">
        <v>125</v>
      </c>
      <c r="F22" s="206"/>
      <c r="G22" s="207">
        <f t="shared" si="0"/>
        <v>0</v>
      </c>
      <c r="H22" s="106"/>
      <c r="I22" s="106"/>
      <c r="J22" s="106"/>
      <c r="K22" s="106"/>
      <c r="L22" s="106"/>
      <c r="M22" s="106"/>
      <c r="N22" s="106"/>
      <c r="O22" s="106"/>
      <c r="P22" s="106" t="s">
        <v>68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</row>
    <row r="23" spans="1:43" outlineLevel="1" x14ac:dyDescent="0.2">
      <c r="A23" s="120">
        <v>15</v>
      </c>
      <c r="B23" s="203"/>
      <c r="C23" s="204" t="s">
        <v>86</v>
      </c>
      <c r="D23" s="202" t="s">
        <v>81</v>
      </c>
      <c r="E23" s="205">
        <v>4</v>
      </c>
      <c r="F23" s="206"/>
      <c r="G23" s="207">
        <f t="shared" si="0"/>
        <v>0</v>
      </c>
      <c r="H23" s="106"/>
      <c r="I23" s="106"/>
      <c r="J23" s="106"/>
      <c r="K23" s="106"/>
      <c r="L23" s="106"/>
      <c r="M23" s="106"/>
      <c r="N23" s="106"/>
      <c r="O23" s="106"/>
      <c r="P23" s="106" t="s">
        <v>68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</row>
    <row r="24" spans="1:43" outlineLevel="1" x14ac:dyDescent="0.2">
      <c r="A24" s="120">
        <v>16</v>
      </c>
      <c r="B24" s="203"/>
      <c r="C24" s="204" t="s">
        <v>87</v>
      </c>
      <c r="D24" s="202" t="s">
        <v>81</v>
      </c>
      <c r="E24" s="205">
        <v>1</v>
      </c>
      <c r="F24" s="206"/>
      <c r="G24" s="207">
        <f t="shared" si="0"/>
        <v>0</v>
      </c>
      <c r="H24" s="106"/>
      <c r="I24" s="106"/>
      <c r="J24" s="106"/>
      <c r="K24" s="106"/>
      <c r="L24" s="106"/>
      <c r="M24" s="106"/>
      <c r="N24" s="106"/>
      <c r="O24" s="106"/>
      <c r="P24" s="106" t="s">
        <v>68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</row>
    <row r="25" spans="1:43" outlineLevel="1" x14ac:dyDescent="0.2">
      <c r="A25" s="115">
        <v>17</v>
      </c>
      <c r="B25" s="208"/>
      <c r="C25" s="209" t="s">
        <v>88</v>
      </c>
      <c r="D25" s="202" t="s">
        <v>77</v>
      </c>
      <c r="E25" s="210">
        <v>1</v>
      </c>
      <c r="F25" s="211"/>
      <c r="G25" s="212">
        <f t="shared" si="0"/>
        <v>0</v>
      </c>
      <c r="H25" s="106"/>
      <c r="I25" s="106"/>
      <c r="J25" s="106"/>
      <c r="K25" s="106"/>
      <c r="L25" s="106"/>
      <c r="M25" s="106"/>
      <c r="N25" s="106"/>
      <c r="O25" s="106"/>
      <c r="P25" s="106" t="s">
        <v>68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</row>
    <row r="26" spans="1:43" ht="22.5" outlineLevel="1" x14ac:dyDescent="0.2">
      <c r="A26" s="115">
        <v>18</v>
      </c>
      <c r="B26" s="208"/>
      <c r="C26" s="209" t="s">
        <v>89</v>
      </c>
      <c r="D26" s="202" t="s">
        <v>77</v>
      </c>
      <c r="E26" s="210">
        <v>2</v>
      </c>
      <c r="F26" s="211"/>
      <c r="G26" s="212">
        <f t="shared" si="0"/>
        <v>0</v>
      </c>
      <c r="H26" s="106"/>
      <c r="I26" s="106"/>
      <c r="J26" s="106"/>
      <c r="K26" s="106"/>
      <c r="L26" s="106"/>
      <c r="M26" s="106"/>
      <c r="N26" s="106"/>
      <c r="O26" s="106"/>
      <c r="P26" s="106" t="s">
        <v>68</v>
      </c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</row>
    <row r="27" spans="1:43" outlineLevel="1" x14ac:dyDescent="0.2">
      <c r="A27" s="120">
        <v>19</v>
      </c>
      <c r="B27" s="203"/>
      <c r="C27" s="204" t="s">
        <v>90</v>
      </c>
      <c r="D27" s="202" t="s">
        <v>81</v>
      </c>
      <c r="E27" s="205">
        <v>1</v>
      </c>
      <c r="F27" s="206"/>
      <c r="G27" s="207">
        <f t="shared" si="0"/>
        <v>0</v>
      </c>
      <c r="H27" s="106"/>
      <c r="I27" s="106"/>
      <c r="J27" s="106"/>
      <c r="K27" s="106"/>
      <c r="L27" s="106"/>
      <c r="M27" s="106"/>
      <c r="N27" s="106"/>
      <c r="O27" s="106"/>
      <c r="P27" s="106" t="s">
        <v>68</v>
      </c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</row>
    <row r="28" spans="1:43" outlineLevel="1" x14ac:dyDescent="0.2">
      <c r="A28" s="120">
        <v>20</v>
      </c>
      <c r="B28" s="203"/>
      <c r="C28" s="204" t="s">
        <v>91</v>
      </c>
      <c r="D28" s="202" t="s">
        <v>81</v>
      </c>
      <c r="E28" s="205">
        <v>1</v>
      </c>
      <c r="F28" s="206"/>
      <c r="G28" s="207">
        <f t="shared" si="0"/>
        <v>0</v>
      </c>
      <c r="H28" s="106"/>
      <c r="I28" s="106"/>
      <c r="J28" s="106"/>
      <c r="K28" s="106"/>
      <c r="L28" s="106"/>
      <c r="M28" s="106"/>
      <c r="N28" s="106"/>
      <c r="O28" s="106"/>
      <c r="P28" s="106" t="s">
        <v>68</v>
      </c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</row>
    <row r="29" spans="1:43" outlineLevel="1" x14ac:dyDescent="0.2">
      <c r="A29" s="120">
        <v>21</v>
      </c>
      <c r="B29" s="203"/>
      <c r="C29" s="204" t="s">
        <v>92</v>
      </c>
      <c r="D29" s="202" t="s">
        <v>81</v>
      </c>
      <c r="E29" s="205">
        <v>1</v>
      </c>
      <c r="F29" s="206"/>
      <c r="G29" s="207">
        <f t="shared" si="0"/>
        <v>0</v>
      </c>
      <c r="H29" s="106"/>
      <c r="I29" s="106"/>
      <c r="J29" s="106"/>
      <c r="K29" s="106"/>
      <c r="L29" s="106"/>
      <c r="M29" s="106"/>
      <c r="N29" s="106"/>
      <c r="O29" s="106"/>
      <c r="P29" s="106" t="s">
        <v>68</v>
      </c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</row>
    <row r="30" spans="1:43" outlineLevel="1" x14ac:dyDescent="0.2">
      <c r="A30" s="120">
        <v>22</v>
      </c>
      <c r="B30" s="203"/>
      <c r="C30" s="204" t="s">
        <v>93</v>
      </c>
      <c r="D30" s="202" t="s">
        <v>81</v>
      </c>
      <c r="E30" s="205">
        <v>1</v>
      </c>
      <c r="F30" s="206"/>
      <c r="G30" s="207">
        <f t="shared" si="0"/>
        <v>0</v>
      </c>
      <c r="H30" s="106"/>
      <c r="I30" s="106"/>
      <c r="J30" s="106"/>
      <c r="K30" s="106"/>
      <c r="L30" s="106"/>
      <c r="M30" s="106"/>
      <c r="N30" s="106"/>
      <c r="O30" s="106"/>
      <c r="P30" s="106" t="s">
        <v>68</v>
      </c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</row>
    <row r="31" spans="1:43" outlineLevel="1" x14ac:dyDescent="0.2">
      <c r="A31" s="120">
        <v>23</v>
      </c>
      <c r="B31" s="203"/>
      <c r="C31" s="204" t="s">
        <v>94</v>
      </c>
      <c r="D31" s="202" t="s">
        <v>81</v>
      </c>
      <c r="E31" s="205">
        <v>1</v>
      </c>
      <c r="F31" s="206"/>
      <c r="G31" s="207">
        <f t="shared" si="0"/>
        <v>0</v>
      </c>
      <c r="H31" s="106"/>
      <c r="I31" s="106"/>
      <c r="J31" s="106"/>
      <c r="K31" s="106"/>
      <c r="L31" s="106"/>
      <c r="M31" s="106"/>
      <c r="N31" s="106"/>
      <c r="O31" s="106"/>
      <c r="P31" s="106" t="s">
        <v>68</v>
      </c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</row>
    <row r="32" spans="1:43" outlineLevel="1" x14ac:dyDescent="0.2">
      <c r="A32" s="115">
        <v>25</v>
      </c>
      <c r="B32" s="208"/>
      <c r="C32" s="209" t="s">
        <v>96</v>
      </c>
      <c r="D32" s="213" t="s">
        <v>81</v>
      </c>
      <c r="E32" s="210">
        <v>1</v>
      </c>
      <c r="F32" s="211"/>
      <c r="G32" s="212">
        <f t="shared" si="0"/>
        <v>0</v>
      </c>
      <c r="H32" s="106"/>
      <c r="I32" s="106"/>
      <c r="J32" s="106"/>
      <c r="K32" s="106"/>
      <c r="L32" s="106"/>
      <c r="M32" s="106"/>
      <c r="N32" s="106"/>
      <c r="O32" s="106"/>
      <c r="P32" s="106" t="s">
        <v>95</v>
      </c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</row>
    <row r="33" spans="1:16" x14ac:dyDescent="0.2">
      <c r="A33" s="3"/>
      <c r="B33" s="4"/>
      <c r="C33" s="128"/>
      <c r="D33" s="6"/>
      <c r="E33" s="3"/>
      <c r="F33" s="3"/>
      <c r="G33" s="3"/>
      <c r="N33">
        <v>15</v>
      </c>
      <c r="O33">
        <v>21</v>
      </c>
      <c r="P33" t="s">
        <v>63</v>
      </c>
    </row>
    <row r="34" spans="1:16" x14ac:dyDescent="0.2">
      <c r="C34" s="129"/>
      <c r="D34" s="10"/>
      <c r="P34" t="s">
        <v>97</v>
      </c>
    </row>
    <row r="35" spans="1:16" x14ac:dyDescent="0.2">
      <c r="D35" s="10"/>
    </row>
    <row r="36" spans="1:16" x14ac:dyDescent="0.2">
      <c r="D36" s="10"/>
    </row>
    <row r="37" spans="1:16" x14ac:dyDescent="0.2">
      <c r="D37" s="10"/>
    </row>
    <row r="38" spans="1:16" x14ac:dyDescent="0.2">
      <c r="D38" s="10"/>
    </row>
    <row r="39" spans="1:16" x14ac:dyDescent="0.2">
      <c r="D39" s="10"/>
    </row>
    <row r="40" spans="1:16" x14ac:dyDescent="0.2">
      <c r="D40" s="10"/>
    </row>
    <row r="41" spans="1:16" x14ac:dyDescent="0.2">
      <c r="D41" s="10"/>
    </row>
    <row r="42" spans="1:16" x14ac:dyDescent="0.2">
      <c r="D42" s="10"/>
    </row>
    <row r="43" spans="1:16" x14ac:dyDescent="0.2">
      <c r="D43" s="10"/>
    </row>
    <row r="44" spans="1:16" x14ac:dyDescent="0.2">
      <c r="D44" s="10"/>
    </row>
    <row r="45" spans="1:16" x14ac:dyDescent="0.2">
      <c r="D45" s="10"/>
    </row>
    <row r="46" spans="1:16" x14ac:dyDescent="0.2">
      <c r="D46" s="10"/>
    </row>
    <row r="47" spans="1:16" x14ac:dyDescent="0.2">
      <c r="D47" s="10"/>
    </row>
    <row r="48" spans="1:16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0"/>
  <sheetViews>
    <sheetView view="pageBreakPreview" zoomScale="145" zoomScaleNormal="100" zoomScaleSheetLayoutView="145" workbookViewId="0">
      <selection activeCell="D13" sqref="D10:D13"/>
    </sheetView>
  </sheetViews>
  <sheetFormatPr defaultRowHeight="12.75" x14ac:dyDescent="0.2"/>
  <cols>
    <col min="1" max="1" width="3.42578125" style="130" customWidth="1"/>
    <col min="2" max="2" width="12.5703125" style="97" customWidth="1"/>
    <col min="3" max="3" width="38.28515625" style="97" customWidth="1"/>
    <col min="4" max="4" width="4.85546875" style="130" customWidth="1"/>
    <col min="5" max="5" width="10.5703125" style="130" customWidth="1"/>
    <col min="6" max="6" width="9.85546875" style="130" customWidth="1"/>
    <col min="7" max="7" width="12.7109375" style="130" customWidth="1"/>
  </cols>
  <sheetData>
    <row r="1" spans="1:7" ht="15.75" x14ac:dyDescent="0.25">
      <c r="A1" s="191" t="s">
        <v>5</v>
      </c>
      <c r="B1" s="191"/>
      <c r="C1" s="191"/>
      <c r="D1" s="191"/>
      <c r="E1" s="191"/>
      <c r="F1" s="191"/>
      <c r="G1" s="191"/>
    </row>
    <row r="2" spans="1:7" x14ac:dyDescent="0.2">
      <c r="A2" s="131" t="s">
        <v>6</v>
      </c>
      <c r="B2" s="136" t="s">
        <v>40</v>
      </c>
      <c r="C2" s="198" t="s">
        <v>41</v>
      </c>
      <c r="D2" s="199"/>
      <c r="E2" s="199"/>
      <c r="F2" s="199"/>
      <c r="G2" s="194"/>
    </row>
    <row r="3" spans="1:7" x14ac:dyDescent="0.2">
      <c r="A3" s="131" t="s">
        <v>7</v>
      </c>
      <c r="B3" s="136" t="s">
        <v>35</v>
      </c>
      <c r="C3" s="198" t="s">
        <v>37</v>
      </c>
      <c r="D3" s="199"/>
      <c r="E3" s="199"/>
      <c r="F3" s="199"/>
      <c r="G3" s="194"/>
    </row>
    <row r="4" spans="1:7" x14ac:dyDescent="0.2">
      <c r="A4" s="132" t="s">
        <v>8</v>
      </c>
      <c r="B4" s="134" t="s">
        <v>161</v>
      </c>
      <c r="C4" s="200" t="s">
        <v>162</v>
      </c>
      <c r="D4" s="201"/>
      <c r="E4" s="201"/>
      <c r="F4" s="201"/>
      <c r="G4" s="197"/>
    </row>
    <row r="5" spans="1:7" x14ac:dyDescent="0.2">
      <c r="D5" s="10"/>
    </row>
    <row r="6" spans="1:7" x14ac:dyDescent="0.2">
      <c r="A6" s="133" t="s">
        <v>57</v>
      </c>
      <c r="B6" s="135" t="s">
        <v>58</v>
      </c>
      <c r="C6" s="135" t="s">
        <v>59</v>
      </c>
      <c r="D6" s="137" t="s">
        <v>60</v>
      </c>
      <c r="E6" s="133" t="s">
        <v>61</v>
      </c>
      <c r="F6" s="138" t="s">
        <v>62</v>
      </c>
      <c r="G6" s="133" t="s">
        <v>26</v>
      </c>
    </row>
    <row r="7" spans="1:7" x14ac:dyDescent="0.2">
      <c r="A7" s="3"/>
      <c r="B7" s="4"/>
      <c r="C7" s="4"/>
      <c r="D7" s="6"/>
      <c r="E7" s="107"/>
      <c r="F7" s="108"/>
      <c r="G7" s="108"/>
    </row>
    <row r="8" spans="1:7" x14ac:dyDescent="0.2">
      <c r="A8" s="109" t="s">
        <v>64</v>
      </c>
      <c r="B8" s="110" t="s">
        <v>49</v>
      </c>
      <c r="C8" s="125" t="s">
        <v>50</v>
      </c>
      <c r="D8" s="111"/>
      <c r="E8" s="112"/>
      <c r="F8" s="113"/>
      <c r="G8" s="114">
        <f>SUMIF(P9:P19,"&lt;&gt;NOR",G9:G19)</f>
        <v>0</v>
      </c>
    </row>
    <row r="9" spans="1:7" x14ac:dyDescent="0.2">
      <c r="A9" s="120">
        <v>1</v>
      </c>
      <c r="B9" s="121"/>
      <c r="C9" s="126" t="s">
        <v>163</v>
      </c>
      <c r="D9" s="202" t="s">
        <v>67</v>
      </c>
      <c r="E9" s="122">
        <v>150</v>
      </c>
      <c r="F9" s="123"/>
      <c r="G9" s="124">
        <f t="shared" ref="G9:G19" si="0">ROUND(E9*F9,2)</f>
        <v>0</v>
      </c>
    </row>
    <row r="10" spans="1:7" x14ac:dyDescent="0.2">
      <c r="A10" s="120">
        <v>2</v>
      </c>
      <c r="B10" s="121"/>
      <c r="C10" s="126" t="s">
        <v>164</v>
      </c>
      <c r="D10" s="202" t="s">
        <v>77</v>
      </c>
      <c r="E10" s="122">
        <v>72</v>
      </c>
      <c r="F10" s="123"/>
      <c r="G10" s="124">
        <f t="shared" si="0"/>
        <v>0</v>
      </c>
    </row>
    <row r="11" spans="1:7" x14ac:dyDescent="0.2">
      <c r="A11" s="120">
        <v>3</v>
      </c>
      <c r="B11" s="121"/>
      <c r="C11" s="126" t="s">
        <v>165</v>
      </c>
      <c r="D11" s="202" t="s">
        <v>77</v>
      </c>
      <c r="E11" s="122">
        <v>150</v>
      </c>
      <c r="F11" s="123"/>
      <c r="G11" s="124">
        <f t="shared" si="0"/>
        <v>0</v>
      </c>
    </row>
    <row r="12" spans="1:7" x14ac:dyDescent="0.2">
      <c r="A12" s="120">
        <v>4</v>
      </c>
      <c r="B12" s="121"/>
      <c r="C12" s="126" t="s">
        <v>166</v>
      </c>
      <c r="D12" s="202" t="s">
        <v>77</v>
      </c>
      <c r="E12" s="122">
        <v>2</v>
      </c>
      <c r="F12" s="123"/>
      <c r="G12" s="124">
        <f t="shared" si="0"/>
        <v>0</v>
      </c>
    </row>
    <row r="13" spans="1:7" ht="22.5" x14ac:dyDescent="0.2">
      <c r="A13" s="120">
        <v>5</v>
      </c>
      <c r="B13" s="121"/>
      <c r="C13" s="126" t="s">
        <v>167</v>
      </c>
      <c r="D13" s="202" t="s">
        <v>77</v>
      </c>
      <c r="E13" s="122">
        <v>1</v>
      </c>
      <c r="F13" s="123"/>
      <c r="G13" s="124">
        <f t="shared" si="0"/>
        <v>0</v>
      </c>
    </row>
    <row r="14" spans="1:7" x14ac:dyDescent="0.2">
      <c r="A14" s="120">
        <v>6</v>
      </c>
      <c r="B14" s="121"/>
      <c r="C14" s="126" t="s">
        <v>168</v>
      </c>
      <c r="D14" s="202" t="s">
        <v>77</v>
      </c>
      <c r="E14" s="122">
        <v>1</v>
      </c>
      <c r="F14" s="123"/>
      <c r="G14" s="124">
        <f t="shared" si="0"/>
        <v>0</v>
      </c>
    </row>
    <row r="15" spans="1:7" ht="22.5" x14ac:dyDescent="0.2">
      <c r="A15" s="120">
        <v>7</v>
      </c>
      <c r="B15" s="121"/>
      <c r="C15" s="126" t="s">
        <v>84</v>
      </c>
      <c r="D15" s="202" t="s">
        <v>67</v>
      </c>
      <c r="E15" s="122">
        <v>150</v>
      </c>
      <c r="F15" s="123"/>
      <c r="G15" s="124">
        <f t="shared" si="0"/>
        <v>0</v>
      </c>
    </row>
    <row r="16" spans="1:7" x14ac:dyDescent="0.2">
      <c r="A16" s="120">
        <v>8</v>
      </c>
      <c r="B16" s="121"/>
      <c r="C16" s="126" t="s">
        <v>82</v>
      </c>
      <c r="D16" s="202" t="s">
        <v>67</v>
      </c>
      <c r="E16" s="122">
        <v>150</v>
      </c>
      <c r="F16" s="123"/>
      <c r="G16" s="124">
        <f t="shared" si="0"/>
        <v>0</v>
      </c>
    </row>
    <row r="17" spans="1:7" x14ac:dyDescent="0.2">
      <c r="A17" s="120">
        <v>9</v>
      </c>
      <c r="B17" s="121"/>
      <c r="C17" s="126" t="s">
        <v>83</v>
      </c>
      <c r="D17" s="202" t="s">
        <v>67</v>
      </c>
      <c r="E17" s="122">
        <v>150</v>
      </c>
      <c r="F17" s="123"/>
      <c r="G17" s="124">
        <f t="shared" si="0"/>
        <v>0</v>
      </c>
    </row>
    <row r="18" spans="1:7" x14ac:dyDescent="0.2">
      <c r="A18" s="120">
        <v>10</v>
      </c>
      <c r="B18" s="121"/>
      <c r="C18" s="126" t="s">
        <v>87</v>
      </c>
      <c r="D18" s="202" t="s">
        <v>81</v>
      </c>
      <c r="E18" s="122">
        <v>1</v>
      </c>
      <c r="F18" s="123"/>
      <c r="G18" s="124">
        <f t="shared" si="0"/>
        <v>0</v>
      </c>
    </row>
    <row r="19" spans="1:7" x14ac:dyDescent="0.2">
      <c r="A19" s="115">
        <v>11</v>
      </c>
      <c r="B19" s="116"/>
      <c r="C19" s="127" t="s">
        <v>80</v>
      </c>
      <c r="D19" s="213" t="s">
        <v>81</v>
      </c>
      <c r="E19" s="117">
        <v>1</v>
      </c>
      <c r="F19" s="118"/>
      <c r="G19" s="119">
        <f t="shared" si="0"/>
        <v>0</v>
      </c>
    </row>
    <row r="20" spans="1:7" x14ac:dyDescent="0.2">
      <c r="A20" s="3"/>
      <c r="B20" s="4"/>
      <c r="C20" s="128"/>
      <c r="D20" s="6"/>
      <c r="E20" s="3"/>
      <c r="F20" s="3"/>
      <c r="G20" s="3"/>
    </row>
    <row r="21" spans="1:7" x14ac:dyDescent="0.2">
      <c r="C21" s="129"/>
      <c r="D21" s="10"/>
    </row>
    <row r="22" spans="1:7" x14ac:dyDescent="0.2">
      <c r="D22" s="10"/>
    </row>
    <row r="23" spans="1:7" x14ac:dyDescent="0.2">
      <c r="D23" s="10"/>
    </row>
    <row r="24" spans="1:7" x14ac:dyDescent="0.2">
      <c r="D24" s="10"/>
    </row>
    <row r="25" spans="1:7" x14ac:dyDescent="0.2">
      <c r="D25" s="10"/>
    </row>
    <row r="26" spans="1:7" x14ac:dyDescent="0.2">
      <c r="D26" s="10"/>
    </row>
    <row r="27" spans="1:7" x14ac:dyDescent="0.2">
      <c r="D27" s="10"/>
    </row>
    <row r="28" spans="1:7" x14ac:dyDescent="0.2">
      <c r="D28" s="10"/>
    </row>
    <row r="29" spans="1:7" x14ac:dyDescent="0.2">
      <c r="D29" s="10"/>
    </row>
    <row r="30" spans="1:7" x14ac:dyDescent="0.2">
      <c r="D30" s="10"/>
    </row>
    <row r="31" spans="1:7" x14ac:dyDescent="0.2">
      <c r="D31" s="10"/>
    </row>
    <row r="32" spans="1:7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1"/>
  <sheetViews>
    <sheetView tabSelected="1" view="pageBreakPreview" zoomScale="115" zoomScaleNormal="100" zoomScaleSheetLayoutView="115" workbookViewId="0">
      <selection activeCell="C17" sqref="C17"/>
    </sheetView>
  </sheetViews>
  <sheetFormatPr defaultRowHeight="12.75" x14ac:dyDescent="0.2"/>
  <cols>
    <col min="1" max="1" width="3.42578125" style="215" customWidth="1"/>
    <col min="2" max="2" width="12.5703125" style="216" customWidth="1"/>
    <col min="3" max="3" width="38.28515625" style="216" customWidth="1"/>
    <col min="4" max="4" width="4.85546875" style="215" customWidth="1"/>
    <col min="5" max="5" width="10.5703125" style="215" customWidth="1"/>
    <col min="6" max="6" width="9.85546875" style="215" customWidth="1"/>
    <col min="7" max="7" width="12.7109375" style="215" customWidth="1"/>
    <col min="8" max="16384" width="9.140625" style="215"/>
  </cols>
  <sheetData>
    <row r="1" spans="1:7" ht="15.75" x14ac:dyDescent="0.2">
      <c r="A1" s="214" t="s">
        <v>5</v>
      </c>
      <c r="B1" s="214"/>
      <c r="C1" s="214"/>
      <c r="D1" s="214"/>
      <c r="E1" s="214"/>
      <c r="F1" s="214"/>
      <c r="G1" s="214"/>
    </row>
    <row r="2" spans="1:7" x14ac:dyDescent="0.2">
      <c r="A2" s="131" t="s">
        <v>6</v>
      </c>
      <c r="B2" s="139" t="s">
        <v>40</v>
      </c>
      <c r="C2" s="198" t="s">
        <v>160</v>
      </c>
      <c r="D2" s="199"/>
      <c r="E2" s="199"/>
      <c r="F2" s="199"/>
      <c r="G2" s="194"/>
    </row>
    <row r="3" spans="1:7" x14ac:dyDescent="0.2">
      <c r="A3" s="131" t="s">
        <v>7</v>
      </c>
      <c r="B3" s="139" t="s">
        <v>35</v>
      </c>
      <c r="C3" s="198" t="s">
        <v>37</v>
      </c>
      <c r="D3" s="199"/>
      <c r="E3" s="199"/>
      <c r="F3" s="199"/>
      <c r="G3" s="194"/>
    </row>
    <row r="4" spans="1:7" x14ac:dyDescent="0.2">
      <c r="A4" s="132" t="s">
        <v>8</v>
      </c>
      <c r="B4" s="140" t="s">
        <v>35</v>
      </c>
      <c r="C4" s="200" t="s">
        <v>140</v>
      </c>
      <c r="D4" s="201"/>
      <c r="E4" s="201"/>
      <c r="F4" s="201"/>
      <c r="G4" s="197"/>
    </row>
    <row r="5" spans="1:7" x14ac:dyDescent="0.2">
      <c r="D5" s="15"/>
    </row>
    <row r="6" spans="1:7" x14ac:dyDescent="0.2">
      <c r="A6" s="217" t="s">
        <v>57</v>
      </c>
      <c r="B6" s="218" t="s">
        <v>58</v>
      </c>
      <c r="C6" s="218" t="s">
        <v>59</v>
      </c>
      <c r="D6" s="219" t="s">
        <v>60</v>
      </c>
      <c r="E6" s="217" t="s">
        <v>61</v>
      </c>
      <c r="F6" s="220" t="s">
        <v>62</v>
      </c>
      <c r="G6" s="217" t="s">
        <v>26</v>
      </c>
    </row>
    <row r="7" spans="1:7" x14ac:dyDescent="0.2">
      <c r="D7" s="15"/>
      <c r="E7" s="221"/>
      <c r="F7" s="222"/>
      <c r="G7" s="222"/>
    </row>
    <row r="8" spans="1:7" x14ac:dyDescent="0.2">
      <c r="A8" s="223" t="s">
        <v>64</v>
      </c>
      <c r="B8" s="224" t="s">
        <v>103</v>
      </c>
      <c r="C8" s="225" t="s">
        <v>104</v>
      </c>
      <c r="D8" s="226"/>
      <c r="E8" s="227"/>
      <c r="F8" s="228"/>
      <c r="G8" s="229">
        <f>SUMIF(AG9:AG9,"&lt;&gt;NOR",G9:G9)</f>
        <v>0</v>
      </c>
    </row>
    <row r="9" spans="1:7" ht="33.75" x14ac:dyDescent="0.2">
      <c r="A9" s="230">
        <v>1</v>
      </c>
      <c r="B9" s="203" t="s">
        <v>141</v>
      </c>
      <c r="C9" s="204" t="s">
        <v>169</v>
      </c>
      <c r="D9" s="202" t="s">
        <v>111</v>
      </c>
      <c r="E9" s="205">
        <v>1</v>
      </c>
      <c r="F9" s="231"/>
      <c r="G9" s="207">
        <f>ROUND(E9*F9,2)</f>
        <v>0</v>
      </c>
    </row>
    <row r="10" spans="1:7" x14ac:dyDescent="0.2">
      <c r="A10" s="223" t="s">
        <v>64</v>
      </c>
      <c r="B10" s="224" t="s">
        <v>142</v>
      </c>
      <c r="C10" s="225" t="s">
        <v>143</v>
      </c>
      <c r="D10" s="226"/>
      <c r="E10" s="227"/>
      <c r="F10" s="228"/>
      <c r="G10" s="229">
        <f>SUMIF(AG11:AG14,"&lt;&gt;NOR",G11:G14)</f>
        <v>0</v>
      </c>
    </row>
    <row r="11" spans="1:7" x14ac:dyDescent="0.2">
      <c r="A11" s="230">
        <v>2</v>
      </c>
      <c r="B11" s="203" t="s">
        <v>144</v>
      </c>
      <c r="C11" s="204" t="s">
        <v>145</v>
      </c>
      <c r="D11" s="202" t="s">
        <v>67</v>
      </c>
      <c r="E11" s="205">
        <v>6</v>
      </c>
      <c r="F11" s="231"/>
      <c r="G11" s="207">
        <f>ROUND(E11*F11,2)</f>
        <v>0</v>
      </c>
    </row>
    <row r="12" spans="1:7" x14ac:dyDescent="0.2">
      <c r="A12" s="230">
        <v>3</v>
      </c>
      <c r="B12" s="203" t="s">
        <v>146</v>
      </c>
      <c r="C12" s="204" t="s">
        <v>147</v>
      </c>
      <c r="D12" s="202" t="s">
        <v>67</v>
      </c>
      <c r="E12" s="205">
        <v>6</v>
      </c>
      <c r="F12" s="231"/>
      <c r="G12" s="207">
        <f>ROUND(E12*F12,2)</f>
        <v>0</v>
      </c>
    </row>
    <row r="13" spans="1:7" ht="22.5" x14ac:dyDescent="0.2">
      <c r="A13" s="230">
        <v>4</v>
      </c>
      <c r="B13" s="203" t="s">
        <v>148</v>
      </c>
      <c r="C13" s="204" t="s">
        <v>149</v>
      </c>
      <c r="D13" s="202" t="s">
        <v>111</v>
      </c>
      <c r="E13" s="205">
        <v>1</v>
      </c>
      <c r="F13" s="231"/>
      <c r="G13" s="207">
        <f>ROUND(E13*F13,2)</f>
        <v>0</v>
      </c>
    </row>
    <row r="14" spans="1:7" ht="22.5" x14ac:dyDescent="0.2">
      <c r="A14" s="230">
        <v>5</v>
      </c>
      <c r="B14" s="203"/>
      <c r="C14" s="204" t="s">
        <v>170</v>
      </c>
      <c r="D14" s="202" t="s">
        <v>111</v>
      </c>
      <c r="E14" s="205">
        <v>1</v>
      </c>
      <c r="F14" s="231"/>
      <c r="G14" s="207">
        <f>ROUND(E14*F14,2)</f>
        <v>0</v>
      </c>
    </row>
    <row r="15" spans="1:7" x14ac:dyDescent="0.2">
      <c r="A15" s="223" t="s">
        <v>64</v>
      </c>
      <c r="B15" s="224" t="s">
        <v>150</v>
      </c>
      <c r="C15" s="225" t="s">
        <v>151</v>
      </c>
      <c r="D15" s="226"/>
      <c r="E15" s="227"/>
      <c r="F15" s="228"/>
      <c r="G15" s="229">
        <f>SUMIF(AG16:AG16,"&lt;&gt;NOR",G16:G16)</f>
        <v>0</v>
      </c>
    </row>
    <row r="16" spans="1:7" ht="22.5" x14ac:dyDescent="0.2">
      <c r="A16" s="230">
        <v>6</v>
      </c>
      <c r="B16" s="203" t="s">
        <v>152</v>
      </c>
      <c r="C16" s="204" t="s">
        <v>153</v>
      </c>
      <c r="D16" s="202" t="s">
        <v>111</v>
      </c>
      <c r="E16" s="205">
        <v>1</v>
      </c>
      <c r="F16" s="231"/>
      <c r="G16" s="207">
        <f>ROUND(E16*F16,2)</f>
        <v>0</v>
      </c>
    </row>
    <row r="17" spans="1:7" x14ac:dyDescent="0.2">
      <c r="A17" s="223" t="s">
        <v>64</v>
      </c>
      <c r="B17" s="224" t="s">
        <v>126</v>
      </c>
      <c r="C17" s="225" t="s">
        <v>127</v>
      </c>
      <c r="D17" s="226"/>
      <c r="E17" s="227"/>
      <c r="F17" s="228"/>
      <c r="G17" s="229">
        <f>SUMIF(AG18:AG18,"&lt;&gt;NOR",G18:G18)</f>
        <v>0</v>
      </c>
    </row>
    <row r="18" spans="1:7" ht="22.5" x14ac:dyDescent="0.2">
      <c r="A18" s="230">
        <v>7</v>
      </c>
      <c r="B18" s="203" t="s">
        <v>154</v>
      </c>
      <c r="C18" s="204" t="s">
        <v>155</v>
      </c>
      <c r="D18" s="202" t="s">
        <v>85</v>
      </c>
      <c r="E18" s="205">
        <v>20</v>
      </c>
      <c r="F18" s="231"/>
      <c r="G18" s="207">
        <f>ROUND(E18*F18,2)</f>
        <v>0</v>
      </c>
    </row>
    <row r="19" spans="1:7" x14ac:dyDescent="0.2">
      <c r="A19" s="223" t="s">
        <v>64</v>
      </c>
      <c r="B19" s="224" t="s">
        <v>130</v>
      </c>
      <c r="C19" s="225" t="s">
        <v>131</v>
      </c>
      <c r="D19" s="226"/>
      <c r="E19" s="227"/>
      <c r="F19" s="228"/>
      <c r="G19" s="229">
        <f>SUMIF(AG20:AG20,"&lt;&gt;NOR",G20:G20)</f>
        <v>0</v>
      </c>
    </row>
    <row r="20" spans="1:7" ht="22.5" x14ac:dyDescent="0.2">
      <c r="A20" s="230">
        <v>8</v>
      </c>
      <c r="B20" s="203" t="s">
        <v>156</v>
      </c>
      <c r="C20" s="204" t="s">
        <v>157</v>
      </c>
      <c r="D20" s="202" t="s">
        <v>85</v>
      </c>
      <c r="E20" s="205">
        <v>100</v>
      </c>
      <c r="F20" s="231"/>
      <c r="G20" s="207">
        <f>ROUND(E20*F20,2)</f>
        <v>0</v>
      </c>
    </row>
    <row r="21" spans="1:7" x14ac:dyDescent="0.2">
      <c r="A21" s="223" t="s">
        <v>64</v>
      </c>
      <c r="B21" s="224" t="s">
        <v>134</v>
      </c>
      <c r="C21" s="225" t="s">
        <v>135</v>
      </c>
      <c r="D21" s="226"/>
      <c r="E21" s="227"/>
      <c r="F21" s="228"/>
      <c r="G21" s="229">
        <f>SUMIF(AG22:AG23,"&lt;&gt;NOR",G22:G23)</f>
        <v>0</v>
      </c>
    </row>
    <row r="22" spans="1:7" ht="22.5" x14ac:dyDescent="0.2">
      <c r="A22" s="232">
        <v>9</v>
      </c>
      <c r="B22" s="208" t="s">
        <v>138</v>
      </c>
      <c r="C22" s="209" t="s">
        <v>158</v>
      </c>
      <c r="D22" s="213" t="s">
        <v>111</v>
      </c>
      <c r="E22" s="210">
        <v>1</v>
      </c>
      <c r="F22" s="233"/>
      <c r="G22" s="212">
        <f>ROUND(E22*F22,2)</f>
        <v>0</v>
      </c>
    </row>
    <row r="23" spans="1:7" x14ac:dyDescent="0.2">
      <c r="A23" s="234"/>
      <c r="B23" s="235"/>
      <c r="C23" s="236" t="s">
        <v>159</v>
      </c>
      <c r="D23" s="237"/>
      <c r="E23" s="237"/>
      <c r="F23" s="237"/>
      <c r="G23" s="237"/>
    </row>
    <row r="24" spans="1:7" x14ac:dyDescent="0.2">
      <c r="C24" s="238"/>
      <c r="D24" s="15"/>
    </row>
    <row r="25" spans="1:7" x14ac:dyDescent="0.2">
      <c r="A25" s="239"/>
      <c r="B25" s="240" t="s">
        <v>26</v>
      </c>
      <c r="C25" s="241"/>
      <c r="D25" s="242"/>
      <c r="E25" s="243"/>
      <c r="F25" s="243"/>
      <c r="G25" s="244">
        <f>G8+G10+G15+G17+G19+G21</f>
        <v>0</v>
      </c>
    </row>
    <row r="26" spans="1:7" x14ac:dyDescent="0.2">
      <c r="C26" s="238"/>
      <c r="D26" s="15"/>
    </row>
    <row r="27" spans="1:7" x14ac:dyDescent="0.2">
      <c r="C27" s="238"/>
      <c r="D27" s="15"/>
    </row>
    <row r="28" spans="1:7" x14ac:dyDescent="0.2">
      <c r="A28" s="245"/>
      <c r="B28" s="245"/>
      <c r="C28" s="246"/>
      <c r="D28" s="15"/>
    </row>
    <row r="29" spans="1:7" x14ac:dyDescent="0.2">
      <c r="A29" s="247"/>
      <c r="B29" s="248"/>
      <c r="C29" s="249"/>
      <c r="D29" s="248"/>
      <c r="E29" s="248"/>
      <c r="F29" s="248"/>
      <c r="G29" s="250"/>
    </row>
    <row r="30" spans="1:7" x14ac:dyDescent="0.2">
      <c r="A30" s="251"/>
      <c r="B30" s="252"/>
      <c r="C30" s="253"/>
      <c r="D30" s="252"/>
      <c r="E30" s="252"/>
      <c r="F30" s="252"/>
      <c r="G30" s="254"/>
    </row>
    <row r="31" spans="1:7" x14ac:dyDescent="0.2">
      <c r="A31" s="251"/>
      <c r="B31" s="252"/>
      <c r="C31" s="253"/>
      <c r="D31" s="252"/>
      <c r="E31" s="252"/>
      <c r="F31" s="252"/>
      <c r="G31" s="254"/>
    </row>
    <row r="32" spans="1:7" x14ac:dyDescent="0.2">
      <c r="A32" s="251"/>
      <c r="B32" s="252"/>
      <c r="C32" s="253"/>
      <c r="D32" s="252"/>
      <c r="E32" s="252"/>
      <c r="F32" s="252"/>
      <c r="G32" s="254"/>
    </row>
    <row r="33" spans="1:7" x14ac:dyDescent="0.2">
      <c r="A33" s="255"/>
      <c r="B33" s="256"/>
      <c r="C33" s="257"/>
      <c r="D33" s="256"/>
      <c r="E33" s="256"/>
      <c r="F33" s="256"/>
      <c r="G33" s="258"/>
    </row>
    <row r="34" spans="1:7" x14ac:dyDescent="0.2">
      <c r="C34" s="238"/>
      <c r="D34" s="15"/>
    </row>
    <row r="35" spans="1:7" x14ac:dyDescent="0.2">
      <c r="C35" s="238"/>
      <c r="D35" s="15"/>
    </row>
    <row r="36" spans="1:7" x14ac:dyDescent="0.2">
      <c r="D36" s="15"/>
    </row>
    <row r="37" spans="1:7" x14ac:dyDescent="0.2">
      <c r="D37" s="15"/>
    </row>
    <row r="38" spans="1:7" x14ac:dyDescent="0.2">
      <c r="D38" s="15"/>
    </row>
    <row r="39" spans="1:7" x14ac:dyDescent="0.2">
      <c r="D39" s="15"/>
    </row>
    <row r="40" spans="1:7" x14ac:dyDescent="0.2">
      <c r="D40" s="15"/>
    </row>
    <row r="41" spans="1:7" x14ac:dyDescent="0.2">
      <c r="D41" s="15"/>
    </row>
    <row r="42" spans="1:7" x14ac:dyDescent="0.2">
      <c r="D42" s="15"/>
    </row>
    <row r="43" spans="1:7" x14ac:dyDescent="0.2">
      <c r="D43" s="15"/>
    </row>
    <row r="44" spans="1:7" x14ac:dyDescent="0.2">
      <c r="D44" s="15"/>
    </row>
    <row r="45" spans="1:7" x14ac:dyDescent="0.2">
      <c r="D45" s="15"/>
    </row>
    <row r="46" spans="1:7" x14ac:dyDescent="0.2">
      <c r="D46" s="15"/>
    </row>
    <row r="47" spans="1:7" x14ac:dyDescent="0.2">
      <c r="D47" s="15"/>
    </row>
    <row r="48" spans="1:7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  <row r="5001" spans="4:4" x14ac:dyDescent="0.2">
      <c r="D5001" s="15"/>
    </row>
  </sheetData>
  <mergeCells count="7">
    <mergeCell ref="A29:G33"/>
    <mergeCell ref="A1:G1"/>
    <mergeCell ref="C2:G2"/>
    <mergeCell ref="C3:G3"/>
    <mergeCell ref="C4:G4"/>
    <mergeCell ref="C23:G23"/>
    <mergeCell ref="A28:C28"/>
  </mergeCells>
  <pageMargins left="0.7" right="0.7" top="0.78740157499999996" bottom="0.78740157499999996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60" zoomScaleNormal="100" zoomScaleSheetLayoutView="160" workbookViewId="0">
      <selection activeCell="E11" sqref="E11"/>
    </sheetView>
  </sheetViews>
  <sheetFormatPr defaultRowHeight="12.75" x14ac:dyDescent="0.2"/>
  <cols>
    <col min="1" max="1" width="3.42578125" style="215" customWidth="1"/>
    <col min="2" max="2" width="12.7109375" style="215" customWidth="1"/>
    <col min="3" max="3" width="38.28515625" style="215" customWidth="1"/>
    <col min="4" max="4" width="4.85546875" style="215" customWidth="1"/>
    <col min="5" max="5" width="10.7109375" style="215" customWidth="1"/>
    <col min="6" max="6" width="9.85546875" style="215" customWidth="1"/>
    <col min="7" max="7" width="12.7109375" style="215" customWidth="1"/>
    <col min="8" max="16384" width="9.140625" style="215"/>
  </cols>
  <sheetData>
    <row r="1" spans="1:7" ht="12.75" customHeight="1" x14ac:dyDescent="0.2">
      <c r="A1" s="214" t="s">
        <v>5</v>
      </c>
      <c r="B1" s="214"/>
      <c r="C1" s="214"/>
      <c r="D1" s="214"/>
      <c r="E1" s="214"/>
      <c r="F1" s="214"/>
      <c r="G1" s="214"/>
    </row>
    <row r="2" spans="1:7" ht="12.75" customHeight="1" x14ac:dyDescent="0.2">
      <c r="A2" s="131" t="s">
        <v>6</v>
      </c>
      <c r="B2" s="139" t="s">
        <v>40</v>
      </c>
      <c r="C2" s="198" t="s">
        <v>41</v>
      </c>
      <c r="D2" s="199"/>
      <c r="E2" s="199"/>
      <c r="F2" s="199"/>
      <c r="G2" s="194"/>
    </row>
    <row r="3" spans="1:7" x14ac:dyDescent="0.2">
      <c r="A3" s="131" t="s">
        <v>7</v>
      </c>
      <c r="B3" s="139" t="s">
        <v>35</v>
      </c>
      <c r="C3" s="198" t="s">
        <v>37</v>
      </c>
      <c r="D3" s="199"/>
      <c r="E3" s="199"/>
      <c r="F3" s="199"/>
      <c r="G3" s="194"/>
    </row>
    <row r="4" spans="1:7" ht="12.75" customHeight="1" x14ac:dyDescent="0.2">
      <c r="A4" s="132" t="s">
        <v>8</v>
      </c>
      <c r="B4" s="140" t="s">
        <v>35</v>
      </c>
      <c r="C4" s="195" t="s">
        <v>36</v>
      </c>
      <c r="D4" s="196"/>
      <c r="E4" s="196"/>
      <c r="F4" s="196"/>
      <c r="G4" s="197"/>
    </row>
    <row r="5" spans="1:7" ht="12.75" customHeight="1" x14ac:dyDescent="0.2">
      <c r="B5" s="216"/>
      <c r="C5" s="216"/>
      <c r="D5" s="15"/>
    </row>
    <row r="6" spans="1:7" ht="12.75" customHeight="1" x14ac:dyDescent="0.2">
      <c r="A6" s="217" t="s">
        <v>57</v>
      </c>
      <c r="B6" s="218" t="s">
        <v>58</v>
      </c>
      <c r="C6" s="218" t="s">
        <v>59</v>
      </c>
      <c r="D6" s="219" t="s">
        <v>60</v>
      </c>
      <c r="E6" s="217" t="s">
        <v>61</v>
      </c>
      <c r="F6" s="220" t="s">
        <v>62</v>
      </c>
      <c r="G6" s="217" t="s">
        <v>26</v>
      </c>
    </row>
    <row r="7" spans="1:7" ht="12.75" customHeight="1" x14ac:dyDescent="0.2">
      <c r="B7" s="216"/>
      <c r="C7" s="216"/>
      <c r="D7" s="15"/>
      <c r="E7" s="221"/>
      <c r="F7" s="222"/>
      <c r="G7" s="222"/>
    </row>
    <row r="8" spans="1:7" ht="12.75" customHeight="1" x14ac:dyDescent="0.2">
      <c r="A8" s="223" t="s">
        <v>64</v>
      </c>
      <c r="B8" s="224" t="s">
        <v>98</v>
      </c>
      <c r="C8" s="225" t="s">
        <v>99</v>
      </c>
      <c r="D8" s="226"/>
      <c r="E8" s="227"/>
      <c r="F8" s="228"/>
      <c r="G8" s="229">
        <f>SUMIF(AG9:AG9,"&lt;&gt;NOR",G9:G9)</f>
        <v>0</v>
      </c>
    </row>
    <row r="9" spans="1:7" ht="12.75" customHeight="1" x14ac:dyDescent="0.2">
      <c r="A9" s="230">
        <v>1</v>
      </c>
      <c r="B9" s="203" t="s">
        <v>100</v>
      </c>
      <c r="C9" s="204" t="s">
        <v>101</v>
      </c>
      <c r="D9" s="202" t="s">
        <v>102</v>
      </c>
      <c r="E9" s="205">
        <v>28</v>
      </c>
      <c r="F9" s="231"/>
      <c r="G9" s="207">
        <f>ROUND(E9*F9,2)</f>
        <v>0</v>
      </c>
    </row>
    <row r="10" spans="1:7" ht="12.75" customHeight="1" x14ac:dyDescent="0.2">
      <c r="A10" s="223" t="s">
        <v>64</v>
      </c>
      <c r="B10" s="224" t="s">
        <v>103</v>
      </c>
      <c r="C10" s="225" t="s">
        <v>104</v>
      </c>
      <c r="D10" s="226"/>
      <c r="E10" s="227"/>
      <c r="F10" s="228"/>
      <c r="G10" s="229">
        <f>SUMIF(AG11:AG11,"&lt;&gt;NOR",G11:G11)</f>
        <v>0</v>
      </c>
    </row>
    <row r="11" spans="1:7" ht="12.75" customHeight="1" x14ac:dyDescent="0.2">
      <c r="A11" s="230">
        <v>2</v>
      </c>
      <c r="B11" s="203" t="s">
        <v>105</v>
      </c>
      <c r="C11" s="204" t="s">
        <v>106</v>
      </c>
      <c r="D11" s="202" t="s">
        <v>67</v>
      </c>
      <c r="E11" s="205">
        <v>25</v>
      </c>
      <c r="F11" s="231"/>
      <c r="G11" s="207">
        <f>ROUND(E11*F11,2)</f>
        <v>0</v>
      </c>
    </row>
    <row r="12" spans="1:7" ht="12.75" customHeight="1" x14ac:dyDescent="0.2">
      <c r="A12" s="223" t="s">
        <v>64</v>
      </c>
      <c r="B12" s="224" t="s">
        <v>107</v>
      </c>
      <c r="C12" s="225" t="s">
        <v>108</v>
      </c>
      <c r="D12" s="226"/>
      <c r="E12" s="227"/>
      <c r="F12" s="228"/>
      <c r="G12" s="229">
        <f>SUMIF(AG13:AG13,"&lt;&gt;NOR",G13:G13)</f>
        <v>0</v>
      </c>
    </row>
    <row r="13" spans="1:7" ht="12.75" customHeight="1" x14ac:dyDescent="0.2">
      <c r="A13" s="230">
        <v>3</v>
      </c>
      <c r="B13" s="203" t="s">
        <v>109</v>
      </c>
      <c r="C13" s="204" t="s">
        <v>110</v>
      </c>
      <c r="D13" s="202" t="s">
        <v>111</v>
      </c>
      <c r="E13" s="205">
        <v>1</v>
      </c>
      <c r="F13" s="231"/>
      <c r="G13" s="207">
        <f>ROUND(E13*F13,2)</f>
        <v>0</v>
      </c>
    </row>
    <row r="14" spans="1:7" ht="12.75" customHeight="1" x14ac:dyDescent="0.2">
      <c r="A14" s="223" t="s">
        <v>64</v>
      </c>
      <c r="B14" s="224" t="s">
        <v>112</v>
      </c>
      <c r="C14" s="225" t="s">
        <v>113</v>
      </c>
      <c r="D14" s="226"/>
      <c r="E14" s="227"/>
      <c r="F14" s="228"/>
      <c r="G14" s="229">
        <f>SUMIF(AG15:AG17,"&lt;&gt;NOR",G15:G17)</f>
        <v>0</v>
      </c>
    </row>
    <row r="15" spans="1:7" ht="22.5" x14ac:dyDescent="0.2">
      <c r="A15" s="230">
        <v>4</v>
      </c>
      <c r="B15" s="203" t="s">
        <v>114</v>
      </c>
      <c r="C15" s="204" t="s">
        <v>115</v>
      </c>
      <c r="D15" s="202" t="s">
        <v>102</v>
      </c>
      <c r="E15" s="205">
        <v>5</v>
      </c>
      <c r="F15" s="231"/>
      <c r="G15" s="207">
        <f>ROUND(E15*F15,2)</f>
        <v>0</v>
      </c>
    </row>
    <row r="16" spans="1:7" ht="12.75" customHeight="1" x14ac:dyDescent="0.2">
      <c r="A16" s="230">
        <v>5</v>
      </c>
      <c r="B16" s="203" t="s">
        <v>116</v>
      </c>
      <c r="C16" s="204" t="s">
        <v>117</v>
      </c>
      <c r="D16" s="202" t="s">
        <v>102</v>
      </c>
      <c r="E16" s="205">
        <v>5</v>
      </c>
      <c r="F16" s="231"/>
      <c r="G16" s="207">
        <f>ROUND(E16*F16,2)</f>
        <v>0</v>
      </c>
    </row>
    <row r="17" spans="1:7" ht="22.5" x14ac:dyDescent="0.2">
      <c r="A17" s="230">
        <v>6</v>
      </c>
      <c r="B17" s="203" t="s">
        <v>118</v>
      </c>
      <c r="C17" s="204" t="s">
        <v>119</v>
      </c>
      <c r="D17" s="202" t="s">
        <v>111</v>
      </c>
      <c r="E17" s="205">
        <v>1</v>
      </c>
      <c r="F17" s="231"/>
      <c r="G17" s="207">
        <f>ROUND(E17*F17,2)</f>
        <v>0</v>
      </c>
    </row>
    <row r="18" spans="1:7" ht="12.75" customHeight="1" x14ac:dyDescent="0.2">
      <c r="A18" s="223" t="s">
        <v>64</v>
      </c>
      <c r="B18" s="224" t="s">
        <v>120</v>
      </c>
      <c r="C18" s="225" t="s">
        <v>121</v>
      </c>
      <c r="D18" s="226"/>
      <c r="E18" s="227"/>
      <c r="F18" s="228"/>
      <c r="G18" s="229">
        <f>SUMIF(AG19:AG20,"&lt;&gt;NOR",G19:G20)</f>
        <v>0</v>
      </c>
    </row>
    <row r="19" spans="1:7" ht="12.75" customHeight="1" x14ac:dyDescent="0.2">
      <c r="A19" s="230">
        <v>7</v>
      </c>
      <c r="B19" s="203" t="s">
        <v>122</v>
      </c>
      <c r="C19" s="204" t="s">
        <v>123</v>
      </c>
      <c r="D19" s="202" t="s">
        <v>102</v>
      </c>
      <c r="E19" s="205">
        <v>28</v>
      </c>
      <c r="F19" s="231"/>
      <c r="G19" s="207">
        <f>ROUND(E19*F19,2)</f>
        <v>0</v>
      </c>
    </row>
    <row r="20" spans="1:7" ht="12.75" customHeight="1" x14ac:dyDescent="0.2">
      <c r="A20" s="230">
        <v>8</v>
      </c>
      <c r="B20" s="203" t="s">
        <v>124</v>
      </c>
      <c r="C20" s="204" t="s">
        <v>125</v>
      </c>
      <c r="D20" s="202" t="s">
        <v>102</v>
      </c>
      <c r="E20" s="205">
        <v>28</v>
      </c>
      <c r="F20" s="231"/>
      <c r="G20" s="207">
        <f>ROUND(E20*F20,2)</f>
        <v>0</v>
      </c>
    </row>
    <row r="21" spans="1:7" ht="12.75" customHeight="1" x14ac:dyDescent="0.2">
      <c r="A21" s="223" t="s">
        <v>64</v>
      </c>
      <c r="B21" s="224" t="s">
        <v>126</v>
      </c>
      <c r="C21" s="225" t="s">
        <v>127</v>
      </c>
      <c r="D21" s="226"/>
      <c r="E21" s="227"/>
      <c r="F21" s="228"/>
      <c r="G21" s="229">
        <f>SUMIF(AG22:AG22,"&lt;&gt;NOR",G22:G22)</f>
        <v>0</v>
      </c>
    </row>
    <row r="22" spans="1:7" ht="22.5" x14ac:dyDescent="0.2">
      <c r="A22" s="230">
        <v>9</v>
      </c>
      <c r="B22" s="203" t="s">
        <v>128</v>
      </c>
      <c r="C22" s="204" t="s">
        <v>129</v>
      </c>
      <c r="D22" s="202" t="s">
        <v>111</v>
      </c>
      <c r="E22" s="205">
        <v>1</v>
      </c>
      <c r="F22" s="231"/>
      <c r="G22" s="207">
        <f>ROUND(E22*F22,2)</f>
        <v>0</v>
      </c>
    </row>
    <row r="23" spans="1:7" ht="12.75" customHeight="1" x14ac:dyDescent="0.2">
      <c r="A23" s="223" t="s">
        <v>64</v>
      </c>
      <c r="B23" s="224" t="s">
        <v>130</v>
      </c>
      <c r="C23" s="225" t="s">
        <v>131</v>
      </c>
      <c r="D23" s="226"/>
      <c r="E23" s="227"/>
      <c r="F23" s="228"/>
      <c r="G23" s="229">
        <f>SUMIF(AG24:AG24,"&lt;&gt;NOR",G24:G24)</f>
        <v>0</v>
      </c>
    </row>
    <row r="24" spans="1:7" ht="12.75" customHeight="1" x14ac:dyDescent="0.2">
      <c r="A24" s="230">
        <v>10</v>
      </c>
      <c r="B24" s="203" t="s">
        <v>132</v>
      </c>
      <c r="C24" s="204" t="s">
        <v>133</v>
      </c>
      <c r="D24" s="202" t="s">
        <v>111</v>
      </c>
      <c r="E24" s="205">
        <v>1</v>
      </c>
      <c r="F24" s="231"/>
      <c r="G24" s="207">
        <f>ROUND(E24*F24,2)</f>
        <v>0</v>
      </c>
    </row>
    <row r="25" spans="1:7" ht="12.75" customHeight="1" x14ac:dyDescent="0.2">
      <c r="A25" s="223" t="s">
        <v>64</v>
      </c>
      <c r="B25" s="224" t="s">
        <v>134</v>
      </c>
      <c r="C25" s="225" t="s">
        <v>135</v>
      </c>
      <c r="D25" s="226"/>
      <c r="E25" s="227"/>
      <c r="F25" s="228"/>
      <c r="G25" s="229">
        <f>SUMIF(AG26:AG28,"&lt;&gt;NOR",G26:G28)</f>
        <v>0</v>
      </c>
    </row>
    <row r="26" spans="1:7" ht="12.75" customHeight="1" x14ac:dyDescent="0.2">
      <c r="A26" s="230">
        <v>11</v>
      </c>
      <c r="B26" s="203" t="s">
        <v>136</v>
      </c>
      <c r="C26" s="204" t="s">
        <v>137</v>
      </c>
      <c r="D26" s="202" t="s">
        <v>111</v>
      </c>
      <c r="E26" s="205">
        <v>1</v>
      </c>
      <c r="F26" s="231"/>
      <c r="G26" s="207">
        <f>ROUND(E26*F26,2)</f>
        <v>0</v>
      </c>
    </row>
    <row r="27" spans="1:7" ht="22.5" x14ac:dyDescent="0.2">
      <c r="A27" s="232">
        <v>12</v>
      </c>
      <c r="B27" s="208" t="s">
        <v>138</v>
      </c>
      <c r="C27" s="209" t="s">
        <v>139</v>
      </c>
      <c r="D27" s="213" t="s">
        <v>111</v>
      </c>
      <c r="E27" s="210">
        <v>1</v>
      </c>
      <c r="F27" s="233"/>
      <c r="G27" s="212">
        <f>ROUND(E27*F27,2)</f>
        <v>0</v>
      </c>
    </row>
    <row r="29" spans="1:7" x14ac:dyDescent="0.2">
      <c r="A29" s="239"/>
      <c r="B29" s="240" t="s">
        <v>26</v>
      </c>
      <c r="C29" s="241"/>
      <c r="D29" s="242"/>
      <c r="E29" s="243"/>
      <c r="F29" s="243"/>
      <c r="G29" s="244">
        <f>G8+G10+G12+G14+G18+G21+G23+G25</f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43</vt:i4>
      </vt:variant>
    </vt:vector>
  </HeadingPairs>
  <TitlesOfParts>
    <vt:vector size="50" baseType="lpstr">
      <vt:lpstr>Pokyny pro vyplnění</vt:lpstr>
      <vt:lpstr>Stavba</vt:lpstr>
      <vt:lpstr>VzorPolozky</vt:lpstr>
      <vt:lpstr>mediplyny</vt:lpstr>
      <vt:lpstr>přípojka SV</vt:lpstr>
      <vt:lpstr>průrazy</vt:lpstr>
      <vt:lpstr>ostatní montáže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mediplyny!Názvy_tisku</vt:lpstr>
      <vt:lpstr>oadresa</vt:lpstr>
      <vt:lpstr>Stavba!Objednatel</vt:lpstr>
      <vt:lpstr>mediplyny!Oblast_tisku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Sicha, Jiri</dc:creator>
  <cp:lastModifiedBy>Chudáček Josef</cp:lastModifiedBy>
  <cp:lastPrinted>2023-04-03T06:08:00Z</cp:lastPrinted>
  <dcterms:created xsi:type="dcterms:W3CDTF">2009-04-08T07:15:50Z</dcterms:created>
  <dcterms:modified xsi:type="dcterms:W3CDTF">2023-05-02T05:27:05Z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2023-02-06T12:05:04Z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0c7710c8-ef52-4e04-9ecd-88c7707f750b</vt:lpwstr>
  </property>
  <property fmtid="{D5CDD505-2E9C-101B-9397-08002B2CF9AE}" pid="8" name="MSIP_Label_16b2258f-3676-449a-9218-817a22e44788_ContentBits">
    <vt:lpwstr>1</vt:lpwstr>
  </property>
</Properties>
</file>