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IO\REACT\IOD vlastní složka pro REACT\ZD\R43 - Skiagrafy\C. výběr zhotovitele VYŠETŘOVNA E\"/>
    </mc:Choice>
  </mc:AlternateContent>
  <bookViews>
    <workbookView xWindow="0" yWindow="0" windowWidth="28800" windowHeight="13635" activeTab="4"/>
  </bookViews>
  <sheets>
    <sheet name="Pokyny pro vyplnění" sheetId="11" r:id="rId1"/>
    <sheet name="Stavba" sheetId="1" r:id="rId2"/>
    <sheet name="VzorPolozky" sheetId="10" state="hidden" r:id="rId3"/>
    <sheet name="0 1 Naklady" sheetId="12" r:id="rId4"/>
    <sheet name="SO_KD01 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 1 Naklady'!$1:$7</definedName>
    <definedName name="_xlnm.Print_Titles" localSheetId="4">'SO_KD01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 1 Naklady'!$A$1:$Y$22</definedName>
    <definedName name="_xlnm.Print_Area" localSheetId="4">'SO_KD01 1 Pol'!$A$1:$Y$165</definedName>
    <definedName name="_xlnm.Print_Area" localSheetId="1">Stavba!$A$1:$J$77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6" i="1" l="1"/>
  <c r="I75" i="1"/>
  <c r="G41" i="1"/>
  <c r="F41" i="1"/>
  <c r="G40" i="1"/>
  <c r="F40" i="1"/>
  <c r="H40" i="1" s="1"/>
  <c r="I40" i="1" s="1"/>
  <c r="BA122" i="13"/>
  <c r="BA53" i="13"/>
  <c r="BA28" i="13"/>
  <c r="BA20" i="13"/>
  <c r="BA17" i="13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V8" i="13" s="1"/>
  <c r="G13" i="13"/>
  <c r="M13" i="13" s="1"/>
  <c r="I13" i="13"/>
  <c r="K13" i="13"/>
  <c r="O13" i="13"/>
  <c r="Q13" i="13"/>
  <c r="V13" i="13"/>
  <c r="G16" i="13"/>
  <c r="I16" i="13"/>
  <c r="K16" i="13"/>
  <c r="O16" i="13"/>
  <c r="Q16" i="13"/>
  <c r="V16" i="13"/>
  <c r="G19" i="13"/>
  <c r="M19" i="13" s="1"/>
  <c r="I19" i="13"/>
  <c r="K19" i="13"/>
  <c r="O19" i="13"/>
  <c r="Q19" i="13"/>
  <c r="V19" i="13"/>
  <c r="G22" i="13"/>
  <c r="M22" i="13" s="1"/>
  <c r="I22" i="13"/>
  <c r="K22" i="13"/>
  <c r="O22" i="13"/>
  <c r="Q22" i="13"/>
  <c r="V22" i="13"/>
  <c r="G27" i="13"/>
  <c r="M27" i="13" s="1"/>
  <c r="I27" i="13"/>
  <c r="K27" i="13"/>
  <c r="O27" i="13"/>
  <c r="Q27" i="13"/>
  <c r="V27" i="13"/>
  <c r="G30" i="13"/>
  <c r="M30" i="13" s="1"/>
  <c r="I30" i="13"/>
  <c r="K30" i="13"/>
  <c r="O30" i="13"/>
  <c r="Q30" i="13"/>
  <c r="V30" i="13"/>
  <c r="G34" i="13"/>
  <c r="G33" i="13" s="1"/>
  <c r="I59" i="1" s="1"/>
  <c r="I34" i="13"/>
  <c r="I33" i="13" s="1"/>
  <c r="K34" i="13"/>
  <c r="K33" i="13" s="1"/>
  <c r="O34" i="13"/>
  <c r="O33" i="13" s="1"/>
  <c r="Q34" i="13"/>
  <c r="Q33" i="13" s="1"/>
  <c r="V34" i="13"/>
  <c r="V33" i="13" s="1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3" i="13"/>
  <c r="M43" i="13" s="1"/>
  <c r="I43" i="13"/>
  <c r="K43" i="13"/>
  <c r="O43" i="13"/>
  <c r="Q43" i="13"/>
  <c r="V43" i="13"/>
  <c r="G47" i="13"/>
  <c r="M47" i="13" s="1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52" i="13"/>
  <c r="M52" i="13" s="1"/>
  <c r="I52" i="13"/>
  <c r="K52" i="13"/>
  <c r="O52" i="13"/>
  <c r="Q52" i="13"/>
  <c r="V52" i="13"/>
  <c r="G55" i="13"/>
  <c r="I61" i="1" s="1"/>
  <c r="G56" i="13"/>
  <c r="M56" i="13" s="1"/>
  <c r="M55" i="13" s="1"/>
  <c r="I56" i="13"/>
  <c r="I55" i="13" s="1"/>
  <c r="K56" i="13"/>
  <c r="K55" i="13" s="1"/>
  <c r="O56" i="13"/>
  <c r="O55" i="13" s="1"/>
  <c r="Q56" i="13"/>
  <c r="Q55" i="13" s="1"/>
  <c r="V56" i="13"/>
  <c r="V55" i="13" s="1"/>
  <c r="G59" i="13"/>
  <c r="M59" i="13" s="1"/>
  <c r="I59" i="13"/>
  <c r="K59" i="13"/>
  <c r="O59" i="13"/>
  <c r="Q59" i="13"/>
  <c r="V59" i="13"/>
  <c r="G61" i="13"/>
  <c r="M61" i="13" s="1"/>
  <c r="I61" i="13"/>
  <c r="K61" i="13"/>
  <c r="O61" i="13"/>
  <c r="Q61" i="13"/>
  <c r="V61" i="13"/>
  <c r="G62" i="13"/>
  <c r="I62" i="13"/>
  <c r="K62" i="13"/>
  <c r="O62" i="13"/>
  <c r="Q62" i="13"/>
  <c r="V62" i="13"/>
  <c r="G64" i="13"/>
  <c r="M64" i="13" s="1"/>
  <c r="I64" i="13"/>
  <c r="K64" i="13"/>
  <c r="O64" i="13"/>
  <c r="Q64" i="13"/>
  <c r="V64" i="13"/>
  <c r="G66" i="13"/>
  <c r="M66" i="13" s="1"/>
  <c r="I66" i="13"/>
  <c r="K66" i="13"/>
  <c r="O66" i="13"/>
  <c r="Q66" i="13"/>
  <c r="V66" i="13"/>
  <c r="G68" i="13"/>
  <c r="M68" i="13" s="1"/>
  <c r="I68" i="13"/>
  <c r="K68" i="13"/>
  <c r="O68" i="13"/>
  <c r="Q68" i="13"/>
  <c r="V68" i="13"/>
  <c r="G70" i="13"/>
  <c r="M70" i="13" s="1"/>
  <c r="I70" i="13"/>
  <c r="K70" i="13"/>
  <c r="O70" i="13"/>
  <c r="Q70" i="13"/>
  <c r="V70" i="13"/>
  <c r="G72" i="13"/>
  <c r="I72" i="13"/>
  <c r="K72" i="13"/>
  <c r="M72" i="13"/>
  <c r="O72" i="13"/>
  <c r="Q72" i="13"/>
  <c r="V72" i="13"/>
  <c r="G75" i="13"/>
  <c r="M75" i="13" s="1"/>
  <c r="I75" i="13"/>
  <c r="K75" i="13"/>
  <c r="O75" i="13"/>
  <c r="Q75" i="13"/>
  <c r="V75" i="13"/>
  <c r="G77" i="13"/>
  <c r="M77" i="13" s="1"/>
  <c r="I77" i="13"/>
  <c r="K77" i="13"/>
  <c r="O77" i="13"/>
  <c r="Q77" i="13"/>
  <c r="V77" i="13"/>
  <c r="G80" i="13"/>
  <c r="M80" i="13" s="1"/>
  <c r="M79" i="13" s="1"/>
  <c r="I80" i="13"/>
  <c r="I79" i="13" s="1"/>
  <c r="K80" i="13"/>
  <c r="K79" i="13" s="1"/>
  <c r="O80" i="13"/>
  <c r="O79" i="13" s="1"/>
  <c r="Q80" i="13"/>
  <c r="Q79" i="13" s="1"/>
  <c r="V80" i="13"/>
  <c r="V79" i="13" s="1"/>
  <c r="G83" i="13"/>
  <c r="M83" i="13" s="1"/>
  <c r="I83" i="13"/>
  <c r="K83" i="13"/>
  <c r="O83" i="13"/>
  <c r="Q83" i="13"/>
  <c r="V83" i="13"/>
  <c r="G86" i="13"/>
  <c r="M86" i="13" s="1"/>
  <c r="I86" i="13"/>
  <c r="K86" i="13"/>
  <c r="O86" i="13"/>
  <c r="Q86" i="13"/>
  <c r="V86" i="13"/>
  <c r="G89" i="13"/>
  <c r="M89" i="13" s="1"/>
  <c r="M88" i="13" s="1"/>
  <c r="I89" i="13"/>
  <c r="I88" i="13" s="1"/>
  <c r="K89" i="13"/>
  <c r="K88" i="13" s="1"/>
  <c r="O89" i="13"/>
  <c r="O88" i="13" s="1"/>
  <c r="Q89" i="13"/>
  <c r="Q88" i="13" s="1"/>
  <c r="V89" i="13"/>
  <c r="V88" i="13" s="1"/>
  <c r="G91" i="13"/>
  <c r="M91" i="13" s="1"/>
  <c r="I91" i="13"/>
  <c r="K91" i="13"/>
  <c r="O91" i="13"/>
  <c r="O90" i="13" s="1"/>
  <c r="Q91" i="13"/>
  <c r="V91" i="13"/>
  <c r="G92" i="13"/>
  <c r="M92" i="13" s="1"/>
  <c r="I92" i="13"/>
  <c r="K92" i="13"/>
  <c r="O92" i="13"/>
  <c r="Q92" i="13"/>
  <c r="V92" i="13"/>
  <c r="G94" i="13"/>
  <c r="G93" i="13" s="1"/>
  <c r="I68" i="1" s="1"/>
  <c r="I94" i="13"/>
  <c r="I93" i="13" s="1"/>
  <c r="K94" i="13"/>
  <c r="K93" i="13" s="1"/>
  <c r="O94" i="13"/>
  <c r="O93" i="13" s="1"/>
  <c r="Q94" i="13"/>
  <c r="Q93" i="13" s="1"/>
  <c r="V94" i="13"/>
  <c r="V93" i="13" s="1"/>
  <c r="G102" i="13"/>
  <c r="M102" i="13" s="1"/>
  <c r="I102" i="13"/>
  <c r="K102" i="13"/>
  <c r="O102" i="13"/>
  <c r="Q102" i="13"/>
  <c r="V102" i="13"/>
  <c r="G104" i="13"/>
  <c r="M104" i="13" s="1"/>
  <c r="I104" i="13"/>
  <c r="K104" i="13"/>
  <c r="O104" i="13"/>
  <c r="Q104" i="13"/>
  <c r="V104" i="13"/>
  <c r="G106" i="13"/>
  <c r="M106" i="13" s="1"/>
  <c r="I106" i="13"/>
  <c r="K106" i="13"/>
  <c r="O106" i="13"/>
  <c r="Q106" i="13"/>
  <c r="V106" i="13"/>
  <c r="G109" i="13"/>
  <c r="M109" i="13" s="1"/>
  <c r="I109" i="13"/>
  <c r="K109" i="13"/>
  <c r="O109" i="13"/>
  <c r="Q109" i="13"/>
  <c r="V109" i="13"/>
  <c r="G112" i="13"/>
  <c r="M112" i="13" s="1"/>
  <c r="I112" i="13"/>
  <c r="K112" i="13"/>
  <c r="O112" i="13"/>
  <c r="Q112" i="13"/>
  <c r="V112" i="13"/>
  <c r="G114" i="13"/>
  <c r="M114" i="13" s="1"/>
  <c r="I114" i="13"/>
  <c r="K114" i="13"/>
  <c r="O114" i="13"/>
  <c r="Q114" i="13"/>
  <c r="V114" i="13"/>
  <c r="G119" i="13"/>
  <c r="M119" i="13" s="1"/>
  <c r="I119" i="13"/>
  <c r="K119" i="13"/>
  <c r="O119" i="13"/>
  <c r="Q119" i="13"/>
  <c r="V119" i="13"/>
  <c r="G121" i="13"/>
  <c r="M121" i="13" s="1"/>
  <c r="I121" i="13"/>
  <c r="K121" i="13"/>
  <c r="O121" i="13"/>
  <c r="Q121" i="13"/>
  <c r="V121" i="13"/>
  <c r="G124" i="13"/>
  <c r="M124" i="13" s="1"/>
  <c r="I124" i="13"/>
  <c r="K124" i="13"/>
  <c r="O124" i="13"/>
  <c r="Q124" i="13"/>
  <c r="V124" i="13"/>
  <c r="G126" i="13"/>
  <c r="M126" i="13" s="1"/>
  <c r="I126" i="13"/>
  <c r="K126" i="13"/>
  <c r="O126" i="13"/>
  <c r="Q126" i="13"/>
  <c r="V126" i="13"/>
  <c r="G129" i="13"/>
  <c r="M129" i="13" s="1"/>
  <c r="M128" i="13" s="1"/>
  <c r="I129" i="13"/>
  <c r="I128" i="13" s="1"/>
  <c r="K129" i="13"/>
  <c r="K128" i="13" s="1"/>
  <c r="O129" i="13"/>
  <c r="O128" i="13" s="1"/>
  <c r="Q129" i="13"/>
  <c r="Q128" i="13" s="1"/>
  <c r="V129" i="13"/>
  <c r="V128" i="13" s="1"/>
  <c r="G131" i="13"/>
  <c r="M131" i="13" s="1"/>
  <c r="I131" i="13"/>
  <c r="K131" i="13"/>
  <c r="K130" i="13" s="1"/>
  <c r="O131" i="13"/>
  <c r="Q131" i="13"/>
  <c r="V131" i="13"/>
  <c r="G133" i="13"/>
  <c r="M133" i="13" s="1"/>
  <c r="I133" i="13"/>
  <c r="K133" i="13"/>
  <c r="O133" i="13"/>
  <c r="Q133" i="13"/>
  <c r="V133" i="13"/>
  <c r="G140" i="13"/>
  <c r="M140" i="13" s="1"/>
  <c r="I140" i="13"/>
  <c r="K140" i="13"/>
  <c r="O140" i="13"/>
  <c r="Q140" i="13"/>
  <c r="V140" i="13"/>
  <c r="V139" i="13" s="1"/>
  <c r="G142" i="13"/>
  <c r="M142" i="13" s="1"/>
  <c r="I142" i="13"/>
  <c r="K142" i="13"/>
  <c r="O142" i="13"/>
  <c r="Q142" i="13"/>
  <c r="V142" i="13"/>
  <c r="G144" i="13"/>
  <c r="M144" i="13" s="1"/>
  <c r="I144" i="13"/>
  <c r="K144" i="13"/>
  <c r="O144" i="13"/>
  <c r="Q144" i="13"/>
  <c r="V144" i="13"/>
  <c r="G150" i="13"/>
  <c r="M150" i="13" s="1"/>
  <c r="I150" i="13"/>
  <c r="K150" i="13"/>
  <c r="O150" i="13"/>
  <c r="Q150" i="13"/>
  <c r="V150" i="13"/>
  <c r="G156" i="13"/>
  <c r="M156" i="13" s="1"/>
  <c r="I156" i="13"/>
  <c r="K156" i="13"/>
  <c r="O156" i="13"/>
  <c r="Q156" i="13"/>
  <c r="V156" i="13"/>
  <c r="G158" i="13"/>
  <c r="M158" i="13" s="1"/>
  <c r="I158" i="13"/>
  <c r="K158" i="13"/>
  <c r="O158" i="13"/>
  <c r="Q158" i="13"/>
  <c r="V158" i="13"/>
  <c r="G159" i="13"/>
  <c r="M159" i="13" s="1"/>
  <c r="I159" i="13"/>
  <c r="K159" i="13"/>
  <c r="O159" i="13"/>
  <c r="Q159" i="13"/>
  <c r="V159" i="13"/>
  <c r="G160" i="13"/>
  <c r="M160" i="13" s="1"/>
  <c r="I160" i="13"/>
  <c r="K160" i="13"/>
  <c r="O160" i="13"/>
  <c r="Q160" i="13"/>
  <c r="V160" i="13"/>
  <c r="G161" i="13"/>
  <c r="M161" i="13" s="1"/>
  <c r="I161" i="13"/>
  <c r="K161" i="13"/>
  <c r="O161" i="13"/>
  <c r="Q161" i="13"/>
  <c r="V161" i="13"/>
  <c r="G162" i="13"/>
  <c r="M162" i="13" s="1"/>
  <c r="I162" i="13"/>
  <c r="K162" i="13"/>
  <c r="O162" i="13"/>
  <c r="Q162" i="13"/>
  <c r="V162" i="13"/>
  <c r="AE164" i="13"/>
  <c r="F44" i="1" s="1"/>
  <c r="G21" i="12"/>
  <c r="G8" i="12"/>
  <c r="Q8" i="12"/>
  <c r="G9" i="12"/>
  <c r="I9" i="12"/>
  <c r="I8" i="12" s="1"/>
  <c r="K9" i="12"/>
  <c r="M9" i="12"/>
  <c r="M8" i="12" s="1"/>
  <c r="O9" i="12"/>
  <c r="Q9" i="12"/>
  <c r="V9" i="12"/>
  <c r="V8" i="12" s="1"/>
  <c r="G10" i="12"/>
  <c r="I10" i="12"/>
  <c r="K10" i="12"/>
  <c r="K8" i="12" s="1"/>
  <c r="M10" i="12"/>
  <c r="O10" i="12"/>
  <c r="O8" i="12" s="1"/>
  <c r="Q10" i="12"/>
  <c r="V10" i="12"/>
  <c r="G11" i="12"/>
  <c r="G12" i="12"/>
  <c r="M12" i="12" s="1"/>
  <c r="I12" i="12"/>
  <c r="I11" i="12" s="1"/>
  <c r="K12" i="12"/>
  <c r="O12" i="12"/>
  <c r="O11" i="12" s="1"/>
  <c r="Q12" i="12"/>
  <c r="V12" i="12"/>
  <c r="V11" i="12" s="1"/>
  <c r="G13" i="12"/>
  <c r="M13" i="12" s="1"/>
  <c r="I13" i="12"/>
  <c r="K13" i="12"/>
  <c r="K11" i="12" s="1"/>
  <c r="O13" i="12"/>
  <c r="Q13" i="12"/>
  <c r="Q11" i="12" s="1"/>
  <c r="V13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6" i="12"/>
  <c r="M16" i="12" s="1"/>
  <c r="I16" i="12"/>
  <c r="K16" i="12"/>
  <c r="O16" i="12"/>
  <c r="Q16" i="12"/>
  <c r="V16" i="12"/>
  <c r="G17" i="12"/>
  <c r="I17" i="12"/>
  <c r="K17" i="12"/>
  <c r="M17" i="12"/>
  <c r="O17" i="12"/>
  <c r="Q17" i="12"/>
  <c r="V17" i="12"/>
  <c r="G18" i="12"/>
  <c r="I18" i="12"/>
  <c r="K18" i="12"/>
  <c r="M18" i="12"/>
  <c r="O18" i="12"/>
  <c r="Q18" i="12"/>
  <c r="V18" i="12"/>
  <c r="G19" i="12"/>
  <c r="M19" i="12" s="1"/>
  <c r="I19" i="12"/>
  <c r="K19" i="12"/>
  <c r="O19" i="12"/>
  <c r="Q19" i="12"/>
  <c r="V19" i="12"/>
  <c r="AE21" i="12"/>
  <c r="AF21" i="12"/>
  <c r="I20" i="1"/>
  <c r="I19" i="1"/>
  <c r="H42" i="1"/>
  <c r="H41" i="1"/>
  <c r="I41" i="1" s="1"/>
  <c r="J28" i="1"/>
  <c r="J26" i="1"/>
  <c r="G38" i="1"/>
  <c r="F38" i="1"/>
  <c r="J23" i="1"/>
  <c r="J24" i="1"/>
  <c r="J25" i="1"/>
  <c r="J27" i="1"/>
  <c r="E24" i="1"/>
  <c r="E26" i="1"/>
  <c r="K90" i="13" l="1"/>
  <c r="I90" i="13"/>
  <c r="V58" i="13"/>
  <c r="Q58" i="13"/>
  <c r="V63" i="13"/>
  <c r="K139" i="13"/>
  <c r="O130" i="13"/>
  <c r="V90" i="13"/>
  <c r="M82" i="13"/>
  <c r="G8" i="13"/>
  <c r="I57" i="1" s="1"/>
  <c r="G58" i="13"/>
  <c r="I62" i="1" s="1"/>
  <c r="Q139" i="13"/>
  <c r="O37" i="13"/>
  <c r="M130" i="13"/>
  <c r="G128" i="13"/>
  <c r="I71" i="1" s="1"/>
  <c r="G12" i="13"/>
  <c r="I58" i="1" s="1"/>
  <c r="K149" i="13"/>
  <c r="I101" i="13"/>
  <c r="Q82" i="13"/>
  <c r="I37" i="13"/>
  <c r="V37" i="13"/>
  <c r="V82" i="13"/>
  <c r="O82" i="13"/>
  <c r="K58" i="13"/>
  <c r="M37" i="13"/>
  <c r="M62" i="13"/>
  <c r="M58" i="13" s="1"/>
  <c r="I58" i="13"/>
  <c r="M101" i="13"/>
  <c r="V130" i="13"/>
  <c r="V101" i="13"/>
  <c r="Q101" i="13"/>
  <c r="G88" i="13"/>
  <c r="I66" i="1" s="1"/>
  <c r="I82" i="13"/>
  <c r="I63" i="13"/>
  <c r="K37" i="13"/>
  <c r="O12" i="13"/>
  <c r="I149" i="13"/>
  <c r="G130" i="13"/>
  <c r="I72" i="1" s="1"/>
  <c r="M90" i="13"/>
  <c r="V12" i="13"/>
  <c r="Q12" i="13"/>
  <c r="O139" i="13"/>
  <c r="Q130" i="13"/>
  <c r="V108" i="13"/>
  <c r="O101" i="13"/>
  <c r="M16" i="13"/>
  <c r="M12" i="13" s="1"/>
  <c r="AF164" i="13"/>
  <c r="K101" i="13"/>
  <c r="O58" i="13"/>
  <c r="K12" i="13"/>
  <c r="I12" i="13"/>
  <c r="Q108" i="13"/>
  <c r="O108" i="13"/>
  <c r="G90" i="13"/>
  <c r="I67" i="1" s="1"/>
  <c r="G82" i="13"/>
  <c r="I65" i="1" s="1"/>
  <c r="F43" i="1"/>
  <c r="V149" i="13"/>
  <c r="Q149" i="13"/>
  <c r="I139" i="13"/>
  <c r="I130" i="13"/>
  <c r="G101" i="13"/>
  <c r="O63" i="13"/>
  <c r="Q63" i="13"/>
  <c r="Q37" i="13"/>
  <c r="F39" i="1"/>
  <c r="O149" i="13"/>
  <c r="K108" i="13"/>
  <c r="I108" i="13"/>
  <c r="Q90" i="13"/>
  <c r="K82" i="13"/>
  <c r="K63" i="13"/>
  <c r="M108" i="13"/>
  <c r="M63" i="13"/>
  <c r="M149" i="13"/>
  <c r="M139" i="13"/>
  <c r="G139" i="13"/>
  <c r="I73" i="1" s="1"/>
  <c r="I18" i="1" s="1"/>
  <c r="G108" i="13"/>
  <c r="I70" i="1" s="1"/>
  <c r="M94" i="13"/>
  <c r="M93" i="13" s="1"/>
  <c r="M34" i="13"/>
  <c r="M33" i="13" s="1"/>
  <c r="G79" i="13"/>
  <c r="I64" i="1" s="1"/>
  <c r="G63" i="13"/>
  <c r="I63" i="1" s="1"/>
  <c r="G149" i="13"/>
  <c r="I74" i="1" s="1"/>
  <c r="G37" i="13"/>
  <c r="I60" i="1" s="1"/>
  <c r="M11" i="12"/>
  <c r="I17" i="1" l="1"/>
  <c r="I69" i="1"/>
  <c r="G164" i="13"/>
  <c r="G44" i="1"/>
  <c r="H44" i="1" s="1"/>
  <c r="I44" i="1" s="1"/>
  <c r="G39" i="1"/>
  <c r="G45" i="1" s="1"/>
  <c r="G25" i="1" s="1"/>
  <c r="A25" i="1" s="1"/>
  <c r="G43" i="1"/>
  <c r="H43" i="1"/>
  <c r="I43" i="1" s="1"/>
  <c r="F45" i="1"/>
  <c r="I16" i="1"/>
  <c r="I21" i="1" s="1"/>
  <c r="I77" i="1"/>
  <c r="J39" i="1"/>
  <c r="J40" i="1"/>
  <c r="J43" i="1"/>
  <c r="J41" i="1"/>
  <c r="J44" i="1"/>
  <c r="J45" i="1" l="1"/>
  <c r="G23" i="1"/>
  <c r="A23" i="1" s="1"/>
  <c r="G28" i="1"/>
  <c r="J75" i="1"/>
  <c r="J70" i="1"/>
  <c r="J72" i="1"/>
  <c r="J73" i="1"/>
  <c r="J71" i="1"/>
  <c r="J57" i="1"/>
  <c r="J59" i="1"/>
  <c r="J60" i="1"/>
  <c r="J63" i="1"/>
  <c r="J58" i="1"/>
  <c r="J74" i="1"/>
  <c r="J65" i="1"/>
  <c r="J66" i="1"/>
  <c r="J76" i="1"/>
  <c r="J62" i="1"/>
  <c r="J69" i="1"/>
  <c r="J67" i="1"/>
  <c r="J61" i="1"/>
  <c r="J64" i="1"/>
  <c r="J68" i="1"/>
  <c r="A26" i="1"/>
  <c r="G26" i="1"/>
  <c r="H39" i="1"/>
  <c r="H45" i="1" s="1"/>
  <c r="J77" i="1" l="1"/>
  <c r="I39" i="1"/>
  <c r="I45" i="1" s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Zbyněk Rikan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Zbyněk Rikan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<sst xmlns="http://schemas.openxmlformats.org/spreadsheetml/2006/main" count="1037" uniqueCount="370">
  <si>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</si>
  <si>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</si>
  <si>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</si>
  <si>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</si>
  <si>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</si>
  <si>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</si>
  <si>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</si>
  <si>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</si>
  <si>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</si>
  <si>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</si>
  <si>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</si>
  <si>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</si>
  <si>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</si>
  <si>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</si>
  <si>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</si>
  <si>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</si>
  <si>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</si>
  <si>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</si>
  <si>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</si>
  <si>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</si>
  <si>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</si>
  <si>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</si>
  <si>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</si>
  <si>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</si>
  <si>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</si>
  <si>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</si>
  <si>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</si>
  <si>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</si>
  <si>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</si>
  <si>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</si>
  <si>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</si>
  <si>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</si>
  <si>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</si>
  <si>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</si>
  <si>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</si>
  <si>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</si>
  <si>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</si>
  <si>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</si>
  <si>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</si>
  <si>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</si>
  <si>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</si>
  <si>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</si>
  <si>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</si>
  <si>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0015_2023_1</t>
  </si>
  <si>
    <t>FN Brno - rekonstrukce zázemí pro instalaci CT zařízení v objektu E, FN Bohunice</t>
  </si>
  <si>
    <t>Fakultní nemocnice Brno</t>
  </si>
  <si>
    <t>Jihlavská 340/20</t>
  </si>
  <si>
    <t>Brno-Bohunice</t>
  </si>
  <si>
    <t>62500</t>
  </si>
  <si>
    <t>65269705</t>
  </si>
  <si>
    <t>CZ65269705</t>
  </si>
  <si>
    <t>Stavba</t>
  </si>
  <si>
    <t>Ostatní a vedlejší náklady</t>
  </si>
  <si>
    <t>1</t>
  </si>
  <si>
    <t>Stavební objekt</t>
  </si>
  <si>
    <t>SO_KD01</t>
  </si>
  <si>
    <t>R43 Skiagrafy - výměna CT zařízení a s tím související práce</t>
  </si>
  <si>
    <t>ASŘ</t>
  </si>
  <si>
    <t>Celkem za stavbu</t>
  </si>
  <si>
    <t>CZK</t>
  </si>
  <si>
    <t>#POPS</t>
  </si>
  <si>
    <t>Popis stavby: 0015_2023_1 - FN Brno - rekonstrukce zázemí pro instalaci CT zařízení v objektu E, FN Bohunice</t>
  </si>
  <si>
    <t>#POPO</t>
  </si>
  <si>
    <t>Popis objektu: 0 - Ostatní a vedlejší náklady</t>
  </si>
  <si>
    <t>#POPR</t>
  </si>
  <si>
    <t>Popis rozpočtu: 1 - Ostatní a vedlejší náklady</t>
  </si>
  <si>
    <t>Popis objektu: SO_KD01 - R43 Skiagrafy - výměna CT zařízení a s tím související práce</t>
  </si>
  <si>
    <t>Popis rozpočtu: 1 - ASŘ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</si>
  <si>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</si>
  <si>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</si>
  <si>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</si>
  <si>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</si>
  <si>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</si>
  <si>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</si>
  <si>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</si>
  <si>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</si>
  <si>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</si>
  <si>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</si>
  <si>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</si>
  <si>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</si>
  <si>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</si>
  <si>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</si>
  <si>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</si>
  <si>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</si>
  <si>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</si>
  <si>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</si>
  <si>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713</t>
  </si>
  <si>
    <t>Izolace tepelné</t>
  </si>
  <si>
    <t>728</t>
  </si>
  <si>
    <t>Vzduchotechnika</t>
  </si>
  <si>
    <t>730</t>
  </si>
  <si>
    <t>Ústřední vytápění</t>
  </si>
  <si>
    <t>766</t>
  </si>
  <si>
    <t>Konstrukce truhlářské</t>
  </si>
  <si>
    <t>767</t>
  </si>
  <si>
    <t>Konstrukce zámečnické</t>
  </si>
  <si>
    <t>776</t>
  </si>
  <si>
    <t>Podlahy povlakové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</si>
  <si>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</si>
  <si>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</si>
  <si>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</si>
  <si>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</si>
  <si>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</si>
  <si>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</si>
  <si>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</si>
  <si>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</si>
  <si>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</si>
  <si>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</si>
  <si>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</si>
  <si>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</si>
  <si>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</si>
  <si>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</si>
  <si>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</si>
  <si>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</si>
  <si>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</si>
  <si>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</si>
  <si>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</si>
  <si>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</si>
  <si>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</si>
  <si>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</si>
  <si>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</si>
  <si>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</si>
  <si>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</si>
  <si>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</si>
  <si>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</si>
  <si>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</si>
  <si>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</si>
  <si>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</si>
  <si>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</si>
  <si>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</si>
  <si>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</si>
  <si>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</si>
  <si>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</si>
  <si>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</si>
  <si>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</si>
  <si>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</si>
  <si>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</si>
  <si>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</si>
  <si>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</si>
  <si>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</si>
  <si>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 R</t>
  </si>
  <si>
    <t>Zařízení staveniště</t>
  </si>
  <si>
    <t>Soubor</t>
  </si>
  <si>
    <t>RTS 23/ I</t>
  </si>
  <si>
    <t>Indiv</t>
  </si>
  <si>
    <t>VRN</t>
  </si>
  <si>
    <t>Běžná</t>
  </si>
  <si>
    <t>POL99_8</t>
  </si>
  <si>
    <t>005122010R</t>
  </si>
  <si>
    <t xml:space="preserve">Provoz objednatele </t>
  </si>
  <si>
    <t>005211080R</t>
  </si>
  <si>
    <t xml:space="preserve">Bezpečnostní a hygienická opatření na staveništi </t>
  </si>
  <si>
    <t>005211010R</t>
  </si>
  <si>
    <t>Předání a převzetí staveniště</t>
  </si>
  <si>
    <t>005231040R</t>
  </si>
  <si>
    <t>Provozní řády</t>
  </si>
  <si>
    <t>005241010R</t>
  </si>
  <si>
    <t xml:space="preserve">Dokumentace skutečného provedení </t>
  </si>
  <si>
    <t>005211020R1</t>
  </si>
  <si>
    <t>Ochrana stávaj. konstrukcí a povrchů před poškozením</t>
  </si>
  <si>
    <t>Vlastní</t>
  </si>
  <si>
    <t>00523  R1</t>
  </si>
  <si>
    <t>Zkoušky a měření dle stanoviska KHS</t>
  </si>
  <si>
    <t>005231030R1</t>
  </si>
  <si>
    <t>Kontrolní měření záření pro RTG pracoviště dle platné legislativy</t>
  </si>
  <si>
    <t>00524 R1</t>
  </si>
  <si>
    <t>Fotodokumentace průběhu výstavby</t>
  </si>
  <si>
    <t>SUM</t>
  </si>
  <si>
    <t>END</t>
  </si>
  <si>
    <t>Položkový soupis prací a dodávek</t>
  </si>
  <si>
    <t>340271515R00</t>
  </si>
  <si>
    <t>Zazdívka otvorů příček z pórobetonových tvárnic plochy od 0,25 m2 do 1 m2, tloušťka zdiva 150 mm</t>
  </si>
  <si>
    <t>m3</t>
  </si>
  <si>
    <t>801-4</t>
  </si>
  <si>
    <t>Práce</t>
  </si>
  <si>
    <t>POL1_</t>
  </si>
  <si>
    <t>včetně pomocného pracovního lešení</t>
  </si>
  <si>
    <t>SPI</t>
  </si>
  <si>
    <t>1.41 x 1.42 : 0,6*0,45*0,15</t>
  </si>
  <si>
    <t>VV</t>
  </si>
  <si>
    <t>602011112RT5</t>
  </si>
  <si>
    <t xml:space="preserve">Omítka stěn z hotových směsí vrstva jádrová, vápenocementová,  , tloušťka vrstvy 20 mm,  </t>
  </si>
  <si>
    <t>m2</t>
  </si>
  <si>
    <t>801-1</t>
  </si>
  <si>
    <t>po jednotlivých vrstvách</t>
  </si>
  <si>
    <t>1.37,1.38 : 3,4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</si>
  <si>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</si>
  <si>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</si>
  <si>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</si>
  <si>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2,4*1,9*2+2,2*1,9</t>
  </si>
  <si>
    <t>612401391RT2</t>
  </si>
  <si>
    <t>Omítky malých ploch vnitřních stěn přes 0,25 do 1 m2, vápennou štukovou omítkou</t>
  </si>
  <si>
    <t>kus</t>
  </si>
  <si>
    <t>jakoukoliv maltou, z pomocného pracovního lešení o výšce podlahy do 1900 mm a pro zatížení do 1,5 kPa,</t>
  </si>
  <si>
    <t>1.41 x 1.42 : 2</t>
  </si>
  <si>
    <t>612421331RT2</t>
  </si>
  <si>
    <t>Oprava vnitřních vápenných omítek stěn v množství opravované plochy přes 10 do 30 %,  štukových</t>
  </si>
  <si>
    <t>1.36 : (7,0*2+4,7*2+0,6*2)*3,5</t>
  </si>
  <si>
    <t>1.37 : (0,9*2+1,25*2)*3,5</t>
  </si>
  <si>
    <t>1.38 : (0,9*2+1,25*2)*3,5</t>
  </si>
  <si>
    <t>1.41 : (3,05*2+4,7*2)*3,5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</si>
  <si>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</si>
  <si>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</si>
  <si>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</si>
  <si>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zapravení vybouraných otvorů : 7,2</t>
  </si>
  <si>
    <t>612472122R00</t>
  </si>
  <si>
    <t>Omítky vnitřní štukové barytové ze suchých maltových směsí stěn i schodišť tloušťky 30 mm</t>
  </si>
  <si>
    <t>s cementovým postřikem,</t>
  </si>
  <si>
    <t>1.36 : 3,8</t>
  </si>
  <si>
    <t>632421113RVx</t>
  </si>
  <si>
    <t>Potěr samonivelační,ručně zpracovaný,tl. 2,5 mm, pev. 30 MPa, penetrace</t>
  </si>
  <si>
    <t>1.36,1.37,1.38,1.41 : 31,64+1,13+1,13+14,34</t>
  </si>
  <si>
    <t>chodba : 13,0*2,4</t>
  </si>
  <si>
    <t>Nové dveře vč. ocelové zárubně, kování, 800/1970mm, D+M, bližší specifikace viz. PD</t>
  </si>
  <si>
    <t>2</t>
  </si>
  <si>
    <t>Nové dveře s Pb plechem vč. ocelové zárubně s barytovou výplní, kování, 800/1970mm, D+M, bližší specifikace viz. PD a odpovídající RTG stínění</t>
  </si>
  <si>
    <t>tloušťka Pb plechu dle PD:</t>
  </si>
  <si>
    <t>POP</t>
  </si>
  <si>
    <t>dveře - tl. 3 mm</t>
  </si>
  <si>
    <t>zárubně - tl. 1 mm</t>
  </si>
  <si>
    <t>Nové dveře s Pb plechem vč. ocelové zárubně s barytovou výplní, kování, 1100/1970mm, D+M, bližší specifikace viz. PD a odpovídající RTG stínění</t>
  </si>
  <si>
    <t>4</t>
  </si>
  <si>
    <t>Nové dveře vč. ocelové zárubně, kování, 600/1970mm, D+M, bližší specifikace viz. PD</t>
  </si>
  <si>
    <t>5</t>
  </si>
  <si>
    <t>Nové dveře s Pb plechem vč. ocelové zárubně s barytovou výplní, kování, 600/1970mm, D+M, bližší specifikace viz. PD a odpovídající RTG stínění</t>
  </si>
  <si>
    <t>642202011RAA</t>
  </si>
  <si>
    <t>Zazdění dveřních otvorů jednokřídlových, omítka, zdivo tloušťky 15 cm</t>
  </si>
  <si>
    <t>AP-HSV</t>
  </si>
  <si>
    <t>Agregovaná položka</t>
  </si>
  <si>
    <t>POL2_</t>
  </si>
  <si>
    <t>vyvěšení dřevěných dveřních křídel, vybourání stávající ocelové zárubně, zazdívka otvoru jakýmikoliv cihlami pálenými, omítka vnitřní vápenná nebo vápenocementová štuková.</t>
  </si>
  <si>
    <t>1.41 x 1.42 : 1</t>
  </si>
  <si>
    <t>941955002R00</t>
  </si>
  <si>
    <t>Lešení lehké pracovní pomocné pomocné, o výšce lešeňové podlahy přes 1,2 do 1,9 m</t>
  </si>
  <si>
    <t>800-3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</si>
  <si>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</si>
  <si>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</si>
  <si>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95991</t>
  </si>
  <si>
    <t>Provizorní zástěna na přilehlé chodbě (oddělení  staveniště od zdravotnického provozu), v. 3,5 x š. 3,1 m</t>
  </si>
  <si>
    <t>kpl</t>
  </si>
  <si>
    <t>202      R00</t>
  </si>
  <si>
    <t>Zednické výpomoci pro řemesla (drážky, prostupy apod.) + nezměřitelné drobné práce, bližší specifikace viz. PD</t>
  </si>
  <si>
    <t>soubor</t>
  </si>
  <si>
    <t>965048515R00</t>
  </si>
  <si>
    <t>Broušení betonového povrchu do tloušťky 5 mm</t>
  </si>
  <si>
    <t>801-3</t>
  </si>
  <si>
    <t>Odkaz na mn. položky pořadí 23 : 79,44000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</si>
  <si>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</si>
  <si>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</si>
  <si>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</si>
  <si>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</si>
  <si>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</si>
  <si>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0,9*2,02*2+0,7*2,02*4+1,25*2,05</t>
  </si>
  <si>
    <t>978013141R00</t>
  </si>
  <si>
    <t>Otlučení omítek vápenných nebo vápenocementových vnitřních s vyškrabáním spár, s očištěním zdiva stěn, v rozsahu do 30 %</t>
  </si>
  <si>
    <t>Odkaz na mn. položky pořadí 5 : 170,45000</t>
  </si>
  <si>
    <t>776511820R00</t>
  </si>
  <si>
    <t>Odstranění povlakových podlah z nášlapné plochy lepených, s podložkou, z ploch přes 20 m2</t>
  </si>
  <si>
    <t>800-775</t>
  </si>
  <si>
    <t>96806235</t>
  </si>
  <si>
    <t>Vybourání rámů oken a dveří</t>
  </si>
  <si>
    <t>0,6*0,45</t>
  </si>
  <si>
    <t>96991</t>
  </si>
  <si>
    <t>Odstranění akulitového podhledu</t>
  </si>
  <si>
    <t>1.37,1.38 : 1,13+1,13</t>
  </si>
  <si>
    <t>999281148R00</t>
  </si>
  <si>
    <t>Přesun hmot pro opravy a údržbu objektů pro opravy a údržbu dosavadních objektů včetně vnějších plášťů  výšky do 12 m, nošením</t>
  </si>
  <si>
    <t>t</t>
  </si>
  <si>
    <t>Přesun hmot</t>
  </si>
  <si>
    <t>POL7_</t>
  </si>
  <si>
    <t>oborů 801, 803, 811 a 812</t>
  </si>
  <si>
    <t>713191100RT9</t>
  </si>
  <si>
    <t>Izolace tepelné běžných konstrukcí - doplňky položení separační fólie, včetně dodávky PE fólie</t>
  </si>
  <si>
    <t>800-713</t>
  </si>
  <si>
    <t>998713202R00</t>
  </si>
  <si>
    <t>Přesun hmot pro izolace tepelné v objektech výšky do 12 m</t>
  </si>
  <si>
    <t>50 m vodorovně</t>
  </si>
  <si>
    <t>AP-PSV</t>
  </si>
  <si>
    <t>728001</t>
  </si>
  <si>
    <t>Dopojení výustků stávající VZT do nového kazetového podhledu (4ks)</t>
  </si>
  <si>
    <t>73001</t>
  </si>
  <si>
    <t>Demontáž radiátoru</t>
  </si>
  <si>
    <t>73002</t>
  </si>
  <si>
    <t>Montáž radiátoru</t>
  </si>
  <si>
    <t>766001</t>
  </si>
  <si>
    <t>Nový mobiliář - D+M, bližší specifikace viz. PD</t>
  </si>
  <si>
    <t>sestava ovládací pult skiagrafu l. 4200 mm + repase části stávajícího ovládacího pultu</t>
  </si>
  <si>
    <t>sestava lékové skříně a krytu chladícího boxu 1190 x 600 x 2000 mm</t>
  </si>
  <si>
    <t>2x věšáková stěna se dvěma dvojháčky do kabinek</t>
  </si>
  <si>
    <t>1x věšáková stěna se třemi dvojháčky do ovladovny</t>
  </si>
  <si>
    <t>1x léková skříň a krycí box</t>
  </si>
  <si>
    <t>1x skříňka na PC š. 0,6 x 0,6 x hl. 0,35 m</t>
  </si>
  <si>
    <t>767587111RT4</t>
  </si>
  <si>
    <t>Montáž podhledů lamelových a kazetových Podhledy nosný rošt pro podhledy  hrana kazety v úrovni roštu, v modulu 600 x 600 mm, antikorozní profily, požárně odolné</t>
  </si>
  <si>
    <t>800-767</t>
  </si>
  <si>
    <t>1.37,1.38,1.41 : 1,13+1,13+14,34</t>
  </si>
  <si>
    <t>767587211RU7</t>
  </si>
  <si>
    <t>Montáž podhledů lamelových a kazetových Podhledy podhled minerální,  , 600x600 mm, včetně dodávky kazet</t>
  </si>
  <si>
    <t>Odkaz na mn. položky pořadí 37 : 16,60000</t>
  </si>
  <si>
    <t>998767202R00</t>
  </si>
  <si>
    <t>Přesun hmot pro kovové stavební doplňk. konstrukce v objektech výšky do 12 m</t>
  </si>
  <si>
    <t>776101101R00</t>
  </si>
  <si>
    <t>Přípravné práce vysávání povlakových podlah průmyslovým vysavačem</t>
  </si>
  <si>
    <t>položky neobsahují žádný materiál</t>
  </si>
  <si>
    <t>Odkaz na mn. položky pořadí 43 : 48,24000</t>
  </si>
  <si>
    <t>776994111R00</t>
  </si>
  <si>
    <t>Ostatní práce svařování povlakových podlah  z pásů nebo čtverců</t>
  </si>
  <si>
    <t>m</t>
  </si>
  <si>
    <t>1.36,1.37,1.38,1.41 : 31,0</t>
  </si>
  <si>
    <t>776421300Rtx</t>
  </si>
  <si>
    <t>Montáž soklu k PVC podlahám do v.100 mm, vytažením PVC přes plastovou lištu, hrana začištěna silikonem - D+M</t>
  </si>
  <si>
    <t>1.36 : (7,0*2+4,7*2+0,6*2)</t>
  </si>
  <si>
    <t>1.37 : (0,9*2+1,25*2)</t>
  </si>
  <si>
    <t>1.38 : (0,9*2+1,25*2)</t>
  </si>
  <si>
    <t>1.41 : (3,05*2+4,7*2)</t>
  </si>
  <si>
    <t>776521230RTx</t>
  </si>
  <si>
    <t>Lepení podlah povlakových z PVC, vodivých, extrémně trvanlivých na lepidlo doporučené výrobcem, pouze nalepení - PVC ve specifikaci</t>
  </si>
  <si>
    <t>776520010RAC</t>
  </si>
  <si>
    <t>Podlahy povlakové podlahovina heterogenní, akustická, oblast použití 34-42, tl. 3,3 mm, z pásů, včetně soklíku, bez vyrovnání podkladu</t>
  </si>
  <si>
    <t>lepení a dodávka podlahoviny z PVC, bez podkladu. Svaření podlahoviny. Dodávka a lepení podlahových soklíků z měkčeného PVC. Pastování a vyleštění podlah.</t>
  </si>
  <si>
    <t>28412326R1</t>
  </si>
  <si>
    <t>Podlahovina PVC elektrovodivá homogenní tl. 2 mm světle šedá, bližší specifikace viz. PD</t>
  </si>
  <si>
    <t>Specifikace</t>
  </si>
  <si>
    <t>POL3_</t>
  </si>
  <si>
    <t>Odkaz na mn. položky pořadí 43 : 48,24000*1,15</t>
  </si>
  <si>
    <t>998776202R00</t>
  </si>
  <si>
    <t>Přesun hmot pro podlahy povlakové v objektech výšky do 12 m</t>
  </si>
  <si>
    <t>vodorovně do 50 m</t>
  </si>
  <si>
    <t>78309</t>
  </si>
  <si>
    <t>Nátěr radiátoru</t>
  </si>
  <si>
    <t>784402801R00</t>
  </si>
  <si>
    <t>Odstranění maleb oškrabáním, v místnostech do 3,8 m</t>
  </si>
  <si>
    <t>800-784</t>
  </si>
  <si>
    <t>Odkaz na mn. položky pořadí 51 : 186,90000</t>
  </si>
  <si>
    <t>784450075RA0</t>
  </si>
  <si>
    <t>Malby z malířských směsí disperzní, penetrace jednonásobná, malba dvojnásobná, bílá</t>
  </si>
  <si>
    <t>1.42 : 4,7*3,5</t>
  </si>
  <si>
    <t>21001</t>
  </si>
  <si>
    <t>Demontáž svítidel + elektroinstalace</t>
  </si>
  <si>
    <t>1.37,1.38 : 2</t>
  </si>
  <si>
    <t>21002</t>
  </si>
  <si>
    <t>1.41 : 1</t>
  </si>
  <si>
    <t>21003</t>
  </si>
  <si>
    <t>Elektroinstalace</t>
  </si>
  <si>
    <t>1.41 - OVLADOVNA: osvětlení + elektroinstalace</t>
  </si>
  <si>
    <t>1.37,1.38 - KABINKY: osvětlení + elektroinstalace, 2x</t>
  </si>
  <si>
    <t>1.41 - OVLADOVNA: vypínač bílý, Tango 3x. Dvojzásuvka bílá, tango 3x</t>
  </si>
  <si>
    <t>1.41 - OVLADOVNA: odpojení a likvidace starého rozvaděče</t>
  </si>
  <si>
    <t>979990101R00</t>
  </si>
  <si>
    <t>Poplatek za skládku za uložení, směsi betonu a cihel,  , skupina 17 01 01 a 17 01 02 z Katalogu odpadů</t>
  </si>
  <si>
    <t>Odkaz na dem. hmot. položky pořadí 19 : 1,00094</t>
  </si>
  <si>
    <t>Odkaz na dem. hmot. položky pořadí 20 : 0,00000</t>
  </si>
  <si>
    <t>Odkaz na dem. hmot. položky pořadí 21 : 0,90094</t>
  </si>
  <si>
    <t>Odkaz na dem. hmot. položky pořadí 24 : 0,02025</t>
  </si>
  <si>
    <t>Odkaz na dem. hmot. položky pořadí 22 : 1,70450</t>
  </si>
  <si>
    <t>979990181R00</t>
  </si>
  <si>
    <t>Poplatek za skládku za uložení, PVC podlahová krytina,  , skupina 20 03 07 z Katalogu odpadů</t>
  </si>
  <si>
    <t>Odkaz na dem. hmot. položky pořadí 23 : 0,07944</t>
  </si>
  <si>
    <t>979011211R00</t>
  </si>
  <si>
    <t>Svislá doprava suti a vybouraných hmot nošením za prvé podlaží nad základním podlažím</t>
  </si>
  <si>
    <t>Přesun suti</t>
  </si>
  <si>
    <t>POL8_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</si>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</sst>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0" fontId="19" fillId="0" borderId="0" xfId="0" applyFont="1" applyAlignment="1">
      <alignment wrapTex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165" fontId="16" fillId="6" borderId="40" xfId="0" applyNumberFormat="1" applyFont="1" applyFill="1" applyBorder="1" applyAlignment="1">
      <alignment vertical="top" shrinkToFit="1"/>
    </xf>
    <xf numFmtId="165" fontId="17" fillId="6" borderId="0" xfId="0" quotePrefix="1" applyNumberFormat="1" applyFont="1" applyFill="1" applyAlignment="1">
      <alignment horizontal="left" vertical="top" wrapText="1"/>
    </xf>
    <xf numFmtId="0" fontId="16" fillId="6" borderId="39" xfId="0" applyFont="1" applyFill="1" applyBorder="1" applyAlignment="1">
      <alignment vertical="top"/>
    </xf>
    <xf numFmtId="49" fontId="16" fillId="6" borderId="40" xfId="0" applyNumberFormat="1" applyFont="1" applyFill="1" applyBorder="1" applyAlignment="1">
      <alignment vertical="top"/>
    </xf>
    <xf numFmtId="49" fontId="16" fillId="6" borderId="40" xfId="0" applyNumberFormat="1" applyFont="1" applyFill="1" applyBorder="1" applyAlignment="1">
      <alignment horizontal="left" vertical="top" wrapText="1"/>
    </xf>
    <xf numFmtId="0" fontId="16" fillId="6" borderId="40" xfId="0" applyFont="1" applyFill="1" applyBorder="1" applyAlignment="1">
      <alignment horizontal="center" vertical="top" shrinkToFit="1"/>
    </xf>
    <xf numFmtId="4" fontId="16" fillId="6" borderId="40" xfId="0" applyNumberFormat="1" applyFont="1" applyFill="1" applyBorder="1" applyAlignment="1" applyProtection="1">
      <alignment vertical="top" shrinkToFit="1"/>
      <protection locked="0"/>
    </xf>
    <xf numFmtId="4" fontId="16" fillId="6" borderId="40" xfId="0" applyNumberFormat="1" applyFont="1" applyFill="1" applyBorder="1" applyAlignment="1">
      <alignment vertical="top" shrinkToFit="1"/>
    </xf>
    <xf numFmtId="0" fontId="16" fillId="6" borderId="0" xfId="0" applyFont="1" applyFill="1" applyAlignment="1">
      <alignment vertical="top"/>
    </xf>
    <xf numFmtId="49" fontId="16" fillId="6" borderId="0" xfId="0" applyNumberFormat="1" applyFont="1" applyFill="1" applyAlignment="1">
      <alignment vertical="top"/>
    </xf>
    <xf numFmtId="165" fontId="17" fillId="6" borderId="0" xfId="0" applyNumberFormat="1" applyFont="1" applyFill="1" applyAlignment="1">
      <alignment horizontal="center" vertical="top" wrapText="1" shrinkToFit="1"/>
    </xf>
    <xf numFmtId="165" fontId="17" fillId="6" borderId="0" xfId="0" applyNumberFormat="1" applyFont="1" applyFill="1" applyAlignment="1">
      <alignment vertical="top" wrapText="1" shrinkToFit="1"/>
    </xf>
    <xf numFmtId="4" fontId="16" fillId="6" borderId="0" xfId="0" applyNumberFormat="1" applyFont="1" applyFill="1" applyAlignment="1">
      <alignment vertical="top" shrinkToFit="1"/>
    </xf>
    <xf numFmtId="0" fontId="16" fillId="6" borderId="42" xfId="0" applyFont="1" applyFill="1" applyBorder="1" applyAlignment="1">
      <alignment vertical="top"/>
    </xf>
    <xf numFmtId="49" fontId="16" fillId="6" borderId="43" xfId="0" applyNumberFormat="1" applyFont="1" applyFill="1" applyBorder="1" applyAlignment="1">
      <alignment vertical="top"/>
    </xf>
    <xf numFmtId="49" fontId="16" fillId="6" borderId="43" xfId="0" applyNumberFormat="1" applyFont="1" applyFill="1" applyBorder="1" applyAlignment="1">
      <alignment horizontal="left" vertical="top" wrapText="1"/>
    </xf>
    <xf numFmtId="0" fontId="16" fillId="6" borderId="43" xfId="0" applyFont="1" applyFill="1" applyBorder="1" applyAlignment="1">
      <alignment horizontal="center" vertical="top" shrinkToFit="1"/>
    </xf>
    <xf numFmtId="165" fontId="16" fillId="6" borderId="43" xfId="0" applyNumberFormat="1" applyFont="1" applyFill="1" applyBorder="1" applyAlignment="1">
      <alignment vertical="top" shrinkToFit="1"/>
    </xf>
    <xf numFmtId="4" fontId="16" fillId="6" borderId="43" xfId="0" applyNumberFormat="1" applyFont="1" applyFill="1" applyBorder="1" applyAlignment="1" applyProtection="1">
      <alignment vertical="top" shrinkToFit="1"/>
      <protection locked="0"/>
    </xf>
    <xf numFmtId="4" fontId="16" fillId="6" borderId="43" xfId="0" applyNumberFormat="1" applyFont="1" applyFill="1" applyBorder="1" applyAlignment="1">
      <alignment vertical="top" shrinkToFit="1"/>
    </xf>
    <xf numFmtId="165" fontId="16" fillId="6" borderId="0" xfId="0" applyNumberFormat="1" applyFont="1" applyFill="1" applyAlignment="1">
      <alignment vertical="top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6" borderId="0" xfId="0" applyFont="1" applyFill="1" applyAlignment="1">
      <alignment horizontal="left" vertical="top" wrapText="1"/>
    </xf>
    <xf numFmtId="0" fontId="18" fillId="6" borderId="0" xfId="0" applyFont="1" applyFill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8" fillId="6" borderId="18" xfId="0" applyFont="1" applyFill="1" applyBorder="1" applyAlignment="1">
      <alignment horizontal="left" vertical="top" wrapText="1"/>
    </xf>
    <xf numFmtId="0" fontId="18" fillId="6" borderId="18" xfId="0" applyFont="1" applyFill="1" applyBorder="1" applyAlignment="1">
      <alignment vertical="top" wrapText="1"/>
    </xf>
    <xf numFmtId="0" fontId="16" fillId="6" borderId="18" xfId="0" applyFont="1" applyFill="1" applyBorder="1" applyAlignment="1">
      <alignment horizontal="left" vertical="top" wrapText="1"/>
    </xf>
    <xf numFmtId="0" fontId="16" fillId="6" borderId="18" xfId="0" applyFont="1" applyFill="1" applyBorder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16" t="s">
        <v>39</v>
      </c>
      <c r="B2" s="216"/>
      <c r="C2" s="216"/>
      <c r="D2" s="216"/>
      <c r="E2" s="216"/>
      <c r="F2" s="216"/>
      <c r="G2" s="216"/>
    </row>
  </sheetData>
  <sheetProtection algorithmName="SHA-512" hashValue="OoPh3wnteZlyLs8RKIX2ZzzZGoKOW2e4SsBWwpkfK0yeQ3FZyERzpmfFhK6s4gpC0uMkyscYnhL+tPGBdfYQdA==" saltValue="DzY/nFJv5uBLZjYY6kUK7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0"/>
  <sheetViews>
    <sheetView showGridLines="0" topLeftCell="B7" zoomScaleNormal="100" zoomScaleSheetLayoutView="75" workbookViewId="0">
      <selection activeCell="H62" sqref="H6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17" t="s">
        <v>41</v>
      </c>
      <c r="C1" s="218"/>
      <c r="D1" s="218"/>
      <c r="E1" s="218"/>
      <c r="F1" s="218"/>
      <c r="G1" s="218"/>
      <c r="H1" s="218"/>
      <c r="I1" s="218"/>
      <c r="J1" s="219"/>
    </row>
    <row r="2" spans="1:15" ht="36" customHeight="1" x14ac:dyDescent="0.2">
      <c r="A2" s="2"/>
      <c r="B2" s="76" t="s">
        <v>22</v>
      </c>
      <c r="C2" s="77"/>
      <c r="D2" s="78" t="s">
        <v>43</v>
      </c>
      <c r="E2" s="226" t="s">
        <v>44</v>
      </c>
      <c r="F2" s="227"/>
      <c r="G2" s="227"/>
      <c r="H2" s="227"/>
      <c r="I2" s="227"/>
      <c r="J2" s="228"/>
      <c r="O2" s="1"/>
    </row>
    <row r="3" spans="1:15" ht="27" hidden="1" customHeight="1" x14ac:dyDescent="0.2">
      <c r="A3" s="2"/>
      <c r="B3" s="79"/>
      <c r="C3" s="77"/>
      <c r="D3" s="80"/>
      <c r="E3" s="229"/>
      <c r="F3" s="230"/>
      <c r="G3" s="230"/>
      <c r="H3" s="230"/>
      <c r="I3" s="230"/>
      <c r="J3" s="231"/>
    </row>
    <row r="4" spans="1:15" ht="23.25" customHeight="1" x14ac:dyDescent="0.2">
      <c r="A4" s="2"/>
      <c r="B4" s="81"/>
      <c r="C4" s="82"/>
      <c r="D4" s="83"/>
      <c r="E4" s="239"/>
      <c r="F4" s="239"/>
      <c r="G4" s="239"/>
      <c r="H4" s="239"/>
      <c r="I4" s="239"/>
      <c r="J4" s="240"/>
    </row>
    <row r="5" spans="1:15" ht="24" customHeight="1" x14ac:dyDescent="0.2">
      <c r="A5" s="2"/>
      <c r="B5" s="31" t="s">
        <v>42</v>
      </c>
      <c r="D5" s="243" t="s">
        <v>45</v>
      </c>
      <c r="E5" s="244"/>
      <c r="F5" s="244"/>
      <c r="G5" s="244"/>
      <c r="H5" s="18" t="s">
        <v>40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45" t="s">
        <v>46</v>
      </c>
      <c r="E6" s="246"/>
      <c r="F6" s="246"/>
      <c r="G6" s="246"/>
      <c r="H6" s="18" t="s">
        <v>34</v>
      </c>
      <c r="I6" s="85" t="s">
        <v>50</v>
      </c>
      <c r="J6" s="8"/>
    </row>
    <row r="7" spans="1:15" ht="15.75" customHeight="1" x14ac:dyDescent="0.2">
      <c r="A7" s="2"/>
      <c r="B7" s="29"/>
      <c r="C7" s="56"/>
      <c r="D7" s="84" t="s">
        <v>48</v>
      </c>
      <c r="E7" s="247" t="s">
        <v>47</v>
      </c>
      <c r="F7" s="248"/>
      <c r="G7" s="248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3"/>
      <c r="E11" s="233"/>
      <c r="F11" s="233"/>
      <c r="G11" s="233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38"/>
      <c r="E12" s="238"/>
      <c r="F12" s="238"/>
      <c r="G12" s="238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7"/>
      <c r="E13" s="241"/>
      <c r="F13" s="242"/>
      <c r="G13" s="24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2"/>
      <c r="F15" s="232"/>
      <c r="G15" s="234"/>
      <c r="H15" s="234"/>
      <c r="I15" s="234" t="s">
        <v>29</v>
      </c>
      <c r="J15" s="235"/>
    </row>
    <row r="16" spans="1:15" ht="23.25" customHeight="1" x14ac:dyDescent="0.2">
      <c r="A16" s="140" t="s">
        <v>24</v>
      </c>
      <c r="B16" s="38" t="s">
        <v>24</v>
      </c>
      <c r="C16" s="62"/>
      <c r="D16" s="63"/>
      <c r="E16" s="223"/>
      <c r="F16" s="224"/>
      <c r="G16" s="223"/>
      <c r="H16" s="224"/>
      <c r="I16" s="223">
        <f>SUMIF(F57:F76,A16,I57:I76)+SUMIF(F57:F76,"PSU",I57:I76)</f>
        <v>0</v>
      </c>
      <c r="J16" s="225"/>
    </row>
    <row r="17" spans="1:10" ht="23.25" customHeight="1" x14ac:dyDescent="0.2">
      <c r="A17" s="140" t="s">
        <v>25</v>
      </c>
      <c r="B17" s="38" t="s">
        <v>25</v>
      </c>
      <c r="C17" s="62"/>
      <c r="D17" s="63"/>
      <c r="E17" s="223"/>
      <c r="F17" s="224"/>
      <c r="G17" s="223"/>
      <c r="H17" s="224"/>
      <c r="I17" s="223">
        <f>SUMIF(F57:F76,A17,I57:I76)</f>
        <v>0</v>
      </c>
      <c r="J17" s="225"/>
    </row>
    <row r="18" spans="1:10" ht="23.25" customHeight="1" x14ac:dyDescent="0.2">
      <c r="A18" s="140" t="s">
        <v>26</v>
      </c>
      <c r="B18" s="38" t="s">
        <v>26</v>
      </c>
      <c r="C18" s="62"/>
      <c r="D18" s="63"/>
      <c r="E18" s="223"/>
      <c r="F18" s="224"/>
      <c r="G18" s="223"/>
      <c r="H18" s="224"/>
      <c r="I18" s="223">
        <f>SUMIF(F57:F76,A18,I57:I76)</f>
        <v>0</v>
      </c>
      <c r="J18" s="225"/>
    </row>
    <row r="19" spans="1:10" ht="23.25" customHeight="1" x14ac:dyDescent="0.2">
      <c r="A19" s="140" t="s">
        <v>107</v>
      </c>
      <c r="B19" s="38" t="s">
        <v>27</v>
      </c>
      <c r="C19" s="62"/>
      <c r="D19" s="63"/>
      <c r="E19" s="223"/>
      <c r="F19" s="224"/>
      <c r="G19" s="223"/>
      <c r="H19" s="224"/>
      <c r="I19" s="223">
        <f>SUMIF(F57:F76,A19,I57:I76)</f>
        <v>0</v>
      </c>
      <c r="J19" s="225"/>
    </row>
    <row r="20" spans="1:10" ht="23.25" customHeight="1" x14ac:dyDescent="0.2">
      <c r="A20" s="140" t="s">
        <v>108</v>
      </c>
      <c r="B20" s="38" t="s">
        <v>28</v>
      </c>
      <c r="C20" s="62"/>
      <c r="D20" s="63"/>
      <c r="E20" s="223"/>
      <c r="F20" s="224"/>
      <c r="G20" s="223"/>
      <c r="H20" s="224"/>
      <c r="I20" s="223">
        <f>SUMIF(F57:F76,A20,I57:I76)</f>
        <v>0</v>
      </c>
      <c r="J20" s="225"/>
    </row>
    <row r="21" spans="1:10" ht="23.25" customHeight="1" x14ac:dyDescent="0.2">
      <c r="A21" s="2"/>
      <c r="B21" s="48" t="s">
        <v>29</v>
      </c>
      <c r="C21" s="64"/>
      <c r="D21" s="65"/>
      <c r="E21" s="236"/>
      <c r="F21" s="237"/>
      <c r="G21" s="236"/>
      <c r="H21" s="237"/>
      <c r="I21" s="236">
        <f>SUM(I16:J20)</f>
        <v>0</v>
      </c>
      <c r="J21" s="254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52">
        <f>ZakladDPHSniVypocet</f>
        <v>0</v>
      </c>
      <c r="H23" s="253"/>
      <c r="I23" s="25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50">
        <f>A23</f>
        <v>0</v>
      </c>
      <c r="H24" s="251"/>
      <c r="I24" s="25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52">
        <f>ZakladDPHZaklVypocet</f>
        <v>0</v>
      </c>
      <c r="H25" s="253"/>
      <c r="I25" s="25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0">
        <f>A25</f>
        <v>0</v>
      </c>
      <c r="H26" s="221"/>
      <c r="I26" s="22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2">
        <f>CenaCelkem-(ZakladDPHSni+DPHSni+ZakladDPHZakl+DPHZakl)</f>
        <v>0</v>
      </c>
      <c r="H27" s="222"/>
      <c r="I27" s="222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56">
        <f>ZakladDPHSniVypocet+ZakladDPHZaklVypocet</f>
        <v>0</v>
      </c>
      <c r="H28" s="256"/>
      <c r="I28" s="256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55">
        <f>A27</f>
        <v>0</v>
      </c>
      <c r="H29" s="255"/>
      <c r="I29" s="255"/>
      <c r="J29" s="120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57"/>
      <c r="E34" s="258"/>
      <c r="G34" s="259"/>
      <c r="H34" s="260"/>
      <c r="I34" s="260"/>
      <c r="J34" s="25"/>
    </row>
    <row r="35" spans="1:10" ht="12.75" customHeight="1" x14ac:dyDescent="0.2">
      <c r="A35" s="2"/>
      <c r="B35" s="2"/>
      <c r="D35" s="249" t="s">
        <v>2</v>
      </c>
      <c r="E35" s="24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51</v>
      </c>
      <c r="C39" s="261"/>
      <c r="D39" s="261"/>
      <c r="E39" s="261"/>
      <c r="F39" s="100">
        <f>'0 1 Naklady'!AE21+'SO_KD01 1 Pol'!AE164</f>
        <v>0</v>
      </c>
      <c r="G39" s="101">
        <f>'0 1 Naklady'!AF21+'SO_KD01 1 Pol'!AF164</f>
        <v>0</v>
      </c>
      <c r="H39" s="102">
        <f t="shared" ref="H39:H44" si="1">(F39*SazbaDPH1/100)+(G39*SazbaDPH2/100)</f>
        <v>0</v>
      </c>
      <c r="I39" s="102">
        <f>F39+G39+H39</f>
        <v>0</v>
      </c>
      <c r="J39" s="103" t="e">
        <f ca="1">IF(_xlfn.SINGLE(CenaCelkemVypocet)=0,"",I39/_xlfn.SINGLE(CenaCelkemVypocet)*100)</f>
        <v>#NAME?</v>
      </c>
    </row>
    <row r="40" spans="1:10" ht="25.5" customHeight="1" x14ac:dyDescent="0.2">
      <c r="A40" s="89">
        <v>2</v>
      </c>
      <c r="B40" s="104"/>
      <c r="C40" s="262" t="s">
        <v>52</v>
      </c>
      <c r="D40" s="262"/>
      <c r="E40" s="262"/>
      <c r="F40" s="105">
        <f>'0 1 Naklady'!AE21</f>
        <v>0</v>
      </c>
      <c r="G40" s="106">
        <f>'0 1 Naklady'!AF21</f>
        <v>0</v>
      </c>
      <c r="H40" s="106">
        <f t="shared" si="1"/>
        <v>0</v>
      </c>
      <c r="I40" s="106">
        <f>F40+G40+H40</f>
        <v>0</v>
      </c>
      <c r="J40" s="107" t="e">
        <f ca="1">IF(_xlfn.SINGLE(CenaCelkemVypocet)=0,"",I40/_xlfn.SINGLE(CenaCelkemVypocet)*100)</f>
        <v>#NAME?</v>
      </c>
    </row>
    <row r="41" spans="1:10" ht="25.5" customHeight="1" x14ac:dyDescent="0.2">
      <c r="A41" s="89">
        <v>3</v>
      </c>
      <c r="B41" s="108" t="s">
        <v>53</v>
      </c>
      <c r="C41" s="261" t="s">
        <v>52</v>
      </c>
      <c r="D41" s="261"/>
      <c r="E41" s="261"/>
      <c r="F41" s="109">
        <f>'0 1 Naklady'!AE21</f>
        <v>0</v>
      </c>
      <c r="G41" s="102">
        <f>'0 1 Naklady'!AF21</f>
        <v>0</v>
      </c>
      <c r="H41" s="102">
        <f t="shared" si="1"/>
        <v>0</v>
      </c>
      <c r="I41" s="102">
        <f>F41+G41+H41</f>
        <v>0</v>
      </c>
      <c r="J41" s="103" t="e">
        <f ca="1">IF(_xlfn.SINGLE(CenaCelkemVypocet)=0,"",I41/_xlfn.SINGLE(CenaCelkemVypocet)*100)</f>
        <v>#NAME?</v>
      </c>
    </row>
    <row r="42" spans="1:10" ht="25.5" customHeight="1" x14ac:dyDescent="0.2">
      <c r="A42" s="89">
        <v>2</v>
      </c>
      <c r="B42" s="104"/>
      <c r="C42" s="262" t="s">
        <v>54</v>
      </c>
      <c r="D42" s="262"/>
      <c r="E42" s="262"/>
      <c r="F42" s="105"/>
      <c r="G42" s="106"/>
      <c r="H42" s="106">
        <f t="shared" si="1"/>
        <v>0</v>
      </c>
      <c r="I42" s="106"/>
      <c r="J42" s="107"/>
    </row>
    <row r="43" spans="1:10" ht="25.5" customHeight="1" x14ac:dyDescent="0.2">
      <c r="A43" s="89">
        <v>2</v>
      </c>
      <c r="B43" s="104" t="s">
        <v>55</v>
      </c>
      <c r="C43" s="262" t="s">
        <v>56</v>
      </c>
      <c r="D43" s="262"/>
      <c r="E43" s="262"/>
      <c r="F43" s="105">
        <f>'SO_KD01 1 Pol'!AE164</f>
        <v>0</v>
      </c>
      <c r="G43" s="106">
        <f>'SO_KD01 1 Pol'!AF164</f>
        <v>0</v>
      </c>
      <c r="H43" s="106">
        <f t="shared" si="1"/>
        <v>0</v>
      </c>
      <c r="I43" s="106">
        <f>F43+G43+H43</f>
        <v>0</v>
      </c>
      <c r="J43" s="107" t="e">
        <f ca="1">IF(_xlfn.SINGLE(CenaCelkemVypocet)=0,"",I43/_xlfn.SINGLE(CenaCelkemVypocet)*100)</f>
        <v>#NAME?</v>
      </c>
    </row>
    <row r="44" spans="1:10" ht="25.5" customHeight="1" x14ac:dyDescent="0.2">
      <c r="A44" s="89">
        <v>3</v>
      </c>
      <c r="B44" s="108" t="s">
        <v>53</v>
      </c>
      <c r="C44" s="261" t="s">
        <v>57</v>
      </c>
      <c r="D44" s="261"/>
      <c r="E44" s="261"/>
      <c r="F44" s="109">
        <f>'SO_KD01 1 Pol'!AE164</f>
        <v>0</v>
      </c>
      <c r="G44" s="102">
        <f>'SO_KD01 1 Pol'!AF164</f>
        <v>0</v>
      </c>
      <c r="H44" s="102">
        <f t="shared" si="1"/>
        <v>0</v>
      </c>
      <c r="I44" s="102">
        <f>F44+G44+H44</f>
        <v>0</v>
      </c>
      <c r="J44" s="103" t="e">
        <f ca="1">IF(_xlfn.SINGLE(CenaCelkemVypocet)=0,"",I44/_xlfn.SINGLE(CenaCelkemVypocet)*100)</f>
        <v>#NAME?</v>
      </c>
    </row>
    <row r="45" spans="1:10" ht="25.5" customHeight="1" x14ac:dyDescent="0.2">
      <c r="A45" s="89"/>
      <c r="B45" s="263" t="s">
        <v>58</v>
      </c>
      <c r="C45" s="264"/>
      <c r="D45" s="264"/>
      <c r="E45" s="265"/>
      <c r="F45" s="110">
        <f>SUMIF(A39:A44,"=1",F39:F44)</f>
        <v>0</v>
      </c>
      <c r="G45" s="111">
        <f>SUMIF(A39:A44,"=1",G39:G44)</f>
        <v>0</v>
      </c>
      <c r="H45" s="111">
        <f>SUMIF(A39:A44,"=1",H39:H44)</f>
        <v>0</v>
      </c>
      <c r="I45" s="111">
        <f>SUMIF(A39:A44,"=1",I39:I44)</f>
        <v>0</v>
      </c>
      <c r="J45" s="112" t="e">
        <f ca="1">SUMIF(A39:A44,"=1",J39:J44)</f>
        <v>#NAME?</v>
      </c>
    </row>
    <row r="47" spans="1:10" x14ac:dyDescent="0.2">
      <c r="A47" t="s">
        <v>60</v>
      </c>
      <c r="B47" t="s">
        <v>61</v>
      </c>
    </row>
    <row r="48" spans="1:10" x14ac:dyDescent="0.2">
      <c r="A48" t="s">
        <v>62</v>
      </c>
      <c r="B48" t="s">
        <v>63</v>
      </c>
    </row>
    <row r="49" spans="1:10" x14ac:dyDescent="0.2">
      <c r="A49" t="s">
        <v>64</v>
      </c>
      <c r="B49" t="s">
        <v>65</v>
      </c>
    </row>
    <row r="50" spans="1:10" x14ac:dyDescent="0.2">
      <c r="A50" t="s">
        <v>62</v>
      </c>
      <c r="B50" t="s">
        <v>66</v>
      </c>
    </row>
    <row r="51" spans="1:10" x14ac:dyDescent="0.2">
      <c r="A51" t="s">
        <v>64</v>
      </c>
      <c r="B51" t="s">
        <v>67</v>
      </c>
    </row>
    <row r="54" spans="1:10" ht="15.75" x14ac:dyDescent="0.25">
      <c r="B54" s="121" t="s">
        <v>68</v>
      </c>
    </row>
    <row r="56" spans="1:10" ht="25.5" customHeight="1" x14ac:dyDescent="0.2">
      <c r="A56" s="123"/>
      <c r="B56" s="126" t="s">
        <v>17</v>
      </c>
      <c r="C56" s="126" t="s">
        <v>5</v>
      </c>
      <c r="D56" s="127"/>
      <c r="E56" s="127"/>
      <c r="F56" s="128" t="s">
        <v>69</v>
      </c>
      <c r="G56" s="128"/>
      <c r="H56" s="128"/>
      <c r="I56" s="128" t="s">
        <v>29</v>
      </c>
      <c r="J56" s="128" t="s">
        <v>0</v>
      </c>
    </row>
    <row r="57" spans="1:10" ht="36.75" customHeight="1" x14ac:dyDescent="0.2">
      <c r="A57" s="124"/>
      <c r="B57" s="129" t="s">
        <v>70</v>
      </c>
      <c r="C57" s="266" t="s">
        <v>71</v>
      </c>
      <c r="D57" s="267"/>
      <c r="E57" s="267"/>
      <c r="F57" s="136" t="s">
        <v>24</v>
      </c>
      <c r="G57" s="137"/>
      <c r="H57" s="137"/>
      <c r="I57" s="137">
        <f>'SO_KD01 1 Pol'!G8</f>
        <v>0</v>
      </c>
      <c r="J57" s="133" t="str">
        <f>IF(I77=0,"",I57/I77*100)</f>
        <v/>
      </c>
    </row>
    <row r="58" spans="1:10" ht="36.75" customHeight="1" x14ac:dyDescent="0.2">
      <c r="A58" s="124"/>
      <c r="B58" s="129" t="s">
        <v>72</v>
      </c>
      <c r="C58" s="266" t="s">
        <v>73</v>
      </c>
      <c r="D58" s="267"/>
      <c r="E58" s="267"/>
      <c r="F58" s="136" t="s">
        <v>24</v>
      </c>
      <c r="G58" s="137"/>
      <c r="H58" s="137"/>
      <c r="I58" s="137">
        <f>'SO_KD01 1 Pol'!G12</f>
        <v>0</v>
      </c>
      <c r="J58" s="133" t="str">
        <f>IF(I77=0,"",I58/I77*100)</f>
        <v/>
      </c>
    </row>
    <row r="59" spans="1:10" ht="36.75" customHeight="1" x14ac:dyDescent="0.2">
      <c r="A59" s="124"/>
      <c r="B59" s="129" t="s">
        <v>74</v>
      </c>
      <c r="C59" s="266" t="s">
        <v>75</v>
      </c>
      <c r="D59" s="267"/>
      <c r="E59" s="267"/>
      <c r="F59" s="136" t="s">
        <v>24</v>
      </c>
      <c r="G59" s="137"/>
      <c r="H59" s="137"/>
      <c r="I59" s="137">
        <f>'SO_KD01 1 Pol'!G33</f>
        <v>0</v>
      </c>
      <c r="J59" s="133" t="str">
        <f>IF(I77=0,"",I59/I77*100)</f>
        <v/>
      </c>
    </row>
    <row r="60" spans="1:10" ht="36.75" customHeight="1" x14ac:dyDescent="0.2">
      <c r="A60" s="124"/>
      <c r="B60" s="129" t="s">
        <v>76</v>
      </c>
      <c r="C60" s="266" t="s">
        <v>77</v>
      </c>
      <c r="D60" s="267"/>
      <c r="E60" s="267"/>
      <c r="F60" s="136" t="s">
        <v>24</v>
      </c>
      <c r="G60" s="137"/>
      <c r="H60" s="137"/>
      <c r="I60" s="137">
        <f>'SO_KD01 1 Pol'!G37</f>
        <v>0</v>
      </c>
      <c r="J60" s="133" t="str">
        <f>IF(I77=0,"",I60/I77*100)</f>
        <v/>
      </c>
    </row>
    <row r="61" spans="1:10" ht="36.75" customHeight="1" x14ac:dyDescent="0.2">
      <c r="A61" s="124"/>
      <c r="B61" s="129" t="s">
        <v>78</v>
      </c>
      <c r="C61" s="266" t="s">
        <v>79</v>
      </c>
      <c r="D61" s="267"/>
      <c r="E61" s="267"/>
      <c r="F61" s="136" t="s">
        <v>24</v>
      </c>
      <c r="G61" s="137"/>
      <c r="H61" s="137"/>
      <c r="I61" s="137">
        <f>'SO_KD01 1 Pol'!G55</f>
        <v>0</v>
      </c>
      <c r="J61" s="133" t="str">
        <f>IF(I77=0,"",I61/I77*100)</f>
        <v/>
      </c>
    </row>
    <row r="62" spans="1:10" ht="36.75" customHeight="1" x14ac:dyDescent="0.2">
      <c r="A62" s="124"/>
      <c r="B62" s="129" t="s">
        <v>80</v>
      </c>
      <c r="C62" s="266" t="s">
        <v>81</v>
      </c>
      <c r="D62" s="267"/>
      <c r="E62" s="267"/>
      <c r="F62" s="136" t="s">
        <v>24</v>
      </c>
      <c r="G62" s="137"/>
      <c r="H62" s="137"/>
      <c r="I62" s="137">
        <f>'SO_KD01 1 Pol'!G58</f>
        <v>0</v>
      </c>
      <c r="J62" s="133" t="str">
        <f>IF(I77=0,"",I62/I77*100)</f>
        <v/>
      </c>
    </row>
    <row r="63" spans="1:10" ht="36.75" customHeight="1" x14ac:dyDescent="0.2">
      <c r="A63" s="124"/>
      <c r="B63" s="129" t="s">
        <v>82</v>
      </c>
      <c r="C63" s="266" t="s">
        <v>83</v>
      </c>
      <c r="D63" s="267"/>
      <c r="E63" s="267"/>
      <c r="F63" s="136" t="s">
        <v>24</v>
      </c>
      <c r="G63" s="137"/>
      <c r="H63" s="137"/>
      <c r="I63" s="137">
        <f>'SO_KD01 1 Pol'!G63</f>
        <v>0</v>
      </c>
      <c r="J63" s="133" t="str">
        <f>IF(I77=0,"",I63/I77*100)</f>
        <v/>
      </c>
    </row>
    <row r="64" spans="1:10" ht="36.75" customHeight="1" x14ac:dyDescent="0.2">
      <c r="A64" s="124"/>
      <c r="B64" s="129" t="s">
        <v>84</v>
      </c>
      <c r="C64" s="266" t="s">
        <v>85</v>
      </c>
      <c r="D64" s="267"/>
      <c r="E64" s="267"/>
      <c r="F64" s="136" t="s">
        <v>24</v>
      </c>
      <c r="G64" s="137"/>
      <c r="H64" s="137"/>
      <c r="I64" s="137">
        <f>'SO_KD01 1 Pol'!G79</f>
        <v>0</v>
      </c>
      <c r="J64" s="133" t="str">
        <f>IF(I77=0,"",I64/I77*100)</f>
        <v/>
      </c>
    </row>
    <row r="65" spans="1:10" ht="36.75" customHeight="1" x14ac:dyDescent="0.2">
      <c r="A65" s="124"/>
      <c r="B65" s="129" t="s">
        <v>86</v>
      </c>
      <c r="C65" s="266" t="s">
        <v>87</v>
      </c>
      <c r="D65" s="267"/>
      <c r="E65" s="267"/>
      <c r="F65" s="136" t="s">
        <v>25</v>
      </c>
      <c r="G65" s="137"/>
      <c r="H65" s="137"/>
      <c r="I65" s="137">
        <f>'SO_KD01 1 Pol'!G82</f>
        <v>0</v>
      </c>
      <c r="J65" s="133" t="str">
        <f>IF(I77=0,"",I65/I77*100)</f>
        <v/>
      </c>
    </row>
    <row r="66" spans="1:10" ht="36.75" customHeight="1" x14ac:dyDescent="0.2">
      <c r="A66" s="124"/>
      <c r="B66" s="129" t="s">
        <v>88</v>
      </c>
      <c r="C66" s="266" t="s">
        <v>89</v>
      </c>
      <c r="D66" s="267"/>
      <c r="E66" s="267"/>
      <c r="F66" s="136" t="s">
        <v>25</v>
      </c>
      <c r="G66" s="137"/>
      <c r="H66" s="137"/>
      <c r="I66" s="137">
        <f>'SO_KD01 1 Pol'!G88</f>
        <v>0</v>
      </c>
      <c r="J66" s="133" t="str">
        <f>IF(I77=0,"",I66/I77*100)</f>
        <v/>
      </c>
    </row>
    <row r="67" spans="1:10" ht="36.75" customHeight="1" x14ac:dyDescent="0.2">
      <c r="A67" s="124"/>
      <c r="B67" s="129" t="s">
        <v>90</v>
      </c>
      <c r="C67" s="266" t="s">
        <v>91</v>
      </c>
      <c r="D67" s="267"/>
      <c r="E67" s="267"/>
      <c r="F67" s="136" t="s">
        <v>25</v>
      </c>
      <c r="G67" s="137"/>
      <c r="H67" s="137"/>
      <c r="I67" s="137">
        <f>'SO_KD01 1 Pol'!G90</f>
        <v>0</v>
      </c>
      <c r="J67" s="133" t="str">
        <f>IF(I77=0,"",I67/I77*100)</f>
        <v/>
      </c>
    </row>
    <row r="68" spans="1:10" ht="36.75" customHeight="1" x14ac:dyDescent="0.2">
      <c r="A68" s="124"/>
      <c r="B68" s="129" t="s">
        <v>92</v>
      </c>
      <c r="C68" s="266" t="s">
        <v>93</v>
      </c>
      <c r="D68" s="267"/>
      <c r="E68" s="267"/>
      <c r="F68" s="136" t="s">
        <v>25</v>
      </c>
      <c r="G68" s="137"/>
      <c r="H68" s="137"/>
      <c r="I68" s="137">
        <f>'SO_KD01 1 Pol'!G93</f>
        <v>0</v>
      </c>
      <c r="J68" s="133" t="str">
        <f>IF(I77=0,"",I68/I77*100)</f>
        <v/>
      </c>
    </row>
    <row r="69" spans="1:10" ht="36.75" customHeight="1" x14ac:dyDescent="0.2">
      <c r="A69" s="124"/>
      <c r="B69" s="129" t="s">
        <v>94</v>
      </c>
      <c r="C69" s="266" t="s">
        <v>95</v>
      </c>
      <c r="D69" s="267"/>
      <c r="E69" s="267"/>
      <c r="F69" s="136" t="s">
        <v>25</v>
      </c>
      <c r="G69" s="137"/>
      <c r="H69" s="137"/>
      <c r="I69" s="137">
        <f>'SO_KD01 1 Pol'!G101</f>
        <v>0</v>
      </c>
      <c r="J69" s="133" t="str">
        <f>IF(I77=0,"",I69/I77*100)</f>
        <v/>
      </c>
    </row>
    <row r="70" spans="1:10" ht="36.75" customHeight="1" x14ac:dyDescent="0.2">
      <c r="A70" s="124"/>
      <c r="B70" s="129" t="s">
        <v>96</v>
      </c>
      <c r="C70" s="266" t="s">
        <v>97</v>
      </c>
      <c r="D70" s="267"/>
      <c r="E70" s="267"/>
      <c r="F70" s="136" t="s">
        <v>25</v>
      </c>
      <c r="G70" s="137"/>
      <c r="H70" s="137"/>
      <c r="I70" s="137">
        <f>'SO_KD01 1 Pol'!G108</f>
        <v>0</v>
      </c>
      <c r="J70" s="133" t="str">
        <f>IF(I77=0,"",I70/I77*100)</f>
        <v/>
      </c>
    </row>
    <row r="71" spans="1:10" ht="36.75" customHeight="1" x14ac:dyDescent="0.2">
      <c r="A71" s="124"/>
      <c r="B71" s="129" t="s">
        <v>98</v>
      </c>
      <c r="C71" s="266" t="s">
        <v>99</v>
      </c>
      <c r="D71" s="267"/>
      <c r="E71" s="267"/>
      <c r="F71" s="136" t="s">
        <v>25</v>
      </c>
      <c r="G71" s="137"/>
      <c r="H71" s="137"/>
      <c r="I71" s="137">
        <f>'SO_KD01 1 Pol'!G128</f>
        <v>0</v>
      </c>
      <c r="J71" s="133" t="str">
        <f>IF(I77=0,"",I71/I77*100)</f>
        <v/>
      </c>
    </row>
    <row r="72" spans="1:10" ht="36.75" customHeight="1" x14ac:dyDescent="0.2">
      <c r="A72" s="124"/>
      <c r="B72" s="129" t="s">
        <v>100</v>
      </c>
      <c r="C72" s="266" t="s">
        <v>101</v>
      </c>
      <c r="D72" s="267"/>
      <c r="E72" s="267"/>
      <c r="F72" s="136" t="s">
        <v>25</v>
      </c>
      <c r="G72" s="137"/>
      <c r="H72" s="137"/>
      <c r="I72" s="137">
        <f>'SO_KD01 1 Pol'!G130</f>
        <v>0</v>
      </c>
      <c r="J72" s="133" t="str">
        <f>IF(I77=0,"",I72/I77*100)</f>
        <v/>
      </c>
    </row>
    <row r="73" spans="1:10" ht="36.75" customHeight="1" x14ac:dyDescent="0.2">
      <c r="A73" s="124"/>
      <c r="B73" s="129" t="s">
        <v>102</v>
      </c>
      <c r="C73" s="266" t="s">
        <v>103</v>
      </c>
      <c r="D73" s="267"/>
      <c r="E73" s="267"/>
      <c r="F73" s="136" t="s">
        <v>26</v>
      </c>
      <c r="G73" s="137"/>
      <c r="H73" s="137"/>
      <c r="I73" s="137">
        <f>'SO_KD01 1 Pol'!G139</f>
        <v>0</v>
      </c>
      <c r="J73" s="133" t="str">
        <f>IF(I77=0,"",I73/I77*100)</f>
        <v/>
      </c>
    </row>
    <row r="74" spans="1:10" ht="36.75" customHeight="1" x14ac:dyDescent="0.2">
      <c r="A74" s="124"/>
      <c r="B74" s="129" t="s">
        <v>104</v>
      </c>
      <c r="C74" s="266" t="s">
        <v>105</v>
      </c>
      <c r="D74" s="267"/>
      <c r="E74" s="267"/>
      <c r="F74" s="136" t="s">
        <v>106</v>
      </c>
      <c r="G74" s="137"/>
      <c r="H74" s="137"/>
      <c r="I74" s="137">
        <f>'SO_KD01 1 Pol'!G149</f>
        <v>0</v>
      </c>
      <c r="J74" s="133" t="str">
        <f>IF(I77=0,"",I74/I77*100)</f>
        <v/>
      </c>
    </row>
    <row r="75" spans="1:10" ht="36.75" customHeight="1" x14ac:dyDescent="0.2">
      <c r="A75" s="124"/>
      <c r="B75" s="129" t="s">
        <v>107</v>
      </c>
      <c r="C75" s="266" t="s">
        <v>27</v>
      </c>
      <c r="D75" s="267"/>
      <c r="E75" s="267"/>
      <c r="F75" s="136" t="s">
        <v>107</v>
      </c>
      <c r="G75" s="137"/>
      <c r="H75" s="137"/>
      <c r="I75" s="137">
        <f>'0 1 Naklady'!G8</f>
        <v>0</v>
      </c>
      <c r="J75" s="133" t="str">
        <f>IF(I77=0,"",I75/I77*100)</f>
        <v/>
      </c>
    </row>
    <row r="76" spans="1:10" ht="36.75" customHeight="1" x14ac:dyDescent="0.2">
      <c r="A76" s="124"/>
      <c r="B76" s="129" t="s">
        <v>108</v>
      </c>
      <c r="C76" s="266" t="s">
        <v>28</v>
      </c>
      <c r="D76" s="267"/>
      <c r="E76" s="267"/>
      <c r="F76" s="136" t="s">
        <v>108</v>
      </c>
      <c r="G76" s="137"/>
      <c r="H76" s="137"/>
      <c r="I76" s="137">
        <f>'0 1 Naklady'!G11</f>
        <v>0</v>
      </c>
      <c r="J76" s="133" t="str">
        <f>IF(I77=0,"",I76/I77*100)</f>
        <v/>
      </c>
    </row>
    <row r="77" spans="1:10" ht="25.5" customHeight="1" x14ac:dyDescent="0.2">
      <c r="A77" s="125"/>
      <c r="B77" s="130" t="s">
        <v>1</v>
      </c>
      <c r="C77" s="131"/>
      <c r="D77" s="132"/>
      <c r="E77" s="132"/>
      <c r="F77" s="138"/>
      <c r="G77" s="139"/>
      <c r="H77" s="139"/>
      <c r="I77" s="139">
        <f>SUM(I57:I76)</f>
        <v>0</v>
      </c>
      <c r="J77" s="134">
        <f>SUM(J57:J76)</f>
        <v>0</v>
      </c>
    </row>
    <row r="78" spans="1:10" x14ac:dyDescent="0.2">
      <c r="F78" s="88"/>
      <c r="G78" s="88"/>
      <c r="H78" s="88"/>
      <c r="I78" s="88"/>
      <c r="J78" s="135"/>
    </row>
    <row r="79" spans="1:10" x14ac:dyDescent="0.2">
      <c r="F79" s="88"/>
      <c r="G79" s="88"/>
      <c r="H79" s="88"/>
      <c r="I79" s="88"/>
      <c r="J79" s="135"/>
    </row>
    <row r="80" spans="1:10" x14ac:dyDescent="0.2">
      <c r="F80" s="88"/>
      <c r="G80" s="88"/>
      <c r="H80" s="88"/>
      <c r="I80" s="88"/>
      <c r="J80" s="135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C76:E76"/>
    <mergeCell ref="C71:E71"/>
    <mergeCell ref="C72:E72"/>
    <mergeCell ref="C73:E73"/>
    <mergeCell ref="C74:E74"/>
    <mergeCell ref="C75:E75"/>
    <mergeCell ref="C67:E67"/>
    <mergeCell ref="C68:E68"/>
    <mergeCell ref="C69:E69"/>
    <mergeCell ref="C70:E70"/>
    <mergeCell ref="C65:E65"/>
    <mergeCell ref="C66:E66"/>
    <mergeCell ref="C60:E60"/>
    <mergeCell ref="C61:E61"/>
    <mergeCell ref="C62:E62"/>
    <mergeCell ref="C63:E63"/>
    <mergeCell ref="C64:E64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68" t="s">
        <v>6</v>
      </c>
      <c r="B1" s="268"/>
      <c r="C1" s="269"/>
      <c r="D1" s="268"/>
      <c r="E1" s="268"/>
      <c r="F1" s="268"/>
      <c r="G1" s="268"/>
    </row>
    <row r="2" spans="1:7" ht="24.95" customHeight="1" x14ac:dyDescent="0.2">
      <c r="A2" s="50" t="s">
        <v>7</v>
      </c>
      <c r="B2" s="49"/>
      <c r="C2" s="270"/>
      <c r="D2" s="270"/>
      <c r="E2" s="270"/>
      <c r="F2" s="270"/>
      <c r="G2" s="271"/>
    </row>
    <row r="3" spans="1:7" ht="24.95" customHeight="1" x14ac:dyDescent="0.2">
      <c r="A3" s="50" t="s">
        <v>8</v>
      </c>
      <c r="B3" s="49"/>
      <c r="C3" s="270"/>
      <c r="D3" s="270"/>
      <c r="E3" s="270"/>
      <c r="F3" s="270"/>
      <c r="G3" s="271"/>
    </row>
    <row r="4" spans="1:7" ht="24.95" customHeight="1" x14ac:dyDescent="0.2">
      <c r="A4" s="50" t="s">
        <v>9</v>
      </c>
      <c r="B4" s="49"/>
      <c r="C4" s="270"/>
      <c r="D4" s="270"/>
      <c r="E4" s="270"/>
      <c r="F4" s="270"/>
      <c r="G4" s="271"/>
    </row>
    <row r="5" spans="1:7" x14ac:dyDescent="0.2">
      <c r="B5" s="4"/>
      <c r="C5" s="5"/>
      <c r="D5" s="6"/>
    </row>
  </sheetData>
  <sheetProtection algorithmName="SHA-512" hashValue="XSQ1DPMTVDq7tVNk5BEiitqihRQwHSmzUlYjxyZ/y4ZGvUehT0bWAJ5PX+bZVV3m7ABSQvI7pj8GQoRZiqmzGw==" saltValue="MDqd26YVZPaAqCiD6AKQ0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2" t="s">
        <v>109</v>
      </c>
      <c r="B1" s="272"/>
      <c r="C1" s="272"/>
      <c r="D1" s="272"/>
      <c r="E1" s="272"/>
      <c r="F1" s="272"/>
      <c r="G1" s="272"/>
      <c r="AG1" t="s">
        <v>110</v>
      </c>
    </row>
    <row r="2" spans="1:60" ht="25.15" customHeight="1" x14ac:dyDescent="0.2">
      <c r="A2" s="50" t="s">
        <v>7</v>
      </c>
      <c r="B2" s="49" t="s">
        <v>43</v>
      </c>
      <c r="C2" s="273" t="s">
        <v>44</v>
      </c>
      <c r="D2" s="274"/>
      <c r="E2" s="274"/>
      <c r="F2" s="274"/>
      <c r="G2" s="275"/>
      <c r="AG2" t="s">
        <v>111</v>
      </c>
    </row>
    <row r="3" spans="1:60" ht="25.15" customHeight="1" x14ac:dyDescent="0.2">
      <c r="A3" s="50" t="s">
        <v>8</v>
      </c>
      <c r="B3" s="49" t="s">
        <v>112</v>
      </c>
      <c r="C3" s="273" t="s">
        <v>52</v>
      </c>
      <c r="D3" s="274"/>
      <c r="E3" s="274"/>
      <c r="F3" s="274"/>
      <c r="G3" s="275"/>
      <c r="AC3" s="122" t="s">
        <v>113</v>
      </c>
      <c r="AG3" t="s">
        <v>114</v>
      </c>
    </row>
    <row r="4" spans="1:60" ht="25.15" customHeight="1" x14ac:dyDescent="0.2">
      <c r="A4" s="141" t="s">
        <v>9</v>
      </c>
      <c r="B4" s="142" t="s">
        <v>53</v>
      </c>
      <c r="C4" s="276" t="s">
        <v>52</v>
      </c>
      <c r="D4" s="277"/>
      <c r="E4" s="277"/>
      <c r="F4" s="277"/>
      <c r="G4" s="278"/>
      <c r="AG4" t="s">
        <v>115</v>
      </c>
    </row>
    <row r="5" spans="1:60" x14ac:dyDescent="0.2">
      <c r="D5" s="10"/>
    </row>
    <row r="6" spans="1:60" ht="38.25" x14ac:dyDescent="0.2">
      <c r="A6" s="144" t="s">
        <v>116</v>
      </c>
      <c r="B6" s="146" t="s">
        <v>117</v>
      </c>
      <c r="C6" s="146" t="s">
        <v>118</v>
      </c>
      <c r="D6" s="145" t="s">
        <v>119</v>
      </c>
      <c r="E6" s="144" t="s">
        <v>120</v>
      </c>
      <c r="F6" s="143" t="s">
        <v>121</v>
      </c>
      <c r="G6" s="144" t="s">
        <v>29</v>
      </c>
      <c r="H6" s="147" t="s">
        <v>30</v>
      </c>
      <c r="I6" s="147" t="s">
        <v>122</v>
      </c>
      <c r="J6" s="147" t="s">
        <v>31</v>
      </c>
      <c r="K6" s="147" t="s">
        <v>123</v>
      </c>
      <c r="L6" s="147" t="s">
        <v>124</v>
      </c>
      <c r="M6" s="147" t="s">
        <v>125</v>
      </c>
      <c r="N6" s="147" t="s">
        <v>126</v>
      </c>
      <c r="O6" s="147" t="s">
        <v>127</v>
      </c>
      <c r="P6" s="147" t="s">
        <v>128</v>
      </c>
      <c r="Q6" s="147" t="s">
        <v>129</v>
      </c>
      <c r="R6" s="147" t="s">
        <v>130</v>
      </c>
      <c r="S6" s="147" t="s">
        <v>131</v>
      </c>
      <c r="T6" s="147" t="s">
        <v>132</v>
      </c>
      <c r="U6" s="147" t="s">
        <v>133</v>
      </c>
      <c r="V6" s="147" t="s">
        <v>134</v>
      </c>
      <c r="W6" s="147" t="s">
        <v>135</v>
      </c>
      <c r="X6" s="147" t="s">
        <v>136</v>
      </c>
      <c r="Y6" s="147" t="s">
        <v>137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2" t="s">
        <v>138</v>
      </c>
      <c r="B8" s="163" t="s">
        <v>107</v>
      </c>
      <c r="C8" s="183" t="s">
        <v>27</v>
      </c>
      <c r="D8" s="164"/>
      <c r="E8" s="165"/>
      <c r="F8" s="166"/>
      <c r="G8" s="166">
        <f>SUMIF(AG9:AG10,"&lt;&gt;NOR",G9:G10)</f>
        <v>0</v>
      </c>
      <c r="H8" s="166"/>
      <c r="I8" s="166">
        <f>SUM(I9:I10)</f>
        <v>0</v>
      </c>
      <c r="J8" s="166"/>
      <c r="K8" s="166">
        <f>SUM(K9:K10)</f>
        <v>0</v>
      </c>
      <c r="L8" s="166"/>
      <c r="M8" s="166">
        <f>SUM(M9:M10)</f>
        <v>0</v>
      </c>
      <c r="N8" s="165"/>
      <c r="O8" s="165">
        <f>SUM(O9:O10)</f>
        <v>0</v>
      </c>
      <c r="P8" s="165"/>
      <c r="Q8" s="165">
        <f>SUM(Q9:Q10)</f>
        <v>0</v>
      </c>
      <c r="R8" s="166"/>
      <c r="S8" s="166"/>
      <c r="T8" s="167"/>
      <c r="U8" s="161"/>
      <c r="V8" s="161">
        <f>SUM(V9:V10)</f>
        <v>0</v>
      </c>
      <c r="W8" s="161"/>
      <c r="X8" s="161"/>
      <c r="Y8" s="161"/>
      <c r="AG8" t="s">
        <v>139</v>
      </c>
    </row>
    <row r="9" spans="1:60" outlineLevel="1" x14ac:dyDescent="0.2">
      <c r="A9" s="176">
        <v>1</v>
      </c>
      <c r="B9" s="177" t="s">
        <v>140</v>
      </c>
      <c r="C9" s="184" t="s">
        <v>141</v>
      </c>
      <c r="D9" s="178" t="s">
        <v>142</v>
      </c>
      <c r="E9" s="179">
        <v>1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/>
      <c r="S9" s="181" t="s">
        <v>143</v>
      </c>
      <c r="T9" s="182" t="s">
        <v>144</v>
      </c>
      <c r="U9" s="159">
        <v>0</v>
      </c>
      <c r="V9" s="159">
        <f>ROUND(E9*U9,2)</f>
        <v>0</v>
      </c>
      <c r="W9" s="159"/>
      <c r="X9" s="159" t="s">
        <v>145</v>
      </c>
      <c r="Y9" s="159" t="s">
        <v>146</v>
      </c>
      <c r="Z9" s="148"/>
      <c r="AA9" s="148"/>
      <c r="AB9" s="148"/>
      <c r="AC9" s="148"/>
      <c r="AD9" s="148"/>
      <c r="AE9" s="148"/>
      <c r="AF9" s="148"/>
      <c r="AG9" s="148" t="s">
        <v>147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6">
        <v>2</v>
      </c>
      <c r="B10" s="177" t="s">
        <v>148</v>
      </c>
      <c r="C10" s="184" t="s">
        <v>149</v>
      </c>
      <c r="D10" s="178" t="s">
        <v>142</v>
      </c>
      <c r="E10" s="179">
        <v>1</v>
      </c>
      <c r="F10" s="180"/>
      <c r="G10" s="181">
        <f>ROUND(E10*F10,2)</f>
        <v>0</v>
      </c>
      <c r="H10" s="180"/>
      <c r="I10" s="181">
        <f>ROUND(E10*H10,2)</f>
        <v>0</v>
      </c>
      <c r="J10" s="180"/>
      <c r="K10" s="181">
        <f>ROUND(E10*J10,2)</f>
        <v>0</v>
      </c>
      <c r="L10" s="181">
        <v>21</v>
      </c>
      <c r="M10" s="181">
        <f>G10*(1+L10/100)</f>
        <v>0</v>
      </c>
      <c r="N10" s="179">
        <v>0</v>
      </c>
      <c r="O10" s="179">
        <f>ROUND(E10*N10,2)</f>
        <v>0</v>
      </c>
      <c r="P10" s="179">
        <v>0</v>
      </c>
      <c r="Q10" s="179">
        <f>ROUND(E10*P10,2)</f>
        <v>0</v>
      </c>
      <c r="R10" s="181"/>
      <c r="S10" s="181" t="s">
        <v>143</v>
      </c>
      <c r="T10" s="182" t="s">
        <v>144</v>
      </c>
      <c r="U10" s="159">
        <v>0</v>
      </c>
      <c r="V10" s="159">
        <f>ROUND(E10*U10,2)</f>
        <v>0</v>
      </c>
      <c r="W10" s="159"/>
      <c r="X10" s="159" t="s">
        <v>145</v>
      </c>
      <c r="Y10" s="159" t="s">
        <v>146</v>
      </c>
      <c r="Z10" s="148"/>
      <c r="AA10" s="148"/>
      <c r="AB10" s="148"/>
      <c r="AC10" s="148"/>
      <c r="AD10" s="148"/>
      <c r="AE10" s="148"/>
      <c r="AF10" s="148"/>
      <c r="AG10" s="148" t="s">
        <v>147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2" t="s">
        <v>138</v>
      </c>
      <c r="B11" s="163" t="s">
        <v>108</v>
      </c>
      <c r="C11" s="183" t="s">
        <v>28</v>
      </c>
      <c r="D11" s="164"/>
      <c r="E11" s="165"/>
      <c r="F11" s="166"/>
      <c r="G11" s="166">
        <f>SUMIF(AG12:AG19,"&lt;&gt;NOR",G12:G19)</f>
        <v>0</v>
      </c>
      <c r="H11" s="166"/>
      <c r="I11" s="166">
        <f>SUM(I12:I19)</f>
        <v>0</v>
      </c>
      <c r="J11" s="166"/>
      <c r="K11" s="166">
        <f>SUM(K12:K19)</f>
        <v>0</v>
      </c>
      <c r="L11" s="166"/>
      <c r="M11" s="166">
        <f>SUM(M12:M19)</f>
        <v>0</v>
      </c>
      <c r="N11" s="165"/>
      <c r="O11" s="165">
        <f>SUM(O12:O19)</f>
        <v>0</v>
      </c>
      <c r="P11" s="165"/>
      <c r="Q11" s="165">
        <f>SUM(Q12:Q19)</f>
        <v>0</v>
      </c>
      <c r="R11" s="166"/>
      <c r="S11" s="166"/>
      <c r="T11" s="167"/>
      <c r="U11" s="161"/>
      <c r="V11" s="161">
        <f>SUM(V12:V19)</f>
        <v>0</v>
      </c>
      <c r="W11" s="161"/>
      <c r="X11" s="161"/>
      <c r="Y11" s="161"/>
      <c r="AG11" t="s">
        <v>139</v>
      </c>
    </row>
    <row r="12" spans="1:60" outlineLevel="1" x14ac:dyDescent="0.2">
      <c r="A12" s="176">
        <v>3</v>
      </c>
      <c r="B12" s="177" t="s">
        <v>150</v>
      </c>
      <c r="C12" s="184" t="s">
        <v>151</v>
      </c>
      <c r="D12" s="178" t="s">
        <v>142</v>
      </c>
      <c r="E12" s="179">
        <v>1</v>
      </c>
      <c r="F12" s="180"/>
      <c r="G12" s="181">
        <f t="shared" ref="G12:G19" si="0">ROUND(E12*F12,2)</f>
        <v>0</v>
      </c>
      <c r="H12" s="180"/>
      <c r="I12" s="181">
        <f t="shared" ref="I12:I19" si="1">ROUND(E12*H12,2)</f>
        <v>0</v>
      </c>
      <c r="J12" s="180"/>
      <c r="K12" s="181">
        <f t="shared" ref="K12:K19" si="2">ROUND(E12*J12,2)</f>
        <v>0</v>
      </c>
      <c r="L12" s="181">
        <v>21</v>
      </c>
      <c r="M12" s="181">
        <f t="shared" ref="M12:M19" si="3">G12*(1+L12/100)</f>
        <v>0</v>
      </c>
      <c r="N12" s="179">
        <v>0</v>
      </c>
      <c r="O12" s="179">
        <f t="shared" ref="O12:O19" si="4">ROUND(E12*N12,2)</f>
        <v>0</v>
      </c>
      <c r="P12" s="179">
        <v>0</v>
      </c>
      <c r="Q12" s="179">
        <f t="shared" ref="Q12:Q19" si="5">ROUND(E12*P12,2)</f>
        <v>0</v>
      </c>
      <c r="R12" s="181"/>
      <c r="S12" s="181" t="s">
        <v>143</v>
      </c>
      <c r="T12" s="182" t="s">
        <v>144</v>
      </c>
      <c r="U12" s="159">
        <v>0</v>
      </c>
      <c r="V12" s="159">
        <f t="shared" ref="V12:V19" si="6">ROUND(E12*U12,2)</f>
        <v>0</v>
      </c>
      <c r="W12" s="159"/>
      <c r="X12" s="159" t="s">
        <v>145</v>
      </c>
      <c r="Y12" s="159" t="s">
        <v>146</v>
      </c>
      <c r="Z12" s="148"/>
      <c r="AA12" s="148"/>
      <c r="AB12" s="148"/>
      <c r="AC12" s="148"/>
      <c r="AD12" s="148"/>
      <c r="AE12" s="148"/>
      <c r="AF12" s="148"/>
      <c r="AG12" s="148" t="s">
        <v>147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6">
        <v>4</v>
      </c>
      <c r="B13" s="177" t="s">
        <v>152</v>
      </c>
      <c r="C13" s="184" t="s">
        <v>153</v>
      </c>
      <c r="D13" s="178" t="s">
        <v>142</v>
      </c>
      <c r="E13" s="179">
        <v>1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21</v>
      </c>
      <c r="M13" s="181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81"/>
      <c r="S13" s="181" t="s">
        <v>143</v>
      </c>
      <c r="T13" s="182" t="s">
        <v>144</v>
      </c>
      <c r="U13" s="159">
        <v>0</v>
      </c>
      <c r="V13" s="159">
        <f t="shared" si="6"/>
        <v>0</v>
      </c>
      <c r="W13" s="159"/>
      <c r="X13" s="159" t="s">
        <v>145</v>
      </c>
      <c r="Y13" s="159" t="s">
        <v>146</v>
      </c>
      <c r="Z13" s="148"/>
      <c r="AA13" s="148"/>
      <c r="AB13" s="148"/>
      <c r="AC13" s="148"/>
      <c r="AD13" s="148"/>
      <c r="AE13" s="148"/>
      <c r="AF13" s="148"/>
      <c r="AG13" s="148" t="s">
        <v>147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6">
        <v>5</v>
      </c>
      <c r="B14" s="177" t="s">
        <v>154</v>
      </c>
      <c r="C14" s="184" t="s">
        <v>155</v>
      </c>
      <c r="D14" s="178" t="s">
        <v>142</v>
      </c>
      <c r="E14" s="179">
        <v>1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21</v>
      </c>
      <c r="M14" s="181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81"/>
      <c r="S14" s="181" t="s">
        <v>143</v>
      </c>
      <c r="T14" s="182" t="s">
        <v>144</v>
      </c>
      <c r="U14" s="159">
        <v>0</v>
      </c>
      <c r="V14" s="159">
        <f t="shared" si="6"/>
        <v>0</v>
      </c>
      <c r="W14" s="159"/>
      <c r="X14" s="159" t="s">
        <v>145</v>
      </c>
      <c r="Y14" s="159" t="s">
        <v>146</v>
      </c>
      <c r="Z14" s="148"/>
      <c r="AA14" s="148"/>
      <c r="AB14" s="148"/>
      <c r="AC14" s="148"/>
      <c r="AD14" s="148"/>
      <c r="AE14" s="148"/>
      <c r="AF14" s="148"/>
      <c r="AG14" s="148" t="s">
        <v>147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6">
        <v>6</v>
      </c>
      <c r="B15" s="177" t="s">
        <v>156</v>
      </c>
      <c r="C15" s="184" t="s">
        <v>157</v>
      </c>
      <c r="D15" s="178" t="s">
        <v>142</v>
      </c>
      <c r="E15" s="179">
        <v>1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21</v>
      </c>
      <c r="M15" s="181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81"/>
      <c r="S15" s="181" t="s">
        <v>143</v>
      </c>
      <c r="T15" s="182" t="s">
        <v>144</v>
      </c>
      <c r="U15" s="159">
        <v>0</v>
      </c>
      <c r="V15" s="159">
        <f t="shared" si="6"/>
        <v>0</v>
      </c>
      <c r="W15" s="159"/>
      <c r="X15" s="159" t="s">
        <v>145</v>
      </c>
      <c r="Y15" s="159" t="s">
        <v>146</v>
      </c>
      <c r="Z15" s="148"/>
      <c r="AA15" s="148"/>
      <c r="AB15" s="148"/>
      <c r="AC15" s="148"/>
      <c r="AD15" s="148"/>
      <c r="AE15" s="148"/>
      <c r="AF15" s="148"/>
      <c r="AG15" s="148" t="s">
        <v>147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6">
        <v>7</v>
      </c>
      <c r="B16" s="177" t="s">
        <v>158</v>
      </c>
      <c r="C16" s="184" t="s">
        <v>159</v>
      </c>
      <c r="D16" s="178" t="s">
        <v>142</v>
      </c>
      <c r="E16" s="179">
        <v>1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21</v>
      </c>
      <c r="M16" s="181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81"/>
      <c r="S16" s="181" t="s">
        <v>160</v>
      </c>
      <c r="T16" s="182" t="s">
        <v>144</v>
      </c>
      <c r="U16" s="159">
        <v>0</v>
      </c>
      <c r="V16" s="159">
        <f t="shared" si="6"/>
        <v>0</v>
      </c>
      <c r="W16" s="159"/>
      <c r="X16" s="159" t="s">
        <v>145</v>
      </c>
      <c r="Y16" s="159" t="s">
        <v>146</v>
      </c>
      <c r="Z16" s="148"/>
      <c r="AA16" s="148"/>
      <c r="AB16" s="148"/>
      <c r="AC16" s="148"/>
      <c r="AD16" s="148"/>
      <c r="AE16" s="148"/>
      <c r="AF16" s="148"/>
      <c r="AG16" s="148" t="s">
        <v>147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6">
        <v>8</v>
      </c>
      <c r="B17" s="177" t="s">
        <v>161</v>
      </c>
      <c r="C17" s="184" t="s">
        <v>162</v>
      </c>
      <c r="D17" s="178" t="s">
        <v>142</v>
      </c>
      <c r="E17" s="179">
        <v>1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21</v>
      </c>
      <c r="M17" s="181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81"/>
      <c r="S17" s="181" t="s">
        <v>160</v>
      </c>
      <c r="T17" s="182" t="s">
        <v>144</v>
      </c>
      <c r="U17" s="159">
        <v>0</v>
      </c>
      <c r="V17" s="159">
        <f t="shared" si="6"/>
        <v>0</v>
      </c>
      <c r="W17" s="159"/>
      <c r="X17" s="159" t="s">
        <v>145</v>
      </c>
      <c r="Y17" s="159" t="s">
        <v>146</v>
      </c>
      <c r="Z17" s="148"/>
      <c r="AA17" s="148"/>
      <c r="AB17" s="148"/>
      <c r="AC17" s="148"/>
      <c r="AD17" s="148"/>
      <c r="AE17" s="148"/>
      <c r="AF17" s="148"/>
      <c r="AG17" s="148" t="s">
        <v>147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6">
        <v>9</v>
      </c>
      <c r="B18" s="177" t="s">
        <v>163</v>
      </c>
      <c r="C18" s="184" t="s">
        <v>164</v>
      </c>
      <c r="D18" s="178" t="s">
        <v>142</v>
      </c>
      <c r="E18" s="179">
        <v>1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21</v>
      </c>
      <c r="M18" s="181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81"/>
      <c r="S18" s="181" t="s">
        <v>160</v>
      </c>
      <c r="T18" s="182" t="s">
        <v>144</v>
      </c>
      <c r="U18" s="159">
        <v>0</v>
      </c>
      <c r="V18" s="159">
        <f t="shared" si="6"/>
        <v>0</v>
      </c>
      <c r="W18" s="159"/>
      <c r="X18" s="159" t="s">
        <v>145</v>
      </c>
      <c r="Y18" s="159" t="s">
        <v>146</v>
      </c>
      <c r="Z18" s="148"/>
      <c r="AA18" s="148"/>
      <c r="AB18" s="148"/>
      <c r="AC18" s="148"/>
      <c r="AD18" s="148"/>
      <c r="AE18" s="148"/>
      <c r="AF18" s="148"/>
      <c r="AG18" s="148" t="s">
        <v>147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69">
        <v>10</v>
      </c>
      <c r="B19" s="170" t="s">
        <v>165</v>
      </c>
      <c r="C19" s="185" t="s">
        <v>166</v>
      </c>
      <c r="D19" s="171" t="s">
        <v>142</v>
      </c>
      <c r="E19" s="172">
        <v>1</v>
      </c>
      <c r="F19" s="173"/>
      <c r="G19" s="174">
        <f t="shared" si="0"/>
        <v>0</v>
      </c>
      <c r="H19" s="173"/>
      <c r="I19" s="174">
        <f t="shared" si="1"/>
        <v>0</v>
      </c>
      <c r="J19" s="173"/>
      <c r="K19" s="174">
        <f t="shared" si="2"/>
        <v>0</v>
      </c>
      <c r="L19" s="174">
        <v>21</v>
      </c>
      <c r="M19" s="174">
        <f t="shared" si="3"/>
        <v>0</v>
      </c>
      <c r="N19" s="172">
        <v>0</v>
      </c>
      <c r="O19" s="172">
        <f t="shared" si="4"/>
        <v>0</v>
      </c>
      <c r="P19" s="172">
        <v>0</v>
      </c>
      <c r="Q19" s="172">
        <f t="shared" si="5"/>
        <v>0</v>
      </c>
      <c r="R19" s="174"/>
      <c r="S19" s="174" t="s">
        <v>160</v>
      </c>
      <c r="T19" s="175" t="s">
        <v>144</v>
      </c>
      <c r="U19" s="159">
        <v>0</v>
      </c>
      <c r="V19" s="159">
        <f t="shared" si="6"/>
        <v>0</v>
      </c>
      <c r="W19" s="159"/>
      <c r="X19" s="159" t="s">
        <v>145</v>
      </c>
      <c r="Y19" s="159" t="s">
        <v>146</v>
      </c>
      <c r="Z19" s="148"/>
      <c r="AA19" s="148"/>
      <c r="AB19" s="148"/>
      <c r="AC19" s="148"/>
      <c r="AD19" s="148"/>
      <c r="AE19" s="148"/>
      <c r="AF19" s="148"/>
      <c r="AG19" s="148" t="s">
        <v>147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x14ac:dyDescent="0.2">
      <c r="A20" s="3"/>
      <c r="B20" s="4"/>
      <c r="C20" s="186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15</v>
      </c>
      <c r="AF20">
        <v>21</v>
      </c>
      <c r="AG20" t="s">
        <v>124</v>
      </c>
    </row>
    <row r="21" spans="1:60" x14ac:dyDescent="0.2">
      <c r="A21" s="151"/>
      <c r="B21" s="152" t="s">
        <v>29</v>
      </c>
      <c r="C21" s="187"/>
      <c r="D21" s="153"/>
      <c r="E21" s="154"/>
      <c r="F21" s="154"/>
      <c r="G21" s="168">
        <f>G8+G11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0</v>
      </c>
      <c r="AG21" t="s">
        <v>167</v>
      </c>
    </row>
    <row r="22" spans="1:60" x14ac:dyDescent="0.2">
      <c r="C22" s="188"/>
      <c r="D22" s="10"/>
      <c r="AG22" t="s">
        <v>168</v>
      </c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1XBZOr3a3ExNmX83HrCvvmqGdlWUwFkMl9LITFFysVv8etBF58uH0LSCpbnOrLBVNXHqiKUQJtm/+I1+lNrFA==" saltValue="uatWejenRyD+q1NapHVDW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84"/>
  <sheetViews>
    <sheetView tabSelected="1" zoomScale="130" zoomScaleNormal="130" workbookViewId="0">
      <pane ySplit="7" topLeftCell="A86" activePane="bottomLeft" state="frozen"/>
      <selection pane="bottomLeft" activeCell="F89" sqref="F89"/>
    </sheetView>
  </sheetViews>
  <sheetFormatPr defaultRowHeight="12.75" outlineLevelRow="3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2" t="s">
        <v>169</v>
      </c>
      <c r="B1" s="272"/>
      <c r="C1" s="272"/>
      <c r="D1" s="272"/>
      <c r="E1" s="272"/>
      <c r="F1" s="272"/>
      <c r="G1" s="272"/>
      <c r="AG1" t="s">
        <v>110</v>
      </c>
    </row>
    <row r="2" spans="1:60" ht="25.15" customHeight="1" x14ac:dyDescent="0.2">
      <c r="A2" s="50" t="s">
        <v>7</v>
      </c>
      <c r="B2" s="49" t="s">
        <v>43</v>
      </c>
      <c r="C2" s="273" t="s">
        <v>44</v>
      </c>
      <c r="D2" s="274"/>
      <c r="E2" s="274"/>
      <c r="F2" s="274"/>
      <c r="G2" s="275"/>
      <c r="AG2" t="s">
        <v>111</v>
      </c>
    </row>
    <row r="3" spans="1:60" ht="25.15" customHeight="1" x14ac:dyDescent="0.2">
      <c r="A3" s="50" t="s">
        <v>8</v>
      </c>
      <c r="B3" s="49" t="s">
        <v>55</v>
      </c>
      <c r="C3" s="273" t="s">
        <v>56</v>
      </c>
      <c r="D3" s="274"/>
      <c r="E3" s="274"/>
      <c r="F3" s="274"/>
      <c r="G3" s="275"/>
      <c r="AC3" s="122" t="s">
        <v>111</v>
      </c>
      <c r="AG3" t="s">
        <v>114</v>
      </c>
    </row>
    <row r="4" spans="1:60" ht="25.15" customHeight="1" x14ac:dyDescent="0.2">
      <c r="A4" s="141" t="s">
        <v>9</v>
      </c>
      <c r="B4" s="142" t="s">
        <v>53</v>
      </c>
      <c r="C4" s="276" t="s">
        <v>57</v>
      </c>
      <c r="D4" s="277"/>
      <c r="E4" s="277"/>
      <c r="F4" s="277"/>
      <c r="G4" s="278"/>
      <c r="AG4" t="s">
        <v>115</v>
      </c>
    </row>
    <row r="5" spans="1:60" x14ac:dyDescent="0.2">
      <c r="D5" s="10"/>
    </row>
    <row r="6" spans="1:60" ht="38.25" x14ac:dyDescent="0.2">
      <c r="A6" s="144" t="s">
        <v>116</v>
      </c>
      <c r="B6" s="146" t="s">
        <v>117</v>
      </c>
      <c r="C6" s="146" t="s">
        <v>118</v>
      </c>
      <c r="D6" s="145" t="s">
        <v>119</v>
      </c>
      <c r="E6" s="144" t="s">
        <v>120</v>
      </c>
      <c r="F6" s="143" t="s">
        <v>121</v>
      </c>
      <c r="G6" s="144" t="s">
        <v>29</v>
      </c>
      <c r="H6" s="147" t="s">
        <v>30</v>
      </c>
      <c r="I6" s="147" t="s">
        <v>122</v>
      </c>
      <c r="J6" s="147" t="s">
        <v>31</v>
      </c>
      <c r="K6" s="147" t="s">
        <v>123</v>
      </c>
      <c r="L6" s="147" t="s">
        <v>124</v>
      </c>
      <c r="M6" s="147" t="s">
        <v>125</v>
      </c>
      <c r="N6" s="147" t="s">
        <v>126</v>
      </c>
      <c r="O6" s="147" t="s">
        <v>127</v>
      </c>
      <c r="P6" s="147" t="s">
        <v>128</v>
      </c>
      <c r="Q6" s="147" t="s">
        <v>129</v>
      </c>
      <c r="R6" s="147" t="s">
        <v>130</v>
      </c>
      <c r="S6" s="147" t="s">
        <v>131</v>
      </c>
      <c r="T6" s="147" t="s">
        <v>132</v>
      </c>
      <c r="U6" s="147" t="s">
        <v>133</v>
      </c>
      <c r="V6" s="147" t="s">
        <v>134</v>
      </c>
      <c r="W6" s="147" t="s">
        <v>135</v>
      </c>
      <c r="X6" s="147" t="s">
        <v>136</v>
      </c>
      <c r="Y6" s="147" t="s">
        <v>137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2" t="s">
        <v>138</v>
      </c>
      <c r="B8" s="163" t="s">
        <v>70</v>
      </c>
      <c r="C8" s="183" t="s">
        <v>71</v>
      </c>
      <c r="D8" s="164"/>
      <c r="E8" s="165"/>
      <c r="F8" s="166"/>
      <c r="G8" s="166">
        <f>SUMIF(AG9:AG11,"&lt;&gt;NOR",G9:G11)</f>
        <v>0</v>
      </c>
      <c r="H8" s="166"/>
      <c r="I8" s="166">
        <f>SUM(I9:I11)</f>
        <v>0</v>
      </c>
      <c r="J8" s="166"/>
      <c r="K8" s="166">
        <f>SUM(K9:K11)</f>
        <v>0</v>
      </c>
      <c r="L8" s="166"/>
      <c r="M8" s="166">
        <f>SUM(M9:M11)</f>
        <v>0</v>
      </c>
      <c r="N8" s="165"/>
      <c r="O8" s="165">
        <f>SUM(O9:O11)</f>
        <v>0.03</v>
      </c>
      <c r="P8" s="165"/>
      <c r="Q8" s="165">
        <f>SUM(Q9:Q11)</f>
        <v>0</v>
      </c>
      <c r="R8" s="166"/>
      <c r="S8" s="166"/>
      <c r="T8" s="167"/>
      <c r="U8" s="161"/>
      <c r="V8" s="161">
        <f>SUM(V9:V11)</f>
        <v>0.17</v>
      </c>
      <c r="W8" s="161"/>
      <c r="X8" s="161"/>
      <c r="Y8" s="161"/>
      <c r="AG8" t="s">
        <v>139</v>
      </c>
    </row>
    <row r="9" spans="1:60" ht="22.5" outlineLevel="1" x14ac:dyDescent="0.2">
      <c r="A9" s="169">
        <v>1</v>
      </c>
      <c r="B9" s="170" t="s">
        <v>170</v>
      </c>
      <c r="C9" s="185" t="s">
        <v>171</v>
      </c>
      <c r="D9" s="171" t="s">
        <v>172</v>
      </c>
      <c r="E9" s="172">
        <v>4.0500000000000001E-2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0.76605000000000001</v>
      </c>
      <c r="O9" s="172">
        <f>ROUND(E9*N9,2)</f>
        <v>0.03</v>
      </c>
      <c r="P9" s="172">
        <v>0</v>
      </c>
      <c r="Q9" s="172">
        <f>ROUND(E9*P9,2)</f>
        <v>0</v>
      </c>
      <c r="R9" s="174" t="s">
        <v>173</v>
      </c>
      <c r="S9" s="174" t="s">
        <v>143</v>
      </c>
      <c r="T9" s="175" t="s">
        <v>143</v>
      </c>
      <c r="U9" s="159">
        <v>4.2801900000000002</v>
      </c>
      <c r="V9" s="159">
        <f>ROUND(E9*U9,2)</f>
        <v>0.17</v>
      </c>
      <c r="W9" s="159"/>
      <c r="X9" s="159" t="s">
        <v>174</v>
      </c>
      <c r="Y9" s="159" t="s">
        <v>146</v>
      </c>
      <c r="Z9" s="148"/>
      <c r="AA9" s="148"/>
      <c r="AB9" s="148"/>
      <c r="AC9" s="148"/>
      <c r="AD9" s="148"/>
      <c r="AE9" s="148"/>
      <c r="AF9" s="148"/>
      <c r="AG9" s="148" t="s">
        <v>175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81" t="s">
        <v>176</v>
      </c>
      <c r="D10" s="282"/>
      <c r="E10" s="282"/>
      <c r="F10" s="282"/>
      <c r="G10" s="282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177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93" t="s">
        <v>178</v>
      </c>
      <c r="D11" s="189"/>
      <c r="E11" s="190">
        <v>4.0500000000000001E-2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8"/>
      <c r="AA11" s="148"/>
      <c r="AB11" s="148"/>
      <c r="AC11" s="148"/>
      <c r="AD11" s="148"/>
      <c r="AE11" s="148"/>
      <c r="AF11" s="148"/>
      <c r="AG11" s="148" t="s">
        <v>179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x14ac:dyDescent="0.2">
      <c r="A12" s="162" t="s">
        <v>138</v>
      </c>
      <c r="B12" s="163" t="s">
        <v>72</v>
      </c>
      <c r="C12" s="183" t="s">
        <v>73</v>
      </c>
      <c r="D12" s="164"/>
      <c r="E12" s="165"/>
      <c r="F12" s="166"/>
      <c r="G12" s="166">
        <f>SUMIF(AG13:AG32,"&lt;&gt;NOR",G13:G32)</f>
        <v>0</v>
      </c>
      <c r="H12" s="166"/>
      <c r="I12" s="166">
        <f>SUM(I13:I32)</f>
        <v>0</v>
      </c>
      <c r="J12" s="166"/>
      <c r="K12" s="166">
        <f>SUM(K13:K32)</f>
        <v>0</v>
      </c>
      <c r="L12" s="166"/>
      <c r="M12" s="166">
        <f>SUM(M13:M32)</f>
        <v>0</v>
      </c>
      <c r="N12" s="165"/>
      <c r="O12" s="165">
        <f>SUM(O13:O32)</f>
        <v>2.54</v>
      </c>
      <c r="P12" s="165"/>
      <c r="Q12" s="165">
        <f>SUM(Q13:Q32)</f>
        <v>0</v>
      </c>
      <c r="R12" s="166"/>
      <c r="S12" s="166"/>
      <c r="T12" s="167"/>
      <c r="U12" s="161"/>
      <c r="V12" s="161">
        <f>SUM(V13:V32)</f>
        <v>76.47</v>
      </c>
      <c r="W12" s="161"/>
      <c r="X12" s="161"/>
      <c r="Y12" s="161"/>
      <c r="AG12" t="s">
        <v>139</v>
      </c>
    </row>
    <row r="13" spans="1:60" ht="22.5" outlineLevel="1" x14ac:dyDescent="0.2">
      <c r="A13" s="169">
        <v>2</v>
      </c>
      <c r="B13" s="170" t="s">
        <v>180</v>
      </c>
      <c r="C13" s="185" t="s">
        <v>181</v>
      </c>
      <c r="D13" s="171" t="s">
        <v>182</v>
      </c>
      <c r="E13" s="172">
        <v>3.4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2">
        <v>3.5000000000000003E-2</v>
      </c>
      <c r="O13" s="172">
        <f>ROUND(E13*N13,2)</f>
        <v>0.12</v>
      </c>
      <c r="P13" s="172">
        <v>0</v>
      </c>
      <c r="Q13" s="172">
        <f>ROUND(E13*P13,2)</f>
        <v>0</v>
      </c>
      <c r="R13" s="174" t="s">
        <v>183</v>
      </c>
      <c r="S13" s="174" t="s">
        <v>143</v>
      </c>
      <c r="T13" s="175" t="s">
        <v>143</v>
      </c>
      <c r="U13" s="159">
        <v>0.48</v>
      </c>
      <c r="V13" s="159">
        <f>ROUND(E13*U13,2)</f>
        <v>1.63</v>
      </c>
      <c r="W13" s="159"/>
      <c r="X13" s="159" t="s">
        <v>174</v>
      </c>
      <c r="Y13" s="159" t="s">
        <v>146</v>
      </c>
      <c r="Z13" s="148"/>
      <c r="AA13" s="148"/>
      <c r="AB13" s="148"/>
      <c r="AC13" s="148"/>
      <c r="AD13" s="148"/>
      <c r="AE13" s="148"/>
      <c r="AF13" s="148"/>
      <c r="AG13" s="148" t="s">
        <v>175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281" t="s">
        <v>184</v>
      </c>
      <c r="D14" s="282"/>
      <c r="E14" s="282"/>
      <c r="F14" s="282"/>
      <c r="G14" s="282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8"/>
      <c r="AA14" s="148"/>
      <c r="AB14" s="148"/>
      <c r="AC14" s="148"/>
      <c r="AD14" s="148"/>
      <c r="AE14" s="148"/>
      <c r="AF14" s="148"/>
      <c r="AG14" s="148" t="s">
        <v>177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93" t="s">
        <v>185</v>
      </c>
      <c r="D15" s="189"/>
      <c r="E15" s="190">
        <v>3.4</v>
      </c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8"/>
      <c r="AA15" s="148"/>
      <c r="AB15" s="148"/>
      <c r="AC15" s="148"/>
      <c r="AD15" s="148"/>
      <c r="AE15" s="148"/>
      <c r="AF15" s="148"/>
      <c r="AG15" s="148" t="s">
        <v>179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9">
        <v>3</v>
      </c>
      <c r="B16" s="170" t="s">
        <v>186</v>
      </c>
      <c r="C16" s="185" t="s">
        <v>187</v>
      </c>
      <c r="D16" s="171" t="s">
        <v>182</v>
      </c>
      <c r="E16" s="172">
        <v>13.3</v>
      </c>
      <c r="F16" s="173"/>
      <c r="G16" s="174">
        <f>ROUND(E16*F16,2)</f>
        <v>0</v>
      </c>
      <c r="H16" s="173"/>
      <c r="I16" s="174">
        <f>ROUND(E16*H16,2)</f>
        <v>0</v>
      </c>
      <c r="J16" s="173"/>
      <c r="K16" s="174">
        <f>ROUND(E16*J16,2)</f>
        <v>0</v>
      </c>
      <c r="L16" s="174">
        <v>21</v>
      </c>
      <c r="M16" s="174">
        <f>G16*(1+L16/100)</f>
        <v>0</v>
      </c>
      <c r="N16" s="172">
        <v>4.0000000000000003E-5</v>
      </c>
      <c r="O16" s="172">
        <f>ROUND(E16*N16,2)</f>
        <v>0</v>
      </c>
      <c r="P16" s="172">
        <v>0</v>
      </c>
      <c r="Q16" s="172">
        <f>ROUND(E16*P16,2)</f>
        <v>0</v>
      </c>
      <c r="R16" s="174" t="s">
        <v>183</v>
      </c>
      <c r="S16" s="174" t="s">
        <v>143</v>
      </c>
      <c r="T16" s="175" t="s">
        <v>143</v>
      </c>
      <c r="U16" s="159">
        <v>7.8E-2</v>
      </c>
      <c r="V16" s="159">
        <f>ROUND(E16*U16,2)</f>
        <v>1.04</v>
      </c>
      <c r="W16" s="159"/>
      <c r="X16" s="159" t="s">
        <v>174</v>
      </c>
      <c r="Y16" s="159" t="s">
        <v>146</v>
      </c>
      <c r="Z16" s="148"/>
      <c r="AA16" s="148"/>
      <c r="AB16" s="148"/>
      <c r="AC16" s="148"/>
      <c r="AD16" s="148"/>
      <c r="AE16" s="148"/>
      <c r="AF16" s="148"/>
      <c r="AG16" s="148" t="s">
        <v>175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2" x14ac:dyDescent="0.2">
      <c r="A17" s="155"/>
      <c r="B17" s="156"/>
      <c r="C17" s="281" t="s">
        <v>188</v>
      </c>
      <c r="D17" s="282"/>
      <c r="E17" s="282"/>
      <c r="F17" s="282"/>
      <c r="G17" s="282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8"/>
      <c r="AA17" s="148"/>
      <c r="AB17" s="148"/>
      <c r="AC17" s="148"/>
      <c r="AD17" s="148"/>
      <c r="AE17" s="148"/>
      <c r="AF17" s="148"/>
      <c r="AG17" s="148" t="s">
        <v>177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91" t="str">
        <f>C17</f>
        <v>které se zřizují před úpravami povrchu, a obalení osazených dveřních zárubní před znečištěním při úpravách povrchu nástřikem plastických maltovin včetně pozdějšího odkrytí,</v>
      </c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93" t="s">
        <v>189</v>
      </c>
      <c r="D18" s="189"/>
      <c r="E18" s="190">
        <v>13.3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8"/>
      <c r="AA18" s="148"/>
      <c r="AB18" s="148"/>
      <c r="AC18" s="148"/>
      <c r="AD18" s="148"/>
      <c r="AE18" s="148"/>
      <c r="AF18" s="148"/>
      <c r="AG18" s="148" t="s">
        <v>179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69">
        <v>4</v>
      </c>
      <c r="B19" s="170" t="s">
        <v>190</v>
      </c>
      <c r="C19" s="185" t="s">
        <v>191</v>
      </c>
      <c r="D19" s="171" t="s">
        <v>192</v>
      </c>
      <c r="E19" s="195">
        <v>2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2">
        <v>3.5619999999999999E-2</v>
      </c>
      <c r="O19" s="172">
        <f>ROUND(E19*N19,2)</f>
        <v>7.0000000000000007E-2</v>
      </c>
      <c r="P19" s="172">
        <v>0</v>
      </c>
      <c r="Q19" s="172">
        <f>ROUND(E19*P19,2)</f>
        <v>0</v>
      </c>
      <c r="R19" s="174" t="s">
        <v>173</v>
      </c>
      <c r="S19" s="174" t="s">
        <v>143</v>
      </c>
      <c r="T19" s="175" t="s">
        <v>143</v>
      </c>
      <c r="U19" s="159">
        <v>0.88292999999999999</v>
      </c>
      <c r="V19" s="159">
        <f>ROUND(E19*U19,2)</f>
        <v>1.77</v>
      </c>
      <c r="W19" s="159"/>
      <c r="X19" s="159" t="s">
        <v>174</v>
      </c>
      <c r="Y19" s="159" t="s">
        <v>146</v>
      </c>
      <c r="Z19" s="148"/>
      <c r="AA19" s="148"/>
      <c r="AB19" s="148"/>
      <c r="AC19" s="148"/>
      <c r="AD19" s="148"/>
      <c r="AE19" s="148"/>
      <c r="AF19" s="148"/>
      <c r="AG19" s="148" t="s">
        <v>175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281" t="s">
        <v>193</v>
      </c>
      <c r="D20" s="282"/>
      <c r="E20" s="282"/>
      <c r="F20" s="282"/>
      <c r="G20" s="282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8"/>
      <c r="AA20" s="148"/>
      <c r="AB20" s="148"/>
      <c r="AC20" s="148"/>
      <c r="AD20" s="148"/>
      <c r="AE20" s="148"/>
      <c r="AF20" s="148"/>
      <c r="AG20" s="148" t="s">
        <v>177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91" t="str">
        <f>C20</f>
        <v>jakoukoliv maltou, z pomocného pracovního lešení o výšce podlahy do 1900 mm a pro zatížení do 1,5 kPa,</v>
      </c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196" t="s">
        <v>194</v>
      </c>
      <c r="D21" s="189"/>
      <c r="E21" s="190">
        <v>2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8"/>
      <c r="AA21" s="148"/>
      <c r="AB21" s="148"/>
      <c r="AC21" s="148"/>
      <c r="AD21" s="148"/>
      <c r="AE21" s="148"/>
      <c r="AF21" s="148"/>
      <c r="AG21" s="148" t="s">
        <v>179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69">
        <v>5</v>
      </c>
      <c r="B22" s="170" t="s">
        <v>195</v>
      </c>
      <c r="C22" s="185" t="s">
        <v>196</v>
      </c>
      <c r="D22" s="171" t="s">
        <v>182</v>
      </c>
      <c r="E22" s="172">
        <v>170.45</v>
      </c>
      <c r="F22" s="173"/>
      <c r="G22" s="174">
        <f>ROUND(E22*F22,2)</f>
        <v>0</v>
      </c>
      <c r="H22" s="173"/>
      <c r="I22" s="174">
        <f>ROUND(E22*H22,2)</f>
        <v>0</v>
      </c>
      <c r="J22" s="173"/>
      <c r="K22" s="174">
        <f>ROUND(E22*J22,2)</f>
        <v>0</v>
      </c>
      <c r="L22" s="174">
        <v>21</v>
      </c>
      <c r="M22" s="174">
        <f>G22*(1+L22/100)</f>
        <v>0</v>
      </c>
      <c r="N22" s="172">
        <v>1.038E-2</v>
      </c>
      <c r="O22" s="172">
        <f>ROUND(E22*N22,2)</f>
        <v>1.77</v>
      </c>
      <c r="P22" s="172">
        <v>0</v>
      </c>
      <c r="Q22" s="172">
        <f>ROUND(E22*P22,2)</f>
        <v>0</v>
      </c>
      <c r="R22" s="174" t="s">
        <v>173</v>
      </c>
      <c r="S22" s="174" t="s">
        <v>143</v>
      </c>
      <c r="T22" s="175" t="s">
        <v>143</v>
      </c>
      <c r="U22" s="159">
        <v>0.33688000000000001</v>
      </c>
      <c r="V22" s="159">
        <f>ROUND(E22*U22,2)</f>
        <v>57.42</v>
      </c>
      <c r="W22" s="159"/>
      <c r="X22" s="159" t="s">
        <v>174</v>
      </c>
      <c r="Y22" s="159" t="s">
        <v>146</v>
      </c>
      <c r="Z22" s="148"/>
      <c r="AA22" s="148"/>
      <c r="AB22" s="148"/>
      <c r="AC22" s="148"/>
      <c r="AD22" s="148"/>
      <c r="AE22" s="148"/>
      <c r="AF22" s="148"/>
      <c r="AG22" s="148" t="s">
        <v>175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193" t="s">
        <v>197</v>
      </c>
      <c r="D23" s="189"/>
      <c r="E23" s="190">
        <v>86.1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8"/>
      <c r="AA23" s="148"/>
      <c r="AB23" s="148"/>
      <c r="AC23" s="148"/>
      <c r="AD23" s="148"/>
      <c r="AE23" s="148"/>
      <c r="AF23" s="148"/>
      <c r="AG23" s="148" t="s">
        <v>179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193" t="s">
        <v>198</v>
      </c>
      <c r="D24" s="189"/>
      <c r="E24" s="190">
        <v>15.05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8"/>
      <c r="AA24" s="148"/>
      <c r="AB24" s="148"/>
      <c r="AC24" s="148"/>
      <c r="AD24" s="148"/>
      <c r="AE24" s="148"/>
      <c r="AF24" s="148"/>
      <c r="AG24" s="148" t="s">
        <v>179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3" x14ac:dyDescent="0.2">
      <c r="A25" s="155"/>
      <c r="B25" s="156"/>
      <c r="C25" s="193" t="s">
        <v>199</v>
      </c>
      <c r="D25" s="189"/>
      <c r="E25" s="190">
        <v>15.05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8"/>
      <c r="AA25" s="148"/>
      <c r="AB25" s="148"/>
      <c r="AC25" s="148"/>
      <c r="AD25" s="148"/>
      <c r="AE25" s="148"/>
      <c r="AF25" s="148"/>
      <c r="AG25" s="148" t="s">
        <v>179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3" x14ac:dyDescent="0.2">
      <c r="A26" s="155"/>
      <c r="B26" s="156"/>
      <c r="C26" s="193" t="s">
        <v>200</v>
      </c>
      <c r="D26" s="189"/>
      <c r="E26" s="190">
        <v>54.25</v>
      </c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8"/>
      <c r="AA26" s="148"/>
      <c r="AB26" s="148"/>
      <c r="AC26" s="148"/>
      <c r="AD26" s="148"/>
      <c r="AE26" s="148"/>
      <c r="AF26" s="148"/>
      <c r="AG26" s="148" t="s">
        <v>179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69">
        <v>6</v>
      </c>
      <c r="B27" s="170" t="s">
        <v>201</v>
      </c>
      <c r="C27" s="185" t="s">
        <v>202</v>
      </c>
      <c r="D27" s="171" t="s">
        <v>182</v>
      </c>
      <c r="E27" s="172">
        <v>7.2</v>
      </c>
      <c r="F27" s="173"/>
      <c r="G27" s="174">
        <f>ROUND(E27*F27,2)</f>
        <v>0</v>
      </c>
      <c r="H27" s="173"/>
      <c r="I27" s="174">
        <f>ROUND(E27*H27,2)</f>
        <v>0</v>
      </c>
      <c r="J27" s="173"/>
      <c r="K27" s="174">
        <f>ROUND(E27*J27,2)</f>
        <v>0</v>
      </c>
      <c r="L27" s="174">
        <v>21</v>
      </c>
      <c r="M27" s="174">
        <f>G27*(1+L27/100)</f>
        <v>0</v>
      </c>
      <c r="N27" s="172">
        <v>3.4909999999999997E-2</v>
      </c>
      <c r="O27" s="172">
        <f>ROUND(E27*N27,2)</f>
        <v>0.25</v>
      </c>
      <c r="P27" s="172">
        <v>0</v>
      </c>
      <c r="Q27" s="172">
        <f>ROUND(E27*P27,2)</f>
        <v>0</v>
      </c>
      <c r="R27" s="174" t="s">
        <v>173</v>
      </c>
      <c r="S27" s="174" t="s">
        <v>143</v>
      </c>
      <c r="T27" s="175" t="s">
        <v>143</v>
      </c>
      <c r="U27" s="159">
        <v>1.1841699999999999</v>
      </c>
      <c r="V27" s="159">
        <f>ROUND(E27*U27,2)</f>
        <v>8.5299999999999994</v>
      </c>
      <c r="W27" s="159"/>
      <c r="X27" s="159" t="s">
        <v>174</v>
      </c>
      <c r="Y27" s="159" t="s">
        <v>146</v>
      </c>
      <c r="Z27" s="148"/>
      <c r="AA27" s="148"/>
      <c r="AB27" s="148"/>
      <c r="AC27" s="148"/>
      <c r="AD27" s="148"/>
      <c r="AE27" s="148"/>
      <c r="AF27" s="148"/>
      <c r="AG27" s="148" t="s">
        <v>175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281" t="s">
        <v>203</v>
      </c>
      <c r="D28" s="282"/>
      <c r="E28" s="282"/>
      <c r="F28" s="282"/>
      <c r="G28" s="282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8"/>
      <c r="AA28" s="148"/>
      <c r="AB28" s="148"/>
      <c r="AC28" s="148"/>
      <c r="AD28" s="148"/>
      <c r="AE28" s="148"/>
      <c r="AF28" s="148"/>
      <c r="AG28" s="148" t="s">
        <v>177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91" t="str">
        <f>C28</f>
        <v>okenního nebo dveřního, z pomocného pracovního lešení o výšce podlahy do 1900 mm a pro zatížení do 1,5 kPa,</v>
      </c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193" t="s">
        <v>204</v>
      </c>
      <c r="D29" s="189"/>
      <c r="E29" s="190">
        <v>7.2</v>
      </c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8"/>
      <c r="AA29" s="148"/>
      <c r="AB29" s="148"/>
      <c r="AC29" s="148"/>
      <c r="AD29" s="148"/>
      <c r="AE29" s="148"/>
      <c r="AF29" s="148"/>
      <c r="AG29" s="148" t="s">
        <v>179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2.5" outlineLevel="1" x14ac:dyDescent="0.2">
      <c r="A30" s="169">
        <v>7</v>
      </c>
      <c r="B30" s="170" t="s">
        <v>205</v>
      </c>
      <c r="C30" s="185" t="s">
        <v>206</v>
      </c>
      <c r="D30" s="171" t="s">
        <v>182</v>
      </c>
      <c r="E30" s="172">
        <v>3.8</v>
      </c>
      <c r="F30" s="173"/>
      <c r="G30" s="174">
        <f>ROUND(E30*F30,2)</f>
        <v>0</v>
      </c>
      <c r="H30" s="173"/>
      <c r="I30" s="174">
        <f>ROUND(E30*H30,2)</f>
        <v>0</v>
      </c>
      <c r="J30" s="173"/>
      <c r="K30" s="174">
        <f>ROUND(E30*J30,2)</f>
        <v>0</v>
      </c>
      <c r="L30" s="174">
        <v>21</v>
      </c>
      <c r="M30" s="174">
        <f>G30*(1+L30/100)</f>
        <v>0</v>
      </c>
      <c r="N30" s="172">
        <v>8.6249999999999993E-2</v>
      </c>
      <c r="O30" s="172">
        <f>ROUND(E30*N30,2)</f>
        <v>0.33</v>
      </c>
      <c r="P30" s="172">
        <v>0</v>
      </c>
      <c r="Q30" s="172">
        <f>ROUND(E30*P30,2)</f>
        <v>0</v>
      </c>
      <c r="R30" s="174" t="s">
        <v>183</v>
      </c>
      <c r="S30" s="174" t="s">
        <v>143</v>
      </c>
      <c r="T30" s="175" t="s">
        <v>143</v>
      </c>
      <c r="U30" s="159">
        <v>1.6</v>
      </c>
      <c r="V30" s="159">
        <f>ROUND(E30*U30,2)</f>
        <v>6.08</v>
      </c>
      <c r="W30" s="159"/>
      <c r="X30" s="159" t="s">
        <v>174</v>
      </c>
      <c r="Y30" s="159" t="s">
        <v>146</v>
      </c>
      <c r="Z30" s="148"/>
      <c r="AA30" s="148"/>
      <c r="AB30" s="148"/>
      <c r="AC30" s="148"/>
      <c r="AD30" s="148"/>
      <c r="AE30" s="148"/>
      <c r="AF30" s="148"/>
      <c r="AG30" s="148" t="s">
        <v>175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281" t="s">
        <v>207</v>
      </c>
      <c r="D31" s="282"/>
      <c r="E31" s="282"/>
      <c r="F31" s="282"/>
      <c r="G31" s="282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8"/>
      <c r="AA31" s="148"/>
      <c r="AB31" s="148"/>
      <c r="AC31" s="148"/>
      <c r="AD31" s="148"/>
      <c r="AE31" s="148"/>
      <c r="AF31" s="148"/>
      <c r="AG31" s="148" t="s">
        <v>177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93" t="s">
        <v>208</v>
      </c>
      <c r="D32" s="189"/>
      <c r="E32" s="190">
        <v>3.8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8"/>
      <c r="AA32" s="148"/>
      <c r="AB32" s="148"/>
      <c r="AC32" s="148"/>
      <c r="AD32" s="148"/>
      <c r="AE32" s="148"/>
      <c r="AF32" s="148"/>
      <c r="AG32" s="148" t="s">
        <v>179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x14ac:dyDescent="0.2">
      <c r="A33" s="162" t="s">
        <v>138</v>
      </c>
      <c r="B33" s="163" t="s">
        <v>74</v>
      </c>
      <c r="C33" s="183" t="s">
        <v>75</v>
      </c>
      <c r="D33" s="164"/>
      <c r="E33" s="165"/>
      <c r="F33" s="166"/>
      <c r="G33" s="166">
        <f>SUMIF(AG34:AG36,"&lt;&gt;NOR",G34:G36)</f>
        <v>0</v>
      </c>
      <c r="H33" s="166"/>
      <c r="I33" s="166">
        <f>SUM(I34:I36)</f>
        <v>0</v>
      </c>
      <c r="J33" s="166"/>
      <c r="K33" s="166">
        <f>SUM(K34:K36)</f>
        <v>0</v>
      </c>
      <c r="L33" s="166"/>
      <c r="M33" s="166">
        <f>SUM(M34:M36)</f>
        <v>0</v>
      </c>
      <c r="N33" s="165"/>
      <c r="O33" s="165">
        <f>SUM(O34:O36)</f>
        <v>0.44</v>
      </c>
      <c r="P33" s="165"/>
      <c r="Q33" s="165">
        <f>SUM(Q34:Q36)</f>
        <v>0</v>
      </c>
      <c r="R33" s="166"/>
      <c r="S33" s="166"/>
      <c r="T33" s="167"/>
      <c r="U33" s="161"/>
      <c r="V33" s="161">
        <f>SUM(V34:V36)</f>
        <v>27.01</v>
      </c>
      <c r="W33" s="161"/>
      <c r="X33" s="161"/>
      <c r="Y33" s="161"/>
      <c r="AG33" t="s">
        <v>139</v>
      </c>
    </row>
    <row r="34" spans="1:60" outlineLevel="1" x14ac:dyDescent="0.2">
      <c r="A34" s="169">
        <v>8</v>
      </c>
      <c r="B34" s="170" t="s">
        <v>209</v>
      </c>
      <c r="C34" s="185" t="s">
        <v>210</v>
      </c>
      <c r="D34" s="171" t="s">
        <v>182</v>
      </c>
      <c r="E34" s="195">
        <v>79.44</v>
      </c>
      <c r="F34" s="173"/>
      <c r="G34" s="174">
        <f>ROUND(E34*F34,2)</f>
        <v>0</v>
      </c>
      <c r="H34" s="173"/>
      <c r="I34" s="174">
        <f>ROUND(E34*H34,2)</f>
        <v>0</v>
      </c>
      <c r="J34" s="173"/>
      <c r="K34" s="174">
        <f>ROUND(E34*J34,2)</f>
        <v>0</v>
      </c>
      <c r="L34" s="174">
        <v>21</v>
      </c>
      <c r="M34" s="174">
        <f>G34*(1+L34/100)</f>
        <v>0</v>
      </c>
      <c r="N34" s="172">
        <v>5.5700000000000003E-3</v>
      </c>
      <c r="O34" s="172">
        <f>ROUND(E34*N34,2)</f>
        <v>0.44</v>
      </c>
      <c r="P34" s="172">
        <v>0</v>
      </c>
      <c r="Q34" s="172">
        <f>ROUND(E34*P34,2)</f>
        <v>0</v>
      </c>
      <c r="R34" s="174"/>
      <c r="S34" s="174" t="s">
        <v>160</v>
      </c>
      <c r="T34" s="175" t="s">
        <v>144</v>
      </c>
      <c r="U34" s="159">
        <v>0.34</v>
      </c>
      <c r="V34" s="159">
        <f>ROUND(E34*U34,2)</f>
        <v>27.01</v>
      </c>
      <c r="W34" s="159"/>
      <c r="X34" s="159" t="s">
        <v>174</v>
      </c>
      <c r="Y34" s="159" t="s">
        <v>146</v>
      </c>
      <c r="Z34" s="148"/>
      <c r="AA34" s="148"/>
      <c r="AB34" s="148"/>
      <c r="AC34" s="148"/>
      <c r="AD34" s="148"/>
      <c r="AE34" s="148"/>
      <c r="AF34" s="148"/>
      <c r="AG34" s="148" t="s">
        <v>175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93" t="s">
        <v>211</v>
      </c>
      <c r="D35" s="189"/>
      <c r="E35" s="190">
        <v>48.24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8"/>
      <c r="AA35" s="148"/>
      <c r="AB35" s="148"/>
      <c r="AC35" s="148"/>
      <c r="AD35" s="148"/>
      <c r="AE35" s="148"/>
      <c r="AF35" s="148"/>
      <c r="AG35" s="148" t="s">
        <v>179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">
      <c r="A36" s="155"/>
      <c r="B36" s="156"/>
      <c r="C36" s="196" t="s">
        <v>212</v>
      </c>
      <c r="D36" s="189"/>
      <c r="E36" s="190">
        <v>31.2</v>
      </c>
      <c r="F36" s="159"/>
      <c r="G36" s="159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8"/>
      <c r="AA36" s="148"/>
      <c r="AB36" s="148"/>
      <c r="AC36" s="148"/>
      <c r="AD36" s="148"/>
      <c r="AE36" s="148"/>
      <c r="AF36" s="148"/>
      <c r="AG36" s="148" t="s">
        <v>179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x14ac:dyDescent="0.2">
      <c r="A37" s="162" t="s">
        <v>138</v>
      </c>
      <c r="B37" s="163" t="s">
        <v>76</v>
      </c>
      <c r="C37" s="183" t="s">
        <v>77</v>
      </c>
      <c r="D37" s="164"/>
      <c r="E37" s="165"/>
      <c r="F37" s="166"/>
      <c r="G37" s="166">
        <f>SUMIF(AG38:AG54,"&lt;&gt;NOR",G38:G54)</f>
        <v>0</v>
      </c>
      <c r="H37" s="166"/>
      <c r="I37" s="166">
        <f>SUM(I38:I54)</f>
        <v>0</v>
      </c>
      <c r="J37" s="166"/>
      <c r="K37" s="166">
        <f>SUM(K38:K54)</f>
        <v>0</v>
      </c>
      <c r="L37" s="166"/>
      <c r="M37" s="166">
        <f>SUM(M38:M54)</f>
        <v>0</v>
      </c>
      <c r="N37" s="165"/>
      <c r="O37" s="165">
        <f>SUM(O38:O54)</f>
        <v>0.67</v>
      </c>
      <c r="P37" s="165"/>
      <c r="Q37" s="165">
        <f>SUM(Q38:Q54)</f>
        <v>0.14000000000000001</v>
      </c>
      <c r="R37" s="166"/>
      <c r="S37" s="166"/>
      <c r="T37" s="167"/>
      <c r="U37" s="161"/>
      <c r="V37" s="161">
        <f>SUM(V38:V54)</f>
        <v>0</v>
      </c>
      <c r="W37" s="161"/>
      <c r="X37" s="161"/>
      <c r="Y37" s="161"/>
      <c r="AG37" t="s">
        <v>139</v>
      </c>
    </row>
    <row r="38" spans="1:60" outlineLevel="1" x14ac:dyDescent="0.2">
      <c r="A38" s="176">
        <v>9</v>
      </c>
      <c r="B38" s="177" t="s">
        <v>53</v>
      </c>
      <c r="C38" s="184" t="s">
        <v>213</v>
      </c>
      <c r="D38" s="178" t="s">
        <v>192</v>
      </c>
      <c r="E38" s="179">
        <v>1</v>
      </c>
      <c r="F38" s="180"/>
      <c r="G38" s="181">
        <f>ROUND(E38*F38,2)</f>
        <v>0</v>
      </c>
      <c r="H38" s="180"/>
      <c r="I38" s="181">
        <f>ROUND(E38*H38,2)</f>
        <v>0</v>
      </c>
      <c r="J38" s="180"/>
      <c r="K38" s="181">
        <f>ROUND(E38*J38,2)</f>
        <v>0</v>
      </c>
      <c r="L38" s="181">
        <v>21</v>
      </c>
      <c r="M38" s="181">
        <f>G38*(1+L38/100)</f>
        <v>0</v>
      </c>
      <c r="N38" s="179">
        <v>0</v>
      </c>
      <c r="O38" s="179">
        <f>ROUND(E38*N38,2)</f>
        <v>0</v>
      </c>
      <c r="P38" s="179">
        <v>0</v>
      </c>
      <c r="Q38" s="179">
        <f>ROUND(E38*P38,2)</f>
        <v>0</v>
      </c>
      <c r="R38" s="181"/>
      <c r="S38" s="181" t="s">
        <v>160</v>
      </c>
      <c r="T38" s="182" t="s">
        <v>144</v>
      </c>
      <c r="U38" s="159">
        <v>0</v>
      </c>
      <c r="V38" s="159">
        <f>ROUND(E38*U38,2)</f>
        <v>0</v>
      </c>
      <c r="W38" s="159"/>
      <c r="X38" s="159" t="s">
        <v>174</v>
      </c>
      <c r="Y38" s="159" t="s">
        <v>146</v>
      </c>
      <c r="Z38" s="148"/>
      <c r="AA38" s="148"/>
      <c r="AB38" s="148"/>
      <c r="AC38" s="148"/>
      <c r="AD38" s="148"/>
      <c r="AE38" s="148"/>
      <c r="AF38" s="148"/>
      <c r="AG38" s="148" t="s">
        <v>175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 x14ac:dyDescent="0.2">
      <c r="A39" s="169">
        <v>10</v>
      </c>
      <c r="B39" s="170" t="s">
        <v>214</v>
      </c>
      <c r="C39" s="185" t="s">
        <v>215</v>
      </c>
      <c r="D39" s="171" t="s">
        <v>192</v>
      </c>
      <c r="E39" s="172">
        <v>1</v>
      </c>
      <c r="F39" s="173"/>
      <c r="G39" s="174">
        <f>ROUND(E39*F39,2)</f>
        <v>0</v>
      </c>
      <c r="H39" s="173"/>
      <c r="I39" s="174">
        <f>ROUND(E39*H39,2)</f>
        <v>0</v>
      </c>
      <c r="J39" s="173"/>
      <c r="K39" s="174">
        <f>ROUND(E39*J39,2)</f>
        <v>0</v>
      </c>
      <c r="L39" s="174">
        <v>21</v>
      </c>
      <c r="M39" s="174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4"/>
      <c r="S39" s="174" t="s">
        <v>160</v>
      </c>
      <c r="T39" s="175" t="s">
        <v>144</v>
      </c>
      <c r="U39" s="159">
        <v>0</v>
      </c>
      <c r="V39" s="159">
        <f>ROUND(E39*U39,2)</f>
        <v>0</v>
      </c>
      <c r="W39" s="159"/>
      <c r="X39" s="159" t="s">
        <v>174</v>
      </c>
      <c r="Y39" s="159" t="s">
        <v>146</v>
      </c>
      <c r="Z39" s="148"/>
      <c r="AA39" s="148"/>
      <c r="AB39" s="148"/>
      <c r="AC39" s="148"/>
      <c r="AD39" s="148"/>
      <c r="AE39" s="148"/>
      <c r="AF39" s="148"/>
      <c r="AG39" s="148" t="s">
        <v>175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283" t="s">
        <v>216</v>
      </c>
      <c r="D40" s="284"/>
      <c r="E40" s="284"/>
      <c r="F40" s="284"/>
      <c r="G40" s="284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8"/>
      <c r="AA40" s="148"/>
      <c r="AB40" s="148"/>
      <c r="AC40" s="148"/>
      <c r="AD40" s="148"/>
      <c r="AE40" s="148"/>
      <c r="AF40" s="148"/>
      <c r="AG40" s="148" t="s">
        <v>217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 x14ac:dyDescent="0.2">
      <c r="A41" s="155"/>
      <c r="B41" s="156"/>
      <c r="C41" s="279" t="s">
        <v>218</v>
      </c>
      <c r="D41" s="280"/>
      <c r="E41" s="280"/>
      <c r="F41" s="280"/>
      <c r="G41" s="280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8"/>
      <c r="AA41" s="148"/>
      <c r="AB41" s="148"/>
      <c r="AC41" s="148"/>
      <c r="AD41" s="148"/>
      <c r="AE41" s="148"/>
      <c r="AF41" s="148"/>
      <c r="AG41" s="148" t="s">
        <v>217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5"/>
      <c r="B42" s="156"/>
      <c r="C42" s="279" t="s">
        <v>219</v>
      </c>
      <c r="D42" s="280"/>
      <c r="E42" s="280"/>
      <c r="F42" s="280"/>
      <c r="G42" s="280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8"/>
      <c r="AA42" s="148"/>
      <c r="AB42" s="148"/>
      <c r="AC42" s="148"/>
      <c r="AD42" s="148"/>
      <c r="AE42" s="148"/>
      <c r="AF42" s="148"/>
      <c r="AG42" s="148" t="s">
        <v>217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69">
        <v>11</v>
      </c>
      <c r="B43" s="170" t="s">
        <v>70</v>
      </c>
      <c r="C43" s="185" t="s">
        <v>220</v>
      </c>
      <c r="D43" s="171" t="s">
        <v>192</v>
      </c>
      <c r="E43" s="172">
        <v>1</v>
      </c>
      <c r="F43" s="173"/>
      <c r="G43" s="174">
        <f>ROUND(E43*F43,2)</f>
        <v>0</v>
      </c>
      <c r="H43" s="173"/>
      <c r="I43" s="174">
        <f>ROUND(E43*H43,2)</f>
        <v>0</v>
      </c>
      <c r="J43" s="173"/>
      <c r="K43" s="174">
        <f>ROUND(E43*J43,2)</f>
        <v>0</v>
      </c>
      <c r="L43" s="174">
        <v>21</v>
      </c>
      <c r="M43" s="174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4"/>
      <c r="S43" s="174" t="s">
        <v>160</v>
      </c>
      <c r="T43" s="175" t="s">
        <v>144</v>
      </c>
      <c r="U43" s="159">
        <v>0</v>
      </c>
      <c r="V43" s="159">
        <f>ROUND(E43*U43,2)</f>
        <v>0</v>
      </c>
      <c r="W43" s="159"/>
      <c r="X43" s="159" t="s">
        <v>174</v>
      </c>
      <c r="Y43" s="159" t="s">
        <v>146</v>
      </c>
      <c r="Z43" s="148"/>
      <c r="AA43" s="148"/>
      <c r="AB43" s="148"/>
      <c r="AC43" s="148"/>
      <c r="AD43" s="148"/>
      <c r="AE43" s="148"/>
      <c r="AF43" s="148"/>
      <c r="AG43" s="148" t="s">
        <v>175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283" t="s">
        <v>216</v>
      </c>
      <c r="D44" s="284"/>
      <c r="E44" s="284"/>
      <c r="F44" s="284"/>
      <c r="G44" s="284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8"/>
      <c r="AA44" s="148"/>
      <c r="AB44" s="148"/>
      <c r="AC44" s="148"/>
      <c r="AD44" s="148"/>
      <c r="AE44" s="148"/>
      <c r="AF44" s="148"/>
      <c r="AG44" s="148" t="s">
        <v>217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3" x14ac:dyDescent="0.2">
      <c r="A45" s="155"/>
      <c r="B45" s="156"/>
      <c r="C45" s="279" t="s">
        <v>218</v>
      </c>
      <c r="D45" s="280"/>
      <c r="E45" s="280"/>
      <c r="F45" s="280"/>
      <c r="G45" s="280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8"/>
      <c r="AA45" s="148"/>
      <c r="AB45" s="148"/>
      <c r="AC45" s="148"/>
      <c r="AD45" s="148"/>
      <c r="AE45" s="148"/>
      <c r="AF45" s="148"/>
      <c r="AG45" s="148" t="s">
        <v>217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5"/>
      <c r="B46" s="156"/>
      <c r="C46" s="279" t="s">
        <v>219</v>
      </c>
      <c r="D46" s="280"/>
      <c r="E46" s="280"/>
      <c r="F46" s="280"/>
      <c r="G46" s="280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8"/>
      <c r="AA46" s="148"/>
      <c r="AB46" s="148"/>
      <c r="AC46" s="148"/>
      <c r="AD46" s="148"/>
      <c r="AE46" s="148"/>
      <c r="AF46" s="148"/>
      <c r="AG46" s="148" t="s">
        <v>217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6">
        <v>12</v>
      </c>
      <c r="B47" s="177" t="s">
        <v>221</v>
      </c>
      <c r="C47" s="184" t="s">
        <v>222</v>
      </c>
      <c r="D47" s="178" t="s">
        <v>192</v>
      </c>
      <c r="E47" s="179">
        <v>2</v>
      </c>
      <c r="F47" s="180"/>
      <c r="G47" s="181">
        <f>ROUND(E47*F47,2)</f>
        <v>0</v>
      </c>
      <c r="H47" s="180"/>
      <c r="I47" s="181">
        <f>ROUND(E47*H47,2)</f>
        <v>0</v>
      </c>
      <c r="J47" s="180"/>
      <c r="K47" s="181">
        <f>ROUND(E47*J47,2)</f>
        <v>0</v>
      </c>
      <c r="L47" s="181">
        <v>21</v>
      </c>
      <c r="M47" s="181">
        <f>G47*(1+L47/100)</f>
        <v>0</v>
      </c>
      <c r="N47" s="179">
        <v>0</v>
      </c>
      <c r="O47" s="179">
        <f>ROUND(E47*N47,2)</f>
        <v>0</v>
      </c>
      <c r="P47" s="179">
        <v>0</v>
      </c>
      <c r="Q47" s="179">
        <f>ROUND(E47*P47,2)</f>
        <v>0</v>
      </c>
      <c r="R47" s="181"/>
      <c r="S47" s="181" t="s">
        <v>160</v>
      </c>
      <c r="T47" s="182" t="s">
        <v>144</v>
      </c>
      <c r="U47" s="159">
        <v>0</v>
      </c>
      <c r="V47" s="159">
        <f>ROUND(E47*U47,2)</f>
        <v>0</v>
      </c>
      <c r="W47" s="159"/>
      <c r="X47" s="159" t="s">
        <v>174</v>
      </c>
      <c r="Y47" s="159" t="s">
        <v>146</v>
      </c>
      <c r="Z47" s="148"/>
      <c r="AA47" s="148"/>
      <c r="AB47" s="148"/>
      <c r="AC47" s="148"/>
      <c r="AD47" s="148"/>
      <c r="AE47" s="148"/>
      <c r="AF47" s="148"/>
      <c r="AG47" s="148" t="s">
        <v>175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 x14ac:dyDescent="0.2">
      <c r="A48" s="169">
        <v>13</v>
      </c>
      <c r="B48" s="170" t="s">
        <v>223</v>
      </c>
      <c r="C48" s="185" t="s">
        <v>224</v>
      </c>
      <c r="D48" s="171" t="s">
        <v>192</v>
      </c>
      <c r="E48" s="172">
        <v>2</v>
      </c>
      <c r="F48" s="173"/>
      <c r="G48" s="174">
        <f>ROUND(E48*F48,2)</f>
        <v>0</v>
      </c>
      <c r="H48" s="173"/>
      <c r="I48" s="174">
        <f>ROUND(E48*H48,2)</f>
        <v>0</v>
      </c>
      <c r="J48" s="173"/>
      <c r="K48" s="174">
        <f>ROUND(E48*J48,2)</f>
        <v>0</v>
      </c>
      <c r="L48" s="174">
        <v>21</v>
      </c>
      <c r="M48" s="174">
        <f>G48*(1+L48/100)</f>
        <v>0</v>
      </c>
      <c r="N48" s="172">
        <v>0</v>
      </c>
      <c r="O48" s="172">
        <f>ROUND(E48*N48,2)</f>
        <v>0</v>
      </c>
      <c r="P48" s="172">
        <v>0</v>
      </c>
      <c r="Q48" s="172">
        <f>ROUND(E48*P48,2)</f>
        <v>0</v>
      </c>
      <c r="R48" s="174"/>
      <c r="S48" s="174" t="s">
        <v>160</v>
      </c>
      <c r="T48" s="175" t="s">
        <v>144</v>
      </c>
      <c r="U48" s="159">
        <v>0</v>
      </c>
      <c r="V48" s="159">
        <f>ROUND(E48*U48,2)</f>
        <v>0</v>
      </c>
      <c r="W48" s="159"/>
      <c r="X48" s="159" t="s">
        <v>174</v>
      </c>
      <c r="Y48" s="159" t="s">
        <v>146</v>
      </c>
      <c r="Z48" s="148"/>
      <c r="AA48" s="148"/>
      <c r="AB48" s="148"/>
      <c r="AC48" s="148"/>
      <c r="AD48" s="148"/>
      <c r="AE48" s="148"/>
      <c r="AF48" s="148"/>
      <c r="AG48" s="148" t="s">
        <v>175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283" t="s">
        <v>216</v>
      </c>
      <c r="D49" s="284"/>
      <c r="E49" s="284"/>
      <c r="F49" s="284"/>
      <c r="G49" s="284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8"/>
      <c r="AA49" s="148"/>
      <c r="AB49" s="148"/>
      <c r="AC49" s="148"/>
      <c r="AD49" s="148"/>
      <c r="AE49" s="148"/>
      <c r="AF49" s="148"/>
      <c r="AG49" s="148" t="s">
        <v>217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3" x14ac:dyDescent="0.2">
      <c r="A50" s="155"/>
      <c r="B50" s="156"/>
      <c r="C50" s="279" t="s">
        <v>218</v>
      </c>
      <c r="D50" s="280"/>
      <c r="E50" s="280"/>
      <c r="F50" s="280"/>
      <c r="G50" s="280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8"/>
      <c r="AA50" s="148"/>
      <c r="AB50" s="148"/>
      <c r="AC50" s="148"/>
      <c r="AD50" s="148"/>
      <c r="AE50" s="148"/>
      <c r="AF50" s="148"/>
      <c r="AG50" s="148" t="s">
        <v>217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3" x14ac:dyDescent="0.2">
      <c r="A51" s="155"/>
      <c r="B51" s="156"/>
      <c r="C51" s="279" t="s">
        <v>219</v>
      </c>
      <c r="D51" s="280"/>
      <c r="E51" s="280"/>
      <c r="F51" s="280"/>
      <c r="G51" s="280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8"/>
      <c r="AA51" s="148"/>
      <c r="AB51" s="148"/>
      <c r="AC51" s="148"/>
      <c r="AD51" s="148"/>
      <c r="AE51" s="148"/>
      <c r="AF51" s="148"/>
      <c r="AG51" s="148" t="s">
        <v>217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97">
        <v>14</v>
      </c>
      <c r="B52" s="198" t="s">
        <v>225</v>
      </c>
      <c r="C52" s="199" t="s">
        <v>226</v>
      </c>
      <c r="D52" s="200" t="s">
        <v>192</v>
      </c>
      <c r="E52" s="195">
        <v>1</v>
      </c>
      <c r="F52" s="201"/>
      <c r="G52" s="202">
        <f>ROUND(E52*F52,2)</f>
        <v>0</v>
      </c>
      <c r="H52" s="173"/>
      <c r="I52" s="174">
        <f>ROUND(E52*H52,2)</f>
        <v>0</v>
      </c>
      <c r="J52" s="173"/>
      <c r="K52" s="174">
        <f>ROUND(E52*J52,2)</f>
        <v>0</v>
      </c>
      <c r="L52" s="174">
        <v>21</v>
      </c>
      <c r="M52" s="174">
        <f>G52*(1+L52/100)</f>
        <v>0</v>
      </c>
      <c r="N52" s="172">
        <v>0.67042999999999997</v>
      </c>
      <c r="O52" s="172">
        <f>ROUND(E52*N52,2)</f>
        <v>0.67</v>
      </c>
      <c r="P52" s="172">
        <v>0.1368</v>
      </c>
      <c r="Q52" s="172">
        <f>ROUND(E52*P52,2)</f>
        <v>0.14000000000000001</v>
      </c>
      <c r="R52" s="174" t="s">
        <v>227</v>
      </c>
      <c r="S52" s="174" t="s">
        <v>143</v>
      </c>
      <c r="T52" s="175" t="s">
        <v>143</v>
      </c>
      <c r="U52" s="159">
        <v>0</v>
      </c>
      <c r="V52" s="159">
        <f>ROUND(E52*U52,2)</f>
        <v>0</v>
      </c>
      <c r="W52" s="159"/>
      <c r="X52" s="159" t="s">
        <v>228</v>
      </c>
      <c r="Y52" s="159" t="s">
        <v>146</v>
      </c>
      <c r="Z52" s="148"/>
      <c r="AA52" s="148"/>
      <c r="AB52" s="148"/>
      <c r="AC52" s="148"/>
      <c r="AD52" s="148"/>
      <c r="AE52" s="148"/>
      <c r="AF52" s="148"/>
      <c r="AG52" s="148" t="s">
        <v>229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2" x14ac:dyDescent="0.2">
      <c r="A53" s="203"/>
      <c r="B53" s="204"/>
      <c r="C53" s="285" t="s">
        <v>230</v>
      </c>
      <c r="D53" s="286"/>
      <c r="E53" s="286"/>
      <c r="F53" s="286"/>
      <c r="G53" s="286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8"/>
      <c r="AA53" s="148"/>
      <c r="AB53" s="148"/>
      <c r="AC53" s="148"/>
      <c r="AD53" s="148"/>
      <c r="AE53" s="148"/>
      <c r="AF53" s="148"/>
      <c r="AG53" s="148" t="s">
        <v>177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91" t="str">
        <f>C53</f>
        <v>vyvěšení dřevěných dveřních křídel, vybourání stávající ocelové zárubně, zazdívka otvoru jakýmikoliv cihlami pálenými, omítka vnitřní vápenná nebo vápenocementová štuková.</v>
      </c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203"/>
      <c r="B54" s="204"/>
      <c r="C54" s="196" t="s">
        <v>231</v>
      </c>
      <c r="D54" s="205"/>
      <c r="E54" s="206">
        <v>1</v>
      </c>
      <c r="F54" s="207"/>
      <c r="G54" s="207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8"/>
      <c r="AA54" s="148"/>
      <c r="AB54" s="148"/>
      <c r="AC54" s="148"/>
      <c r="AD54" s="148"/>
      <c r="AE54" s="148"/>
      <c r="AF54" s="148"/>
      <c r="AG54" s="148" t="s">
        <v>179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x14ac:dyDescent="0.2">
      <c r="A55" s="162" t="s">
        <v>138</v>
      </c>
      <c r="B55" s="163" t="s">
        <v>78</v>
      </c>
      <c r="C55" s="183" t="s">
        <v>79</v>
      </c>
      <c r="D55" s="164"/>
      <c r="E55" s="165"/>
      <c r="F55" s="166"/>
      <c r="G55" s="166">
        <f>SUMIF(AG56:AG57,"&lt;&gt;NOR",G56:G57)</f>
        <v>0</v>
      </c>
      <c r="H55" s="166"/>
      <c r="I55" s="166">
        <f>SUM(I56:I57)</f>
        <v>0</v>
      </c>
      <c r="J55" s="166"/>
      <c r="K55" s="166">
        <f>SUM(K56:K57)</f>
        <v>0</v>
      </c>
      <c r="L55" s="166"/>
      <c r="M55" s="166">
        <f>SUM(M56:M57)</f>
        <v>0</v>
      </c>
      <c r="N55" s="165"/>
      <c r="O55" s="165">
        <f>SUM(O56:O57)</f>
        <v>0.08</v>
      </c>
      <c r="P55" s="165"/>
      <c r="Q55" s="165">
        <f>SUM(Q56:Q57)</f>
        <v>0</v>
      </c>
      <c r="R55" s="166"/>
      <c r="S55" s="166"/>
      <c r="T55" s="167"/>
      <c r="U55" s="161"/>
      <c r="V55" s="161">
        <f>SUM(V56:V57)</f>
        <v>10.32</v>
      </c>
      <c r="W55" s="161"/>
      <c r="X55" s="161"/>
      <c r="Y55" s="161"/>
      <c r="AG55" t="s">
        <v>139</v>
      </c>
    </row>
    <row r="56" spans="1:60" outlineLevel="1" x14ac:dyDescent="0.2">
      <c r="A56" s="169">
        <v>15</v>
      </c>
      <c r="B56" s="170" t="s">
        <v>232</v>
      </c>
      <c r="C56" s="185" t="s">
        <v>233</v>
      </c>
      <c r="D56" s="171" t="s">
        <v>182</v>
      </c>
      <c r="E56" s="172">
        <v>48.24</v>
      </c>
      <c r="F56" s="173"/>
      <c r="G56" s="174">
        <f>ROUND(E56*F56,2)</f>
        <v>0</v>
      </c>
      <c r="H56" s="173"/>
      <c r="I56" s="174">
        <f>ROUND(E56*H56,2)</f>
        <v>0</v>
      </c>
      <c r="J56" s="173"/>
      <c r="K56" s="174">
        <f>ROUND(E56*J56,2)</f>
        <v>0</v>
      </c>
      <c r="L56" s="174">
        <v>21</v>
      </c>
      <c r="M56" s="174">
        <f>G56*(1+L56/100)</f>
        <v>0</v>
      </c>
      <c r="N56" s="172">
        <v>1.58E-3</v>
      </c>
      <c r="O56" s="172">
        <f>ROUND(E56*N56,2)</f>
        <v>0.08</v>
      </c>
      <c r="P56" s="172">
        <v>0</v>
      </c>
      <c r="Q56" s="172">
        <f>ROUND(E56*P56,2)</f>
        <v>0</v>
      </c>
      <c r="R56" s="174" t="s">
        <v>234</v>
      </c>
      <c r="S56" s="174" t="s">
        <v>143</v>
      </c>
      <c r="T56" s="175" t="s">
        <v>143</v>
      </c>
      <c r="U56" s="159">
        <v>0.214</v>
      </c>
      <c r="V56" s="159">
        <f>ROUND(E56*U56,2)</f>
        <v>10.32</v>
      </c>
      <c r="W56" s="159"/>
      <c r="X56" s="159" t="s">
        <v>174</v>
      </c>
      <c r="Y56" s="159" t="s">
        <v>146</v>
      </c>
      <c r="Z56" s="148"/>
      <c r="AA56" s="148"/>
      <c r="AB56" s="148"/>
      <c r="AC56" s="148"/>
      <c r="AD56" s="148"/>
      <c r="AE56" s="148"/>
      <c r="AF56" s="148"/>
      <c r="AG56" s="148" t="s">
        <v>175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93" t="s">
        <v>211</v>
      </c>
      <c r="D57" s="189"/>
      <c r="E57" s="190">
        <v>48.24</v>
      </c>
      <c r="F57" s="159"/>
      <c r="G57" s="159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8"/>
      <c r="AA57" s="148"/>
      <c r="AB57" s="148"/>
      <c r="AC57" s="148"/>
      <c r="AD57" s="148"/>
      <c r="AE57" s="148"/>
      <c r="AF57" s="148"/>
      <c r="AG57" s="148" t="s">
        <v>179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x14ac:dyDescent="0.2">
      <c r="A58" s="162" t="s">
        <v>138</v>
      </c>
      <c r="B58" s="163" t="s">
        <v>80</v>
      </c>
      <c r="C58" s="183" t="s">
        <v>81</v>
      </c>
      <c r="D58" s="164"/>
      <c r="E58" s="165"/>
      <c r="F58" s="166"/>
      <c r="G58" s="166">
        <f>SUMIF(AG59:AG62,"&lt;&gt;NOR",G59:G62)</f>
        <v>0</v>
      </c>
      <c r="H58" s="166"/>
      <c r="I58" s="166">
        <f>SUM(I59:I62)</f>
        <v>0</v>
      </c>
      <c r="J58" s="166"/>
      <c r="K58" s="166">
        <f>SUM(K59:K62)</f>
        <v>0</v>
      </c>
      <c r="L58" s="166"/>
      <c r="M58" s="166">
        <f>SUM(M59:M62)</f>
        <v>0</v>
      </c>
      <c r="N58" s="165"/>
      <c r="O58" s="165">
        <f>SUM(O59:O62)</f>
        <v>0</v>
      </c>
      <c r="P58" s="165"/>
      <c r="Q58" s="165">
        <f>SUM(Q59:Q62)</f>
        <v>0</v>
      </c>
      <c r="R58" s="166"/>
      <c r="S58" s="166"/>
      <c r="T58" s="167"/>
      <c r="U58" s="161"/>
      <c r="V58" s="161">
        <f>SUM(V59:V62)</f>
        <v>14.86</v>
      </c>
      <c r="W58" s="161"/>
      <c r="X58" s="161"/>
      <c r="Y58" s="161"/>
      <c r="AG58" t="s">
        <v>139</v>
      </c>
    </row>
    <row r="59" spans="1:60" ht="56.25" outlineLevel="1" x14ac:dyDescent="0.2">
      <c r="A59" s="169">
        <v>16</v>
      </c>
      <c r="B59" s="170" t="s">
        <v>235</v>
      </c>
      <c r="C59" s="185" t="s">
        <v>236</v>
      </c>
      <c r="D59" s="171" t="s">
        <v>182</v>
      </c>
      <c r="E59" s="172">
        <v>48.24</v>
      </c>
      <c r="F59" s="173"/>
      <c r="G59" s="174">
        <f>ROUND(E59*F59,2)</f>
        <v>0</v>
      </c>
      <c r="H59" s="173"/>
      <c r="I59" s="174">
        <f>ROUND(E59*H59,2)</f>
        <v>0</v>
      </c>
      <c r="J59" s="173"/>
      <c r="K59" s="174">
        <f>ROUND(E59*J59,2)</f>
        <v>0</v>
      </c>
      <c r="L59" s="174">
        <v>21</v>
      </c>
      <c r="M59" s="174">
        <f>G59*(1+L59/100)</f>
        <v>0</v>
      </c>
      <c r="N59" s="172">
        <v>4.0000000000000003E-5</v>
      </c>
      <c r="O59" s="172">
        <f>ROUND(E59*N59,2)</f>
        <v>0</v>
      </c>
      <c r="P59" s="172">
        <v>0</v>
      </c>
      <c r="Q59" s="172">
        <f>ROUND(E59*P59,2)</f>
        <v>0</v>
      </c>
      <c r="R59" s="174" t="s">
        <v>183</v>
      </c>
      <c r="S59" s="174" t="s">
        <v>143</v>
      </c>
      <c r="T59" s="175" t="s">
        <v>143</v>
      </c>
      <c r="U59" s="159">
        <v>0.308</v>
      </c>
      <c r="V59" s="159">
        <f>ROUND(E59*U59,2)</f>
        <v>14.86</v>
      </c>
      <c r="W59" s="159"/>
      <c r="X59" s="159" t="s">
        <v>174</v>
      </c>
      <c r="Y59" s="159" t="s">
        <v>146</v>
      </c>
      <c r="Z59" s="148"/>
      <c r="AA59" s="148"/>
      <c r="AB59" s="148"/>
      <c r="AC59" s="148"/>
      <c r="AD59" s="148"/>
      <c r="AE59" s="148"/>
      <c r="AF59" s="148"/>
      <c r="AG59" s="148" t="s">
        <v>175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93" t="s">
        <v>211</v>
      </c>
      <c r="D60" s="189"/>
      <c r="E60" s="190">
        <v>48.24</v>
      </c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8"/>
      <c r="AA60" s="148"/>
      <c r="AB60" s="148"/>
      <c r="AC60" s="148"/>
      <c r="AD60" s="148"/>
      <c r="AE60" s="148"/>
      <c r="AF60" s="148"/>
      <c r="AG60" s="148" t="s">
        <v>179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208">
        <v>17</v>
      </c>
      <c r="B61" s="209" t="s">
        <v>237</v>
      </c>
      <c r="C61" s="210" t="s">
        <v>238</v>
      </c>
      <c r="D61" s="211" t="s">
        <v>239</v>
      </c>
      <c r="E61" s="212">
        <v>1</v>
      </c>
      <c r="F61" s="213"/>
      <c r="G61" s="214">
        <f>ROUND(E61*F61,2)</f>
        <v>0</v>
      </c>
      <c r="H61" s="213"/>
      <c r="I61" s="214">
        <f>ROUND(E61*H61,2)</f>
        <v>0</v>
      </c>
      <c r="J61" s="213"/>
      <c r="K61" s="214">
        <f>ROUND(E61*J61,2)</f>
        <v>0</v>
      </c>
      <c r="L61" s="214">
        <v>21</v>
      </c>
      <c r="M61" s="214">
        <f>G61*(1+L61/100)</f>
        <v>0</v>
      </c>
      <c r="N61" s="212">
        <v>0</v>
      </c>
      <c r="O61" s="212">
        <f>ROUND(E61*N61,2)</f>
        <v>0</v>
      </c>
      <c r="P61" s="212">
        <v>0</v>
      </c>
      <c r="Q61" s="212">
        <f>ROUND(E61*P61,2)</f>
        <v>0</v>
      </c>
      <c r="R61" s="214"/>
      <c r="S61" s="214" t="s">
        <v>160</v>
      </c>
      <c r="T61" s="182" t="s">
        <v>144</v>
      </c>
      <c r="U61" s="159">
        <v>0</v>
      </c>
      <c r="V61" s="159">
        <f>ROUND(E61*U61,2)</f>
        <v>0</v>
      </c>
      <c r="W61" s="159"/>
      <c r="X61" s="159" t="s">
        <v>228</v>
      </c>
      <c r="Y61" s="159" t="s">
        <v>146</v>
      </c>
      <c r="Z61" s="148"/>
      <c r="AA61" s="148"/>
      <c r="AB61" s="148"/>
      <c r="AC61" s="148"/>
      <c r="AD61" s="148"/>
      <c r="AE61" s="148"/>
      <c r="AF61" s="148"/>
      <c r="AG61" s="148" t="s">
        <v>229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22.5" outlineLevel="1" x14ac:dyDescent="0.2">
      <c r="A62" s="176">
        <v>18</v>
      </c>
      <c r="B62" s="177" t="s">
        <v>240</v>
      </c>
      <c r="C62" s="184" t="s">
        <v>241</v>
      </c>
      <c r="D62" s="178" t="s">
        <v>242</v>
      </c>
      <c r="E62" s="179">
        <v>1</v>
      </c>
      <c r="F62" s="180"/>
      <c r="G62" s="181">
        <f>ROUND(E62*F62,2)</f>
        <v>0</v>
      </c>
      <c r="H62" s="180"/>
      <c r="I62" s="181">
        <f>ROUND(E62*H62,2)</f>
        <v>0</v>
      </c>
      <c r="J62" s="180"/>
      <c r="K62" s="181">
        <f>ROUND(E62*J62,2)</f>
        <v>0</v>
      </c>
      <c r="L62" s="181">
        <v>21</v>
      </c>
      <c r="M62" s="181">
        <f>G62*(1+L62/100)</f>
        <v>0</v>
      </c>
      <c r="N62" s="179">
        <v>0</v>
      </c>
      <c r="O62" s="179">
        <f>ROUND(E62*N62,2)</f>
        <v>0</v>
      </c>
      <c r="P62" s="179">
        <v>0</v>
      </c>
      <c r="Q62" s="179">
        <f>ROUND(E62*P62,2)</f>
        <v>0</v>
      </c>
      <c r="R62" s="181"/>
      <c r="S62" s="181" t="s">
        <v>160</v>
      </c>
      <c r="T62" s="182" t="s">
        <v>144</v>
      </c>
      <c r="U62" s="159">
        <v>4.7999999999999996E-3</v>
      </c>
      <c r="V62" s="159">
        <f>ROUND(E62*U62,2)</f>
        <v>0</v>
      </c>
      <c r="W62" s="159"/>
      <c r="X62" s="159" t="s">
        <v>145</v>
      </c>
      <c r="Y62" s="159" t="s">
        <v>146</v>
      </c>
      <c r="Z62" s="148"/>
      <c r="AA62" s="148"/>
      <c r="AB62" s="148"/>
      <c r="AC62" s="148"/>
      <c r="AD62" s="148"/>
      <c r="AE62" s="148"/>
      <c r="AF62" s="148"/>
      <c r="AG62" s="148" t="s">
        <v>147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x14ac:dyDescent="0.2">
      <c r="A63" s="162" t="s">
        <v>138</v>
      </c>
      <c r="B63" s="163" t="s">
        <v>82</v>
      </c>
      <c r="C63" s="183" t="s">
        <v>83</v>
      </c>
      <c r="D63" s="164"/>
      <c r="E63" s="165"/>
      <c r="F63" s="166"/>
      <c r="G63" s="166">
        <f>SUMIF(AG64:AG78,"&lt;&gt;NOR",G64:G78)</f>
        <v>0</v>
      </c>
      <c r="H63" s="166"/>
      <c r="I63" s="166">
        <f>SUM(I64:I78)</f>
        <v>0</v>
      </c>
      <c r="J63" s="166"/>
      <c r="K63" s="166">
        <f>SUM(K64:K78)</f>
        <v>0</v>
      </c>
      <c r="L63" s="166"/>
      <c r="M63" s="166">
        <f>SUM(M64:M78)</f>
        <v>0</v>
      </c>
      <c r="N63" s="165"/>
      <c r="O63" s="165">
        <f>SUM(O64:O78)</f>
        <v>0.01</v>
      </c>
      <c r="P63" s="165"/>
      <c r="Q63" s="165">
        <f>SUM(Q64:Q78)</f>
        <v>3.6999999999999997</v>
      </c>
      <c r="R63" s="166"/>
      <c r="S63" s="166"/>
      <c r="T63" s="167"/>
      <c r="U63" s="161"/>
      <c r="V63" s="161">
        <f>SUM(V64:V78)</f>
        <v>71.860000000000014</v>
      </c>
      <c r="W63" s="161"/>
      <c r="X63" s="161"/>
      <c r="Y63" s="161"/>
      <c r="AG63" t="s">
        <v>139</v>
      </c>
    </row>
    <row r="64" spans="1:60" outlineLevel="1" x14ac:dyDescent="0.2">
      <c r="A64" s="169">
        <v>19</v>
      </c>
      <c r="B64" s="170" t="s">
        <v>243</v>
      </c>
      <c r="C64" s="185" t="s">
        <v>244</v>
      </c>
      <c r="D64" s="171" t="s">
        <v>182</v>
      </c>
      <c r="E64" s="195">
        <v>79.44</v>
      </c>
      <c r="F64" s="173"/>
      <c r="G64" s="174">
        <f>ROUND(E64*F64,2)</f>
        <v>0</v>
      </c>
      <c r="H64" s="173"/>
      <c r="I64" s="174">
        <f>ROUND(E64*H64,2)</f>
        <v>0</v>
      </c>
      <c r="J64" s="173"/>
      <c r="K64" s="174">
        <f>ROUND(E64*J64,2)</f>
        <v>0</v>
      </c>
      <c r="L64" s="174">
        <v>21</v>
      </c>
      <c r="M64" s="174">
        <f>G64*(1+L64/100)</f>
        <v>0</v>
      </c>
      <c r="N64" s="172">
        <v>0</v>
      </c>
      <c r="O64" s="172">
        <f>ROUND(E64*N64,2)</f>
        <v>0</v>
      </c>
      <c r="P64" s="172">
        <v>1.26E-2</v>
      </c>
      <c r="Q64" s="172">
        <f>ROUND(E64*P64,2)</f>
        <v>1</v>
      </c>
      <c r="R64" s="174" t="s">
        <v>245</v>
      </c>
      <c r="S64" s="174" t="s">
        <v>143</v>
      </c>
      <c r="T64" s="175" t="s">
        <v>143</v>
      </c>
      <c r="U64" s="159">
        <v>0.33</v>
      </c>
      <c r="V64" s="159">
        <f>ROUND(E64*U64,2)</f>
        <v>26.22</v>
      </c>
      <c r="W64" s="159"/>
      <c r="X64" s="159" t="s">
        <v>174</v>
      </c>
      <c r="Y64" s="159" t="s">
        <v>146</v>
      </c>
      <c r="Z64" s="148"/>
      <c r="AA64" s="148"/>
      <c r="AB64" s="148"/>
      <c r="AC64" s="148"/>
      <c r="AD64" s="148"/>
      <c r="AE64" s="148"/>
      <c r="AF64" s="148"/>
      <c r="AG64" s="148" t="s">
        <v>175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193" t="s">
        <v>246</v>
      </c>
      <c r="D65" s="189"/>
      <c r="E65" s="190">
        <v>79.44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8"/>
      <c r="AA65" s="148"/>
      <c r="AB65" s="148"/>
      <c r="AC65" s="148"/>
      <c r="AD65" s="148"/>
      <c r="AE65" s="148"/>
      <c r="AF65" s="148"/>
      <c r="AG65" s="148" t="s">
        <v>179</v>
      </c>
      <c r="AH65" s="148">
        <v>5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69">
        <v>20</v>
      </c>
      <c r="B66" s="170" t="s">
        <v>247</v>
      </c>
      <c r="C66" s="185" t="s">
        <v>248</v>
      </c>
      <c r="D66" s="171" t="s">
        <v>192</v>
      </c>
      <c r="E66" s="172">
        <v>7</v>
      </c>
      <c r="F66" s="173"/>
      <c r="G66" s="174">
        <f>ROUND(E66*F66,2)</f>
        <v>0</v>
      </c>
      <c r="H66" s="173"/>
      <c r="I66" s="174">
        <f>ROUND(E66*H66,2)</f>
        <v>0</v>
      </c>
      <c r="J66" s="173"/>
      <c r="K66" s="174">
        <f>ROUND(E66*J66,2)</f>
        <v>0</v>
      </c>
      <c r="L66" s="174">
        <v>21</v>
      </c>
      <c r="M66" s="174">
        <f>G66*(1+L66/100)</f>
        <v>0</v>
      </c>
      <c r="N66" s="172">
        <v>0</v>
      </c>
      <c r="O66" s="172">
        <f>ROUND(E66*N66,2)</f>
        <v>0</v>
      </c>
      <c r="P66" s="172">
        <v>0</v>
      </c>
      <c r="Q66" s="172">
        <f>ROUND(E66*P66,2)</f>
        <v>0</v>
      </c>
      <c r="R66" s="174" t="s">
        <v>245</v>
      </c>
      <c r="S66" s="174" t="s">
        <v>143</v>
      </c>
      <c r="T66" s="175" t="s">
        <v>143</v>
      </c>
      <c r="U66" s="159">
        <v>0.05</v>
      </c>
      <c r="V66" s="159">
        <f>ROUND(E66*U66,2)</f>
        <v>0.35</v>
      </c>
      <c r="W66" s="159"/>
      <c r="X66" s="159" t="s">
        <v>174</v>
      </c>
      <c r="Y66" s="159" t="s">
        <v>146</v>
      </c>
      <c r="Z66" s="148"/>
      <c r="AA66" s="148"/>
      <c r="AB66" s="148"/>
      <c r="AC66" s="148"/>
      <c r="AD66" s="148"/>
      <c r="AE66" s="148"/>
      <c r="AF66" s="148"/>
      <c r="AG66" s="148" t="s">
        <v>175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281" t="s">
        <v>249</v>
      </c>
      <c r="D67" s="282"/>
      <c r="E67" s="282"/>
      <c r="F67" s="282"/>
      <c r="G67" s="282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8"/>
      <c r="AA67" s="148"/>
      <c r="AB67" s="148"/>
      <c r="AC67" s="148"/>
      <c r="AD67" s="148"/>
      <c r="AE67" s="148"/>
      <c r="AF67" s="148"/>
      <c r="AG67" s="148" t="s">
        <v>177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33.75" outlineLevel="1" x14ac:dyDescent="0.2">
      <c r="A68" s="169">
        <v>21</v>
      </c>
      <c r="B68" s="170" t="s">
        <v>250</v>
      </c>
      <c r="C68" s="185" t="s">
        <v>251</v>
      </c>
      <c r="D68" s="171" t="s">
        <v>182</v>
      </c>
      <c r="E68" s="172">
        <v>11.8545</v>
      </c>
      <c r="F68" s="173"/>
      <c r="G68" s="174">
        <f>ROUND(E68*F68,2)</f>
        <v>0</v>
      </c>
      <c r="H68" s="173"/>
      <c r="I68" s="174">
        <f>ROUND(E68*H68,2)</f>
        <v>0</v>
      </c>
      <c r="J68" s="173"/>
      <c r="K68" s="174">
        <f>ROUND(E68*J68,2)</f>
        <v>0</v>
      </c>
      <c r="L68" s="174">
        <v>21</v>
      </c>
      <c r="M68" s="174">
        <f>G68*(1+L68/100)</f>
        <v>0</v>
      </c>
      <c r="N68" s="172">
        <v>1.17E-3</v>
      </c>
      <c r="O68" s="172">
        <f>ROUND(E68*N68,2)</f>
        <v>0.01</v>
      </c>
      <c r="P68" s="172">
        <v>7.5999999999999998E-2</v>
      </c>
      <c r="Q68" s="172">
        <f>ROUND(E68*P68,2)</f>
        <v>0.9</v>
      </c>
      <c r="R68" s="174" t="s">
        <v>245</v>
      </c>
      <c r="S68" s="174" t="s">
        <v>143</v>
      </c>
      <c r="T68" s="175" t="s">
        <v>143</v>
      </c>
      <c r="U68" s="159">
        <v>0.93899999999999995</v>
      </c>
      <c r="V68" s="159">
        <f>ROUND(E68*U68,2)</f>
        <v>11.13</v>
      </c>
      <c r="W68" s="159"/>
      <c r="X68" s="159" t="s">
        <v>174</v>
      </c>
      <c r="Y68" s="159" t="s">
        <v>146</v>
      </c>
      <c r="Z68" s="148"/>
      <c r="AA68" s="148"/>
      <c r="AB68" s="148"/>
      <c r="AC68" s="148"/>
      <c r="AD68" s="148"/>
      <c r="AE68" s="148"/>
      <c r="AF68" s="148"/>
      <c r="AG68" s="148" t="s">
        <v>175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193" t="s">
        <v>252</v>
      </c>
      <c r="D69" s="189"/>
      <c r="E69" s="190">
        <v>11.8545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8"/>
      <c r="AA69" s="148"/>
      <c r="AB69" s="148"/>
      <c r="AC69" s="148"/>
      <c r="AD69" s="148"/>
      <c r="AE69" s="148"/>
      <c r="AF69" s="148"/>
      <c r="AG69" s="148" t="s">
        <v>179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2.5" outlineLevel="1" x14ac:dyDescent="0.2">
      <c r="A70" s="169">
        <v>22</v>
      </c>
      <c r="B70" s="170" t="s">
        <v>253</v>
      </c>
      <c r="C70" s="185" t="s">
        <v>254</v>
      </c>
      <c r="D70" s="171" t="s">
        <v>182</v>
      </c>
      <c r="E70" s="172">
        <v>170.45</v>
      </c>
      <c r="F70" s="173"/>
      <c r="G70" s="174">
        <f>ROUND(E70*F70,2)</f>
        <v>0</v>
      </c>
      <c r="H70" s="173"/>
      <c r="I70" s="174">
        <f>ROUND(E70*H70,2)</f>
        <v>0</v>
      </c>
      <c r="J70" s="173"/>
      <c r="K70" s="174">
        <f>ROUND(E70*J70,2)</f>
        <v>0</v>
      </c>
      <c r="L70" s="174">
        <v>21</v>
      </c>
      <c r="M70" s="174">
        <f>G70*(1+L70/100)</f>
        <v>0</v>
      </c>
      <c r="N70" s="172">
        <v>0</v>
      </c>
      <c r="O70" s="172">
        <f>ROUND(E70*N70,2)</f>
        <v>0</v>
      </c>
      <c r="P70" s="172">
        <v>0.01</v>
      </c>
      <c r="Q70" s="172">
        <f>ROUND(E70*P70,2)</f>
        <v>1.7</v>
      </c>
      <c r="R70" s="174" t="s">
        <v>245</v>
      </c>
      <c r="S70" s="174" t="s">
        <v>143</v>
      </c>
      <c r="T70" s="175" t="s">
        <v>143</v>
      </c>
      <c r="U70" s="159">
        <v>0.08</v>
      </c>
      <c r="V70" s="159">
        <f>ROUND(E70*U70,2)</f>
        <v>13.64</v>
      </c>
      <c r="W70" s="159"/>
      <c r="X70" s="159" t="s">
        <v>174</v>
      </c>
      <c r="Y70" s="159" t="s">
        <v>146</v>
      </c>
      <c r="Z70" s="148"/>
      <c r="AA70" s="148"/>
      <c r="AB70" s="148"/>
      <c r="AC70" s="148"/>
      <c r="AD70" s="148"/>
      <c r="AE70" s="148"/>
      <c r="AF70" s="148"/>
      <c r="AG70" s="148" t="s">
        <v>175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93" t="s">
        <v>255</v>
      </c>
      <c r="D71" s="189"/>
      <c r="E71" s="190">
        <v>170.45</v>
      </c>
      <c r="F71" s="159"/>
      <c r="G71" s="159"/>
      <c r="H71" s="159"/>
      <c r="I71" s="159"/>
      <c r="J71" s="159"/>
      <c r="K71" s="159"/>
      <c r="L71" s="159"/>
      <c r="M71" s="159"/>
      <c r="N71" s="158"/>
      <c r="O71" s="158"/>
      <c r="P71" s="158"/>
      <c r="Q71" s="158"/>
      <c r="R71" s="159"/>
      <c r="S71" s="159"/>
      <c r="T71" s="159"/>
      <c r="U71" s="159"/>
      <c r="V71" s="159"/>
      <c r="W71" s="159"/>
      <c r="X71" s="159"/>
      <c r="Y71" s="159"/>
      <c r="Z71" s="148"/>
      <c r="AA71" s="148"/>
      <c r="AB71" s="148"/>
      <c r="AC71" s="148"/>
      <c r="AD71" s="148"/>
      <c r="AE71" s="148"/>
      <c r="AF71" s="148"/>
      <c r="AG71" s="148" t="s">
        <v>179</v>
      </c>
      <c r="AH71" s="148">
        <v>5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69">
        <v>23</v>
      </c>
      <c r="B72" s="170" t="s">
        <v>256</v>
      </c>
      <c r="C72" s="185" t="s">
        <v>257</v>
      </c>
      <c r="D72" s="171" t="s">
        <v>182</v>
      </c>
      <c r="E72" s="195">
        <v>79.44</v>
      </c>
      <c r="F72" s="173"/>
      <c r="G72" s="174">
        <f>ROUND(E72*F72,2)</f>
        <v>0</v>
      </c>
      <c r="H72" s="173"/>
      <c r="I72" s="174">
        <f>ROUND(E72*H72,2)</f>
        <v>0</v>
      </c>
      <c r="J72" s="173"/>
      <c r="K72" s="174">
        <f>ROUND(E72*J72,2)</f>
        <v>0</v>
      </c>
      <c r="L72" s="174">
        <v>21</v>
      </c>
      <c r="M72" s="174">
        <f>G72*(1+L72/100)</f>
        <v>0</v>
      </c>
      <c r="N72" s="172">
        <v>0</v>
      </c>
      <c r="O72" s="172">
        <f>ROUND(E72*N72,2)</f>
        <v>0</v>
      </c>
      <c r="P72" s="172">
        <v>1E-3</v>
      </c>
      <c r="Q72" s="172">
        <f>ROUND(E72*P72,2)</f>
        <v>0.08</v>
      </c>
      <c r="R72" s="174" t="s">
        <v>258</v>
      </c>
      <c r="S72" s="174" t="s">
        <v>143</v>
      </c>
      <c r="T72" s="175" t="s">
        <v>143</v>
      </c>
      <c r="U72" s="159">
        <v>0.255</v>
      </c>
      <c r="V72" s="159">
        <f>ROUND(E72*U72,2)</f>
        <v>20.260000000000002</v>
      </c>
      <c r="W72" s="159"/>
      <c r="X72" s="159" t="s">
        <v>174</v>
      </c>
      <c r="Y72" s="159" t="s">
        <v>146</v>
      </c>
      <c r="Z72" s="148"/>
      <c r="AA72" s="148"/>
      <c r="AB72" s="148"/>
      <c r="AC72" s="148"/>
      <c r="AD72" s="148"/>
      <c r="AE72" s="148"/>
      <c r="AF72" s="148"/>
      <c r="AG72" s="148" t="s">
        <v>175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193" t="s">
        <v>211</v>
      </c>
      <c r="D73" s="189"/>
      <c r="E73" s="190">
        <v>48.24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8"/>
      <c r="AA73" s="148"/>
      <c r="AB73" s="148"/>
      <c r="AC73" s="148"/>
      <c r="AD73" s="148"/>
      <c r="AE73" s="148"/>
      <c r="AF73" s="148"/>
      <c r="AG73" s="148" t="s">
        <v>179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5"/>
      <c r="B74" s="156"/>
      <c r="C74" s="196" t="s">
        <v>212</v>
      </c>
      <c r="D74" s="189"/>
      <c r="E74" s="190">
        <v>31.2</v>
      </c>
      <c r="F74" s="159"/>
      <c r="G74" s="159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8"/>
      <c r="AA74" s="148"/>
      <c r="AB74" s="148"/>
      <c r="AC74" s="148"/>
      <c r="AD74" s="148"/>
      <c r="AE74" s="148"/>
      <c r="AF74" s="148"/>
      <c r="AG74" s="148" t="s">
        <v>179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69">
        <v>24</v>
      </c>
      <c r="B75" s="170" t="s">
        <v>259</v>
      </c>
      <c r="C75" s="185" t="s">
        <v>260</v>
      </c>
      <c r="D75" s="171" t="s">
        <v>182</v>
      </c>
      <c r="E75" s="172">
        <v>0.27</v>
      </c>
      <c r="F75" s="173"/>
      <c r="G75" s="174">
        <f>ROUND(E75*F75,2)</f>
        <v>0</v>
      </c>
      <c r="H75" s="173"/>
      <c r="I75" s="174">
        <f>ROUND(E75*H75,2)</f>
        <v>0</v>
      </c>
      <c r="J75" s="173"/>
      <c r="K75" s="174">
        <f>ROUND(E75*J75,2)</f>
        <v>0</v>
      </c>
      <c r="L75" s="174">
        <v>21</v>
      </c>
      <c r="M75" s="174">
        <f>G75*(1+L75/100)</f>
        <v>0</v>
      </c>
      <c r="N75" s="172">
        <v>2.1900000000000001E-3</v>
      </c>
      <c r="O75" s="172">
        <f>ROUND(E75*N75,2)</f>
        <v>0</v>
      </c>
      <c r="P75" s="172">
        <v>7.4999999999999997E-2</v>
      </c>
      <c r="Q75" s="172">
        <f>ROUND(E75*P75,2)</f>
        <v>0.02</v>
      </c>
      <c r="R75" s="174"/>
      <c r="S75" s="174" t="s">
        <v>160</v>
      </c>
      <c r="T75" s="175" t="s">
        <v>144</v>
      </c>
      <c r="U75" s="159">
        <v>0.96</v>
      </c>
      <c r="V75" s="159">
        <f>ROUND(E75*U75,2)</f>
        <v>0.26</v>
      </c>
      <c r="W75" s="159"/>
      <c r="X75" s="159" t="s">
        <v>174</v>
      </c>
      <c r="Y75" s="159" t="s">
        <v>146</v>
      </c>
      <c r="Z75" s="148"/>
      <c r="AA75" s="148"/>
      <c r="AB75" s="148"/>
      <c r="AC75" s="148"/>
      <c r="AD75" s="148"/>
      <c r="AE75" s="148"/>
      <c r="AF75" s="148"/>
      <c r="AG75" s="148" t="s">
        <v>175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93" t="s">
        <v>261</v>
      </c>
      <c r="D76" s="189"/>
      <c r="E76" s="190">
        <v>0.27</v>
      </c>
      <c r="F76" s="159"/>
      <c r="G76" s="1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8"/>
      <c r="AA76" s="148"/>
      <c r="AB76" s="148"/>
      <c r="AC76" s="148"/>
      <c r="AD76" s="148"/>
      <c r="AE76" s="148"/>
      <c r="AF76" s="148"/>
      <c r="AG76" s="148" t="s">
        <v>179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69">
        <v>25</v>
      </c>
      <c r="B77" s="170" t="s">
        <v>262</v>
      </c>
      <c r="C77" s="185" t="s">
        <v>263</v>
      </c>
      <c r="D77" s="171" t="s">
        <v>182</v>
      </c>
      <c r="E77" s="172">
        <v>2.2599999999999998</v>
      </c>
      <c r="F77" s="173"/>
      <c r="G77" s="174">
        <f>ROUND(E77*F77,2)</f>
        <v>0</v>
      </c>
      <c r="H77" s="173"/>
      <c r="I77" s="174">
        <f>ROUND(E77*H77,2)</f>
        <v>0</v>
      </c>
      <c r="J77" s="173"/>
      <c r="K77" s="174">
        <f>ROUND(E77*J77,2)</f>
        <v>0</v>
      </c>
      <c r="L77" s="174">
        <v>21</v>
      </c>
      <c r="M77" s="174">
        <f>G77*(1+L77/100)</f>
        <v>0</v>
      </c>
      <c r="N77" s="172">
        <v>0</v>
      </c>
      <c r="O77" s="172">
        <f>ROUND(E77*N77,2)</f>
        <v>0</v>
      </c>
      <c r="P77" s="172">
        <v>0</v>
      </c>
      <c r="Q77" s="172">
        <f>ROUND(E77*P77,2)</f>
        <v>0</v>
      </c>
      <c r="R77" s="174"/>
      <c r="S77" s="174" t="s">
        <v>160</v>
      </c>
      <c r="T77" s="175" t="s">
        <v>144</v>
      </c>
      <c r="U77" s="159">
        <v>0</v>
      </c>
      <c r="V77" s="159">
        <f>ROUND(E77*U77,2)</f>
        <v>0</v>
      </c>
      <c r="W77" s="159"/>
      <c r="X77" s="159" t="s">
        <v>174</v>
      </c>
      <c r="Y77" s="159" t="s">
        <v>146</v>
      </c>
      <c r="Z77" s="148"/>
      <c r="AA77" s="148"/>
      <c r="AB77" s="148"/>
      <c r="AC77" s="148"/>
      <c r="AD77" s="148"/>
      <c r="AE77" s="148"/>
      <c r="AF77" s="148"/>
      <c r="AG77" s="148" t="s">
        <v>175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93" t="s">
        <v>264</v>
      </c>
      <c r="D78" s="189"/>
      <c r="E78" s="190">
        <v>2.2599999999999998</v>
      </c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8"/>
      <c r="AA78" s="148"/>
      <c r="AB78" s="148"/>
      <c r="AC78" s="148"/>
      <c r="AD78" s="148"/>
      <c r="AE78" s="148"/>
      <c r="AF78" s="148"/>
      <c r="AG78" s="148" t="s">
        <v>179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x14ac:dyDescent="0.2">
      <c r="A79" s="162" t="s">
        <v>138</v>
      </c>
      <c r="B79" s="163" t="s">
        <v>84</v>
      </c>
      <c r="C79" s="183" t="s">
        <v>85</v>
      </c>
      <c r="D79" s="164"/>
      <c r="E79" s="165"/>
      <c r="F79" s="166"/>
      <c r="G79" s="166">
        <f>SUMIF(AG80:AG81,"&lt;&gt;NOR",G80:G81)</f>
        <v>0</v>
      </c>
      <c r="H79" s="166"/>
      <c r="I79" s="166">
        <f>SUM(I80:I81)</f>
        <v>0</v>
      </c>
      <c r="J79" s="166"/>
      <c r="K79" s="166">
        <f>SUM(K80:K81)</f>
        <v>0</v>
      </c>
      <c r="L79" s="166"/>
      <c r="M79" s="166">
        <f>SUM(M80:M81)</f>
        <v>0</v>
      </c>
      <c r="N79" s="165"/>
      <c r="O79" s="165">
        <f>SUM(O80:O81)</f>
        <v>0</v>
      </c>
      <c r="P79" s="165"/>
      <c r="Q79" s="165">
        <f>SUM(Q80:Q81)</f>
        <v>0</v>
      </c>
      <c r="R79" s="166"/>
      <c r="S79" s="166"/>
      <c r="T79" s="167"/>
      <c r="U79" s="161"/>
      <c r="V79" s="161">
        <f>SUM(V80:V81)</f>
        <v>9.7799999999999994</v>
      </c>
      <c r="W79" s="161"/>
      <c r="X79" s="161"/>
      <c r="Y79" s="161"/>
      <c r="AG79" t="s">
        <v>139</v>
      </c>
    </row>
    <row r="80" spans="1:60" ht="22.5" outlineLevel="1" x14ac:dyDescent="0.2">
      <c r="A80" s="169">
        <v>26</v>
      </c>
      <c r="B80" s="170" t="s">
        <v>265</v>
      </c>
      <c r="C80" s="185" t="s">
        <v>266</v>
      </c>
      <c r="D80" s="171" t="s">
        <v>267</v>
      </c>
      <c r="E80" s="172">
        <v>3.1052599999999999</v>
      </c>
      <c r="F80" s="173"/>
      <c r="G80" s="174">
        <f>ROUND(E80*F80,2)</f>
        <v>0</v>
      </c>
      <c r="H80" s="173"/>
      <c r="I80" s="174">
        <f>ROUND(E80*H80,2)</f>
        <v>0</v>
      </c>
      <c r="J80" s="173"/>
      <c r="K80" s="174">
        <f>ROUND(E80*J80,2)</f>
        <v>0</v>
      </c>
      <c r="L80" s="174">
        <v>21</v>
      </c>
      <c r="M80" s="174">
        <f>G80*(1+L80/100)</f>
        <v>0</v>
      </c>
      <c r="N80" s="172">
        <v>0</v>
      </c>
      <c r="O80" s="172">
        <f>ROUND(E80*N80,2)</f>
        <v>0</v>
      </c>
      <c r="P80" s="172">
        <v>0</v>
      </c>
      <c r="Q80" s="172">
        <f>ROUND(E80*P80,2)</f>
        <v>0</v>
      </c>
      <c r="R80" s="174" t="s">
        <v>173</v>
      </c>
      <c r="S80" s="174" t="s">
        <v>143</v>
      </c>
      <c r="T80" s="175" t="s">
        <v>143</v>
      </c>
      <c r="U80" s="159">
        <v>3.15</v>
      </c>
      <c r="V80" s="159">
        <f>ROUND(E80*U80,2)</f>
        <v>9.7799999999999994</v>
      </c>
      <c r="W80" s="159"/>
      <c r="X80" s="159" t="s">
        <v>268</v>
      </c>
      <c r="Y80" s="159" t="s">
        <v>146</v>
      </c>
      <c r="Z80" s="148"/>
      <c r="AA80" s="148"/>
      <c r="AB80" s="148"/>
      <c r="AC80" s="148"/>
      <c r="AD80" s="148"/>
      <c r="AE80" s="148"/>
      <c r="AF80" s="148"/>
      <c r="AG80" s="148" t="s">
        <v>269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281" t="s">
        <v>270</v>
      </c>
      <c r="D81" s="282"/>
      <c r="E81" s="282"/>
      <c r="F81" s="282"/>
      <c r="G81" s="282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8"/>
      <c r="AA81" s="148"/>
      <c r="AB81" s="148"/>
      <c r="AC81" s="148"/>
      <c r="AD81" s="148"/>
      <c r="AE81" s="148"/>
      <c r="AF81" s="148"/>
      <c r="AG81" s="148" t="s">
        <v>177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x14ac:dyDescent="0.2">
      <c r="A82" s="162" t="s">
        <v>138</v>
      </c>
      <c r="B82" s="163" t="s">
        <v>86</v>
      </c>
      <c r="C82" s="183" t="s">
        <v>87</v>
      </c>
      <c r="D82" s="164"/>
      <c r="E82" s="165"/>
      <c r="F82" s="166"/>
      <c r="G82" s="166">
        <f>SUMIF(AG83:AG87,"&lt;&gt;NOR",G83:G87)</f>
        <v>0</v>
      </c>
      <c r="H82" s="166"/>
      <c r="I82" s="166">
        <f>SUM(I83:I87)</f>
        <v>0</v>
      </c>
      <c r="J82" s="166"/>
      <c r="K82" s="166">
        <f>SUM(K83:K87)</f>
        <v>0</v>
      </c>
      <c r="L82" s="166"/>
      <c r="M82" s="166">
        <f>SUM(M83:M87)</f>
        <v>0</v>
      </c>
      <c r="N82" s="165"/>
      <c r="O82" s="165">
        <f>SUM(O83:O87)</f>
        <v>0</v>
      </c>
      <c r="P82" s="165"/>
      <c r="Q82" s="165">
        <f>SUM(Q83:Q87)</f>
        <v>0</v>
      </c>
      <c r="R82" s="166"/>
      <c r="S82" s="166"/>
      <c r="T82" s="167"/>
      <c r="U82" s="161"/>
      <c r="V82" s="161">
        <f>SUM(V83:V87)</f>
        <v>5.56</v>
      </c>
      <c r="W82" s="161"/>
      <c r="X82" s="161"/>
      <c r="Y82" s="161"/>
      <c r="AG82" t="s">
        <v>139</v>
      </c>
    </row>
    <row r="83" spans="1:60" ht="22.5" outlineLevel="1" x14ac:dyDescent="0.2">
      <c r="A83" s="169">
        <v>27</v>
      </c>
      <c r="B83" s="170" t="s">
        <v>271</v>
      </c>
      <c r="C83" s="185" t="s">
        <v>272</v>
      </c>
      <c r="D83" s="171" t="s">
        <v>182</v>
      </c>
      <c r="E83" s="195">
        <v>79.44</v>
      </c>
      <c r="F83" s="173"/>
      <c r="G83" s="174">
        <f>ROUND(E83*F83,2)</f>
        <v>0</v>
      </c>
      <c r="H83" s="173"/>
      <c r="I83" s="174">
        <f>ROUND(E83*H83,2)</f>
        <v>0</v>
      </c>
      <c r="J83" s="173"/>
      <c r="K83" s="174">
        <f>ROUND(E83*J83,2)</f>
        <v>0</v>
      </c>
      <c r="L83" s="174">
        <v>21</v>
      </c>
      <c r="M83" s="174">
        <f>G83*(1+L83/100)</f>
        <v>0</v>
      </c>
      <c r="N83" s="172">
        <v>1.0000000000000001E-5</v>
      </c>
      <c r="O83" s="172">
        <f>ROUND(E83*N83,2)</f>
        <v>0</v>
      </c>
      <c r="P83" s="172">
        <v>0</v>
      </c>
      <c r="Q83" s="172">
        <f>ROUND(E83*P83,2)</f>
        <v>0</v>
      </c>
      <c r="R83" s="174" t="s">
        <v>273</v>
      </c>
      <c r="S83" s="174" t="s">
        <v>143</v>
      </c>
      <c r="T83" s="175" t="s">
        <v>143</v>
      </c>
      <c r="U83" s="159">
        <v>7.0000000000000007E-2</v>
      </c>
      <c r="V83" s="159">
        <f>ROUND(E83*U83,2)</f>
        <v>5.56</v>
      </c>
      <c r="W83" s="159"/>
      <c r="X83" s="159" t="s">
        <v>174</v>
      </c>
      <c r="Y83" s="159" t="s">
        <v>146</v>
      </c>
      <c r="Z83" s="148"/>
      <c r="AA83" s="148"/>
      <c r="AB83" s="148"/>
      <c r="AC83" s="148"/>
      <c r="AD83" s="148"/>
      <c r="AE83" s="148"/>
      <c r="AF83" s="148"/>
      <c r="AG83" s="148" t="s">
        <v>175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93" t="s">
        <v>211</v>
      </c>
      <c r="D84" s="189"/>
      <c r="E84" s="190">
        <v>48.24</v>
      </c>
      <c r="F84" s="159"/>
      <c r="G84" s="159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8"/>
      <c r="AA84" s="148"/>
      <c r="AB84" s="148"/>
      <c r="AC84" s="148"/>
      <c r="AD84" s="148"/>
      <c r="AE84" s="148"/>
      <c r="AF84" s="148"/>
      <c r="AG84" s="148" t="s">
        <v>179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3" x14ac:dyDescent="0.2">
      <c r="A85" s="155"/>
      <c r="B85" s="156"/>
      <c r="C85" s="196" t="s">
        <v>212</v>
      </c>
      <c r="D85" s="189"/>
      <c r="E85" s="190">
        <v>31.2</v>
      </c>
      <c r="F85" s="159"/>
      <c r="G85" s="159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8"/>
      <c r="AA85" s="148"/>
      <c r="AB85" s="148"/>
      <c r="AC85" s="148"/>
      <c r="AD85" s="148"/>
      <c r="AE85" s="148"/>
      <c r="AF85" s="148"/>
      <c r="AG85" s="148" t="s">
        <v>179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>
        <v>28</v>
      </c>
      <c r="B86" s="156" t="s">
        <v>274</v>
      </c>
      <c r="C86" s="194" t="s">
        <v>275</v>
      </c>
      <c r="D86" s="157" t="s">
        <v>0</v>
      </c>
      <c r="E86" s="192"/>
      <c r="F86" s="160"/>
      <c r="G86" s="159">
        <f>ROUND(E86*F86,2)</f>
        <v>0</v>
      </c>
      <c r="H86" s="160"/>
      <c r="I86" s="159">
        <f>ROUND(E86*H86,2)</f>
        <v>0</v>
      </c>
      <c r="J86" s="160"/>
      <c r="K86" s="159">
        <f>ROUND(E86*J86,2)</f>
        <v>0</v>
      </c>
      <c r="L86" s="159">
        <v>21</v>
      </c>
      <c r="M86" s="159">
        <f>G86*(1+L86/100)</f>
        <v>0</v>
      </c>
      <c r="N86" s="158">
        <v>0</v>
      </c>
      <c r="O86" s="158">
        <f>ROUND(E86*N86,2)</f>
        <v>0</v>
      </c>
      <c r="P86" s="158">
        <v>0</v>
      </c>
      <c r="Q86" s="158">
        <f>ROUND(E86*P86,2)</f>
        <v>0</v>
      </c>
      <c r="R86" s="159" t="s">
        <v>273</v>
      </c>
      <c r="S86" s="159" t="s">
        <v>143</v>
      </c>
      <c r="T86" s="159" t="s">
        <v>143</v>
      </c>
      <c r="U86" s="159">
        <v>0</v>
      </c>
      <c r="V86" s="159">
        <f>ROUND(E86*U86,2)</f>
        <v>0</v>
      </c>
      <c r="W86" s="159"/>
      <c r="X86" s="159" t="s">
        <v>268</v>
      </c>
      <c r="Y86" s="159" t="s">
        <v>146</v>
      </c>
      <c r="Z86" s="148"/>
      <c r="AA86" s="148"/>
      <c r="AB86" s="148"/>
      <c r="AC86" s="148"/>
      <c r="AD86" s="148"/>
      <c r="AE86" s="148"/>
      <c r="AF86" s="148"/>
      <c r="AG86" s="148" t="s">
        <v>269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287" t="s">
        <v>276</v>
      </c>
      <c r="D87" s="288"/>
      <c r="E87" s="288"/>
      <c r="F87" s="288"/>
      <c r="G87" s="288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8"/>
      <c r="AA87" s="148"/>
      <c r="AB87" s="148"/>
      <c r="AC87" s="148"/>
      <c r="AD87" s="148"/>
      <c r="AE87" s="148"/>
      <c r="AF87" s="148"/>
      <c r="AG87" s="148" t="s">
        <v>177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x14ac:dyDescent="0.2">
      <c r="A88" s="162" t="s">
        <v>138</v>
      </c>
      <c r="B88" s="163" t="s">
        <v>88</v>
      </c>
      <c r="C88" s="183" t="s">
        <v>89</v>
      </c>
      <c r="D88" s="164"/>
      <c r="E88" s="165"/>
      <c r="F88" s="166"/>
      <c r="G88" s="166">
        <f>SUMIF(AG89:AG89,"&lt;&gt;NOR",G89:G89)</f>
        <v>0</v>
      </c>
      <c r="H88" s="166"/>
      <c r="I88" s="166">
        <f>SUM(I89:I89)</f>
        <v>0</v>
      </c>
      <c r="J88" s="166"/>
      <c r="K88" s="166">
        <f>SUM(K89:K89)</f>
        <v>0</v>
      </c>
      <c r="L88" s="166"/>
      <c r="M88" s="166">
        <f>SUM(M89:M89)</f>
        <v>0</v>
      </c>
      <c r="N88" s="165"/>
      <c r="O88" s="165">
        <f>SUM(O89:O89)</f>
        <v>0</v>
      </c>
      <c r="P88" s="165"/>
      <c r="Q88" s="165">
        <f>SUM(Q89:Q89)</f>
        <v>0</v>
      </c>
      <c r="R88" s="166"/>
      <c r="S88" s="166"/>
      <c r="T88" s="167"/>
      <c r="U88" s="161"/>
      <c r="V88" s="161">
        <f>SUM(V89:V89)</f>
        <v>0</v>
      </c>
      <c r="W88" s="161"/>
      <c r="X88" s="161"/>
      <c r="Y88" s="161"/>
      <c r="AG88" t="s">
        <v>139</v>
      </c>
    </row>
    <row r="89" spans="1:60" outlineLevel="1" x14ac:dyDescent="0.2">
      <c r="A89" s="208">
        <v>33</v>
      </c>
      <c r="B89" s="209" t="s">
        <v>278</v>
      </c>
      <c r="C89" s="210" t="s">
        <v>279</v>
      </c>
      <c r="D89" s="211" t="s">
        <v>239</v>
      </c>
      <c r="E89" s="212">
        <v>1</v>
      </c>
      <c r="F89" s="213"/>
      <c r="G89" s="214">
        <f>ROUND(E89*F89,2)</f>
        <v>0</v>
      </c>
      <c r="H89" s="213"/>
      <c r="I89" s="214">
        <f>ROUND(E89*H89,2)</f>
        <v>0</v>
      </c>
      <c r="J89" s="213"/>
      <c r="K89" s="214">
        <f>ROUND(E89*J89,2)</f>
        <v>0</v>
      </c>
      <c r="L89" s="214">
        <v>21</v>
      </c>
      <c r="M89" s="214">
        <f>G89*(1+L89/100)</f>
        <v>0</v>
      </c>
      <c r="N89" s="212">
        <v>0</v>
      </c>
      <c r="O89" s="212">
        <f>ROUND(E89*N89,2)</f>
        <v>0</v>
      </c>
      <c r="P89" s="212">
        <v>0</v>
      </c>
      <c r="Q89" s="212">
        <f>ROUND(E89*P89,2)</f>
        <v>0</v>
      </c>
      <c r="R89" s="214"/>
      <c r="S89" s="214" t="s">
        <v>160</v>
      </c>
      <c r="T89" s="182" t="s">
        <v>144</v>
      </c>
      <c r="U89" s="159">
        <v>0</v>
      </c>
      <c r="V89" s="159">
        <f>ROUND(E89*U89,2)</f>
        <v>0</v>
      </c>
      <c r="W89" s="159"/>
      <c r="X89" s="159" t="s">
        <v>228</v>
      </c>
      <c r="Y89" s="159" t="s">
        <v>146</v>
      </c>
      <c r="Z89" s="148"/>
      <c r="AA89" s="148"/>
      <c r="AB89" s="148"/>
      <c r="AC89" s="148"/>
      <c r="AD89" s="148"/>
      <c r="AE89" s="148"/>
      <c r="AF89" s="148"/>
      <c r="AG89" s="148" t="s">
        <v>229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x14ac:dyDescent="0.2">
      <c r="A90" s="162" t="s">
        <v>138</v>
      </c>
      <c r="B90" s="163" t="s">
        <v>90</v>
      </c>
      <c r="C90" s="183" t="s">
        <v>91</v>
      </c>
      <c r="D90" s="164"/>
      <c r="E90" s="165"/>
      <c r="F90" s="166"/>
      <c r="G90" s="166">
        <f>SUMIF(AG91:AG92,"&lt;&gt;NOR",G91:G92)</f>
        <v>0</v>
      </c>
      <c r="H90" s="166"/>
      <c r="I90" s="166">
        <f>SUM(I91:I92)</f>
        <v>0</v>
      </c>
      <c r="J90" s="166"/>
      <c r="K90" s="166">
        <f>SUM(K91:K92)</f>
        <v>0</v>
      </c>
      <c r="L90" s="166"/>
      <c r="M90" s="166">
        <f>SUM(M91:M92)</f>
        <v>0</v>
      </c>
      <c r="N90" s="165"/>
      <c r="O90" s="165">
        <f>SUM(O91:O92)</f>
        <v>0</v>
      </c>
      <c r="P90" s="165"/>
      <c r="Q90" s="165">
        <f>SUM(Q91:Q92)</f>
        <v>0</v>
      </c>
      <c r="R90" s="166"/>
      <c r="S90" s="166"/>
      <c r="T90" s="167"/>
      <c r="U90" s="161"/>
      <c r="V90" s="161">
        <f>SUM(V91:V92)</f>
        <v>0</v>
      </c>
      <c r="W90" s="161"/>
      <c r="X90" s="161"/>
      <c r="Y90" s="161"/>
      <c r="AG90" t="s">
        <v>139</v>
      </c>
    </row>
    <row r="91" spans="1:60" outlineLevel="1" x14ac:dyDescent="0.2">
      <c r="A91" s="176">
        <v>34</v>
      </c>
      <c r="B91" s="177" t="s">
        <v>280</v>
      </c>
      <c r="C91" s="184" t="s">
        <v>281</v>
      </c>
      <c r="D91" s="178" t="s">
        <v>192</v>
      </c>
      <c r="E91" s="179">
        <v>3</v>
      </c>
      <c r="F91" s="180"/>
      <c r="G91" s="181">
        <f>ROUND(E91*F91,2)</f>
        <v>0</v>
      </c>
      <c r="H91" s="180"/>
      <c r="I91" s="181">
        <f>ROUND(E91*H91,2)</f>
        <v>0</v>
      </c>
      <c r="J91" s="180"/>
      <c r="K91" s="181">
        <f>ROUND(E91*J91,2)</f>
        <v>0</v>
      </c>
      <c r="L91" s="181">
        <v>21</v>
      </c>
      <c r="M91" s="181">
        <f>G91*(1+L91/100)</f>
        <v>0</v>
      </c>
      <c r="N91" s="179">
        <v>0</v>
      </c>
      <c r="O91" s="179">
        <f>ROUND(E91*N91,2)</f>
        <v>0</v>
      </c>
      <c r="P91" s="179">
        <v>0</v>
      </c>
      <c r="Q91" s="179">
        <f>ROUND(E91*P91,2)</f>
        <v>0</v>
      </c>
      <c r="R91" s="181"/>
      <c r="S91" s="181" t="s">
        <v>160</v>
      </c>
      <c r="T91" s="182" t="s">
        <v>144</v>
      </c>
      <c r="U91" s="159">
        <v>0</v>
      </c>
      <c r="V91" s="159">
        <f>ROUND(E91*U91,2)</f>
        <v>0</v>
      </c>
      <c r="W91" s="159"/>
      <c r="X91" s="159" t="s">
        <v>174</v>
      </c>
      <c r="Y91" s="159" t="s">
        <v>146</v>
      </c>
      <c r="Z91" s="148"/>
      <c r="AA91" s="148"/>
      <c r="AB91" s="148"/>
      <c r="AC91" s="148"/>
      <c r="AD91" s="148"/>
      <c r="AE91" s="148"/>
      <c r="AF91" s="148"/>
      <c r="AG91" s="148" t="s">
        <v>175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76">
        <v>35</v>
      </c>
      <c r="B92" s="177" t="s">
        <v>282</v>
      </c>
      <c r="C92" s="184" t="s">
        <v>283</v>
      </c>
      <c r="D92" s="178" t="s">
        <v>192</v>
      </c>
      <c r="E92" s="179">
        <v>3</v>
      </c>
      <c r="F92" s="180"/>
      <c r="G92" s="181">
        <f>ROUND(E92*F92,2)</f>
        <v>0</v>
      </c>
      <c r="H92" s="180"/>
      <c r="I92" s="181">
        <f>ROUND(E92*H92,2)</f>
        <v>0</v>
      </c>
      <c r="J92" s="180"/>
      <c r="K92" s="181">
        <f>ROUND(E92*J92,2)</f>
        <v>0</v>
      </c>
      <c r="L92" s="181">
        <v>21</v>
      </c>
      <c r="M92" s="181">
        <f>G92*(1+L92/100)</f>
        <v>0</v>
      </c>
      <c r="N92" s="179">
        <v>0</v>
      </c>
      <c r="O92" s="179">
        <f>ROUND(E92*N92,2)</f>
        <v>0</v>
      </c>
      <c r="P92" s="179">
        <v>0</v>
      </c>
      <c r="Q92" s="179">
        <f>ROUND(E92*P92,2)</f>
        <v>0</v>
      </c>
      <c r="R92" s="181"/>
      <c r="S92" s="181" t="s">
        <v>160</v>
      </c>
      <c r="T92" s="182" t="s">
        <v>144</v>
      </c>
      <c r="U92" s="159">
        <v>0</v>
      </c>
      <c r="V92" s="159">
        <f>ROUND(E92*U92,2)</f>
        <v>0</v>
      </c>
      <c r="W92" s="159"/>
      <c r="X92" s="159" t="s">
        <v>174</v>
      </c>
      <c r="Y92" s="159" t="s">
        <v>146</v>
      </c>
      <c r="Z92" s="148"/>
      <c r="AA92" s="148"/>
      <c r="AB92" s="148"/>
      <c r="AC92" s="148"/>
      <c r="AD92" s="148"/>
      <c r="AE92" s="148"/>
      <c r="AF92" s="148"/>
      <c r="AG92" s="148" t="s">
        <v>175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x14ac:dyDescent="0.2">
      <c r="A93" s="162" t="s">
        <v>138</v>
      </c>
      <c r="B93" s="163" t="s">
        <v>92</v>
      </c>
      <c r="C93" s="183" t="s">
        <v>93</v>
      </c>
      <c r="D93" s="164"/>
      <c r="E93" s="165"/>
      <c r="F93" s="166"/>
      <c r="G93" s="166">
        <f>SUMIF(AG94:AG100,"&lt;&gt;NOR",G94:G100)</f>
        <v>0</v>
      </c>
      <c r="H93" s="166"/>
      <c r="I93" s="166">
        <f>SUM(I94:I100)</f>
        <v>0</v>
      </c>
      <c r="J93" s="166"/>
      <c r="K93" s="166">
        <f>SUM(K94:K100)</f>
        <v>0</v>
      </c>
      <c r="L93" s="166"/>
      <c r="M93" s="166">
        <f>SUM(M94:M100)</f>
        <v>0</v>
      </c>
      <c r="N93" s="165"/>
      <c r="O93" s="165">
        <f>SUM(O94:O100)</f>
        <v>0</v>
      </c>
      <c r="P93" s="165"/>
      <c r="Q93" s="165">
        <f>SUM(Q94:Q100)</f>
        <v>0</v>
      </c>
      <c r="R93" s="166"/>
      <c r="S93" s="166"/>
      <c r="T93" s="167"/>
      <c r="U93" s="161"/>
      <c r="V93" s="161">
        <f>SUM(V94:V100)</f>
        <v>0</v>
      </c>
      <c r="W93" s="161"/>
      <c r="X93" s="161"/>
      <c r="Y93" s="161"/>
      <c r="AG93" t="s">
        <v>139</v>
      </c>
    </row>
    <row r="94" spans="1:60" outlineLevel="1" x14ac:dyDescent="0.2">
      <c r="A94" s="169">
        <v>36</v>
      </c>
      <c r="B94" s="170" t="s">
        <v>284</v>
      </c>
      <c r="C94" s="185" t="s">
        <v>285</v>
      </c>
      <c r="D94" s="171" t="s">
        <v>242</v>
      </c>
      <c r="E94" s="172">
        <v>1</v>
      </c>
      <c r="F94" s="173"/>
      <c r="G94" s="174">
        <f>ROUND(E94*F94,2)</f>
        <v>0</v>
      </c>
      <c r="H94" s="173"/>
      <c r="I94" s="174">
        <f>ROUND(E94*H94,2)</f>
        <v>0</v>
      </c>
      <c r="J94" s="173"/>
      <c r="K94" s="174">
        <f>ROUND(E94*J94,2)</f>
        <v>0</v>
      </c>
      <c r="L94" s="174">
        <v>21</v>
      </c>
      <c r="M94" s="174">
        <f>G94*(1+L94/100)</f>
        <v>0</v>
      </c>
      <c r="N94" s="172">
        <v>0</v>
      </c>
      <c r="O94" s="172">
        <f>ROUND(E94*N94,2)</f>
        <v>0</v>
      </c>
      <c r="P94" s="172">
        <v>0</v>
      </c>
      <c r="Q94" s="172">
        <f>ROUND(E94*P94,2)</f>
        <v>0</v>
      </c>
      <c r="R94" s="174"/>
      <c r="S94" s="174" t="s">
        <v>160</v>
      </c>
      <c r="T94" s="175" t="s">
        <v>144</v>
      </c>
      <c r="U94" s="159">
        <v>0</v>
      </c>
      <c r="V94" s="159">
        <f>ROUND(E94*U94,2)</f>
        <v>0</v>
      </c>
      <c r="W94" s="159"/>
      <c r="X94" s="159" t="s">
        <v>174</v>
      </c>
      <c r="Y94" s="159" t="s">
        <v>146</v>
      </c>
      <c r="Z94" s="148"/>
      <c r="AA94" s="148"/>
      <c r="AB94" s="148"/>
      <c r="AC94" s="148"/>
      <c r="AD94" s="148"/>
      <c r="AE94" s="148"/>
      <c r="AF94" s="148"/>
      <c r="AG94" s="148" t="s">
        <v>175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289" t="s">
        <v>286</v>
      </c>
      <c r="D95" s="290"/>
      <c r="E95" s="290"/>
      <c r="F95" s="290"/>
      <c r="G95" s="290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8"/>
      <c r="AA95" s="148"/>
      <c r="AB95" s="148"/>
      <c r="AC95" s="148"/>
      <c r="AD95" s="148"/>
      <c r="AE95" s="148"/>
      <c r="AF95" s="148"/>
      <c r="AG95" s="148" t="s">
        <v>217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3" x14ac:dyDescent="0.2">
      <c r="A96" s="155"/>
      <c r="B96" s="156"/>
      <c r="C96" s="291" t="s">
        <v>287</v>
      </c>
      <c r="D96" s="292"/>
      <c r="E96" s="292"/>
      <c r="F96" s="292"/>
      <c r="G96" s="292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8"/>
      <c r="AA96" s="148"/>
      <c r="AB96" s="148"/>
      <c r="AC96" s="148"/>
      <c r="AD96" s="148"/>
      <c r="AE96" s="148"/>
      <c r="AF96" s="148"/>
      <c r="AG96" s="148" t="s">
        <v>217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3" x14ac:dyDescent="0.2">
      <c r="A97" s="155"/>
      <c r="B97" s="156"/>
      <c r="C97" s="291" t="s">
        <v>288</v>
      </c>
      <c r="D97" s="292"/>
      <c r="E97" s="292"/>
      <c r="F97" s="292"/>
      <c r="G97" s="292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8"/>
      <c r="AA97" s="148"/>
      <c r="AB97" s="148"/>
      <c r="AC97" s="148"/>
      <c r="AD97" s="148"/>
      <c r="AE97" s="148"/>
      <c r="AF97" s="148"/>
      <c r="AG97" s="148" t="s">
        <v>217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3" x14ac:dyDescent="0.2">
      <c r="A98" s="155"/>
      <c r="B98" s="156"/>
      <c r="C98" s="291" t="s">
        <v>289</v>
      </c>
      <c r="D98" s="292"/>
      <c r="E98" s="292"/>
      <c r="F98" s="292"/>
      <c r="G98" s="292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59"/>
      <c r="Z98" s="148"/>
      <c r="AA98" s="148"/>
      <c r="AB98" s="148"/>
      <c r="AC98" s="148"/>
      <c r="AD98" s="148"/>
      <c r="AE98" s="148"/>
      <c r="AF98" s="148"/>
      <c r="AG98" s="148" t="s">
        <v>217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3" x14ac:dyDescent="0.2">
      <c r="A99" s="155"/>
      <c r="B99" s="156"/>
      <c r="C99" s="291" t="s">
        <v>290</v>
      </c>
      <c r="D99" s="292"/>
      <c r="E99" s="292"/>
      <c r="F99" s="292"/>
      <c r="G99" s="292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8"/>
      <c r="AA99" s="148"/>
      <c r="AB99" s="148"/>
      <c r="AC99" s="148"/>
      <c r="AD99" s="148"/>
      <c r="AE99" s="148"/>
      <c r="AF99" s="148"/>
      <c r="AG99" s="148" t="s">
        <v>217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3" x14ac:dyDescent="0.2">
      <c r="A100" s="155"/>
      <c r="B100" s="156"/>
      <c r="C100" s="279" t="s">
        <v>291</v>
      </c>
      <c r="D100" s="280"/>
      <c r="E100" s="280"/>
      <c r="F100" s="280"/>
      <c r="G100" s="280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59"/>
      <c r="Z100" s="148"/>
      <c r="AA100" s="148"/>
      <c r="AB100" s="148"/>
      <c r="AC100" s="148"/>
      <c r="AD100" s="148"/>
      <c r="AE100" s="148"/>
      <c r="AF100" s="148"/>
      <c r="AG100" s="148" t="s">
        <v>217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x14ac:dyDescent="0.2">
      <c r="A101" s="162" t="s">
        <v>138</v>
      </c>
      <c r="B101" s="163" t="s">
        <v>94</v>
      </c>
      <c r="C101" s="183" t="s">
        <v>95</v>
      </c>
      <c r="D101" s="164"/>
      <c r="E101" s="165"/>
      <c r="F101" s="166"/>
      <c r="G101" s="166">
        <f>SUMIF(AG102:AG107,"&lt;&gt;NOR",G102:G107)</f>
        <v>0</v>
      </c>
      <c r="H101" s="166"/>
      <c r="I101" s="166">
        <f>SUM(I102:I107)</f>
        <v>0</v>
      </c>
      <c r="J101" s="166"/>
      <c r="K101" s="166">
        <f>SUM(K102:K107)</f>
        <v>0</v>
      </c>
      <c r="L101" s="166"/>
      <c r="M101" s="166">
        <f>SUM(M102:M107)</f>
        <v>0</v>
      </c>
      <c r="N101" s="165"/>
      <c r="O101" s="165">
        <f>SUM(O102:O107)</f>
        <v>0.09</v>
      </c>
      <c r="P101" s="165"/>
      <c r="Q101" s="165">
        <f>SUM(Q102:Q107)</f>
        <v>0</v>
      </c>
      <c r="R101" s="166"/>
      <c r="S101" s="166"/>
      <c r="T101" s="167"/>
      <c r="U101" s="161"/>
      <c r="V101" s="161">
        <f>SUM(V102:V107)</f>
        <v>16.68</v>
      </c>
      <c r="W101" s="161"/>
      <c r="X101" s="161"/>
      <c r="Y101" s="161"/>
      <c r="AG101" t="s">
        <v>139</v>
      </c>
    </row>
    <row r="102" spans="1:60" ht="22.5" outlineLevel="1" x14ac:dyDescent="0.2">
      <c r="A102" s="169">
        <v>37</v>
      </c>
      <c r="B102" s="170" t="s">
        <v>292</v>
      </c>
      <c r="C102" s="185" t="s">
        <v>293</v>
      </c>
      <c r="D102" s="171" t="s">
        <v>182</v>
      </c>
      <c r="E102" s="172">
        <v>16.600000000000001</v>
      </c>
      <c r="F102" s="173"/>
      <c r="G102" s="174">
        <f>ROUND(E102*F102,2)</f>
        <v>0</v>
      </c>
      <c r="H102" s="173"/>
      <c r="I102" s="174">
        <f>ROUND(E102*H102,2)</f>
        <v>0</v>
      </c>
      <c r="J102" s="173"/>
      <c r="K102" s="174">
        <f>ROUND(E102*J102,2)</f>
        <v>0</v>
      </c>
      <c r="L102" s="174">
        <v>21</v>
      </c>
      <c r="M102" s="174">
        <f>G102*(1+L102/100)</f>
        <v>0</v>
      </c>
      <c r="N102" s="172">
        <v>0</v>
      </c>
      <c r="O102" s="172">
        <f>ROUND(E102*N102,2)</f>
        <v>0</v>
      </c>
      <c r="P102" s="172">
        <v>0</v>
      </c>
      <c r="Q102" s="172">
        <f>ROUND(E102*P102,2)</f>
        <v>0</v>
      </c>
      <c r="R102" s="174" t="s">
        <v>294</v>
      </c>
      <c r="S102" s="174" t="s">
        <v>143</v>
      </c>
      <c r="T102" s="175" t="s">
        <v>143</v>
      </c>
      <c r="U102" s="159">
        <v>0.52</v>
      </c>
      <c r="V102" s="159">
        <f>ROUND(E102*U102,2)</f>
        <v>8.6300000000000008</v>
      </c>
      <c r="W102" s="159"/>
      <c r="X102" s="159" t="s">
        <v>174</v>
      </c>
      <c r="Y102" s="159" t="s">
        <v>146</v>
      </c>
      <c r="Z102" s="148"/>
      <c r="AA102" s="148"/>
      <c r="AB102" s="148"/>
      <c r="AC102" s="148"/>
      <c r="AD102" s="148"/>
      <c r="AE102" s="148"/>
      <c r="AF102" s="148"/>
      <c r="AG102" s="148" t="s">
        <v>175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193" t="s">
        <v>295</v>
      </c>
      <c r="D103" s="189"/>
      <c r="E103" s="190">
        <v>16.600000000000001</v>
      </c>
      <c r="F103" s="159"/>
      <c r="G103" s="159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8"/>
      <c r="AA103" s="148"/>
      <c r="AB103" s="148"/>
      <c r="AC103" s="148"/>
      <c r="AD103" s="148"/>
      <c r="AE103" s="148"/>
      <c r="AF103" s="148"/>
      <c r="AG103" s="148" t="s">
        <v>179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ht="22.5" outlineLevel="1" x14ac:dyDescent="0.2">
      <c r="A104" s="169">
        <v>38</v>
      </c>
      <c r="B104" s="170" t="s">
        <v>296</v>
      </c>
      <c r="C104" s="185" t="s">
        <v>297</v>
      </c>
      <c r="D104" s="171" t="s">
        <v>182</v>
      </c>
      <c r="E104" s="172">
        <v>16.600000000000001</v>
      </c>
      <c r="F104" s="173"/>
      <c r="G104" s="174">
        <f>ROUND(E104*F104,2)</f>
        <v>0</v>
      </c>
      <c r="H104" s="173"/>
      <c r="I104" s="174">
        <f>ROUND(E104*H104,2)</f>
        <v>0</v>
      </c>
      <c r="J104" s="173"/>
      <c r="K104" s="174">
        <f>ROUND(E104*J104,2)</f>
        <v>0</v>
      </c>
      <c r="L104" s="174">
        <v>21</v>
      </c>
      <c r="M104" s="174">
        <f>G104*(1+L104/100)</f>
        <v>0</v>
      </c>
      <c r="N104" s="172">
        <v>5.4599999999999996E-3</v>
      </c>
      <c r="O104" s="172">
        <f>ROUND(E104*N104,2)</f>
        <v>0.09</v>
      </c>
      <c r="P104" s="172">
        <v>0</v>
      </c>
      <c r="Q104" s="172">
        <f>ROUND(E104*P104,2)</f>
        <v>0</v>
      </c>
      <c r="R104" s="174" t="s">
        <v>294</v>
      </c>
      <c r="S104" s="174" t="s">
        <v>143</v>
      </c>
      <c r="T104" s="175" t="s">
        <v>143</v>
      </c>
      <c r="U104" s="159">
        <v>0.48499999999999999</v>
      </c>
      <c r="V104" s="159">
        <f>ROUND(E104*U104,2)</f>
        <v>8.0500000000000007</v>
      </c>
      <c r="W104" s="159"/>
      <c r="X104" s="159" t="s">
        <v>174</v>
      </c>
      <c r="Y104" s="159" t="s">
        <v>146</v>
      </c>
      <c r="Z104" s="148"/>
      <c r="AA104" s="148"/>
      <c r="AB104" s="148"/>
      <c r="AC104" s="148"/>
      <c r="AD104" s="148"/>
      <c r="AE104" s="148"/>
      <c r="AF104" s="148"/>
      <c r="AG104" s="148" t="s">
        <v>175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193" t="s">
        <v>298</v>
      </c>
      <c r="D105" s="189"/>
      <c r="E105" s="190">
        <v>16.600000000000001</v>
      </c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8"/>
      <c r="AA105" s="148"/>
      <c r="AB105" s="148"/>
      <c r="AC105" s="148"/>
      <c r="AD105" s="148"/>
      <c r="AE105" s="148"/>
      <c r="AF105" s="148"/>
      <c r="AG105" s="148" t="s">
        <v>179</v>
      </c>
      <c r="AH105" s="148">
        <v>5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>
        <v>39</v>
      </c>
      <c r="B106" s="156" t="s">
        <v>299</v>
      </c>
      <c r="C106" s="194" t="s">
        <v>300</v>
      </c>
      <c r="D106" s="157" t="s">
        <v>0</v>
      </c>
      <c r="E106" s="192"/>
      <c r="F106" s="160"/>
      <c r="G106" s="159">
        <f>ROUND(E106*F106,2)</f>
        <v>0</v>
      </c>
      <c r="H106" s="160"/>
      <c r="I106" s="159">
        <f>ROUND(E106*H106,2)</f>
        <v>0</v>
      </c>
      <c r="J106" s="160"/>
      <c r="K106" s="159">
        <f>ROUND(E106*J106,2)</f>
        <v>0</v>
      </c>
      <c r="L106" s="159">
        <v>21</v>
      </c>
      <c r="M106" s="159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9" t="s">
        <v>294</v>
      </c>
      <c r="S106" s="159" t="s">
        <v>143</v>
      </c>
      <c r="T106" s="159" t="s">
        <v>143</v>
      </c>
      <c r="U106" s="159">
        <v>0</v>
      </c>
      <c r="V106" s="159">
        <f>ROUND(E106*U106,2)</f>
        <v>0</v>
      </c>
      <c r="W106" s="159"/>
      <c r="X106" s="159" t="s">
        <v>268</v>
      </c>
      <c r="Y106" s="159" t="s">
        <v>146</v>
      </c>
      <c r="Z106" s="148"/>
      <c r="AA106" s="148"/>
      <c r="AB106" s="148"/>
      <c r="AC106" s="148"/>
      <c r="AD106" s="148"/>
      <c r="AE106" s="148"/>
      <c r="AF106" s="148"/>
      <c r="AG106" s="148" t="s">
        <v>269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287" t="s">
        <v>276</v>
      </c>
      <c r="D107" s="288"/>
      <c r="E107" s="288"/>
      <c r="F107" s="288"/>
      <c r="G107" s="288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59"/>
      <c r="Z107" s="148"/>
      <c r="AA107" s="148"/>
      <c r="AB107" s="148"/>
      <c r="AC107" s="148"/>
      <c r="AD107" s="148"/>
      <c r="AE107" s="148"/>
      <c r="AF107" s="148"/>
      <c r="AG107" s="148" t="s">
        <v>177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x14ac:dyDescent="0.2">
      <c r="A108" s="162" t="s">
        <v>138</v>
      </c>
      <c r="B108" s="163" t="s">
        <v>96</v>
      </c>
      <c r="C108" s="183" t="s">
        <v>97</v>
      </c>
      <c r="D108" s="164"/>
      <c r="E108" s="165"/>
      <c r="F108" s="166"/>
      <c r="G108" s="166">
        <f>SUMIF(AG109:AG127,"&lt;&gt;NOR",G109:G127)</f>
        <v>0</v>
      </c>
      <c r="H108" s="166"/>
      <c r="I108" s="166">
        <f>SUM(I109:I127)</f>
        <v>0</v>
      </c>
      <c r="J108" s="166"/>
      <c r="K108" s="166">
        <f>SUM(K109:K127)</f>
        <v>0</v>
      </c>
      <c r="L108" s="166"/>
      <c r="M108" s="166">
        <f>SUM(M109:M127)</f>
        <v>0</v>
      </c>
      <c r="N108" s="165"/>
      <c r="O108" s="165">
        <f>SUM(O109:O127)</f>
        <v>0.30000000000000004</v>
      </c>
      <c r="P108" s="165"/>
      <c r="Q108" s="165">
        <f>SUM(Q109:Q127)</f>
        <v>0</v>
      </c>
      <c r="R108" s="166"/>
      <c r="S108" s="166"/>
      <c r="T108" s="167"/>
      <c r="U108" s="161"/>
      <c r="V108" s="161">
        <f>SUM(V109:V127)</f>
        <v>47.19</v>
      </c>
      <c r="W108" s="161"/>
      <c r="X108" s="161"/>
      <c r="Y108" s="161"/>
      <c r="AG108" t="s">
        <v>139</v>
      </c>
    </row>
    <row r="109" spans="1:60" outlineLevel="1" x14ac:dyDescent="0.2">
      <c r="A109" s="169">
        <v>40</v>
      </c>
      <c r="B109" s="170" t="s">
        <v>301</v>
      </c>
      <c r="C109" s="185" t="s">
        <v>302</v>
      </c>
      <c r="D109" s="171" t="s">
        <v>182</v>
      </c>
      <c r="E109" s="172">
        <v>48.24</v>
      </c>
      <c r="F109" s="173"/>
      <c r="G109" s="174">
        <f>ROUND(E109*F109,2)</f>
        <v>0</v>
      </c>
      <c r="H109" s="173"/>
      <c r="I109" s="174">
        <f>ROUND(E109*H109,2)</f>
        <v>0</v>
      </c>
      <c r="J109" s="173"/>
      <c r="K109" s="174">
        <f>ROUND(E109*J109,2)</f>
        <v>0</v>
      </c>
      <c r="L109" s="174">
        <v>21</v>
      </c>
      <c r="M109" s="174">
        <f>G109*(1+L109/100)</f>
        <v>0</v>
      </c>
      <c r="N109" s="172">
        <v>0</v>
      </c>
      <c r="O109" s="172">
        <f>ROUND(E109*N109,2)</f>
        <v>0</v>
      </c>
      <c r="P109" s="172">
        <v>0</v>
      </c>
      <c r="Q109" s="172">
        <f>ROUND(E109*P109,2)</f>
        <v>0</v>
      </c>
      <c r="R109" s="174" t="s">
        <v>258</v>
      </c>
      <c r="S109" s="174" t="s">
        <v>143</v>
      </c>
      <c r="T109" s="175" t="s">
        <v>143</v>
      </c>
      <c r="U109" s="159">
        <v>1.6E-2</v>
      </c>
      <c r="V109" s="159">
        <f>ROUND(E109*U109,2)</f>
        <v>0.77</v>
      </c>
      <c r="W109" s="159"/>
      <c r="X109" s="159" t="s">
        <v>174</v>
      </c>
      <c r="Y109" s="159" t="s">
        <v>146</v>
      </c>
      <c r="Z109" s="148"/>
      <c r="AA109" s="148"/>
      <c r="AB109" s="148"/>
      <c r="AC109" s="148"/>
      <c r="AD109" s="148"/>
      <c r="AE109" s="148"/>
      <c r="AF109" s="148"/>
      <c r="AG109" s="148" t="s">
        <v>175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5"/>
      <c r="B110" s="156"/>
      <c r="C110" s="281" t="s">
        <v>303</v>
      </c>
      <c r="D110" s="282"/>
      <c r="E110" s="282"/>
      <c r="F110" s="282"/>
      <c r="G110" s="282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59"/>
      <c r="Z110" s="148"/>
      <c r="AA110" s="148"/>
      <c r="AB110" s="148"/>
      <c r="AC110" s="148"/>
      <c r="AD110" s="148"/>
      <c r="AE110" s="148"/>
      <c r="AF110" s="148"/>
      <c r="AG110" s="148" t="s">
        <v>177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5"/>
      <c r="B111" s="156"/>
      <c r="C111" s="193" t="s">
        <v>304</v>
      </c>
      <c r="D111" s="189"/>
      <c r="E111" s="190">
        <v>48.24</v>
      </c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8"/>
      <c r="AA111" s="148"/>
      <c r="AB111" s="148"/>
      <c r="AC111" s="148"/>
      <c r="AD111" s="148"/>
      <c r="AE111" s="148"/>
      <c r="AF111" s="148"/>
      <c r="AG111" s="148" t="s">
        <v>179</v>
      </c>
      <c r="AH111" s="148">
        <v>5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69">
        <v>41</v>
      </c>
      <c r="B112" s="170" t="s">
        <v>305</v>
      </c>
      <c r="C112" s="185" t="s">
        <v>306</v>
      </c>
      <c r="D112" s="171" t="s">
        <v>307</v>
      </c>
      <c r="E112" s="172">
        <v>31</v>
      </c>
      <c r="F112" s="173"/>
      <c r="G112" s="174">
        <f>ROUND(E112*F112,2)</f>
        <v>0</v>
      </c>
      <c r="H112" s="173"/>
      <c r="I112" s="174">
        <f>ROUND(E112*H112,2)</f>
        <v>0</v>
      </c>
      <c r="J112" s="173"/>
      <c r="K112" s="174">
        <f>ROUND(E112*J112,2)</f>
        <v>0</v>
      </c>
      <c r="L112" s="174">
        <v>21</v>
      </c>
      <c r="M112" s="174">
        <f>G112*(1+L112/100)</f>
        <v>0</v>
      </c>
      <c r="N112" s="172">
        <v>4.0000000000000003E-5</v>
      </c>
      <c r="O112" s="172">
        <f>ROUND(E112*N112,2)</f>
        <v>0</v>
      </c>
      <c r="P112" s="172">
        <v>0</v>
      </c>
      <c r="Q112" s="172">
        <f>ROUND(E112*P112,2)</f>
        <v>0</v>
      </c>
      <c r="R112" s="174" t="s">
        <v>258</v>
      </c>
      <c r="S112" s="174" t="s">
        <v>143</v>
      </c>
      <c r="T112" s="175" t="s">
        <v>143</v>
      </c>
      <c r="U112" s="159">
        <v>7.8200000000000006E-2</v>
      </c>
      <c r="V112" s="159">
        <f>ROUND(E112*U112,2)</f>
        <v>2.42</v>
      </c>
      <c r="W112" s="159"/>
      <c r="X112" s="159" t="s">
        <v>174</v>
      </c>
      <c r="Y112" s="159" t="s">
        <v>146</v>
      </c>
      <c r="Z112" s="148"/>
      <c r="AA112" s="148"/>
      <c r="AB112" s="148"/>
      <c r="AC112" s="148"/>
      <c r="AD112" s="148"/>
      <c r="AE112" s="148"/>
      <c r="AF112" s="148"/>
      <c r="AG112" s="148" t="s">
        <v>175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193" t="s">
        <v>308</v>
      </c>
      <c r="D113" s="189"/>
      <c r="E113" s="190">
        <v>31</v>
      </c>
      <c r="F113" s="159"/>
      <c r="G113" s="159"/>
      <c r="H113" s="159"/>
      <c r="I113" s="159"/>
      <c r="J113" s="159"/>
      <c r="K113" s="159"/>
      <c r="L113" s="159"/>
      <c r="M113" s="159"/>
      <c r="N113" s="158"/>
      <c r="O113" s="158"/>
      <c r="P113" s="158"/>
      <c r="Q113" s="158"/>
      <c r="R113" s="159"/>
      <c r="S113" s="159"/>
      <c r="T113" s="159"/>
      <c r="U113" s="159"/>
      <c r="V113" s="159"/>
      <c r="W113" s="159"/>
      <c r="X113" s="159"/>
      <c r="Y113" s="159"/>
      <c r="Z113" s="148"/>
      <c r="AA113" s="148"/>
      <c r="AB113" s="148"/>
      <c r="AC113" s="148"/>
      <c r="AD113" s="148"/>
      <c r="AE113" s="148"/>
      <c r="AF113" s="148"/>
      <c r="AG113" s="148" t="s">
        <v>179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ht="22.5" outlineLevel="1" x14ac:dyDescent="0.2">
      <c r="A114" s="169">
        <v>42</v>
      </c>
      <c r="B114" s="170" t="s">
        <v>309</v>
      </c>
      <c r="C114" s="185" t="s">
        <v>310</v>
      </c>
      <c r="D114" s="171" t="s">
        <v>307</v>
      </c>
      <c r="E114" s="172">
        <v>48.7</v>
      </c>
      <c r="F114" s="173"/>
      <c r="G114" s="174">
        <f>ROUND(E114*F114,2)</f>
        <v>0</v>
      </c>
      <c r="H114" s="173"/>
      <c r="I114" s="174">
        <f>ROUND(E114*H114,2)</f>
        <v>0</v>
      </c>
      <c r="J114" s="173"/>
      <c r="K114" s="174">
        <f>ROUND(E114*J114,2)</f>
        <v>0</v>
      </c>
      <c r="L114" s="174">
        <v>21</v>
      </c>
      <c r="M114" s="174">
        <f>G114*(1+L114/100)</f>
        <v>0</v>
      </c>
      <c r="N114" s="172">
        <v>2.2000000000000001E-4</v>
      </c>
      <c r="O114" s="172">
        <f>ROUND(E114*N114,2)</f>
        <v>0.01</v>
      </c>
      <c r="P114" s="172">
        <v>0</v>
      </c>
      <c r="Q114" s="172">
        <f>ROUND(E114*P114,2)</f>
        <v>0</v>
      </c>
      <c r="R114" s="174"/>
      <c r="S114" s="174" t="s">
        <v>160</v>
      </c>
      <c r="T114" s="175" t="s">
        <v>144</v>
      </c>
      <c r="U114" s="159">
        <v>0.23</v>
      </c>
      <c r="V114" s="159">
        <f>ROUND(E114*U114,2)</f>
        <v>11.2</v>
      </c>
      <c r="W114" s="159"/>
      <c r="X114" s="159" t="s">
        <v>174</v>
      </c>
      <c r="Y114" s="159" t="s">
        <v>146</v>
      </c>
      <c r="Z114" s="148"/>
      <c r="AA114" s="148"/>
      <c r="AB114" s="148"/>
      <c r="AC114" s="148"/>
      <c r="AD114" s="148"/>
      <c r="AE114" s="148"/>
      <c r="AF114" s="148"/>
      <c r="AG114" s="148" t="s">
        <v>175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193" t="s">
        <v>311</v>
      </c>
      <c r="D115" s="189"/>
      <c r="E115" s="190">
        <v>24.6</v>
      </c>
      <c r="F115" s="159"/>
      <c r="G115" s="159"/>
      <c r="H115" s="159"/>
      <c r="I115" s="159"/>
      <c r="J115" s="159"/>
      <c r="K115" s="159"/>
      <c r="L115" s="159"/>
      <c r="M115" s="159"/>
      <c r="N115" s="158"/>
      <c r="O115" s="158"/>
      <c r="P115" s="158"/>
      <c r="Q115" s="158"/>
      <c r="R115" s="159"/>
      <c r="S115" s="159"/>
      <c r="T115" s="159"/>
      <c r="U115" s="159"/>
      <c r="V115" s="159"/>
      <c r="W115" s="159"/>
      <c r="X115" s="159"/>
      <c r="Y115" s="159"/>
      <c r="Z115" s="148"/>
      <c r="AA115" s="148"/>
      <c r="AB115" s="148"/>
      <c r="AC115" s="148"/>
      <c r="AD115" s="148"/>
      <c r="AE115" s="148"/>
      <c r="AF115" s="148"/>
      <c r="AG115" s="148" t="s">
        <v>179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3" x14ac:dyDescent="0.2">
      <c r="A116" s="155"/>
      <c r="B116" s="156"/>
      <c r="C116" s="193" t="s">
        <v>312</v>
      </c>
      <c r="D116" s="189"/>
      <c r="E116" s="190">
        <v>4.3</v>
      </c>
      <c r="F116" s="159"/>
      <c r="G116" s="159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8"/>
      <c r="AA116" s="148"/>
      <c r="AB116" s="148"/>
      <c r="AC116" s="148"/>
      <c r="AD116" s="148"/>
      <c r="AE116" s="148"/>
      <c r="AF116" s="148"/>
      <c r="AG116" s="148" t="s">
        <v>179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3" x14ac:dyDescent="0.2">
      <c r="A117" s="155"/>
      <c r="B117" s="156"/>
      <c r="C117" s="193" t="s">
        <v>313</v>
      </c>
      <c r="D117" s="189"/>
      <c r="E117" s="190">
        <v>4.3</v>
      </c>
      <c r="F117" s="159"/>
      <c r="G117" s="159"/>
      <c r="H117" s="159"/>
      <c r="I117" s="159"/>
      <c r="J117" s="159"/>
      <c r="K117" s="159"/>
      <c r="L117" s="159"/>
      <c r="M117" s="159"/>
      <c r="N117" s="158"/>
      <c r="O117" s="158"/>
      <c r="P117" s="158"/>
      <c r="Q117" s="158"/>
      <c r="R117" s="159"/>
      <c r="S117" s="159"/>
      <c r="T117" s="159"/>
      <c r="U117" s="159"/>
      <c r="V117" s="159"/>
      <c r="W117" s="159"/>
      <c r="X117" s="159"/>
      <c r="Y117" s="159"/>
      <c r="Z117" s="148"/>
      <c r="AA117" s="148"/>
      <c r="AB117" s="148"/>
      <c r="AC117" s="148"/>
      <c r="AD117" s="148"/>
      <c r="AE117" s="148"/>
      <c r="AF117" s="148"/>
      <c r="AG117" s="148" t="s">
        <v>179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3" x14ac:dyDescent="0.2">
      <c r="A118" s="155"/>
      <c r="B118" s="156"/>
      <c r="C118" s="193" t="s">
        <v>314</v>
      </c>
      <c r="D118" s="189"/>
      <c r="E118" s="190">
        <v>15.5</v>
      </c>
      <c r="F118" s="159"/>
      <c r="G118" s="159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59"/>
      <c r="Z118" s="148"/>
      <c r="AA118" s="148"/>
      <c r="AB118" s="148"/>
      <c r="AC118" s="148"/>
      <c r="AD118" s="148"/>
      <c r="AE118" s="148"/>
      <c r="AF118" s="148"/>
      <c r="AG118" s="148" t="s">
        <v>179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ht="22.5" outlineLevel="1" x14ac:dyDescent="0.2">
      <c r="A119" s="169">
        <v>43</v>
      </c>
      <c r="B119" s="170" t="s">
        <v>315</v>
      </c>
      <c r="C119" s="185" t="s">
        <v>316</v>
      </c>
      <c r="D119" s="171" t="s">
        <v>182</v>
      </c>
      <c r="E119" s="172">
        <v>48.24</v>
      </c>
      <c r="F119" s="173"/>
      <c r="G119" s="174">
        <f>ROUND(E119*F119,2)</f>
        <v>0</v>
      </c>
      <c r="H119" s="173"/>
      <c r="I119" s="174">
        <f>ROUND(E119*H119,2)</f>
        <v>0</v>
      </c>
      <c r="J119" s="173"/>
      <c r="K119" s="174">
        <f>ROUND(E119*J119,2)</f>
        <v>0</v>
      </c>
      <c r="L119" s="174">
        <v>21</v>
      </c>
      <c r="M119" s="174">
        <f>G119*(1+L119/100)</f>
        <v>0</v>
      </c>
      <c r="N119" s="172">
        <v>4.2000000000000002E-4</v>
      </c>
      <c r="O119" s="172">
        <f>ROUND(E119*N119,2)</f>
        <v>0.02</v>
      </c>
      <c r="P119" s="172">
        <v>0</v>
      </c>
      <c r="Q119" s="172">
        <f>ROUND(E119*P119,2)</f>
        <v>0</v>
      </c>
      <c r="R119" s="174"/>
      <c r="S119" s="174" t="s">
        <v>160</v>
      </c>
      <c r="T119" s="175" t="s">
        <v>144</v>
      </c>
      <c r="U119" s="159">
        <v>0.68</v>
      </c>
      <c r="V119" s="159">
        <f>ROUND(E119*U119,2)</f>
        <v>32.799999999999997</v>
      </c>
      <c r="W119" s="159"/>
      <c r="X119" s="159" t="s">
        <v>174</v>
      </c>
      <c r="Y119" s="159" t="s">
        <v>146</v>
      </c>
      <c r="Z119" s="148"/>
      <c r="AA119" s="148"/>
      <c r="AB119" s="148"/>
      <c r="AC119" s="148"/>
      <c r="AD119" s="148"/>
      <c r="AE119" s="148"/>
      <c r="AF119" s="148"/>
      <c r="AG119" s="148" t="s">
        <v>175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5"/>
      <c r="B120" s="156"/>
      <c r="C120" s="193" t="s">
        <v>211</v>
      </c>
      <c r="D120" s="189"/>
      <c r="E120" s="190">
        <v>48.24</v>
      </c>
      <c r="F120" s="159"/>
      <c r="G120" s="159"/>
      <c r="H120" s="159"/>
      <c r="I120" s="159"/>
      <c r="J120" s="159"/>
      <c r="K120" s="159"/>
      <c r="L120" s="159"/>
      <c r="M120" s="159"/>
      <c r="N120" s="158"/>
      <c r="O120" s="158"/>
      <c r="P120" s="158"/>
      <c r="Q120" s="158"/>
      <c r="R120" s="159"/>
      <c r="S120" s="159"/>
      <c r="T120" s="159"/>
      <c r="U120" s="159"/>
      <c r="V120" s="159"/>
      <c r="W120" s="159"/>
      <c r="X120" s="159"/>
      <c r="Y120" s="159"/>
      <c r="Z120" s="148"/>
      <c r="AA120" s="148"/>
      <c r="AB120" s="148"/>
      <c r="AC120" s="148"/>
      <c r="AD120" s="148"/>
      <c r="AE120" s="148"/>
      <c r="AF120" s="148"/>
      <c r="AG120" s="148" t="s">
        <v>179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2.5" outlineLevel="1" x14ac:dyDescent="0.2">
      <c r="A121" s="197">
        <v>44</v>
      </c>
      <c r="B121" s="198" t="s">
        <v>317</v>
      </c>
      <c r="C121" s="199" t="s">
        <v>318</v>
      </c>
      <c r="D121" s="200" t="s">
        <v>182</v>
      </c>
      <c r="E121" s="195">
        <v>31.2</v>
      </c>
      <c r="F121" s="201"/>
      <c r="G121" s="202">
        <f>ROUND(E121*F121,2)</f>
        <v>0</v>
      </c>
      <c r="H121" s="201"/>
      <c r="I121" s="202">
        <f>ROUND(E121*H121,2)</f>
        <v>0</v>
      </c>
      <c r="J121" s="201"/>
      <c r="K121" s="202">
        <f>ROUND(E121*J121,2)</f>
        <v>0</v>
      </c>
      <c r="L121" s="202">
        <v>21</v>
      </c>
      <c r="M121" s="202">
        <f>G121*(1+L121/100)</f>
        <v>0</v>
      </c>
      <c r="N121" s="195">
        <v>3.2200000000000002E-3</v>
      </c>
      <c r="O121" s="195">
        <f>ROUND(E121*N121,2)</f>
        <v>0.1</v>
      </c>
      <c r="P121" s="195">
        <v>0</v>
      </c>
      <c r="Q121" s="195">
        <f>ROUND(E121*P121,2)</f>
        <v>0</v>
      </c>
      <c r="R121" s="202" t="s">
        <v>277</v>
      </c>
      <c r="S121" s="202" t="s">
        <v>143</v>
      </c>
      <c r="T121" s="175" t="s">
        <v>143</v>
      </c>
      <c r="U121" s="159">
        <v>0</v>
      </c>
      <c r="V121" s="159">
        <f>ROUND(E121*U121,2)</f>
        <v>0</v>
      </c>
      <c r="W121" s="159"/>
      <c r="X121" s="159" t="s">
        <v>228</v>
      </c>
      <c r="Y121" s="159" t="s">
        <v>146</v>
      </c>
      <c r="Z121" s="148"/>
      <c r="AA121" s="148"/>
      <c r="AB121" s="148"/>
      <c r="AC121" s="148"/>
      <c r="AD121" s="148"/>
      <c r="AE121" s="148"/>
      <c r="AF121" s="148"/>
      <c r="AG121" s="148" t="s">
        <v>229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ht="22.5" outlineLevel="2" x14ac:dyDescent="0.2">
      <c r="A122" s="203"/>
      <c r="B122" s="204"/>
      <c r="C122" s="285" t="s">
        <v>319</v>
      </c>
      <c r="D122" s="286"/>
      <c r="E122" s="286"/>
      <c r="F122" s="286"/>
      <c r="G122" s="286"/>
      <c r="H122" s="207"/>
      <c r="I122" s="207"/>
      <c r="J122" s="207"/>
      <c r="K122" s="207"/>
      <c r="L122" s="207"/>
      <c r="M122" s="207"/>
      <c r="N122" s="215"/>
      <c r="O122" s="215"/>
      <c r="P122" s="215"/>
      <c r="Q122" s="215"/>
      <c r="R122" s="207"/>
      <c r="S122" s="207"/>
      <c r="T122" s="159"/>
      <c r="U122" s="159"/>
      <c r="V122" s="159"/>
      <c r="W122" s="159"/>
      <c r="X122" s="159"/>
      <c r="Y122" s="159"/>
      <c r="Z122" s="148"/>
      <c r="AA122" s="148"/>
      <c r="AB122" s="148"/>
      <c r="AC122" s="148"/>
      <c r="AD122" s="148"/>
      <c r="AE122" s="148"/>
      <c r="AF122" s="148"/>
      <c r="AG122" s="148" t="s">
        <v>177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91" t="str">
        <f>C122</f>
        <v>lepení a dodávka podlahoviny z PVC, bez podkladu. Svaření podlahoviny. Dodávka a lepení podlahových soklíků z měkčeného PVC. Pastování a vyleštění podlah.</v>
      </c>
      <c r="BB122" s="148"/>
      <c r="BC122" s="148"/>
      <c r="BD122" s="148"/>
      <c r="BE122" s="148"/>
      <c r="BF122" s="148"/>
      <c r="BG122" s="148"/>
      <c r="BH122" s="148"/>
    </row>
    <row r="123" spans="1:60" outlineLevel="2" x14ac:dyDescent="0.2">
      <c r="A123" s="203"/>
      <c r="B123" s="204"/>
      <c r="C123" s="196" t="s">
        <v>212</v>
      </c>
      <c r="D123" s="205"/>
      <c r="E123" s="206">
        <v>31.2</v>
      </c>
      <c r="F123" s="207"/>
      <c r="G123" s="207"/>
      <c r="H123" s="207"/>
      <c r="I123" s="207"/>
      <c r="J123" s="207"/>
      <c r="K123" s="207"/>
      <c r="L123" s="207"/>
      <c r="M123" s="207"/>
      <c r="N123" s="215"/>
      <c r="O123" s="215"/>
      <c r="P123" s="215"/>
      <c r="Q123" s="215"/>
      <c r="R123" s="207"/>
      <c r="S123" s="207"/>
      <c r="T123" s="159"/>
      <c r="U123" s="159"/>
      <c r="V123" s="159"/>
      <c r="W123" s="159"/>
      <c r="X123" s="159"/>
      <c r="Y123" s="159"/>
      <c r="Z123" s="148"/>
      <c r="AA123" s="148"/>
      <c r="AB123" s="148"/>
      <c r="AC123" s="148"/>
      <c r="AD123" s="148"/>
      <c r="AE123" s="148"/>
      <c r="AF123" s="148"/>
      <c r="AG123" s="148" t="s">
        <v>179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ht="22.5" outlineLevel="1" x14ac:dyDescent="0.2">
      <c r="A124" s="169">
        <v>45</v>
      </c>
      <c r="B124" s="170" t="s">
        <v>320</v>
      </c>
      <c r="C124" s="185" t="s">
        <v>321</v>
      </c>
      <c r="D124" s="171" t="s">
        <v>182</v>
      </c>
      <c r="E124" s="172">
        <v>55.475999999999999</v>
      </c>
      <c r="F124" s="173"/>
      <c r="G124" s="174">
        <f>ROUND(E124*F124,2)</f>
        <v>0</v>
      </c>
      <c r="H124" s="173"/>
      <c r="I124" s="174">
        <f>ROUND(E124*H124,2)</f>
        <v>0</v>
      </c>
      <c r="J124" s="173"/>
      <c r="K124" s="174">
        <f>ROUND(E124*J124,2)</f>
        <v>0</v>
      </c>
      <c r="L124" s="174">
        <v>21</v>
      </c>
      <c r="M124" s="174">
        <f>G124*(1+L124/100)</f>
        <v>0</v>
      </c>
      <c r="N124" s="172">
        <v>3.0000000000000001E-3</v>
      </c>
      <c r="O124" s="172">
        <f>ROUND(E124*N124,2)</f>
        <v>0.17</v>
      </c>
      <c r="P124" s="172">
        <v>0</v>
      </c>
      <c r="Q124" s="172">
        <f>ROUND(E124*P124,2)</f>
        <v>0</v>
      </c>
      <c r="R124" s="174"/>
      <c r="S124" s="174" t="s">
        <v>160</v>
      </c>
      <c r="T124" s="175" t="s">
        <v>144</v>
      </c>
      <c r="U124" s="159">
        <v>0</v>
      </c>
      <c r="V124" s="159">
        <f>ROUND(E124*U124,2)</f>
        <v>0</v>
      </c>
      <c r="W124" s="159"/>
      <c r="X124" s="159" t="s">
        <v>322</v>
      </c>
      <c r="Y124" s="159" t="s">
        <v>146</v>
      </c>
      <c r="Z124" s="148"/>
      <c r="AA124" s="148"/>
      <c r="AB124" s="148"/>
      <c r="AC124" s="148"/>
      <c r="AD124" s="148"/>
      <c r="AE124" s="148"/>
      <c r="AF124" s="148"/>
      <c r="AG124" s="148" t="s">
        <v>323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2" x14ac:dyDescent="0.2">
      <c r="A125" s="155"/>
      <c r="B125" s="156"/>
      <c r="C125" s="193" t="s">
        <v>324</v>
      </c>
      <c r="D125" s="189"/>
      <c r="E125" s="190">
        <v>55.475999999999999</v>
      </c>
      <c r="F125" s="159"/>
      <c r="G125" s="159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59"/>
      <c r="Z125" s="148"/>
      <c r="AA125" s="148"/>
      <c r="AB125" s="148"/>
      <c r="AC125" s="148"/>
      <c r="AD125" s="148"/>
      <c r="AE125" s="148"/>
      <c r="AF125" s="148"/>
      <c r="AG125" s="148" t="s">
        <v>179</v>
      </c>
      <c r="AH125" s="148">
        <v>5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5">
        <v>46</v>
      </c>
      <c r="B126" s="156" t="s">
        <v>325</v>
      </c>
      <c r="C126" s="194" t="s">
        <v>326</v>
      </c>
      <c r="D126" s="157" t="s">
        <v>0</v>
      </c>
      <c r="E126" s="192"/>
      <c r="F126" s="160"/>
      <c r="G126" s="159">
        <f>ROUND(E126*F126,2)</f>
        <v>0</v>
      </c>
      <c r="H126" s="160"/>
      <c r="I126" s="159">
        <f>ROUND(E126*H126,2)</f>
        <v>0</v>
      </c>
      <c r="J126" s="160"/>
      <c r="K126" s="159">
        <f>ROUND(E126*J126,2)</f>
        <v>0</v>
      </c>
      <c r="L126" s="159">
        <v>21</v>
      </c>
      <c r="M126" s="159">
        <f>G126*(1+L126/100)</f>
        <v>0</v>
      </c>
      <c r="N126" s="158">
        <v>0</v>
      </c>
      <c r="O126" s="158">
        <f>ROUND(E126*N126,2)</f>
        <v>0</v>
      </c>
      <c r="P126" s="158">
        <v>0</v>
      </c>
      <c r="Q126" s="158">
        <f>ROUND(E126*P126,2)</f>
        <v>0</v>
      </c>
      <c r="R126" s="159" t="s">
        <v>258</v>
      </c>
      <c r="S126" s="159" t="s">
        <v>143</v>
      </c>
      <c r="T126" s="159" t="s">
        <v>143</v>
      </c>
      <c r="U126" s="159">
        <v>0</v>
      </c>
      <c r="V126" s="159">
        <f>ROUND(E126*U126,2)</f>
        <v>0</v>
      </c>
      <c r="W126" s="159"/>
      <c r="X126" s="159" t="s">
        <v>268</v>
      </c>
      <c r="Y126" s="159" t="s">
        <v>146</v>
      </c>
      <c r="Z126" s="148"/>
      <c r="AA126" s="148"/>
      <c r="AB126" s="148"/>
      <c r="AC126" s="148"/>
      <c r="AD126" s="148"/>
      <c r="AE126" s="148"/>
      <c r="AF126" s="148"/>
      <c r="AG126" s="148" t="s">
        <v>269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5"/>
      <c r="B127" s="156"/>
      <c r="C127" s="287" t="s">
        <v>327</v>
      </c>
      <c r="D127" s="288"/>
      <c r="E127" s="288"/>
      <c r="F127" s="288"/>
      <c r="G127" s="288"/>
      <c r="H127" s="159"/>
      <c r="I127" s="159"/>
      <c r="J127" s="159"/>
      <c r="K127" s="159"/>
      <c r="L127" s="159"/>
      <c r="M127" s="159"/>
      <c r="N127" s="158"/>
      <c r="O127" s="158"/>
      <c r="P127" s="158"/>
      <c r="Q127" s="158"/>
      <c r="R127" s="159"/>
      <c r="S127" s="159"/>
      <c r="T127" s="159"/>
      <c r="U127" s="159"/>
      <c r="V127" s="159"/>
      <c r="W127" s="159"/>
      <c r="X127" s="159"/>
      <c r="Y127" s="159"/>
      <c r="Z127" s="148"/>
      <c r="AA127" s="148"/>
      <c r="AB127" s="148"/>
      <c r="AC127" s="148"/>
      <c r="AD127" s="148"/>
      <c r="AE127" s="148"/>
      <c r="AF127" s="148"/>
      <c r="AG127" s="148" t="s">
        <v>177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x14ac:dyDescent="0.2">
      <c r="A128" s="162" t="s">
        <v>138</v>
      </c>
      <c r="B128" s="163" t="s">
        <v>98</v>
      </c>
      <c r="C128" s="183" t="s">
        <v>99</v>
      </c>
      <c r="D128" s="164"/>
      <c r="E128" s="165"/>
      <c r="F128" s="166"/>
      <c r="G128" s="166">
        <f>SUMIF(AG129:AG129,"&lt;&gt;NOR",G129:G129)</f>
        <v>0</v>
      </c>
      <c r="H128" s="166"/>
      <c r="I128" s="166">
        <f>SUM(I129:I129)</f>
        <v>0</v>
      </c>
      <c r="J128" s="166"/>
      <c r="K128" s="166">
        <f>SUM(K129:K129)</f>
        <v>0</v>
      </c>
      <c r="L128" s="166"/>
      <c r="M128" s="166">
        <f>SUM(M129:M129)</f>
        <v>0</v>
      </c>
      <c r="N128" s="165"/>
      <c r="O128" s="165">
        <f>SUM(O129:O129)</f>
        <v>0</v>
      </c>
      <c r="P128" s="165"/>
      <c r="Q128" s="165">
        <f>SUM(Q129:Q129)</f>
        <v>0</v>
      </c>
      <c r="R128" s="166"/>
      <c r="S128" s="166"/>
      <c r="T128" s="167"/>
      <c r="U128" s="161"/>
      <c r="V128" s="161">
        <f>SUM(V129:V129)</f>
        <v>0</v>
      </c>
      <c r="W128" s="161"/>
      <c r="X128" s="161"/>
      <c r="Y128" s="161"/>
      <c r="AG128" t="s">
        <v>139</v>
      </c>
    </row>
    <row r="129" spans="1:60" outlineLevel="1" x14ac:dyDescent="0.2">
      <c r="A129" s="176">
        <v>49</v>
      </c>
      <c r="B129" s="177" t="s">
        <v>328</v>
      </c>
      <c r="C129" s="184" t="s">
        <v>329</v>
      </c>
      <c r="D129" s="178" t="s">
        <v>192</v>
      </c>
      <c r="E129" s="179">
        <v>3</v>
      </c>
      <c r="F129" s="180"/>
      <c r="G129" s="181">
        <f>ROUND(E129*F129,2)</f>
        <v>0</v>
      </c>
      <c r="H129" s="180"/>
      <c r="I129" s="181">
        <f>ROUND(E129*H129,2)</f>
        <v>0</v>
      </c>
      <c r="J129" s="180"/>
      <c r="K129" s="181">
        <f>ROUND(E129*J129,2)</f>
        <v>0</v>
      </c>
      <c r="L129" s="181">
        <v>21</v>
      </c>
      <c r="M129" s="181">
        <f>G129*(1+L129/100)</f>
        <v>0</v>
      </c>
      <c r="N129" s="179">
        <v>0</v>
      </c>
      <c r="O129" s="179">
        <f>ROUND(E129*N129,2)</f>
        <v>0</v>
      </c>
      <c r="P129" s="179">
        <v>0</v>
      </c>
      <c r="Q129" s="179">
        <f>ROUND(E129*P129,2)</f>
        <v>0</v>
      </c>
      <c r="R129" s="181"/>
      <c r="S129" s="181" t="s">
        <v>160</v>
      </c>
      <c r="T129" s="182" t="s">
        <v>144</v>
      </c>
      <c r="U129" s="159">
        <v>0</v>
      </c>
      <c r="V129" s="159">
        <f>ROUND(E129*U129,2)</f>
        <v>0</v>
      </c>
      <c r="W129" s="159"/>
      <c r="X129" s="159" t="s">
        <v>174</v>
      </c>
      <c r="Y129" s="159" t="s">
        <v>146</v>
      </c>
      <c r="Z129" s="148"/>
      <c r="AA129" s="148"/>
      <c r="AB129" s="148"/>
      <c r="AC129" s="148"/>
      <c r="AD129" s="148"/>
      <c r="AE129" s="148"/>
      <c r="AF129" s="148"/>
      <c r="AG129" s="148" t="s">
        <v>175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x14ac:dyDescent="0.2">
      <c r="A130" s="162" t="s">
        <v>138</v>
      </c>
      <c r="B130" s="163" t="s">
        <v>100</v>
      </c>
      <c r="C130" s="183" t="s">
        <v>101</v>
      </c>
      <c r="D130" s="164"/>
      <c r="E130" s="165"/>
      <c r="F130" s="166"/>
      <c r="G130" s="166">
        <f>SUMIF(AG131:AG138,"&lt;&gt;NOR",G131:G138)</f>
        <v>0</v>
      </c>
      <c r="H130" s="166"/>
      <c r="I130" s="166">
        <f>SUM(I131:I138)</f>
        <v>0</v>
      </c>
      <c r="J130" s="166"/>
      <c r="K130" s="166">
        <f>SUM(K131:K138)</f>
        <v>0</v>
      </c>
      <c r="L130" s="166"/>
      <c r="M130" s="166">
        <f>SUM(M131:M138)</f>
        <v>0</v>
      </c>
      <c r="N130" s="165"/>
      <c r="O130" s="165">
        <f>SUM(O131:O138)</f>
        <v>0.12</v>
      </c>
      <c r="P130" s="165"/>
      <c r="Q130" s="165">
        <f>SUM(Q131:Q138)</f>
        <v>0</v>
      </c>
      <c r="R130" s="166"/>
      <c r="S130" s="166"/>
      <c r="T130" s="167"/>
      <c r="U130" s="161"/>
      <c r="V130" s="161">
        <f>SUM(V131:V138)</f>
        <v>13.03</v>
      </c>
      <c r="W130" s="161"/>
      <c r="X130" s="161"/>
      <c r="Y130" s="161"/>
      <c r="AG130" t="s">
        <v>139</v>
      </c>
    </row>
    <row r="131" spans="1:60" outlineLevel="1" x14ac:dyDescent="0.2">
      <c r="A131" s="169">
        <v>50</v>
      </c>
      <c r="B131" s="170" t="s">
        <v>330</v>
      </c>
      <c r="C131" s="185" t="s">
        <v>331</v>
      </c>
      <c r="D131" s="171" t="s">
        <v>182</v>
      </c>
      <c r="E131" s="195">
        <v>186.9</v>
      </c>
      <c r="F131" s="173"/>
      <c r="G131" s="174">
        <f>ROUND(E131*F131,2)</f>
        <v>0</v>
      </c>
      <c r="H131" s="173"/>
      <c r="I131" s="174">
        <f>ROUND(E131*H131,2)</f>
        <v>0</v>
      </c>
      <c r="J131" s="173"/>
      <c r="K131" s="174">
        <f>ROUND(E131*J131,2)</f>
        <v>0</v>
      </c>
      <c r="L131" s="174">
        <v>21</v>
      </c>
      <c r="M131" s="174">
        <f>G131*(1+L131/100)</f>
        <v>0</v>
      </c>
      <c r="N131" s="172">
        <v>0</v>
      </c>
      <c r="O131" s="172">
        <f>ROUND(E131*N131,2)</f>
        <v>0</v>
      </c>
      <c r="P131" s="172">
        <v>0</v>
      </c>
      <c r="Q131" s="172">
        <f>ROUND(E131*P131,2)</f>
        <v>0</v>
      </c>
      <c r="R131" s="174" t="s">
        <v>332</v>
      </c>
      <c r="S131" s="174" t="s">
        <v>143</v>
      </c>
      <c r="T131" s="175" t="s">
        <v>143</v>
      </c>
      <c r="U131" s="159">
        <v>6.9709999999999994E-2</v>
      </c>
      <c r="V131" s="159">
        <f>ROUND(E131*U131,2)</f>
        <v>13.03</v>
      </c>
      <c r="W131" s="159"/>
      <c r="X131" s="159" t="s">
        <v>174</v>
      </c>
      <c r="Y131" s="159" t="s">
        <v>146</v>
      </c>
      <c r="Z131" s="148"/>
      <c r="AA131" s="148"/>
      <c r="AB131" s="148"/>
      <c r="AC131" s="148"/>
      <c r="AD131" s="148"/>
      <c r="AE131" s="148"/>
      <c r="AF131" s="148"/>
      <c r="AG131" s="148" t="s">
        <v>175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2" x14ac:dyDescent="0.2">
      <c r="A132" s="155"/>
      <c r="B132" s="156"/>
      <c r="C132" s="193" t="s">
        <v>333</v>
      </c>
      <c r="D132" s="189"/>
      <c r="E132" s="190">
        <v>186.9</v>
      </c>
      <c r="F132" s="159"/>
      <c r="G132" s="159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8"/>
      <c r="AA132" s="148"/>
      <c r="AB132" s="148"/>
      <c r="AC132" s="148"/>
      <c r="AD132" s="148"/>
      <c r="AE132" s="148"/>
      <c r="AF132" s="148"/>
      <c r="AG132" s="148" t="s">
        <v>179</v>
      </c>
      <c r="AH132" s="148">
        <v>5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69">
        <v>51</v>
      </c>
      <c r="B133" s="170" t="s">
        <v>334</v>
      </c>
      <c r="C133" s="185" t="s">
        <v>335</v>
      </c>
      <c r="D133" s="171" t="s">
        <v>182</v>
      </c>
      <c r="E133" s="195">
        <v>186.9</v>
      </c>
      <c r="F133" s="173"/>
      <c r="G133" s="174">
        <f>ROUND(E133*F133,2)</f>
        <v>0</v>
      </c>
      <c r="H133" s="173"/>
      <c r="I133" s="174">
        <f>ROUND(E133*H133,2)</f>
        <v>0</v>
      </c>
      <c r="J133" s="173"/>
      <c r="K133" s="174">
        <f>ROUND(E133*J133,2)</f>
        <v>0</v>
      </c>
      <c r="L133" s="174">
        <v>21</v>
      </c>
      <c r="M133" s="174">
        <f>G133*(1+L133/100)</f>
        <v>0</v>
      </c>
      <c r="N133" s="172">
        <v>6.3000000000000003E-4</v>
      </c>
      <c r="O133" s="172">
        <f>ROUND(E133*N133,2)</f>
        <v>0.12</v>
      </c>
      <c r="P133" s="172">
        <v>0</v>
      </c>
      <c r="Q133" s="172">
        <f>ROUND(E133*P133,2)</f>
        <v>0</v>
      </c>
      <c r="R133" s="174" t="s">
        <v>277</v>
      </c>
      <c r="S133" s="174" t="s">
        <v>143</v>
      </c>
      <c r="T133" s="175" t="s">
        <v>143</v>
      </c>
      <c r="U133" s="159">
        <v>0</v>
      </c>
      <c r="V133" s="159">
        <f>ROUND(E133*U133,2)</f>
        <v>0</v>
      </c>
      <c r="W133" s="159"/>
      <c r="X133" s="159" t="s">
        <v>228</v>
      </c>
      <c r="Y133" s="159" t="s">
        <v>146</v>
      </c>
      <c r="Z133" s="148"/>
      <c r="AA133" s="148"/>
      <c r="AB133" s="148"/>
      <c r="AC133" s="148"/>
      <c r="AD133" s="148"/>
      <c r="AE133" s="148"/>
      <c r="AF133" s="148"/>
      <c r="AG133" s="148" t="s">
        <v>229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2" x14ac:dyDescent="0.2">
      <c r="A134" s="155"/>
      <c r="B134" s="156"/>
      <c r="C134" s="193" t="s">
        <v>197</v>
      </c>
      <c r="D134" s="189"/>
      <c r="E134" s="190">
        <v>86.1</v>
      </c>
      <c r="F134" s="159"/>
      <c r="G134" s="159"/>
      <c r="H134" s="159"/>
      <c r="I134" s="159"/>
      <c r="J134" s="159"/>
      <c r="K134" s="159"/>
      <c r="L134" s="159"/>
      <c r="M134" s="159"/>
      <c r="N134" s="158"/>
      <c r="O134" s="158"/>
      <c r="P134" s="158"/>
      <c r="Q134" s="158"/>
      <c r="R134" s="159"/>
      <c r="S134" s="159"/>
      <c r="T134" s="159"/>
      <c r="U134" s="159"/>
      <c r="V134" s="159"/>
      <c r="W134" s="159"/>
      <c r="X134" s="159"/>
      <c r="Y134" s="159"/>
      <c r="Z134" s="148"/>
      <c r="AA134" s="148"/>
      <c r="AB134" s="148"/>
      <c r="AC134" s="148"/>
      <c r="AD134" s="148"/>
      <c r="AE134" s="148"/>
      <c r="AF134" s="148"/>
      <c r="AG134" s="148" t="s">
        <v>179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3" x14ac:dyDescent="0.2">
      <c r="A135" s="155"/>
      <c r="B135" s="156"/>
      <c r="C135" s="193" t="s">
        <v>198</v>
      </c>
      <c r="D135" s="189"/>
      <c r="E135" s="190">
        <v>15.05</v>
      </c>
      <c r="F135" s="159"/>
      <c r="G135" s="159"/>
      <c r="H135" s="159"/>
      <c r="I135" s="159"/>
      <c r="J135" s="159"/>
      <c r="K135" s="159"/>
      <c r="L135" s="159"/>
      <c r="M135" s="159"/>
      <c r="N135" s="158"/>
      <c r="O135" s="158"/>
      <c r="P135" s="158"/>
      <c r="Q135" s="158"/>
      <c r="R135" s="159"/>
      <c r="S135" s="159"/>
      <c r="T135" s="159"/>
      <c r="U135" s="159"/>
      <c r="V135" s="159"/>
      <c r="W135" s="159"/>
      <c r="X135" s="159"/>
      <c r="Y135" s="159"/>
      <c r="Z135" s="148"/>
      <c r="AA135" s="148"/>
      <c r="AB135" s="148"/>
      <c r="AC135" s="148"/>
      <c r="AD135" s="148"/>
      <c r="AE135" s="148"/>
      <c r="AF135" s="148"/>
      <c r="AG135" s="148" t="s">
        <v>179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3" x14ac:dyDescent="0.2">
      <c r="A136" s="155"/>
      <c r="B136" s="156"/>
      <c r="C136" s="193" t="s">
        <v>199</v>
      </c>
      <c r="D136" s="189"/>
      <c r="E136" s="190">
        <v>15.05</v>
      </c>
      <c r="F136" s="159"/>
      <c r="G136" s="159"/>
      <c r="H136" s="159"/>
      <c r="I136" s="159"/>
      <c r="J136" s="159"/>
      <c r="K136" s="159"/>
      <c r="L136" s="159"/>
      <c r="M136" s="159"/>
      <c r="N136" s="158"/>
      <c r="O136" s="158"/>
      <c r="P136" s="158"/>
      <c r="Q136" s="158"/>
      <c r="R136" s="159"/>
      <c r="S136" s="159"/>
      <c r="T136" s="159"/>
      <c r="U136" s="159"/>
      <c r="V136" s="159"/>
      <c r="W136" s="159"/>
      <c r="X136" s="159"/>
      <c r="Y136" s="159"/>
      <c r="Z136" s="148"/>
      <c r="AA136" s="148"/>
      <c r="AB136" s="148"/>
      <c r="AC136" s="148"/>
      <c r="AD136" s="148"/>
      <c r="AE136" s="148"/>
      <c r="AF136" s="148"/>
      <c r="AG136" s="148" t="s">
        <v>179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3" x14ac:dyDescent="0.2">
      <c r="A137" s="155"/>
      <c r="B137" s="156"/>
      <c r="C137" s="193" t="s">
        <v>200</v>
      </c>
      <c r="D137" s="189"/>
      <c r="E137" s="190">
        <v>54.25</v>
      </c>
      <c r="F137" s="159"/>
      <c r="G137" s="159"/>
      <c r="H137" s="159"/>
      <c r="I137" s="159"/>
      <c r="J137" s="159"/>
      <c r="K137" s="159"/>
      <c r="L137" s="159"/>
      <c r="M137" s="159"/>
      <c r="N137" s="158"/>
      <c r="O137" s="158"/>
      <c r="P137" s="158"/>
      <c r="Q137" s="158"/>
      <c r="R137" s="159"/>
      <c r="S137" s="159"/>
      <c r="T137" s="159"/>
      <c r="U137" s="159"/>
      <c r="V137" s="159"/>
      <c r="W137" s="159"/>
      <c r="X137" s="159"/>
      <c r="Y137" s="159"/>
      <c r="Z137" s="148"/>
      <c r="AA137" s="148"/>
      <c r="AB137" s="148"/>
      <c r="AC137" s="148"/>
      <c r="AD137" s="148"/>
      <c r="AE137" s="148"/>
      <c r="AF137" s="148"/>
      <c r="AG137" s="148" t="s">
        <v>179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3" x14ac:dyDescent="0.2">
      <c r="A138" s="155"/>
      <c r="B138" s="156"/>
      <c r="C138" s="196" t="s">
        <v>336</v>
      </c>
      <c r="D138" s="189"/>
      <c r="E138" s="190">
        <v>16.45</v>
      </c>
      <c r="F138" s="159"/>
      <c r="G138" s="159"/>
      <c r="H138" s="159"/>
      <c r="I138" s="159"/>
      <c r="J138" s="159"/>
      <c r="K138" s="159"/>
      <c r="L138" s="159"/>
      <c r="M138" s="159"/>
      <c r="N138" s="158"/>
      <c r="O138" s="158"/>
      <c r="P138" s="158"/>
      <c r="Q138" s="158"/>
      <c r="R138" s="159"/>
      <c r="S138" s="159"/>
      <c r="T138" s="159"/>
      <c r="U138" s="159"/>
      <c r="V138" s="159"/>
      <c r="W138" s="159"/>
      <c r="X138" s="159"/>
      <c r="Y138" s="159"/>
      <c r="Z138" s="148"/>
      <c r="AA138" s="148"/>
      <c r="AB138" s="148"/>
      <c r="AC138" s="148"/>
      <c r="AD138" s="148"/>
      <c r="AE138" s="148"/>
      <c r="AF138" s="148"/>
      <c r="AG138" s="148" t="s">
        <v>179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x14ac:dyDescent="0.2">
      <c r="A139" s="162" t="s">
        <v>138</v>
      </c>
      <c r="B139" s="163" t="s">
        <v>102</v>
      </c>
      <c r="C139" s="183" t="s">
        <v>103</v>
      </c>
      <c r="D139" s="164"/>
      <c r="E139" s="165"/>
      <c r="F139" s="166"/>
      <c r="G139" s="166">
        <f>SUMIF(AG140:AG148,"&lt;&gt;NOR",G140:G148)</f>
        <v>0</v>
      </c>
      <c r="H139" s="166"/>
      <c r="I139" s="166">
        <f>SUM(I140:I148)</f>
        <v>0</v>
      </c>
      <c r="J139" s="166"/>
      <c r="K139" s="166">
        <f>SUM(K140:K148)</f>
        <v>0</v>
      </c>
      <c r="L139" s="166"/>
      <c r="M139" s="166">
        <f>SUM(M140:M148)</f>
        <v>0</v>
      </c>
      <c r="N139" s="165"/>
      <c r="O139" s="165">
        <f>SUM(O140:O148)</f>
        <v>0</v>
      </c>
      <c r="P139" s="165"/>
      <c r="Q139" s="165">
        <f>SUM(Q140:Q148)</f>
        <v>0</v>
      </c>
      <c r="R139" s="166"/>
      <c r="S139" s="166"/>
      <c r="T139" s="167"/>
      <c r="U139" s="161"/>
      <c r="V139" s="161">
        <f>SUM(V140:V148)</f>
        <v>0</v>
      </c>
      <c r="W139" s="161"/>
      <c r="X139" s="161"/>
      <c r="Y139" s="161"/>
      <c r="AG139" t="s">
        <v>139</v>
      </c>
    </row>
    <row r="140" spans="1:60" outlineLevel="1" x14ac:dyDescent="0.2">
      <c r="A140" s="169">
        <v>52</v>
      </c>
      <c r="B140" s="170" t="s">
        <v>337</v>
      </c>
      <c r="C140" s="185" t="s">
        <v>338</v>
      </c>
      <c r="D140" s="171" t="s">
        <v>242</v>
      </c>
      <c r="E140" s="172">
        <v>2</v>
      </c>
      <c r="F140" s="173"/>
      <c r="G140" s="174">
        <f>ROUND(E140*F140,2)</f>
        <v>0</v>
      </c>
      <c r="H140" s="173"/>
      <c r="I140" s="174">
        <f>ROUND(E140*H140,2)</f>
        <v>0</v>
      </c>
      <c r="J140" s="173"/>
      <c r="K140" s="174">
        <f>ROUND(E140*J140,2)</f>
        <v>0</v>
      </c>
      <c r="L140" s="174">
        <v>21</v>
      </c>
      <c r="M140" s="174">
        <f>G140*(1+L140/100)</f>
        <v>0</v>
      </c>
      <c r="N140" s="172">
        <v>0</v>
      </c>
      <c r="O140" s="172">
        <f>ROUND(E140*N140,2)</f>
        <v>0</v>
      </c>
      <c r="P140" s="172">
        <v>0</v>
      </c>
      <c r="Q140" s="172">
        <f>ROUND(E140*P140,2)</f>
        <v>0</v>
      </c>
      <c r="R140" s="174"/>
      <c r="S140" s="174" t="s">
        <v>160</v>
      </c>
      <c r="T140" s="175" t="s">
        <v>144</v>
      </c>
      <c r="U140" s="159">
        <v>0</v>
      </c>
      <c r="V140" s="159">
        <f>ROUND(E140*U140,2)</f>
        <v>0</v>
      </c>
      <c r="W140" s="159"/>
      <c r="X140" s="159" t="s">
        <v>174</v>
      </c>
      <c r="Y140" s="159" t="s">
        <v>146</v>
      </c>
      <c r="Z140" s="148"/>
      <c r="AA140" s="148"/>
      <c r="AB140" s="148"/>
      <c r="AC140" s="148"/>
      <c r="AD140" s="148"/>
      <c r="AE140" s="148"/>
      <c r="AF140" s="148"/>
      <c r="AG140" s="148" t="s">
        <v>175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5"/>
      <c r="B141" s="156"/>
      <c r="C141" s="193" t="s">
        <v>339</v>
      </c>
      <c r="D141" s="189"/>
      <c r="E141" s="190">
        <v>2</v>
      </c>
      <c r="F141" s="159"/>
      <c r="G141" s="159"/>
      <c r="H141" s="159"/>
      <c r="I141" s="159"/>
      <c r="J141" s="159"/>
      <c r="K141" s="159"/>
      <c r="L141" s="159"/>
      <c r="M141" s="159"/>
      <c r="N141" s="158"/>
      <c r="O141" s="158"/>
      <c r="P141" s="158"/>
      <c r="Q141" s="158"/>
      <c r="R141" s="159"/>
      <c r="S141" s="159"/>
      <c r="T141" s="159"/>
      <c r="U141" s="159"/>
      <c r="V141" s="159"/>
      <c r="W141" s="159"/>
      <c r="X141" s="159"/>
      <c r="Y141" s="159"/>
      <c r="Z141" s="148"/>
      <c r="AA141" s="148"/>
      <c r="AB141" s="148"/>
      <c r="AC141" s="148"/>
      <c r="AD141" s="148"/>
      <c r="AE141" s="148"/>
      <c r="AF141" s="148"/>
      <c r="AG141" s="148" t="s">
        <v>179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69">
        <v>53</v>
      </c>
      <c r="B142" s="170" t="s">
        <v>340</v>
      </c>
      <c r="C142" s="185" t="s">
        <v>338</v>
      </c>
      <c r="D142" s="171" t="s">
        <v>242</v>
      </c>
      <c r="E142" s="172">
        <v>1</v>
      </c>
      <c r="F142" s="173"/>
      <c r="G142" s="174">
        <f>ROUND(E142*F142,2)</f>
        <v>0</v>
      </c>
      <c r="H142" s="173"/>
      <c r="I142" s="174">
        <f>ROUND(E142*H142,2)</f>
        <v>0</v>
      </c>
      <c r="J142" s="173"/>
      <c r="K142" s="174">
        <f>ROUND(E142*J142,2)</f>
        <v>0</v>
      </c>
      <c r="L142" s="174">
        <v>21</v>
      </c>
      <c r="M142" s="174">
        <f>G142*(1+L142/100)</f>
        <v>0</v>
      </c>
      <c r="N142" s="172">
        <v>0</v>
      </c>
      <c r="O142" s="172">
        <f>ROUND(E142*N142,2)</f>
        <v>0</v>
      </c>
      <c r="P142" s="172">
        <v>0</v>
      </c>
      <c r="Q142" s="172">
        <f>ROUND(E142*P142,2)</f>
        <v>0</v>
      </c>
      <c r="R142" s="174"/>
      <c r="S142" s="174" t="s">
        <v>160</v>
      </c>
      <c r="T142" s="175" t="s">
        <v>144</v>
      </c>
      <c r="U142" s="159">
        <v>0</v>
      </c>
      <c r="V142" s="159">
        <f>ROUND(E142*U142,2)</f>
        <v>0</v>
      </c>
      <c r="W142" s="159"/>
      <c r="X142" s="159" t="s">
        <v>174</v>
      </c>
      <c r="Y142" s="159" t="s">
        <v>146</v>
      </c>
      <c r="Z142" s="148"/>
      <c r="AA142" s="148"/>
      <c r="AB142" s="148"/>
      <c r="AC142" s="148"/>
      <c r="AD142" s="148"/>
      <c r="AE142" s="148"/>
      <c r="AF142" s="148"/>
      <c r="AG142" s="148" t="s">
        <v>175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2" x14ac:dyDescent="0.2">
      <c r="A143" s="155"/>
      <c r="B143" s="156"/>
      <c r="C143" s="193" t="s">
        <v>341</v>
      </c>
      <c r="D143" s="189"/>
      <c r="E143" s="190">
        <v>1</v>
      </c>
      <c r="F143" s="159"/>
      <c r="G143" s="159"/>
      <c r="H143" s="159"/>
      <c r="I143" s="159"/>
      <c r="J143" s="159"/>
      <c r="K143" s="159"/>
      <c r="L143" s="159"/>
      <c r="M143" s="159"/>
      <c r="N143" s="158"/>
      <c r="O143" s="158"/>
      <c r="P143" s="158"/>
      <c r="Q143" s="158"/>
      <c r="R143" s="159"/>
      <c r="S143" s="159"/>
      <c r="T143" s="159"/>
      <c r="U143" s="159"/>
      <c r="V143" s="159"/>
      <c r="W143" s="159"/>
      <c r="X143" s="159"/>
      <c r="Y143" s="159"/>
      <c r="Z143" s="148"/>
      <c r="AA143" s="148"/>
      <c r="AB143" s="148"/>
      <c r="AC143" s="148"/>
      <c r="AD143" s="148"/>
      <c r="AE143" s="148"/>
      <c r="AF143" s="148"/>
      <c r="AG143" s="148" t="s">
        <v>179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69">
        <v>54</v>
      </c>
      <c r="B144" s="170" t="s">
        <v>342</v>
      </c>
      <c r="C144" s="185" t="s">
        <v>343</v>
      </c>
      <c r="D144" s="171" t="s">
        <v>242</v>
      </c>
      <c r="E144" s="172">
        <v>1</v>
      </c>
      <c r="F144" s="173"/>
      <c r="G144" s="174">
        <f>ROUND(E144*F144,2)</f>
        <v>0</v>
      </c>
      <c r="H144" s="173"/>
      <c r="I144" s="174">
        <f>ROUND(E144*H144,2)</f>
        <v>0</v>
      </c>
      <c r="J144" s="173"/>
      <c r="K144" s="174">
        <f>ROUND(E144*J144,2)</f>
        <v>0</v>
      </c>
      <c r="L144" s="174">
        <v>21</v>
      </c>
      <c r="M144" s="174">
        <f>G144*(1+L144/100)</f>
        <v>0</v>
      </c>
      <c r="N144" s="172">
        <v>0</v>
      </c>
      <c r="O144" s="172">
        <f>ROUND(E144*N144,2)</f>
        <v>0</v>
      </c>
      <c r="P144" s="172">
        <v>0</v>
      </c>
      <c r="Q144" s="172">
        <f>ROUND(E144*P144,2)</f>
        <v>0</v>
      </c>
      <c r="R144" s="174"/>
      <c r="S144" s="174" t="s">
        <v>160</v>
      </c>
      <c r="T144" s="175" t="s">
        <v>144</v>
      </c>
      <c r="U144" s="159">
        <v>0</v>
      </c>
      <c r="V144" s="159">
        <f>ROUND(E144*U144,2)</f>
        <v>0</v>
      </c>
      <c r="W144" s="159"/>
      <c r="X144" s="159" t="s">
        <v>174</v>
      </c>
      <c r="Y144" s="159" t="s">
        <v>146</v>
      </c>
      <c r="Z144" s="148"/>
      <c r="AA144" s="148"/>
      <c r="AB144" s="148"/>
      <c r="AC144" s="148"/>
      <c r="AD144" s="148"/>
      <c r="AE144" s="148"/>
      <c r="AF144" s="148"/>
      <c r="AG144" s="148" t="s">
        <v>175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2" x14ac:dyDescent="0.2">
      <c r="A145" s="155"/>
      <c r="B145" s="156"/>
      <c r="C145" s="289" t="s">
        <v>344</v>
      </c>
      <c r="D145" s="290"/>
      <c r="E145" s="290"/>
      <c r="F145" s="290"/>
      <c r="G145" s="290"/>
      <c r="H145" s="159"/>
      <c r="I145" s="159"/>
      <c r="J145" s="159"/>
      <c r="K145" s="159"/>
      <c r="L145" s="159"/>
      <c r="M145" s="159"/>
      <c r="N145" s="158"/>
      <c r="O145" s="158"/>
      <c r="P145" s="158"/>
      <c r="Q145" s="158"/>
      <c r="R145" s="159"/>
      <c r="S145" s="159"/>
      <c r="T145" s="159"/>
      <c r="U145" s="159"/>
      <c r="V145" s="159"/>
      <c r="W145" s="159"/>
      <c r="X145" s="159"/>
      <c r="Y145" s="159"/>
      <c r="Z145" s="148"/>
      <c r="AA145" s="148"/>
      <c r="AB145" s="148"/>
      <c r="AC145" s="148"/>
      <c r="AD145" s="148"/>
      <c r="AE145" s="148"/>
      <c r="AF145" s="148"/>
      <c r="AG145" s="148" t="s">
        <v>217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3" x14ac:dyDescent="0.2">
      <c r="A146" s="155"/>
      <c r="B146" s="156"/>
      <c r="C146" s="291" t="s">
        <v>345</v>
      </c>
      <c r="D146" s="292"/>
      <c r="E146" s="292"/>
      <c r="F146" s="292"/>
      <c r="G146" s="292"/>
      <c r="H146" s="159"/>
      <c r="I146" s="159"/>
      <c r="J146" s="159"/>
      <c r="K146" s="159"/>
      <c r="L146" s="159"/>
      <c r="M146" s="159"/>
      <c r="N146" s="158"/>
      <c r="O146" s="158"/>
      <c r="P146" s="158"/>
      <c r="Q146" s="158"/>
      <c r="R146" s="159"/>
      <c r="S146" s="159"/>
      <c r="T146" s="159"/>
      <c r="U146" s="159"/>
      <c r="V146" s="159"/>
      <c r="W146" s="159"/>
      <c r="X146" s="159"/>
      <c r="Y146" s="159"/>
      <c r="Z146" s="148"/>
      <c r="AA146" s="148"/>
      <c r="AB146" s="148"/>
      <c r="AC146" s="148"/>
      <c r="AD146" s="148"/>
      <c r="AE146" s="148"/>
      <c r="AF146" s="148"/>
      <c r="AG146" s="148" t="s">
        <v>217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3" x14ac:dyDescent="0.2">
      <c r="A147" s="155"/>
      <c r="B147" s="156"/>
      <c r="C147" s="291" t="s">
        <v>346</v>
      </c>
      <c r="D147" s="292"/>
      <c r="E147" s="292"/>
      <c r="F147" s="292"/>
      <c r="G147" s="292"/>
      <c r="H147" s="159"/>
      <c r="I147" s="159"/>
      <c r="J147" s="159"/>
      <c r="K147" s="159"/>
      <c r="L147" s="159"/>
      <c r="M147" s="159"/>
      <c r="N147" s="158"/>
      <c r="O147" s="158"/>
      <c r="P147" s="158"/>
      <c r="Q147" s="158"/>
      <c r="R147" s="159"/>
      <c r="S147" s="159"/>
      <c r="T147" s="159"/>
      <c r="U147" s="159"/>
      <c r="V147" s="159"/>
      <c r="W147" s="159"/>
      <c r="X147" s="159"/>
      <c r="Y147" s="159"/>
      <c r="Z147" s="148"/>
      <c r="AA147" s="148"/>
      <c r="AB147" s="148"/>
      <c r="AC147" s="148"/>
      <c r="AD147" s="148"/>
      <c r="AE147" s="148"/>
      <c r="AF147" s="148"/>
      <c r="AG147" s="148" t="s">
        <v>217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3" x14ac:dyDescent="0.2">
      <c r="A148" s="155"/>
      <c r="B148" s="156"/>
      <c r="C148" s="291" t="s">
        <v>347</v>
      </c>
      <c r="D148" s="292"/>
      <c r="E148" s="292"/>
      <c r="F148" s="292"/>
      <c r="G148" s="292"/>
      <c r="H148" s="159"/>
      <c r="I148" s="159"/>
      <c r="J148" s="159"/>
      <c r="K148" s="159"/>
      <c r="L148" s="159"/>
      <c r="M148" s="159"/>
      <c r="N148" s="158"/>
      <c r="O148" s="158"/>
      <c r="P148" s="158"/>
      <c r="Q148" s="158"/>
      <c r="R148" s="159"/>
      <c r="S148" s="159"/>
      <c r="T148" s="159"/>
      <c r="U148" s="159"/>
      <c r="V148" s="159"/>
      <c r="W148" s="159"/>
      <c r="X148" s="159"/>
      <c r="Y148" s="159"/>
      <c r="Z148" s="148"/>
      <c r="AA148" s="148"/>
      <c r="AB148" s="148"/>
      <c r="AC148" s="148"/>
      <c r="AD148" s="148"/>
      <c r="AE148" s="148"/>
      <c r="AF148" s="148"/>
      <c r="AG148" s="148" t="s">
        <v>217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x14ac:dyDescent="0.2">
      <c r="A149" s="162" t="s">
        <v>138</v>
      </c>
      <c r="B149" s="163" t="s">
        <v>104</v>
      </c>
      <c r="C149" s="183" t="s">
        <v>105</v>
      </c>
      <c r="D149" s="164"/>
      <c r="E149" s="165"/>
      <c r="F149" s="166"/>
      <c r="G149" s="166">
        <f>SUMIF(AG150:AG162,"&lt;&gt;NOR",G150:G162)</f>
        <v>0</v>
      </c>
      <c r="H149" s="166"/>
      <c r="I149" s="166">
        <f>SUM(I150:I162)</f>
        <v>0</v>
      </c>
      <c r="J149" s="166"/>
      <c r="K149" s="166">
        <f>SUM(K150:K162)</f>
        <v>0</v>
      </c>
      <c r="L149" s="166"/>
      <c r="M149" s="166">
        <f>SUM(M150:M162)</f>
        <v>0</v>
      </c>
      <c r="N149" s="165"/>
      <c r="O149" s="165">
        <f>SUM(O150:O162)</f>
        <v>0</v>
      </c>
      <c r="P149" s="165"/>
      <c r="Q149" s="165">
        <f>SUM(Q150:Q162)</f>
        <v>0</v>
      </c>
      <c r="R149" s="166"/>
      <c r="S149" s="166"/>
      <c r="T149" s="167"/>
      <c r="U149" s="161"/>
      <c r="V149" s="161">
        <f>SUM(V150:V162)</f>
        <v>15.87</v>
      </c>
      <c r="W149" s="161"/>
      <c r="X149" s="161"/>
      <c r="Y149" s="161"/>
      <c r="AG149" t="s">
        <v>139</v>
      </c>
    </row>
    <row r="150" spans="1:60" ht="22.5" outlineLevel="1" x14ac:dyDescent="0.2">
      <c r="A150" s="169">
        <v>55</v>
      </c>
      <c r="B150" s="170" t="s">
        <v>348</v>
      </c>
      <c r="C150" s="185" t="s">
        <v>349</v>
      </c>
      <c r="D150" s="171" t="s">
        <v>267</v>
      </c>
      <c r="E150" s="172">
        <v>3.6266400000000001</v>
      </c>
      <c r="F150" s="173"/>
      <c r="G150" s="174">
        <f>ROUND(E150*F150,2)</f>
        <v>0</v>
      </c>
      <c r="H150" s="173"/>
      <c r="I150" s="174">
        <f>ROUND(E150*H150,2)</f>
        <v>0</v>
      </c>
      <c r="J150" s="173"/>
      <c r="K150" s="174">
        <f>ROUND(E150*J150,2)</f>
        <v>0</v>
      </c>
      <c r="L150" s="174">
        <v>21</v>
      </c>
      <c r="M150" s="174">
        <f>G150*(1+L150/100)</f>
        <v>0</v>
      </c>
      <c r="N150" s="172">
        <v>0</v>
      </c>
      <c r="O150" s="172">
        <f>ROUND(E150*N150,2)</f>
        <v>0</v>
      </c>
      <c r="P150" s="172">
        <v>0</v>
      </c>
      <c r="Q150" s="172">
        <f>ROUND(E150*P150,2)</f>
        <v>0</v>
      </c>
      <c r="R150" s="174" t="s">
        <v>245</v>
      </c>
      <c r="S150" s="174" t="s">
        <v>143</v>
      </c>
      <c r="T150" s="175" t="s">
        <v>143</v>
      </c>
      <c r="U150" s="159">
        <v>0</v>
      </c>
      <c r="V150" s="159">
        <f>ROUND(E150*U150,2)</f>
        <v>0</v>
      </c>
      <c r="W150" s="159"/>
      <c r="X150" s="159" t="s">
        <v>174</v>
      </c>
      <c r="Y150" s="159" t="s">
        <v>146</v>
      </c>
      <c r="Z150" s="148"/>
      <c r="AA150" s="148"/>
      <c r="AB150" s="148"/>
      <c r="AC150" s="148"/>
      <c r="AD150" s="148"/>
      <c r="AE150" s="148"/>
      <c r="AF150" s="148"/>
      <c r="AG150" s="148" t="s">
        <v>175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5"/>
      <c r="B151" s="156"/>
      <c r="C151" s="193" t="s">
        <v>350</v>
      </c>
      <c r="D151" s="189"/>
      <c r="E151" s="190">
        <v>1.0009399999999999</v>
      </c>
      <c r="F151" s="159"/>
      <c r="G151" s="159"/>
      <c r="H151" s="159"/>
      <c r="I151" s="159"/>
      <c r="J151" s="159"/>
      <c r="K151" s="159"/>
      <c r="L151" s="159"/>
      <c r="M151" s="159"/>
      <c r="N151" s="158"/>
      <c r="O151" s="158"/>
      <c r="P151" s="158"/>
      <c r="Q151" s="158"/>
      <c r="R151" s="159"/>
      <c r="S151" s="159"/>
      <c r="T151" s="159"/>
      <c r="U151" s="159"/>
      <c r="V151" s="159"/>
      <c r="W151" s="159"/>
      <c r="X151" s="159"/>
      <c r="Y151" s="159"/>
      <c r="Z151" s="148"/>
      <c r="AA151" s="148"/>
      <c r="AB151" s="148"/>
      <c r="AC151" s="148"/>
      <c r="AD151" s="148"/>
      <c r="AE151" s="148"/>
      <c r="AF151" s="148"/>
      <c r="AG151" s="148" t="s">
        <v>179</v>
      </c>
      <c r="AH151" s="148">
        <v>7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3" x14ac:dyDescent="0.2">
      <c r="A152" s="155"/>
      <c r="B152" s="156"/>
      <c r="C152" s="193" t="s">
        <v>351</v>
      </c>
      <c r="D152" s="189"/>
      <c r="E152" s="190"/>
      <c r="F152" s="159"/>
      <c r="G152" s="159"/>
      <c r="H152" s="159"/>
      <c r="I152" s="159"/>
      <c r="J152" s="159"/>
      <c r="K152" s="159"/>
      <c r="L152" s="159"/>
      <c r="M152" s="159"/>
      <c r="N152" s="158"/>
      <c r="O152" s="158"/>
      <c r="P152" s="158"/>
      <c r="Q152" s="158"/>
      <c r="R152" s="159"/>
      <c r="S152" s="159"/>
      <c r="T152" s="159"/>
      <c r="U152" s="159"/>
      <c r="V152" s="159"/>
      <c r="W152" s="159"/>
      <c r="X152" s="159"/>
      <c r="Y152" s="159"/>
      <c r="Z152" s="148"/>
      <c r="AA152" s="148"/>
      <c r="AB152" s="148"/>
      <c r="AC152" s="148"/>
      <c r="AD152" s="148"/>
      <c r="AE152" s="148"/>
      <c r="AF152" s="148"/>
      <c r="AG152" s="148" t="s">
        <v>179</v>
      </c>
      <c r="AH152" s="148">
        <v>7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3" x14ac:dyDescent="0.2">
      <c r="A153" s="155"/>
      <c r="B153" s="156"/>
      <c r="C153" s="193" t="s">
        <v>352</v>
      </c>
      <c r="D153" s="189"/>
      <c r="E153" s="190">
        <v>0.90093999999999996</v>
      </c>
      <c r="F153" s="159"/>
      <c r="G153" s="159"/>
      <c r="H153" s="159"/>
      <c r="I153" s="159"/>
      <c r="J153" s="159"/>
      <c r="K153" s="159"/>
      <c r="L153" s="159"/>
      <c r="M153" s="159"/>
      <c r="N153" s="158"/>
      <c r="O153" s="158"/>
      <c r="P153" s="158"/>
      <c r="Q153" s="158"/>
      <c r="R153" s="159"/>
      <c r="S153" s="159"/>
      <c r="T153" s="159"/>
      <c r="U153" s="159"/>
      <c r="V153" s="159"/>
      <c r="W153" s="159"/>
      <c r="X153" s="159"/>
      <c r="Y153" s="159"/>
      <c r="Z153" s="148"/>
      <c r="AA153" s="148"/>
      <c r="AB153" s="148"/>
      <c r="AC153" s="148"/>
      <c r="AD153" s="148"/>
      <c r="AE153" s="148"/>
      <c r="AF153" s="148"/>
      <c r="AG153" s="148" t="s">
        <v>179</v>
      </c>
      <c r="AH153" s="148">
        <v>7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3" x14ac:dyDescent="0.2">
      <c r="A154" s="155"/>
      <c r="B154" s="156"/>
      <c r="C154" s="193" t="s">
        <v>353</v>
      </c>
      <c r="D154" s="189"/>
      <c r="E154" s="190">
        <v>2.0250000000000001E-2</v>
      </c>
      <c r="F154" s="159"/>
      <c r="G154" s="159"/>
      <c r="H154" s="159"/>
      <c r="I154" s="159"/>
      <c r="J154" s="159"/>
      <c r="K154" s="159"/>
      <c r="L154" s="159"/>
      <c r="M154" s="159"/>
      <c r="N154" s="158"/>
      <c r="O154" s="158"/>
      <c r="P154" s="158"/>
      <c r="Q154" s="158"/>
      <c r="R154" s="159"/>
      <c r="S154" s="159"/>
      <c r="T154" s="159"/>
      <c r="U154" s="159"/>
      <c r="V154" s="159"/>
      <c r="W154" s="159"/>
      <c r="X154" s="159"/>
      <c r="Y154" s="159"/>
      <c r="Z154" s="148"/>
      <c r="AA154" s="148"/>
      <c r="AB154" s="148"/>
      <c r="AC154" s="148"/>
      <c r="AD154" s="148"/>
      <c r="AE154" s="148"/>
      <c r="AF154" s="148"/>
      <c r="AG154" s="148" t="s">
        <v>179</v>
      </c>
      <c r="AH154" s="148">
        <v>7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3" x14ac:dyDescent="0.2">
      <c r="A155" s="155"/>
      <c r="B155" s="156"/>
      <c r="C155" s="193" t="s">
        <v>354</v>
      </c>
      <c r="D155" s="189"/>
      <c r="E155" s="190">
        <v>1.7044999999999999</v>
      </c>
      <c r="F155" s="159"/>
      <c r="G155" s="159"/>
      <c r="H155" s="159"/>
      <c r="I155" s="159"/>
      <c r="J155" s="159"/>
      <c r="K155" s="159"/>
      <c r="L155" s="159"/>
      <c r="M155" s="159"/>
      <c r="N155" s="158"/>
      <c r="O155" s="158"/>
      <c r="P155" s="158"/>
      <c r="Q155" s="158"/>
      <c r="R155" s="159"/>
      <c r="S155" s="159"/>
      <c r="T155" s="159"/>
      <c r="U155" s="159"/>
      <c r="V155" s="159"/>
      <c r="W155" s="159"/>
      <c r="X155" s="159"/>
      <c r="Y155" s="159"/>
      <c r="Z155" s="148"/>
      <c r="AA155" s="148"/>
      <c r="AB155" s="148"/>
      <c r="AC155" s="148"/>
      <c r="AD155" s="148"/>
      <c r="AE155" s="148"/>
      <c r="AF155" s="148"/>
      <c r="AG155" s="148" t="s">
        <v>179</v>
      </c>
      <c r="AH155" s="148">
        <v>7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ht="22.5" outlineLevel="1" x14ac:dyDescent="0.2">
      <c r="A156" s="169">
        <v>56</v>
      </c>
      <c r="B156" s="170" t="s">
        <v>355</v>
      </c>
      <c r="C156" s="185" t="s">
        <v>356</v>
      </c>
      <c r="D156" s="171" t="s">
        <v>267</v>
      </c>
      <c r="E156" s="172">
        <v>7.9439999999999997E-2</v>
      </c>
      <c r="F156" s="173"/>
      <c r="G156" s="174">
        <f>ROUND(E156*F156,2)</f>
        <v>0</v>
      </c>
      <c r="H156" s="173"/>
      <c r="I156" s="174">
        <f>ROUND(E156*H156,2)</f>
        <v>0</v>
      </c>
      <c r="J156" s="173"/>
      <c r="K156" s="174">
        <f>ROUND(E156*J156,2)</f>
        <v>0</v>
      </c>
      <c r="L156" s="174">
        <v>21</v>
      </c>
      <c r="M156" s="174">
        <f>G156*(1+L156/100)</f>
        <v>0</v>
      </c>
      <c r="N156" s="172">
        <v>0</v>
      </c>
      <c r="O156" s="172">
        <f>ROUND(E156*N156,2)</f>
        <v>0</v>
      </c>
      <c r="P156" s="172">
        <v>0</v>
      </c>
      <c r="Q156" s="172">
        <f>ROUND(E156*P156,2)</f>
        <v>0</v>
      </c>
      <c r="R156" s="174" t="s">
        <v>245</v>
      </c>
      <c r="S156" s="174" t="s">
        <v>143</v>
      </c>
      <c r="T156" s="175" t="s">
        <v>143</v>
      </c>
      <c r="U156" s="159">
        <v>0</v>
      </c>
      <c r="V156" s="159">
        <f>ROUND(E156*U156,2)</f>
        <v>0</v>
      </c>
      <c r="W156" s="159"/>
      <c r="X156" s="159" t="s">
        <v>174</v>
      </c>
      <c r="Y156" s="159" t="s">
        <v>146</v>
      </c>
      <c r="Z156" s="148"/>
      <c r="AA156" s="148"/>
      <c r="AB156" s="148"/>
      <c r="AC156" s="148"/>
      <c r="AD156" s="148"/>
      <c r="AE156" s="148"/>
      <c r="AF156" s="148"/>
      <c r="AG156" s="148" t="s">
        <v>175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2" x14ac:dyDescent="0.2">
      <c r="A157" s="155"/>
      <c r="B157" s="156"/>
      <c r="C157" s="193" t="s">
        <v>357</v>
      </c>
      <c r="D157" s="189"/>
      <c r="E157" s="190">
        <v>7.9439999999999997E-2</v>
      </c>
      <c r="F157" s="159"/>
      <c r="G157" s="159"/>
      <c r="H157" s="159"/>
      <c r="I157" s="159"/>
      <c r="J157" s="159"/>
      <c r="K157" s="159"/>
      <c r="L157" s="159"/>
      <c r="M157" s="159"/>
      <c r="N157" s="158"/>
      <c r="O157" s="158"/>
      <c r="P157" s="158"/>
      <c r="Q157" s="158"/>
      <c r="R157" s="159"/>
      <c r="S157" s="159"/>
      <c r="T157" s="159"/>
      <c r="U157" s="159"/>
      <c r="V157" s="159"/>
      <c r="W157" s="159"/>
      <c r="X157" s="159"/>
      <c r="Y157" s="159"/>
      <c r="Z157" s="148"/>
      <c r="AA157" s="148"/>
      <c r="AB157" s="148"/>
      <c r="AC157" s="148"/>
      <c r="AD157" s="148"/>
      <c r="AE157" s="148"/>
      <c r="AF157" s="148"/>
      <c r="AG157" s="148" t="s">
        <v>179</v>
      </c>
      <c r="AH157" s="148">
        <v>7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ht="22.5" outlineLevel="1" x14ac:dyDescent="0.2">
      <c r="A158" s="176">
        <v>57</v>
      </c>
      <c r="B158" s="177" t="s">
        <v>358</v>
      </c>
      <c r="C158" s="184" t="s">
        <v>359</v>
      </c>
      <c r="D158" s="178" t="s">
        <v>267</v>
      </c>
      <c r="E158" s="179">
        <v>3.70608</v>
      </c>
      <c r="F158" s="180"/>
      <c r="G158" s="181">
        <f>ROUND(E158*F158,2)</f>
        <v>0</v>
      </c>
      <c r="H158" s="180"/>
      <c r="I158" s="181">
        <f>ROUND(E158*H158,2)</f>
        <v>0</v>
      </c>
      <c r="J158" s="180"/>
      <c r="K158" s="181">
        <f>ROUND(E158*J158,2)</f>
        <v>0</v>
      </c>
      <c r="L158" s="181">
        <v>21</v>
      </c>
      <c r="M158" s="181">
        <f>G158*(1+L158/100)</f>
        <v>0</v>
      </c>
      <c r="N158" s="179">
        <v>0</v>
      </c>
      <c r="O158" s="179">
        <f>ROUND(E158*N158,2)</f>
        <v>0</v>
      </c>
      <c r="P158" s="179">
        <v>0</v>
      </c>
      <c r="Q158" s="179">
        <f>ROUND(E158*P158,2)</f>
        <v>0</v>
      </c>
      <c r="R158" s="181" t="s">
        <v>245</v>
      </c>
      <c r="S158" s="181" t="s">
        <v>143</v>
      </c>
      <c r="T158" s="182" t="s">
        <v>143</v>
      </c>
      <c r="U158" s="159">
        <v>2.0089999999999999</v>
      </c>
      <c r="V158" s="159">
        <f>ROUND(E158*U158,2)</f>
        <v>7.45</v>
      </c>
      <c r="W158" s="159"/>
      <c r="X158" s="159" t="s">
        <v>360</v>
      </c>
      <c r="Y158" s="159" t="s">
        <v>146</v>
      </c>
      <c r="Z158" s="148"/>
      <c r="AA158" s="148"/>
      <c r="AB158" s="148"/>
      <c r="AC158" s="148"/>
      <c r="AD158" s="148"/>
      <c r="AE158" s="148"/>
      <c r="AF158" s="148"/>
      <c r="AG158" s="148" t="s">
        <v>361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76">
        <v>58</v>
      </c>
      <c r="B159" s="177" t="s">
        <v>362</v>
      </c>
      <c r="C159" s="184" t="s">
        <v>363</v>
      </c>
      <c r="D159" s="178" t="s">
        <v>267</v>
      </c>
      <c r="E159" s="179">
        <v>3.70608</v>
      </c>
      <c r="F159" s="180"/>
      <c r="G159" s="181">
        <f>ROUND(E159*F159,2)</f>
        <v>0</v>
      </c>
      <c r="H159" s="180"/>
      <c r="I159" s="181">
        <f>ROUND(E159*H159,2)</f>
        <v>0</v>
      </c>
      <c r="J159" s="180"/>
      <c r="K159" s="181">
        <f>ROUND(E159*J159,2)</f>
        <v>0</v>
      </c>
      <c r="L159" s="181">
        <v>21</v>
      </c>
      <c r="M159" s="181">
        <f>G159*(1+L159/100)</f>
        <v>0</v>
      </c>
      <c r="N159" s="179">
        <v>0</v>
      </c>
      <c r="O159" s="179">
        <f>ROUND(E159*N159,2)</f>
        <v>0</v>
      </c>
      <c r="P159" s="179">
        <v>0</v>
      </c>
      <c r="Q159" s="179">
        <f>ROUND(E159*P159,2)</f>
        <v>0</v>
      </c>
      <c r="R159" s="181" t="s">
        <v>245</v>
      </c>
      <c r="S159" s="181" t="s">
        <v>143</v>
      </c>
      <c r="T159" s="182" t="s">
        <v>143</v>
      </c>
      <c r="U159" s="159">
        <v>0.49</v>
      </c>
      <c r="V159" s="159">
        <f>ROUND(E159*U159,2)</f>
        <v>1.82</v>
      </c>
      <c r="W159" s="159"/>
      <c r="X159" s="159" t="s">
        <v>360</v>
      </c>
      <c r="Y159" s="159" t="s">
        <v>146</v>
      </c>
      <c r="Z159" s="148"/>
      <c r="AA159" s="148"/>
      <c r="AB159" s="148"/>
      <c r="AC159" s="148"/>
      <c r="AD159" s="148"/>
      <c r="AE159" s="148"/>
      <c r="AF159" s="148"/>
      <c r="AG159" s="148" t="s">
        <v>361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6">
        <v>59</v>
      </c>
      <c r="B160" s="177" t="s">
        <v>364</v>
      </c>
      <c r="C160" s="184" t="s">
        <v>365</v>
      </c>
      <c r="D160" s="178" t="s">
        <v>267</v>
      </c>
      <c r="E160" s="179">
        <v>70.415440000000004</v>
      </c>
      <c r="F160" s="180"/>
      <c r="G160" s="181">
        <f>ROUND(E160*F160,2)</f>
        <v>0</v>
      </c>
      <c r="H160" s="180"/>
      <c r="I160" s="181">
        <f>ROUND(E160*H160,2)</f>
        <v>0</v>
      </c>
      <c r="J160" s="180"/>
      <c r="K160" s="181">
        <f>ROUND(E160*J160,2)</f>
        <v>0</v>
      </c>
      <c r="L160" s="181">
        <v>21</v>
      </c>
      <c r="M160" s="181">
        <f>G160*(1+L160/100)</f>
        <v>0</v>
      </c>
      <c r="N160" s="179">
        <v>0</v>
      </c>
      <c r="O160" s="179">
        <f>ROUND(E160*N160,2)</f>
        <v>0</v>
      </c>
      <c r="P160" s="179">
        <v>0</v>
      </c>
      <c r="Q160" s="179">
        <f>ROUND(E160*P160,2)</f>
        <v>0</v>
      </c>
      <c r="R160" s="181" t="s">
        <v>245</v>
      </c>
      <c r="S160" s="181" t="s">
        <v>143</v>
      </c>
      <c r="T160" s="182" t="s">
        <v>143</v>
      </c>
      <c r="U160" s="159">
        <v>0</v>
      </c>
      <c r="V160" s="159">
        <f>ROUND(E160*U160,2)</f>
        <v>0</v>
      </c>
      <c r="W160" s="159"/>
      <c r="X160" s="159" t="s">
        <v>360</v>
      </c>
      <c r="Y160" s="159" t="s">
        <v>146</v>
      </c>
      <c r="Z160" s="148"/>
      <c r="AA160" s="148"/>
      <c r="AB160" s="148"/>
      <c r="AC160" s="148"/>
      <c r="AD160" s="148"/>
      <c r="AE160" s="148"/>
      <c r="AF160" s="148"/>
      <c r="AG160" s="148" t="s">
        <v>361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76">
        <v>60</v>
      </c>
      <c r="B161" s="177" t="s">
        <v>366</v>
      </c>
      <c r="C161" s="184" t="s">
        <v>367</v>
      </c>
      <c r="D161" s="178" t="s">
        <v>267</v>
      </c>
      <c r="E161" s="179">
        <v>3.70608</v>
      </c>
      <c r="F161" s="180"/>
      <c r="G161" s="181">
        <f>ROUND(E161*F161,2)</f>
        <v>0</v>
      </c>
      <c r="H161" s="180"/>
      <c r="I161" s="181">
        <f>ROUND(E161*H161,2)</f>
        <v>0</v>
      </c>
      <c r="J161" s="180"/>
      <c r="K161" s="181">
        <f>ROUND(E161*J161,2)</f>
        <v>0</v>
      </c>
      <c r="L161" s="181">
        <v>21</v>
      </c>
      <c r="M161" s="181">
        <f>G161*(1+L161/100)</f>
        <v>0</v>
      </c>
      <c r="N161" s="179">
        <v>0</v>
      </c>
      <c r="O161" s="179">
        <f>ROUND(E161*N161,2)</f>
        <v>0</v>
      </c>
      <c r="P161" s="179">
        <v>0</v>
      </c>
      <c r="Q161" s="179">
        <f>ROUND(E161*P161,2)</f>
        <v>0</v>
      </c>
      <c r="R161" s="181" t="s">
        <v>245</v>
      </c>
      <c r="S161" s="181" t="s">
        <v>143</v>
      </c>
      <c r="T161" s="182" t="s">
        <v>143</v>
      </c>
      <c r="U161" s="159">
        <v>0.94199999999999995</v>
      </c>
      <c r="V161" s="159">
        <f>ROUND(E161*U161,2)</f>
        <v>3.49</v>
      </c>
      <c r="W161" s="159"/>
      <c r="X161" s="159" t="s">
        <v>360</v>
      </c>
      <c r="Y161" s="159" t="s">
        <v>146</v>
      </c>
      <c r="Z161" s="148"/>
      <c r="AA161" s="148"/>
      <c r="AB161" s="148"/>
      <c r="AC161" s="148"/>
      <c r="AD161" s="148"/>
      <c r="AE161" s="148"/>
      <c r="AF161" s="148"/>
      <c r="AG161" s="148" t="s">
        <v>361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ht="22.5" outlineLevel="1" x14ac:dyDescent="0.2">
      <c r="A162" s="169">
        <v>61</v>
      </c>
      <c r="B162" s="170" t="s">
        <v>368</v>
      </c>
      <c r="C162" s="185" t="s">
        <v>369</v>
      </c>
      <c r="D162" s="171" t="s">
        <v>267</v>
      </c>
      <c r="E162" s="172">
        <v>29.648610000000001</v>
      </c>
      <c r="F162" s="173"/>
      <c r="G162" s="174">
        <f>ROUND(E162*F162,2)</f>
        <v>0</v>
      </c>
      <c r="H162" s="173"/>
      <c r="I162" s="174">
        <f>ROUND(E162*H162,2)</f>
        <v>0</v>
      </c>
      <c r="J162" s="173"/>
      <c r="K162" s="174">
        <f>ROUND(E162*J162,2)</f>
        <v>0</v>
      </c>
      <c r="L162" s="174">
        <v>21</v>
      </c>
      <c r="M162" s="174">
        <f>G162*(1+L162/100)</f>
        <v>0</v>
      </c>
      <c r="N162" s="172">
        <v>0</v>
      </c>
      <c r="O162" s="172">
        <f>ROUND(E162*N162,2)</f>
        <v>0</v>
      </c>
      <c r="P162" s="172">
        <v>0</v>
      </c>
      <c r="Q162" s="172">
        <f>ROUND(E162*P162,2)</f>
        <v>0</v>
      </c>
      <c r="R162" s="174" t="s">
        <v>245</v>
      </c>
      <c r="S162" s="174" t="s">
        <v>143</v>
      </c>
      <c r="T162" s="175" t="s">
        <v>143</v>
      </c>
      <c r="U162" s="159">
        <v>0.105</v>
      </c>
      <c r="V162" s="159">
        <f>ROUND(E162*U162,2)</f>
        <v>3.11</v>
      </c>
      <c r="W162" s="159"/>
      <c r="X162" s="159" t="s">
        <v>360</v>
      </c>
      <c r="Y162" s="159" t="s">
        <v>146</v>
      </c>
      <c r="Z162" s="148"/>
      <c r="AA162" s="148"/>
      <c r="AB162" s="148"/>
      <c r="AC162" s="148"/>
      <c r="AD162" s="148"/>
      <c r="AE162" s="148"/>
      <c r="AF162" s="148"/>
      <c r="AG162" s="148" t="s">
        <v>361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x14ac:dyDescent="0.2">
      <c r="A163" s="3"/>
      <c r="B163" s="4"/>
      <c r="C163" s="186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E163">
        <v>15</v>
      </c>
      <c r="AF163">
        <v>21</v>
      </c>
      <c r="AG163" t="s">
        <v>124</v>
      </c>
    </row>
    <row r="164" spans="1:60" x14ac:dyDescent="0.2">
      <c r="A164" s="151"/>
      <c r="B164" s="152" t="s">
        <v>29</v>
      </c>
      <c r="C164" s="187"/>
      <c r="D164" s="153"/>
      <c r="E164" s="154"/>
      <c r="F164" s="154"/>
      <c r="G164" s="168">
        <f>G8+G12+G33+G37+G55+G58+G63+G79+G82+G88+G90+G93+G101+G108+G128+G130+G139+G149</f>
        <v>0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AE164">
        <f>SUMIF(L7:L162,AE163,G7:G162)</f>
        <v>0</v>
      </c>
      <c r="AF164">
        <f>SUMIF(L7:L162,AF163,G7:G162)</f>
        <v>0</v>
      </c>
      <c r="AG164" t="s">
        <v>167</v>
      </c>
    </row>
    <row r="165" spans="1:60" x14ac:dyDescent="0.2">
      <c r="C165" s="188"/>
      <c r="D165" s="10"/>
      <c r="AG165" t="s">
        <v>168</v>
      </c>
    </row>
    <row r="166" spans="1:60" x14ac:dyDescent="0.2">
      <c r="D166" s="10"/>
    </row>
    <row r="167" spans="1:60" x14ac:dyDescent="0.2">
      <c r="D167" s="10"/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</sheetData>
  <sheetProtection formatRows="0"/>
  <mergeCells count="37">
    <mergeCell ref="C145:G145"/>
    <mergeCell ref="C146:G146"/>
    <mergeCell ref="C147:G147"/>
    <mergeCell ref="C148:G148"/>
    <mergeCell ref="C87:G87"/>
    <mergeCell ref="C127:G127"/>
    <mergeCell ref="C95:G95"/>
    <mergeCell ref="C96:G96"/>
    <mergeCell ref="C97:G97"/>
    <mergeCell ref="C98:G98"/>
    <mergeCell ref="C99:G99"/>
    <mergeCell ref="C100:G100"/>
    <mergeCell ref="C107:G107"/>
    <mergeCell ref="C110:G110"/>
    <mergeCell ref="C122:G122"/>
    <mergeCell ref="C50:G50"/>
    <mergeCell ref="C51:G51"/>
    <mergeCell ref="C53:G53"/>
    <mergeCell ref="C67:G67"/>
    <mergeCell ref="C81:G81"/>
    <mergeCell ref="C42:G42"/>
    <mergeCell ref="C44:G44"/>
    <mergeCell ref="C45:G45"/>
    <mergeCell ref="C46:G46"/>
    <mergeCell ref="C49:G49"/>
    <mergeCell ref="C41:G41"/>
    <mergeCell ref="A1:G1"/>
    <mergeCell ref="C2:G2"/>
    <mergeCell ref="C3:G3"/>
    <mergeCell ref="C4:G4"/>
    <mergeCell ref="C10:G10"/>
    <mergeCell ref="C14:G14"/>
    <mergeCell ref="C17:G17"/>
    <mergeCell ref="C20:G20"/>
    <mergeCell ref="C28:G28"/>
    <mergeCell ref="C31:G31"/>
    <mergeCell ref="C40:G4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 1 Naklady</vt:lpstr>
      <vt:lpstr>SO_KD01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 1 Naklady'!Názvy_tisku</vt:lpstr>
      <vt:lpstr>'SO_KD01 1 Pol'!Názvy_tisku</vt:lpstr>
      <vt:lpstr>oadresa</vt:lpstr>
      <vt:lpstr>Stavba!Objednatel</vt:lpstr>
      <vt:lpstr>Stavba!Objekt</vt:lpstr>
      <vt:lpstr>'0 1 Naklady'!Oblast_tisku</vt:lpstr>
      <vt:lpstr>'SO_KD01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Rikan</dc:creator>
  <cp:lastModifiedBy>Chudáček Josef</cp:lastModifiedBy>
  <cp:lastPrinted>2023-06-30T09:29:22Z</cp:lastPrinted>
  <dcterms:created xsi:type="dcterms:W3CDTF">2009-04-08T07:15:50Z</dcterms:created>
  <dcterms:modified xsi:type="dcterms:W3CDTF">2023-06-30T09:42:18Z</dcterms:modified>
</cp:coreProperties>
</file>