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TTO - Diagnostika pro vyšetření infekčních markerů\ZD fin\"/>
    </mc:Choice>
  </mc:AlternateContent>
  <bookViews>
    <workbookView xWindow="0" yWindow="0" windowWidth="21390" windowHeight="12270"/>
  </bookViews>
  <sheets>
    <sheet name="Kritérium 1 Nabídková cena" sheetId="1" r:id="rId1"/>
    <sheet name="Kritérium 2 Kvali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" l="1"/>
  <c r="C41" i="2" l="1"/>
  <c r="D22" i="2"/>
  <c r="C22" i="2"/>
  <c r="K22" i="1" l="1"/>
  <c r="K19" i="1"/>
  <c r="K20" i="1"/>
  <c r="K21" i="1"/>
  <c r="K16" i="1"/>
  <c r="K17" i="1"/>
  <c r="K18" i="1"/>
  <c r="K15" i="1"/>
  <c r="K9" i="1"/>
  <c r="K10" i="1"/>
  <c r="K11" i="1"/>
  <c r="K12" i="1"/>
  <c r="K13" i="1"/>
  <c r="I19" i="1"/>
  <c r="I20" i="1"/>
  <c r="I21" i="1"/>
  <c r="I22" i="1"/>
  <c r="I16" i="1"/>
  <c r="I17" i="1"/>
  <c r="I18" i="1"/>
  <c r="I10" i="1"/>
  <c r="I11" i="1"/>
  <c r="I12" i="1"/>
  <c r="I13" i="1"/>
  <c r="I15" i="1"/>
  <c r="I9" i="1"/>
  <c r="K8" i="1"/>
  <c r="E25" i="1" l="1"/>
  <c r="F25" i="1" s="1"/>
  <c r="G25" i="1" s="1"/>
  <c r="E24" i="1"/>
  <c r="F24" i="1" s="1"/>
  <c r="G24" i="1" s="1"/>
  <c r="I8" i="1" l="1"/>
  <c r="G21" i="1"/>
  <c r="G22" i="1"/>
  <c r="G16" i="1"/>
  <c r="G17" i="1"/>
  <c r="G18" i="1"/>
  <c r="G19" i="1"/>
  <c r="G20" i="1"/>
  <c r="G13" i="1"/>
  <c r="G15" i="1"/>
  <c r="G10" i="1"/>
  <c r="G11" i="1"/>
  <c r="G12" i="1"/>
  <c r="G9" i="1"/>
  <c r="E26" i="1" l="1"/>
  <c r="G8" i="1"/>
  <c r="G26" i="1" l="1"/>
  <c r="F26" i="1"/>
</calcChain>
</file>

<file path=xl/sharedStrings.xml><?xml version="1.0" encoding="utf-8"?>
<sst xmlns="http://schemas.openxmlformats.org/spreadsheetml/2006/main" count="99" uniqueCount="75">
  <si>
    <t>Kód SUKL</t>
  </si>
  <si>
    <t>GTIN</t>
  </si>
  <si>
    <t>Třída míry rizika, IVD</t>
  </si>
  <si>
    <t>Předpokládaná spotřeba vyšetření za 1 rok</t>
  </si>
  <si>
    <t>Cena bez DPH [Kč]</t>
  </si>
  <si>
    <t>Sadzba DPH   [%]</t>
  </si>
  <si>
    <t>Cena včetně DPH [Kč]</t>
  </si>
  <si>
    <t>Vysvětlivky:</t>
  </si>
  <si>
    <t>Uchazeč vyplní žluté buňky.</t>
  </si>
  <si>
    <t>Fialové, prázdné buňky dopočítávají hodnoty dle zadaných vzorců. Nevyplňuje nikdo!</t>
  </si>
  <si>
    <t xml:space="preserve">1)Cenu uvádějte do vzorového návrhu smlouvy </t>
  </si>
  <si>
    <t>DPH [Kč]</t>
  </si>
  <si>
    <t>Celková nabídková cena</t>
  </si>
  <si>
    <t>Sérologické vyšetření infekčních markerů</t>
  </si>
  <si>
    <t>HBV: HBsAg</t>
  </si>
  <si>
    <t>HCV: Anti-HCV</t>
  </si>
  <si>
    <t>HIV: Anti-HIV ½ + Ag p24</t>
  </si>
  <si>
    <t>Syfilis: test na specifické protilátky proti Treponema pallidum</t>
  </si>
  <si>
    <t>HTLV: Anti-HTLV I/II</t>
  </si>
  <si>
    <t>HBV: Anti-HBc</t>
  </si>
  <si>
    <t>Molekulárně biologické vyšetření (NAT)</t>
  </si>
  <si>
    <t>Název testu</t>
  </si>
  <si>
    <t>Nabídková cena v Kč za reportovaný výsledek</t>
  </si>
  <si>
    <t>Předpokládaná spotřeba vyšetření za 8 let</t>
  </si>
  <si>
    <t>Cena za předpokládaný počet vyšetření bez DPH/1rok</t>
  </si>
  <si>
    <t>Cena za předpokládaný počet vyšetření bez DPH/8 let</t>
  </si>
  <si>
    <t>HBV NAT (pool 6)</t>
  </si>
  <si>
    <t>HBV NAT (pool 96)</t>
  </si>
  <si>
    <t>HCV NAT (pool 6)</t>
  </si>
  <si>
    <t>HCV NAT (pool 96)</t>
  </si>
  <si>
    <t>HIV ½ NAT (pool 6)</t>
  </si>
  <si>
    <t>HIV ½ NAT (pool 96)</t>
  </si>
  <si>
    <t>Parvovirus B19 NAT (pool 96)</t>
  </si>
  <si>
    <t>HAV NAT (pool 96)</t>
  </si>
  <si>
    <t>Hodnocené technické parametry pro sérologické stanovení</t>
  </si>
  <si>
    <t>Hodnocený parametr</t>
  </si>
  <si>
    <t>Hodnota parametru</t>
  </si>
  <si>
    <t>Bodové ohodnocení</t>
  </si>
  <si>
    <t>Reagencie „Ready to use“ připravené k okamžitému vložení do analyzátoru po vyndání z lednice (prioritou je minimální čas pro vložení, hodnota parametru v minutách)</t>
  </si>
  <si>
    <t>0:00 – 4:59</t>
  </si>
  <si>
    <t>5:00 – 19:59</t>
  </si>
  <si>
    <t>20:00 a více</t>
  </si>
  <si>
    <t>Použití elektrochemiluminiscence jako detekční metody</t>
  </si>
  <si>
    <t>ANO</t>
  </si>
  <si>
    <t>NE</t>
  </si>
  <si>
    <t>Použití jednorázových špiček pro pipetování vzorku</t>
  </si>
  <si>
    <t>Doba manuální denní údržby analyzátoru (vyžaduje práci obsluhy a po tuto dobu se neprovádí analýza, hodnota parametru v minutách)</t>
  </si>
  <si>
    <t>0:00 – 9:59</t>
  </si>
  <si>
    <t>10:00 – 19:59</t>
  </si>
  <si>
    <t>20:00 – 30:00</t>
  </si>
  <si>
    <t>Celkový objem použitého vzorku pro všechny čtyři základní parametry (HBsAg, HIV Combi/Duo, Syphilis, anti-HCV, hodnota parametru v µl)</t>
  </si>
  <si>
    <t>0 – 199</t>
  </si>
  <si>
    <t>200 – 399</t>
  </si>
  <si>
    <t>400 a více</t>
  </si>
  <si>
    <t>Celkový výkon analyzátorů (hodnota parametru v počtu analýz za hodinu</t>
  </si>
  <si>
    <t>500 a více</t>
  </si>
  <si>
    <t xml:space="preserve">250 – 500 </t>
  </si>
  <si>
    <t>Reagencie k přímému použití bez potřeby přípravy (např. rozmražování, rozpouštění, pipetování, centrifugace)</t>
  </si>
  <si>
    <t>Reagencie jsou skladovány při teplotě</t>
  </si>
  <si>
    <t>2 - 8 °C (není nutný mrazicí box)</t>
  </si>
  <si>
    <t>Dodávané reagenční soupravy bez nutnosti kalibrace</t>
  </si>
  <si>
    <t>Nutné kontroly jsou skladovány na palubě a pro testování jsou používány automaticky</t>
  </si>
  <si>
    <t>V případě pozitivity nejsou nutné další diskriminační testy – přímá identifikace infekčních agens</t>
  </si>
  <si>
    <t>Minimální denní údržba analyzátoru a pooleru (do 5 minut) a údržba bez nutnosti dekontaminace chemickými prostředky</t>
  </si>
  <si>
    <t>Doba pro stanovení prvních 90 výsledků (hodnota parametru v minutách)</t>
  </si>
  <si>
    <t>0:00 – 180:00</t>
  </si>
  <si>
    <t>180:01 – 300:00</t>
  </si>
  <si>
    <t>300:01 a více</t>
  </si>
  <si>
    <t>Hodnocené technické parametry pro Molekulárně biologické vyšetření</t>
  </si>
  <si>
    <t>Možnost ověření v nabídce</t>
  </si>
  <si>
    <t>Hodnocení dodavatele</t>
  </si>
  <si>
    <t>Pokyny k vyplnění</t>
  </si>
  <si>
    <t>Účastník vyplní jenom žlutá pole, určením počtu bodů hodnotícího dílčího kritéria do sloupce D a informace, kde v jeho nabídce je možné tuto informaci ověřit uvedením stránky, kapitoly atd. do sloupce E</t>
  </si>
  <si>
    <t>Počet bodů se dopočítá automaticky. Zadavatel zkontroluje informace uvedené dodavatelem s jeho nabídkou, finální počet bodů bude určený jenom za hodnotící subkritéria, které byl zadavatel schopný ověřit v nabídce účastníka</t>
  </si>
  <si>
    <t>Příloha č. 1 Zadávací dokumentace pro zakázku: Diagnostika pro vyšetření infekčních markerů u dárců krve a tkání s výpůjčkou -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</si>
</sst>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5"/>
      <color rgb="FF202124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9" fontId="0" fillId="4" borderId="6" xfId="2" applyFont="1" applyFill="1" applyBorder="1" applyAlignment="1">
      <alignment horizontal="center" vertical="center"/>
    </xf>
    <xf numFmtId="4" fontId="1" fillId="5" borderId="2" xfId="1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44" fontId="0" fillId="5" borderId="1" xfId="1" applyFont="1" applyFill="1" applyBorder="1"/>
    <xf numFmtId="0" fontId="0" fillId="0" borderId="0" xfId="0" applyBorder="1"/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0" fillId="0" borderId="9" xfId="0" applyBorder="1"/>
    <xf numFmtId="0" fontId="0" fillId="0" borderId="10" xfId="0" applyBorder="1"/>
    <xf numFmtId="0" fontId="4" fillId="0" borderId="11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4" fontId="1" fillId="0" borderId="0" xfId="1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4" xfId="0" applyBorder="1"/>
    <xf numFmtId="0" fontId="0" fillId="0" borderId="15" xfId="0" applyBorder="1"/>
    <xf numFmtId="9" fontId="1" fillId="3" borderId="13" xfId="2" applyFont="1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 applyProtection="1">
      <alignment vertical="center" wrapText="1"/>
    </xf>
    <xf numFmtId="4" fontId="0" fillId="0" borderId="0" xfId="0" applyNumberFormat="1" applyBorder="1"/>
    <xf numFmtId="4" fontId="0" fillId="0" borderId="0" xfId="0" applyNumberFormat="1"/>
    <xf numFmtId="0" fontId="1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9" fontId="0" fillId="4" borderId="0" xfId="2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44" fontId="0" fillId="5" borderId="0" xfId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4" fontId="0" fillId="5" borderId="5" xfId="1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5" fillId="0" borderId="18" xfId="0" applyFont="1" applyBorder="1"/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164" fontId="0" fillId="4" borderId="20" xfId="0" applyNumberFormat="1" applyFill="1" applyBorder="1" applyAlignment="1">
      <alignment horizontal="center" vertical="center"/>
    </xf>
    <xf numFmtId="4" fontId="1" fillId="5" borderId="20" xfId="1" applyNumberFormat="1" applyFont="1" applyFill="1" applyBorder="1" applyAlignment="1">
      <alignment horizontal="center" vertical="center"/>
    </xf>
    <xf numFmtId="4" fontId="1" fillId="5" borderId="20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" fontId="1" fillId="5" borderId="11" xfId="0" applyNumberFormat="1" applyFont="1" applyFill="1" applyBorder="1" applyAlignment="1">
      <alignment horizontal="center" vertical="center"/>
    </xf>
    <xf numFmtId="9" fontId="0" fillId="4" borderId="23" xfId="2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5" fillId="0" borderId="24" xfId="0" applyFont="1" applyBorder="1"/>
    <xf numFmtId="9" fontId="0" fillId="4" borderId="11" xfId="2" applyFont="1" applyFill="1" applyBorder="1" applyAlignment="1">
      <alignment horizontal="center" vertical="center"/>
    </xf>
    <xf numFmtId="44" fontId="1" fillId="5" borderId="20" xfId="1" applyFont="1" applyFill="1" applyBorder="1" applyAlignment="1">
      <alignment horizontal="center" vertical="center"/>
    </xf>
    <xf numFmtId="9" fontId="0" fillId="4" borderId="21" xfId="2" applyFont="1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0" fontId="5" fillId="0" borderId="12" xfId="0" applyFont="1" applyBorder="1"/>
    <xf numFmtId="0" fontId="5" fillId="0" borderId="24" xfId="0" applyFont="1" applyBorder="1" applyAlignment="1">
      <alignment wrapText="1"/>
    </xf>
    <xf numFmtId="0" fontId="0" fillId="4" borderId="24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64" fontId="0" fillId="4" borderId="23" xfId="0" applyNumberFormat="1" applyFill="1" applyBorder="1" applyAlignment="1">
      <alignment horizontal="center" vertical="center"/>
    </xf>
    <xf numFmtId="4" fontId="1" fillId="5" borderId="23" xfId="1" applyNumberFormat="1" applyFont="1" applyFill="1" applyBorder="1" applyAlignment="1">
      <alignment horizontal="center" vertical="center"/>
    </xf>
    <xf numFmtId="4" fontId="1" fillId="5" borderId="11" xfId="1" applyNumberFormat="1" applyFont="1" applyFill="1" applyBorder="1" applyAlignment="1">
      <alignment horizontal="center" vertical="center"/>
    </xf>
    <xf numFmtId="164" fontId="0" fillId="4" borderId="24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9" fontId="0" fillId="4" borderId="26" xfId="2" applyFont="1" applyFill="1" applyBorder="1" applyAlignment="1">
      <alignment horizontal="center" vertical="center"/>
    </xf>
    <xf numFmtId="9" fontId="0" fillId="4" borderId="20" xfId="2" applyFont="1" applyFill="1" applyBorder="1" applyAlignment="1">
      <alignment horizontal="center" vertical="center"/>
    </xf>
    <xf numFmtId="4" fontId="1" fillId="5" borderId="12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164" fontId="0" fillId="3" borderId="18" xfId="0" applyNumberFormat="1" applyFill="1" applyBorder="1" applyAlignment="1">
      <alignment horizontal="center" vertical="center"/>
    </xf>
    <xf numFmtId="9" fontId="0" fillId="3" borderId="18" xfId="2" applyFont="1" applyFill="1" applyBorder="1" applyAlignment="1">
      <alignment horizontal="center" vertical="center"/>
    </xf>
    <xf numFmtId="4" fontId="1" fillId="3" borderId="24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44" fontId="1" fillId="3" borderId="24" xfId="1" applyFont="1" applyFill="1" applyBorder="1" applyAlignment="1">
      <alignment horizontal="center" vertical="center"/>
    </xf>
    <xf numFmtId="4" fontId="1" fillId="3" borderId="24" xfId="1" applyNumberFormat="1" applyFont="1" applyFill="1" applyBorder="1" applyAlignment="1">
      <alignment horizontal="center" vertical="center"/>
    </xf>
    <xf numFmtId="44" fontId="1" fillId="5" borderId="23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44" fontId="1" fillId="5" borderId="20" xfId="1" applyNumberFormat="1" applyFont="1" applyFill="1" applyBorder="1" applyAlignment="1">
      <alignment vertical="center"/>
    </xf>
    <xf numFmtId="44" fontId="1" fillId="3" borderId="24" xfId="1" applyNumberFormat="1" applyFont="1" applyFill="1" applyBorder="1" applyAlignment="1">
      <alignment vertical="center"/>
    </xf>
    <xf numFmtId="44" fontId="1" fillId="3" borderId="18" xfId="0" applyNumberFormat="1" applyFont="1" applyFill="1" applyBorder="1" applyAlignment="1">
      <alignment horizontal="center" vertical="center"/>
    </xf>
    <xf numFmtId="44" fontId="1" fillId="5" borderId="20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29" xfId="0" applyFont="1" applyFill="1" applyBorder="1" applyAlignment="1">
      <alignment horizontal="justify" vertical="center" wrapText="1"/>
    </xf>
    <xf numFmtId="0" fontId="5" fillId="0" borderId="27" xfId="0" applyFont="1" applyBorder="1" applyAlignment="1">
      <alignment horizontal="justify" vertical="center" wrapText="1"/>
    </xf>
    <xf numFmtId="0" fontId="5" fillId="0" borderId="14" xfId="0" applyFont="1" applyBorder="1"/>
    <xf numFmtId="0" fontId="5" fillId="0" borderId="4" xfId="0" applyFont="1" applyBorder="1"/>
    <xf numFmtId="0" fontId="0" fillId="0" borderId="4" xfId="0" applyBorder="1" applyAlignment="1">
      <alignment vertical="top"/>
    </xf>
    <xf numFmtId="0" fontId="0" fillId="0" borderId="4" xfId="0" applyBorder="1"/>
    <xf numFmtId="0" fontId="5" fillId="4" borderId="13" xfId="0" applyFont="1" applyFill="1" applyBorder="1"/>
    <xf numFmtId="0" fontId="5" fillId="4" borderId="0" xfId="0" applyFont="1" applyFill="1"/>
    <xf numFmtId="0" fontId="5" fillId="4" borderId="28" xfId="0" applyFont="1" applyFill="1" applyBorder="1"/>
    <xf numFmtId="0" fontId="5" fillId="4" borderId="15" xfId="0" applyFont="1" applyFill="1" applyBorder="1"/>
    <xf numFmtId="0" fontId="5" fillId="4" borderId="29" xfId="0" applyFont="1" applyFill="1" applyBorder="1"/>
    <xf numFmtId="0" fontId="5" fillId="4" borderId="17" xfId="0" applyFont="1" applyFill="1" applyBorder="1"/>
    <xf numFmtId="0" fontId="5" fillId="4" borderId="27" xfId="0" applyFont="1" applyFill="1" applyBorder="1"/>
    <xf numFmtId="0" fontId="4" fillId="3" borderId="28" xfId="0" applyFont="1" applyFill="1" applyBorder="1" applyAlignment="1">
      <alignment horizontal="center" vertical="top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5" fillId="3" borderId="4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justify" vertical="top" wrapText="1"/>
    </xf>
    <xf numFmtId="0" fontId="4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0" fillId="6" borderId="4" xfId="0" applyFill="1" applyBorder="1"/>
    <xf numFmtId="0" fontId="0" fillId="6" borderId="0" xfId="0" applyFont="1" applyFill="1"/>
    <xf numFmtId="0" fontId="5" fillId="3" borderId="5" xfId="0" applyFont="1" applyFill="1" applyBorder="1"/>
    <xf numFmtId="0" fontId="1" fillId="6" borderId="3" xfId="0" applyFont="1" applyFill="1" applyBorder="1"/>
    <xf numFmtId="0" fontId="5" fillId="6" borderId="1" xfId="0" applyFont="1" applyFill="1" applyBorder="1"/>
    <xf numFmtId="0" fontId="4" fillId="6" borderId="3" xfId="0" applyFont="1" applyFill="1" applyBorder="1"/>
    <xf numFmtId="0" fontId="5" fillId="0" borderId="0" xfId="0" applyFont="1" applyAlignment="1">
      <alignment horizontal="center"/>
    </xf>
    <xf numFmtId="0" fontId="4" fillId="6" borderId="0" xfId="0" applyFont="1" applyFill="1" applyAlignment="1">
      <alignment horizontal="center"/>
    </xf>
    <xf numFmtId="0" fontId="5" fillId="4" borderId="0" xfId="0" applyFont="1" applyFill="1" applyAlignment="1">
      <alignment horizontal="left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5" fillId="4" borderId="32" xfId="0" applyFont="1" applyFill="1" applyBorder="1"/>
    <xf numFmtId="0" fontId="5" fillId="4" borderId="33" xfId="0" applyFont="1" applyFill="1" applyBorder="1"/>
    <xf numFmtId="0" fontId="4" fillId="5" borderId="35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7" fillId="4" borderId="13" xfId="0" applyFont="1" applyFill="1" applyBorder="1"/>
    <xf numFmtId="0" fontId="9" fillId="0" borderId="15" xfId="0" applyFont="1" applyBorder="1"/>
    <xf numFmtId="0" fontId="9" fillId="0" borderId="0" xfId="0" applyFont="1"/>
    <xf numFmtId="0" fontId="8" fillId="5" borderId="33" xfId="0" applyFont="1" applyFill="1" applyBorder="1" applyAlignment="1">
      <alignment horizontal="center" vertical="center" wrapText="1"/>
    </xf>
    <xf numFmtId="0" fontId="7" fillId="4" borderId="33" xfId="0" applyFont="1" applyFill="1" applyBorder="1"/>
    <xf numFmtId="0" fontId="7" fillId="4" borderId="0" xfId="0" applyFont="1" applyFill="1"/>
    <xf numFmtId="0" fontId="7" fillId="4" borderId="14" xfId="0" applyFont="1" applyFill="1" applyBorder="1"/>
    <xf numFmtId="0" fontId="8" fillId="5" borderId="34" xfId="0" applyFont="1" applyFill="1" applyBorder="1" applyAlignment="1">
      <alignment horizontal="center" vertical="center" wrapText="1"/>
    </xf>
    <xf numFmtId="0" fontId="10" fillId="5" borderId="32" xfId="1" applyNumberFormat="1" applyFont="1" applyFill="1" applyBorder="1" applyAlignment="1">
      <alignment horizontal="center" vertical="center"/>
    </xf>
    <xf numFmtId="0" fontId="7" fillId="4" borderId="34" xfId="0" applyFont="1" applyFill="1" applyBorder="1"/>
    <xf numFmtId="0" fontId="7" fillId="4" borderId="15" xfId="0" applyFont="1" applyFill="1" applyBorder="1"/>
    <xf numFmtId="0" fontId="8" fillId="5" borderId="0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7" fillId="4" borderId="32" xfId="0" applyFont="1" applyFill="1" applyBorder="1"/>
    <xf numFmtId="0" fontId="8" fillId="5" borderId="15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7" fillId="4" borderId="35" xfId="0" applyFont="1" applyFill="1" applyBorder="1"/>
    <xf numFmtId="0" fontId="8" fillId="5" borderId="29" xfId="0" applyFont="1" applyFill="1" applyBorder="1" applyAlignment="1">
      <alignment horizontal="center" vertical="center" wrapText="1"/>
    </xf>
    <xf numFmtId="0" fontId="7" fillId="4" borderId="29" xfId="0" applyFont="1" applyFill="1" applyBorder="1"/>
    <xf numFmtId="0" fontId="7" fillId="4" borderId="16" xfId="0" applyFont="1" applyFill="1" applyBorder="1"/>
    <xf numFmtId="0" fontId="7" fillId="4" borderId="27" xfId="0" applyFont="1" applyFill="1" applyBorder="1"/>
    <xf numFmtId="0" fontId="7" fillId="4" borderId="17" xfId="0" applyFont="1" applyFill="1" applyBorder="1"/>
    <xf numFmtId="0" fontId="5" fillId="4" borderId="7" xfId="0" applyFont="1" applyFill="1" applyBorder="1" applyAlignment="1" applyProtection="1">
      <alignment horizontal="left" vertical="center" wrapText="1"/>
    </xf>
    <xf numFmtId="0" fontId="5" fillId="4" borderId="8" xfId="0" applyFont="1" applyFill="1" applyBorder="1" applyAlignment="1" applyProtection="1">
      <alignment horizontal="left" vertical="center" wrapText="1"/>
    </xf>
    <xf numFmtId="0" fontId="5" fillId="5" borderId="7" xfId="0" applyFont="1" applyFill="1" applyBorder="1" applyAlignment="1" applyProtection="1">
      <alignment horizontal="left" vertical="center" wrapText="1"/>
    </xf>
    <xf numFmtId="0" fontId="5" fillId="5" borderId="8" xfId="0" applyFont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justify" vertical="center" wrapText="1"/>
    </xf>
    <xf numFmtId="0" fontId="7" fillId="0" borderId="30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17" xfId="0" applyFont="1" applyFill="1" applyBorder="1" applyAlignment="1">
      <alignment horizontal="justify" vertical="top" wrapText="1"/>
    </xf>
    <xf numFmtId="0" fontId="7" fillId="0" borderId="27" xfId="0" applyFont="1" applyFill="1" applyBorder="1" applyAlignment="1">
      <alignment horizontal="justify"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justify" vertical="center" wrapText="1"/>
    </xf>
    <xf numFmtId="0" fontId="5" fillId="0" borderId="27" xfId="0" applyFont="1" applyFill="1" applyBorder="1" applyAlignment="1">
      <alignment horizontal="justify" vertical="center" wrapText="1"/>
    </xf>
    <xf numFmtId="0" fontId="7" fillId="0" borderId="29" xfId="0" applyFont="1" applyFill="1" applyBorder="1" applyAlignment="1">
      <alignment horizontal="justify" vertical="center" wrapText="1"/>
    </xf>
    <xf numFmtId="0" fontId="7" fillId="0" borderId="17" xfId="0" applyFont="1" applyFill="1" applyBorder="1" applyAlignment="1">
      <alignment horizontal="justify" vertical="center" wrapText="1"/>
    </xf>
    <xf numFmtId="0" fontId="7" fillId="0" borderId="27" xfId="0" applyFont="1" applyFill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top" wrapText="1"/>
    </xf>
    <xf numFmtId="0" fontId="7" fillId="0" borderId="29" xfId="0" applyFont="1" applyBorder="1" applyAlignment="1">
      <alignment horizontal="justify" vertical="top" wrapText="1"/>
    </xf>
    <xf numFmtId="0" fontId="7" fillId="0" borderId="27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29" xfId="0" applyFont="1" applyBorder="1" applyAlignment="1">
      <alignment horizontal="justify" vertical="top" wrapText="1"/>
    </xf>
    <xf numFmtId="0" fontId="5" fillId="0" borderId="27" xfId="0" applyFont="1" applyBorder="1" applyAlignment="1">
      <alignment horizontal="justify" vertical="top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E4DFE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O40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5" x14ac:dyDescent="0.25"/>
  <cols>
    <col min="1" max="1" width="24" customWidth="1"/>
    <col min="2" max="2" width="25.85546875" customWidth="1"/>
    <col min="3" max="4" width="21.7109375" customWidth="1"/>
    <col min="5" max="5" width="23" customWidth="1"/>
    <col min="6" max="6" width="21.28515625" customWidth="1"/>
    <col min="7" max="7" width="29.85546875" customWidth="1"/>
    <col min="8" max="11" width="23.7109375" customWidth="1"/>
  </cols>
  <sheetData>
    <row r="1" spans="1:12" ht="15.75" thickBot="1" x14ac:dyDescent="0.3">
      <c r="A1" s="129" t="s">
        <v>74</v>
      </c>
      <c r="B1" s="130"/>
    </row>
    <row r="2" spans="1:12" ht="15.75" thickBot="1" x14ac:dyDescent="0.3"/>
    <row r="3" spans="1:12" ht="29.25" customHeight="1" thickBot="1" x14ac:dyDescent="0.3">
      <c r="A3" s="160"/>
      <c r="B3" s="161"/>
      <c r="C3" s="3"/>
      <c r="D3" s="3"/>
      <c r="H3" s="3"/>
      <c r="I3" s="3"/>
    </row>
    <row r="4" spans="1:12" ht="29.25" customHeight="1" thickBot="1" x14ac:dyDescent="0.3">
      <c r="A4" s="32"/>
      <c r="B4" s="31"/>
      <c r="C4" s="3"/>
      <c r="D4" s="3"/>
      <c r="H4" s="3"/>
      <c r="I4" s="3"/>
    </row>
    <row r="5" spans="1:12" ht="67.5" customHeight="1" thickBot="1" x14ac:dyDescent="0.3">
      <c r="E5" s="162" t="s">
        <v>22</v>
      </c>
      <c r="F5" s="163"/>
      <c r="G5" s="164"/>
    </row>
    <row r="6" spans="1:12" s="1" customFormat="1" ht="44.25" customHeight="1" thickBot="1" x14ac:dyDescent="0.3">
      <c r="A6" s="4" t="s">
        <v>21</v>
      </c>
      <c r="B6" s="4" t="s">
        <v>0</v>
      </c>
      <c r="C6" s="4" t="s">
        <v>2</v>
      </c>
      <c r="D6" s="4" t="s">
        <v>1</v>
      </c>
      <c r="E6" s="4" t="s">
        <v>4</v>
      </c>
      <c r="F6" s="4" t="s">
        <v>5</v>
      </c>
      <c r="G6" s="4" t="s">
        <v>6</v>
      </c>
      <c r="H6" s="4" t="s">
        <v>3</v>
      </c>
      <c r="I6" s="4" t="s">
        <v>24</v>
      </c>
      <c r="J6" s="4" t="s">
        <v>23</v>
      </c>
      <c r="K6" s="4" t="s">
        <v>25</v>
      </c>
    </row>
    <row r="7" spans="1:12" s="36" customFormat="1" x14ac:dyDescent="0.25">
      <c r="A7" s="169" t="s">
        <v>13</v>
      </c>
      <c r="B7" s="169"/>
      <c r="C7" s="169"/>
      <c r="D7" s="169"/>
      <c r="E7" s="27"/>
      <c r="F7" s="70"/>
      <c r="G7" s="70"/>
      <c r="H7" s="27"/>
      <c r="I7" s="79"/>
      <c r="J7" s="27"/>
      <c r="K7" s="27"/>
      <c r="L7" s="46"/>
    </row>
    <row r="8" spans="1:12" s="2" customFormat="1" x14ac:dyDescent="0.2">
      <c r="A8" s="33" t="s">
        <v>14</v>
      </c>
      <c r="B8" s="40"/>
      <c r="C8" s="40"/>
      <c r="D8" s="41"/>
      <c r="E8" s="42"/>
      <c r="F8" s="6"/>
      <c r="G8" s="53">
        <f>IF(F8&gt;0,E8+(E8*F8),IF(E8&gt;0,"Zadejte DPH",0))</f>
        <v>0</v>
      </c>
      <c r="H8" s="62">
        <v>60000</v>
      </c>
      <c r="I8" s="80">
        <f>IF(F8&gt;0,(E8*H8),IF(E8&gt;0,"Zadejte DPH",0))</f>
        <v>0</v>
      </c>
      <c r="J8" s="69">
        <v>480000</v>
      </c>
      <c r="K8" s="78">
        <f>IF(F8&gt;0,(E8*J8),IF(E8&gt;0,"Zadejte DPH",0))</f>
        <v>0</v>
      </c>
      <c r="L8" s="45"/>
    </row>
    <row r="9" spans="1:12" s="2" customFormat="1" x14ac:dyDescent="0.2">
      <c r="A9" s="56" t="s">
        <v>15</v>
      </c>
      <c r="B9" s="50"/>
      <c r="C9" s="49"/>
      <c r="D9" s="40"/>
      <c r="E9" s="42"/>
      <c r="F9" s="52"/>
      <c r="G9" s="53">
        <f>IF(F9&gt;0,E9+(E9*F9),IF(E9&gt;0,"Zadejte DPH",0))</f>
        <v>0</v>
      </c>
      <c r="H9" s="7">
        <v>60000</v>
      </c>
      <c r="I9" s="80">
        <f>IF(F9&gt;0,(E9*H9),IF(E9&gt;0,"Zadejte DPH",0))</f>
        <v>0</v>
      </c>
      <c r="J9" s="8">
        <v>480000</v>
      </c>
      <c r="K9" s="78">
        <f t="shared" ref="K9:K22" si="0">IF(F9&gt;0,(E9*J9),IF(E9&gt;0,"Zadejte DPH",0))</f>
        <v>0</v>
      </c>
      <c r="L9" s="45"/>
    </row>
    <row r="10" spans="1:12" s="2" customFormat="1" ht="28.5" x14ac:dyDescent="0.2">
      <c r="A10" s="34" t="s">
        <v>16</v>
      </c>
      <c r="B10" s="49"/>
      <c r="C10" s="38"/>
      <c r="D10" s="40"/>
      <c r="E10" s="55"/>
      <c r="F10" s="54"/>
      <c r="G10" s="53">
        <f t="shared" ref="G10:G22" si="1">IF(F10&gt;0,E10+(E10*F10),IF(E10&gt;0,"Zadejte DPH",0))</f>
        <v>0</v>
      </c>
      <c r="H10" s="7">
        <v>60000</v>
      </c>
      <c r="I10" s="80">
        <f t="shared" ref="I10:I22" si="2">IF(F10&gt;0,(E10*H10),IF(E10&gt;0,"Zadejte DPH",0))</f>
        <v>0</v>
      </c>
      <c r="J10" s="8">
        <v>480000</v>
      </c>
      <c r="K10" s="78">
        <f t="shared" si="0"/>
        <v>0</v>
      </c>
      <c r="L10" s="45"/>
    </row>
    <row r="11" spans="1:12" s="2" customFormat="1" ht="42.75" x14ac:dyDescent="0.2">
      <c r="A11" s="57" t="s">
        <v>17</v>
      </c>
      <c r="B11" s="50"/>
      <c r="C11" s="38"/>
      <c r="D11" s="59"/>
      <c r="E11" s="60"/>
      <c r="F11" s="48"/>
      <c r="G11" s="53">
        <f t="shared" si="1"/>
        <v>0</v>
      </c>
      <c r="H11" s="7">
        <v>60000</v>
      </c>
      <c r="I11" s="80">
        <f t="shared" si="2"/>
        <v>0</v>
      </c>
      <c r="J11" s="8">
        <v>480000</v>
      </c>
      <c r="K11" s="78">
        <f t="shared" si="0"/>
        <v>0</v>
      </c>
      <c r="L11" s="45"/>
    </row>
    <row r="12" spans="1:12" s="2" customFormat="1" x14ac:dyDescent="0.2">
      <c r="A12" s="33" t="s">
        <v>18</v>
      </c>
      <c r="B12" s="50"/>
      <c r="C12" s="40"/>
      <c r="D12" s="59"/>
      <c r="E12" s="60"/>
      <c r="F12" s="52"/>
      <c r="G12" s="53">
        <f t="shared" si="1"/>
        <v>0</v>
      </c>
      <c r="H12" s="61">
        <v>600</v>
      </c>
      <c r="I12" s="80">
        <f t="shared" si="2"/>
        <v>0</v>
      </c>
      <c r="J12" s="47">
        <v>4800</v>
      </c>
      <c r="K12" s="78">
        <f t="shared" si="0"/>
        <v>0</v>
      </c>
      <c r="L12" s="45"/>
    </row>
    <row r="13" spans="1:12" s="2" customFormat="1" x14ac:dyDescent="0.2">
      <c r="A13" s="39" t="s">
        <v>19</v>
      </c>
      <c r="B13" s="49"/>
      <c r="C13" s="41"/>
      <c r="D13" s="50"/>
      <c r="E13" s="42"/>
      <c r="F13" s="30"/>
      <c r="G13" s="53">
        <f>IF(F13&gt;0,E13+(E13*F13),IF(E13&gt;0,"Zadejte DPH",0))</f>
        <v>0</v>
      </c>
      <c r="H13" s="61">
        <v>6000</v>
      </c>
      <c r="I13" s="80">
        <f t="shared" si="2"/>
        <v>0</v>
      </c>
      <c r="J13" s="44">
        <v>4800</v>
      </c>
      <c r="K13" s="78">
        <f t="shared" si="0"/>
        <v>0</v>
      </c>
      <c r="L13" s="45"/>
    </row>
    <row r="14" spans="1:12" s="19" customFormat="1" x14ac:dyDescent="0.25">
      <c r="A14" s="168" t="s">
        <v>20</v>
      </c>
      <c r="B14" s="168"/>
      <c r="C14" s="168"/>
      <c r="D14" s="71"/>
      <c r="E14" s="72"/>
      <c r="F14" s="73"/>
      <c r="G14" s="76"/>
      <c r="H14" s="77"/>
      <c r="I14" s="81"/>
      <c r="J14" s="74"/>
      <c r="K14" s="82"/>
      <c r="L14" s="84"/>
    </row>
    <row r="15" spans="1:12" s="2" customFormat="1" x14ac:dyDescent="0.2">
      <c r="A15" s="33" t="s">
        <v>26</v>
      </c>
      <c r="B15" s="50"/>
      <c r="C15" s="40"/>
      <c r="D15" s="58"/>
      <c r="E15" s="64"/>
      <c r="F15" s="52"/>
      <c r="G15" s="53">
        <f t="shared" si="1"/>
        <v>0</v>
      </c>
      <c r="H15" s="43">
        <v>100000</v>
      </c>
      <c r="I15" s="80">
        <f t="shared" si="2"/>
        <v>0</v>
      </c>
      <c r="J15" s="47">
        <v>800000</v>
      </c>
      <c r="K15" s="83">
        <f t="shared" si="0"/>
        <v>0</v>
      </c>
    </row>
    <row r="16" spans="1:12" s="2" customFormat="1" x14ac:dyDescent="0.2">
      <c r="A16" s="51" t="s">
        <v>27</v>
      </c>
      <c r="B16" s="50"/>
      <c r="C16" s="50"/>
      <c r="D16" s="40"/>
      <c r="E16" s="63"/>
      <c r="F16" s="68"/>
      <c r="G16" s="53">
        <f t="shared" si="1"/>
        <v>0</v>
      </c>
      <c r="H16" s="43">
        <v>20000</v>
      </c>
      <c r="I16" s="80">
        <f t="shared" si="2"/>
        <v>0</v>
      </c>
      <c r="J16" s="44">
        <v>160000</v>
      </c>
      <c r="K16" s="83">
        <f t="shared" si="0"/>
        <v>0</v>
      </c>
    </row>
    <row r="17" spans="1:15" s="2" customFormat="1" x14ac:dyDescent="0.2">
      <c r="A17" s="51" t="s">
        <v>28</v>
      </c>
      <c r="B17" s="50"/>
      <c r="C17" s="58"/>
      <c r="D17" s="40"/>
      <c r="E17" s="63"/>
      <c r="F17" s="68"/>
      <c r="G17" s="53">
        <f t="shared" si="1"/>
        <v>0</v>
      </c>
      <c r="H17" s="43">
        <v>100000</v>
      </c>
      <c r="I17" s="80">
        <f t="shared" si="2"/>
        <v>0</v>
      </c>
      <c r="J17" s="44">
        <v>800000</v>
      </c>
      <c r="K17" s="83">
        <f t="shared" si="0"/>
        <v>0</v>
      </c>
    </row>
    <row r="18" spans="1:15" s="2" customFormat="1" x14ac:dyDescent="0.2">
      <c r="A18" s="51" t="s">
        <v>29</v>
      </c>
      <c r="B18" s="50"/>
      <c r="C18" s="58"/>
      <c r="D18" s="40"/>
      <c r="E18" s="63"/>
      <c r="F18" s="68"/>
      <c r="G18" s="53">
        <f t="shared" si="1"/>
        <v>0</v>
      </c>
      <c r="H18" s="43">
        <v>20000</v>
      </c>
      <c r="I18" s="80">
        <f t="shared" si="2"/>
        <v>0</v>
      </c>
      <c r="J18" s="44">
        <v>160000</v>
      </c>
      <c r="K18" s="83">
        <f t="shared" si="0"/>
        <v>0</v>
      </c>
    </row>
    <row r="19" spans="1:15" s="2" customFormat="1" x14ac:dyDescent="0.2">
      <c r="A19" s="51" t="s">
        <v>30</v>
      </c>
      <c r="B19" s="50"/>
      <c r="C19" s="58"/>
      <c r="D19" s="40"/>
      <c r="E19" s="63"/>
      <c r="F19" s="68"/>
      <c r="G19" s="53">
        <f t="shared" si="1"/>
        <v>0</v>
      </c>
      <c r="H19" s="43">
        <v>100000</v>
      </c>
      <c r="I19" s="80">
        <f t="shared" si="2"/>
        <v>0</v>
      </c>
      <c r="J19" s="44">
        <v>800000</v>
      </c>
      <c r="K19" s="83">
        <f t="shared" si="0"/>
        <v>0</v>
      </c>
    </row>
    <row r="20" spans="1:15" s="2" customFormat="1" x14ac:dyDescent="0.2">
      <c r="A20" s="51" t="s">
        <v>31</v>
      </c>
      <c r="B20" s="50"/>
      <c r="C20" s="58"/>
      <c r="D20" s="40"/>
      <c r="E20" s="63"/>
      <c r="F20" s="68"/>
      <c r="G20" s="53">
        <f t="shared" si="1"/>
        <v>0</v>
      </c>
      <c r="H20" s="43">
        <v>20000</v>
      </c>
      <c r="I20" s="80">
        <f t="shared" si="2"/>
        <v>0</v>
      </c>
      <c r="J20" s="44">
        <v>160000</v>
      </c>
      <c r="K20" s="83">
        <f t="shared" si="0"/>
        <v>0</v>
      </c>
    </row>
    <row r="21" spans="1:15" s="2" customFormat="1" ht="28.5" x14ac:dyDescent="0.2">
      <c r="A21" s="57" t="s">
        <v>32</v>
      </c>
      <c r="B21" s="50"/>
      <c r="C21" s="58"/>
      <c r="D21" s="40"/>
      <c r="E21" s="63"/>
      <c r="F21" s="68"/>
      <c r="G21" s="53">
        <f t="shared" si="1"/>
        <v>0</v>
      </c>
      <c r="H21" s="43">
        <v>20000</v>
      </c>
      <c r="I21" s="80">
        <f t="shared" si="2"/>
        <v>0</v>
      </c>
      <c r="J21" s="44">
        <v>160000</v>
      </c>
      <c r="K21" s="83">
        <f t="shared" si="0"/>
        <v>0</v>
      </c>
    </row>
    <row r="22" spans="1:15" s="2" customFormat="1" ht="15.75" thickBot="1" x14ac:dyDescent="0.25">
      <c r="A22" s="33" t="s">
        <v>33</v>
      </c>
      <c r="B22" s="65"/>
      <c r="C22" s="28"/>
      <c r="D22" s="66"/>
      <c r="E22" s="29"/>
      <c r="F22" s="67"/>
      <c r="G22" s="53">
        <f t="shared" si="1"/>
        <v>0</v>
      </c>
      <c r="H22" s="43">
        <v>20000</v>
      </c>
      <c r="I22" s="80">
        <f t="shared" si="2"/>
        <v>0</v>
      </c>
      <c r="J22" s="44">
        <v>160000</v>
      </c>
      <c r="K22" s="83">
        <f t="shared" si="0"/>
        <v>0</v>
      </c>
    </row>
    <row r="23" spans="1:15" s="19" customFormat="1" ht="48" customHeight="1" thickBot="1" x14ac:dyDescent="0.3">
      <c r="A23" s="166" t="s">
        <v>12</v>
      </c>
      <c r="B23" s="166"/>
      <c r="C23" s="166"/>
      <c r="D23" s="167"/>
      <c r="E23" s="4" t="s">
        <v>4</v>
      </c>
      <c r="F23" s="22" t="s">
        <v>11</v>
      </c>
      <c r="G23" s="75" t="s">
        <v>6</v>
      </c>
      <c r="H23" s="17"/>
      <c r="I23" s="17"/>
      <c r="J23" s="18"/>
      <c r="K23" s="18"/>
    </row>
    <row r="24" spans="1:15" ht="15.75" customHeight="1" thickBot="1" x14ac:dyDescent="0.3">
      <c r="A24" s="165" t="s">
        <v>13</v>
      </c>
      <c r="B24" s="166"/>
      <c r="C24" s="166"/>
      <c r="D24" s="167"/>
      <c r="E24" s="9">
        <f>K8+K10+K9+K11+K12+K13</f>
        <v>0</v>
      </c>
      <c r="F24" s="23">
        <f>E24*21%</f>
        <v>0</v>
      </c>
      <c r="G24" s="23">
        <f>E24+F24</f>
        <v>0</v>
      </c>
      <c r="H24" s="21"/>
      <c r="I24" s="10"/>
    </row>
    <row r="25" spans="1:15" ht="15.75" customHeight="1" thickBot="1" x14ac:dyDescent="0.3">
      <c r="A25" s="165" t="s">
        <v>20</v>
      </c>
      <c r="B25" s="166"/>
      <c r="C25" s="166"/>
      <c r="D25" s="167"/>
      <c r="E25" s="9">
        <f>K15+K16+K17+K18+K19+K20+K21+K22</f>
        <v>0</v>
      </c>
      <c r="F25" s="23">
        <f>E25*21%</f>
        <v>0</v>
      </c>
      <c r="G25" s="23">
        <f>E25+F25</f>
        <v>0</v>
      </c>
      <c r="H25" s="21"/>
      <c r="I25" s="10"/>
    </row>
    <row r="26" spans="1:15" ht="15.75" customHeight="1" thickBot="1" x14ac:dyDescent="0.3">
      <c r="A26" s="163" t="s">
        <v>12</v>
      </c>
      <c r="B26" s="163"/>
      <c r="C26" s="163"/>
      <c r="D26" s="164"/>
      <c r="E26" s="9">
        <f>SUM(E24:E25)</f>
        <v>0</v>
      </c>
      <c r="F26" s="37">
        <f>SUM(F24:F25)</f>
        <v>0</v>
      </c>
      <c r="G26" s="35">
        <f>SUM(G24:G25)</f>
        <v>0</v>
      </c>
      <c r="H26" s="21"/>
      <c r="I26" s="10"/>
    </row>
    <row r="27" spans="1:15" x14ac:dyDescent="0.25">
      <c r="D27" s="10"/>
      <c r="F27" s="20"/>
      <c r="G27" s="20"/>
    </row>
    <row r="28" spans="1:15" x14ac:dyDescent="0.25">
      <c r="A28" s="15" t="s">
        <v>7</v>
      </c>
      <c r="B28" s="1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15" customHeight="1" x14ac:dyDescent="0.25">
      <c r="A29" s="156" t="s">
        <v>8</v>
      </c>
      <c r="B29" s="157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ht="36.75" customHeight="1" x14ac:dyDescent="0.25">
      <c r="A30" s="158" t="s">
        <v>9</v>
      </c>
      <c r="B30" s="159"/>
      <c r="C30" s="11"/>
      <c r="D30" s="11"/>
      <c r="E30" s="11"/>
      <c r="F30" s="24"/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25">
      <c r="A31" s="13" t="s">
        <v>10</v>
      </c>
      <c r="B31" s="14"/>
      <c r="C31" s="10"/>
      <c r="D31" s="10"/>
      <c r="E31" s="25"/>
      <c r="F31" s="25"/>
      <c r="G31" s="25"/>
      <c r="H31" s="25"/>
      <c r="I31" s="25"/>
      <c r="J31" s="10"/>
      <c r="K31" s="10"/>
      <c r="L31" s="10"/>
    </row>
    <row r="32" spans="1:15" x14ac:dyDescent="0.25">
      <c r="E32" s="26"/>
      <c r="F32" s="26"/>
      <c r="G32" s="26"/>
    </row>
    <row r="34" spans="5:6" ht="18.75" x14ac:dyDescent="0.25">
      <c r="F34" s="5"/>
    </row>
    <row r="40" spans="5:6" x14ac:dyDescent="0.25">
      <c r="E40" s="10"/>
    </row>
  </sheetData>
  <sheetProtection algorithmName="SHA-512" hashValue="Jqybi4+GXMZV0hyQjS68+mIq05yi/IAumNEXpbabLxqyX1m/1g8OqhlS1ClHe/I0Ai1lzykcrG0HQzRUhMyyPQ==" saltValue="9lCLQnD2PHHeRrWnfUf57g==" spinCount="100000" sheet="1" objects="1" scenarios="1"/>
  <protectedRanges>
    <protectedRange sqref="B8:F13 B15:F22" name="Oblast2"/>
    <protectedRange algorithmName="SHA-512" hashValue="7n4ssM04By3DsU1pjOuo4erylEy0nJyUYqiJvDAqSDbNJOSGc7LFqAHAaI7fCMDZsQQRk3t4qFhYE4qRQtfOtw==" saltValue="PK1ZmfkKF2VZYnA/UrEHLg==" spinCount="100000" sqref="B8:F13 B15:F22" name="Oblast1"/>
  </protectedRanges>
  <mergeCells count="10">
    <mergeCell ref="A29:B29"/>
    <mergeCell ref="A30:B30"/>
    <mergeCell ref="A3:B3"/>
    <mergeCell ref="E5:G5"/>
    <mergeCell ref="A24:D24"/>
    <mergeCell ref="A25:D25"/>
    <mergeCell ref="A23:D23"/>
    <mergeCell ref="A26:D26"/>
    <mergeCell ref="A14:C14"/>
    <mergeCell ref="A7:D7"/>
  </mergeCells>
  <pageMargins left="0.7" right="0.7" top="0.78740157499999996" bottom="0.78740157499999996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F42"/>
  <sheetViews>
    <sheetView workbookViewId="0">
      <selection activeCell="D26" sqref="D26"/>
    </sheetView>
  </sheetViews>
  <sheetFormatPr defaultRowHeight="15" x14ac:dyDescent="0.25"/>
  <cols>
    <col min="1" max="1" width="108.42578125" customWidth="1"/>
    <col min="2" max="2" width="13" customWidth="1"/>
    <col min="3" max="3" width="15" customWidth="1"/>
    <col min="4" max="4" width="13.7109375" style="33" customWidth="1"/>
    <col min="5" max="5" width="12.85546875" style="33" customWidth="1"/>
  </cols>
  <sheetData>
    <row r="1" spans="1:6" x14ac:dyDescent="0.25">
      <c r="A1" s="121" t="s">
        <v>71</v>
      </c>
      <c r="B1" s="33"/>
      <c r="C1" s="33"/>
    </row>
    <row r="2" spans="1:6" ht="29.25" x14ac:dyDescent="0.25">
      <c r="A2" s="122" t="s">
        <v>72</v>
      </c>
      <c r="B2" s="33"/>
      <c r="C2" s="33"/>
    </row>
    <row r="3" spans="1:6" ht="43.5" x14ac:dyDescent="0.25">
      <c r="A3" s="128" t="s">
        <v>73</v>
      </c>
      <c r="B3" s="33"/>
      <c r="C3" s="33"/>
    </row>
    <row r="4" spans="1:6" ht="15.75" thickBot="1" x14ac:dyDescent="0.3">
      <c r="A4" s="120"/>
      <c r="B4" s="33"/>
      <c r="C4" s="33"/>
    </row>
    <row r="5" spans="1:6" ht="15.75" thickBot="1" x14ac:dyDescent="0.3">
      <c r="A5" s="175" t="s">
        <v>34</v>
      </c>
      <c r="B5" s="176"/>
      <c r="C5" s="176"/>
      <c r="D5" s="102"/>
      <c r="E5" s="116"/>
    </row>
    <row r="6" spans="1:6" ht="45.75" thickBot="1" x14ac:dyDescent="0.3">
      <c r="A6" s="98" t="s">
        <v>35</v>
      </c>
      <c r="B6" s="99" t="s">
        <v>36</v>
      </c>
      <c r="C6" s="99" t="s">
        <v>37</v>
      </c>
      <c r="D6" s="100" t="s">
        <v>70</v>
      </c>
      <c r="E6" s="101" t="s">
        <v>69</v>
      </c>
      <c r="F6" s="21"/>
    </row>
    <row r="7" spans="1:6" x14ac:dyDescent="0.25">
      <c r="A7" s="185" t="s">
        <v>38</v>
      </c>
      <c r="B7" s="127" t="s">
        <v>39</v>
      </c>
      <c r="C7" s="105">
        <v>3</v>
      </c>
      <c r="D7" s="91"/>
      <c r="E7" s="92"/>
      <c r="F7" s="21"/>
    </row>
    <row r="8" spans="1:6" x14ac:dyDescent="0.25">
      <c r="A8" s="186"/>
      <c r="B8" s="106" t="s">
        <v>40</v>
      </c>
      <c r="C8" s="123">
        <v>1</v>
      </c>
      <c r="D8" s="125"/>
      <c r="E8" s="92"/>
      <c r="F8" s="21"/>
    </row>
    <row r="9" spans="1:6" ht="15.75" thickBot="1" x14ac:dyDescent="0.3">
      <c r="A9" s="187"/>
      <c r="B9" s="124" t="s">
        <v>41</v>
      </c>
      <c r="C9" s="124">
        <v>0</v>
      </c>
      <c r="D9" s="126"/>
      <c r="E9" s="92"/>
      <c r="F9" s="21"/>
    </row>
    <row r="10" spans="1:6" x14ac:dyDescent="0.25">
      <c r="A10" s="185" t="s">
        <v>42</v>
      </c>
      <c r="B10" s="107" t="s">
        <v>43</v>
      </c>
      <c r="C10" s="108">
        <v>2</v>
      </c>
      <c r="D10" s="94"/>
      <c r="E10" s="91"/>
      <c r="F10" s="21"/>
    </row>
    <row r="11" spans="1:6" ht="15.75" thickBot="1" x14ac:dyDescent="0.3">
      <c r="A11" s="186"/>
      <c r="B11" s="124" t="s">
        <v>44</v>
      </c>
      <c r="C11" s="124">
        <v>0</v>
      </c>
      <c r="D11" s="126"/>
      <c r="E11" s="93"/>
      <c r="F11" s="21"/>
    </row>
    <row r="12" spans="1:6" s="135" customFormat="1" x14ac:dyDescent="0.25">
      <c r="A12" s="173" t="s">
        <v>45</v>
      </c>
      <c r="B12" s="131" t="s">
        <v>43</v>
      </c>
      <c r="C12" s="132">
        <v>3</v>
      </c>
      <c r="D12" s="133"/>
      <c r="E12" s="133"/>
      <c r="F12" s="134"/>
    </row>
    <row r="13" spans="1:6" s="135" customFormat="1" ht="15.75" thickBot="1" x14ac:dyDescent="0.3">
      <c r="A13" s="174"/>
      <c r="B13" s="136" t="s">
        <v>44</v>
      </c>
      <c r="C13" s="136">
        <v>0</v>
      </c>
      <c r="D13" s="137"/>
      <c r="E13" s="138"/>
      <c r="F13" s="134"/>
    </row>
    <row r="14" spans="1:6" s="135" customFormat="1" x14ac:dyDescent="0.25">
      <c r="A14" s="182" t="s">
        <v>46</v>
      </c>
      <c r="B14" s="132" t="s">
        <v>47</v>
      </c>
      <c r="C14" s="131">
        <v>3</v>
      </c>
      <c r="D14" s="139"/>
      <c r="E14" s="133"/>
    </row>
    <row r="15" spans="1:6" s="135" customFormat="1" ht="30" x14ac:dyDescent="0.25">
      <c r="A15" s="183"/>
      <c r="B15" s="140" t="s">
        <v>48</v>
      </c>
      <c r="C15" s="141">
        <v>1</v>
      </c>
      <c r="D15" s="142"/>
      <c r="E15" s="138"/>
      <c r="F15" s="134"/>
    </row>
    <row r="16" spans="1:6" s="135" customFormat="1" ht="30.75" thickBot="1" x14ac:dyDescent="0.3">
      <c r="A16" s="184"/>
      <c r="B16" s="136" t="s">
        <v>49</v>
      </c>
      <c r="C16" s="136">
        <v>0</v>
      </c>
      <c r="D16" s="137"/>
      <c r="E16" s="143"/>
      <c r="F16" s="134"/>
    </row>
    <row r="17" spans="1:6" s="135" customFormat="1" x14ac:dyDescent="0.25">
      <c r="A17" s="182" t="s">
        <v>50</v>
      </c>
      <c r="B17" s="144" t="s">
        <v>51</v>
      </c>
      <c r="C17" s="145">
        <v>3</v>
      </c>
      <c r="D17" s="133"/>
      <c r="E17" s="133"/>
    </row>
    <row r="18" spans="1:6" s="135" customFormat="1" x14ac:dyDescent="0.25">
      <c r="A18" s="183"/>
      <c r="B18" s="146" t="s">
        <v>52</v>
      </c>
      <c r="C18" s="140">
        <v>1</v>
      </c>
      <c r="D18" s="147"/>
      <c r="E18" s="143"/>
      <c r="F18" s="134"/>
    </row>
    <row r="19" spans="1:6" s="135" customFormat="1" ht="15.75" thickBot="1" x14ac:dyDescent="0.3">
      <c r="A19" s="184"/>
      <c r="B19" s="136" t="s">
        <v>53</v>
      </c>
      <c r="C19" s="148">
        <v>0</v>
      </c>
      <c r="D19" s="147"/>
      <c r="E19" s="143"/>
      <c r="F19" s="134"/>
    </row>
    <row r="20" spans="1:6" s="135" customFormat="1" x14ac:dyDescent="0.25">
      <c r="A20" s="173" t="s">
        <v>54</v>
      </c>
      <c r="B20" s="131" t="s">
        <v>55</v>
      </c>
      <c r="C20" s="149">
        <v>3</v>
      </c>
      <c r="D20" s="150"/>
      <c r="E20" s="133"/>
      <c r="F20" s="134"/>
    </row>
    <row r="21" spans="1:6" s="135" customFormat="1" ht="15.75" thickBot="1" x14ac:dyDescent="0.3">
      <c r="A21" s="174"/>
      <c r="B21" s="136" t="s">
        <v>56</v>
      </c>
      <c r="C21" s="136">
        <v>0</v>
      </c>
      <c r="D21" s="137"/>
      <c r="E21" s="143"/>
      <c r="F21" s="134"/>
    </row>
    <row r="22" spans="1:6" ht="15.75" thickBot="1" x14ac:dyDescent="0.3">
      <c r="A22" s="111"/>
      <c r="B22" s="112"/>
      <c r="C22" s="113">
        <f>SUM(C7:C21)</f>
        <v>20</v>
      </c>
      <c r="D22" s="119">
        <f>SUM(D7:D21)</f>
        <v>0</v>
      </c>
      <c r="E22" s="118"/>
    </row>
    <row r="23" spans="1:6" ht="15.75" thickBot="1" x14ac:dyDescent="0.3">
      <c r="A23" s="89"/>
      <c r="C23" s="90"/>
      <c r="D23" s="88"/>
      <c r="E23" s="88"/>
    </row>
    <row r="24" spans="1:6" ht="15.75" thickBot="1" x14ac:dyDescent="0.3">
      <c r="A24" s="175" t="s">
        <v>68</v>
      </c>
      <c r="B24" s="176"/>
      <c r="C24" s="176"/>
      <c r="D24" s="176"/>
      <c r="E24" s="102"/>
      <c r="F24" s="21"/>
    </row>
    <row r="25" spans="1:6" ht="45.75" thickBot="1" x14ac:dyDescent="0.3">
      <c r="A25" s="103" t="s">
        <v>35</v>
      </c>
      <c r="B25" s="99" t="s">
        <v>36</v>
      </c>
      <c r="C25" s="99" t="s">
        <v>37</v>
      </c>
      <c r="D25" s="100" t="s">
        <v>70</v>
      </c>
      <c r="E25" s="101" t="s">
        <v>69</v>
      </c>
      <c r="F25" s="21"/>
    </row>
    <row r="26" spans="1:6" x14ac:dyDescent="0.25">
      <c r="A26" s="177" t="s">
        <v>57</v>
      </c>
      <c r="B26" s="109" t="s">
        <v>43</v>
      </c>
      <c r="C26" s="109">
        <v>2</v>
      </c>
      <c r="D26" s="95"/>
      <c r="E26" s="96"/>
    </row>
    <row r="27" spans="1:6" ht="15.75" thickBot="1" x14ac:dyDescent="0.3">
      <c r="A27" s="178"/>
      <c r="B27" s="124" t="s">
        <v>44</v>
      </c>
      <c r="C27" s="124">
        <v>0</v>
      </c>
      <c r="D27" s="126"/>
      <c r="E27" s="97"/>
    </row>
    <row r="28" spans="1:6" x14ac:dyDescent="0.25">
      <c r="A28" s="85" t="s">
        <v>58</v>
      </c>
      <c r="B28" s="110" t="s">
        <v>43</v>
      </c>
      <c r="C28" s="110">
        <v>2</v>
      </c>
      <c r="D28" s="95"/>
      <c r="E28" s="95"/>
    </row>
    <row r="29" spans="1:6" ht="15.75" thickBot="1" x14ac:dyDescent="0.3">
      <c r="A29" s="86" t="s">
        <v>59</v>
      </c>
      <c r="B29" s="124" t="s">
        <v>44</v>
      </c>
      <c r="C29" s="124">
        <v>0</v>
      </c>
      <c r="D29" s="126"/>
      <c r="E29" s="97"/>
    </row>
    <row r="30" spans="1:6" s="135" customFormat="1" x14ac:dyDescent="0.25">
      <c r="A30" s="179" t="s">
        <v>60</v>
      </c>
      <c r="B30" s="151" t="s">
        <v>43</v>
      </c>
      <c r="C30" s="151">
        <v>3</v>
      </c>
      <c r="D30" s="152"/>
      <c r="E30" s="152"/>
    </row>
    <row r="31" spans="1:6" s="135" customFormat="1" ht="15.75" thickBot="1" x14ac:dyDescent="0.3">
      <c r="A31" s="179"/>
      <c r="B31" s="136" t="s">
        <v>44</v>
      </c>
      <c r="C31" s="136">
        <v>0</v>
      </c>
      <c r="D31" s="137"/>
      <c r="E31" s="153"/>
    </row>
    <row r="32" spans="1:6" s="135" customFormat="1" x14ac:dyDescent="0.25">
      <c r="A32" s="180" t="s">
        <v>61</v>
      </c>
      <c r="B32" s="151" t="s">
        <v>43</v>
      </c>
      <c r="C32" s="131">
        <v>3</v>
      </c>
      <c r="D32" s="150"/>
      <c r="E32" s="152"/>
    </row>
    <row r="33" spans="1:6" s="135" customFormat="1" ht="15.75" thickBot="1" x14ac:dyDescent="0.3">
      <c r="A33" s="181"/>
      <c r="B33" s="136" t="s">
        <v>44</v>
      </c>
      <c r="C33" s="136">
        <v>0</v>
      </c>
      <c r="D33" s="154"/>
      <c r="E33" s="154"/>
    </row>
    <row r="34" spans="1:6" s="135" customFormat="1" x14ac:dyDescent="0.25">
      <c r="A34" s="180" t="s">
        <v>62</v>
      </c>
      <c r="B34" s="151" t="s">
        <v>43</v>
      </c>
      <c r="C34" s="151">
        <v>3</v>
      </c>
      <c r="D34" s="150"/>
      <c r="E34" s="152"/>
    </row>
    <row r="35" spans="1:6" s="135" customFormat="1" ht="15.75" thickBot="1" x14ac:dyDescent="0.3">
      <c r="A35" s="181"/>
      <c r="B35" s="136" t="s">
        <v>44</v>
      </c>
      <c r="C35" s="136">
        <v>0</v>
      </c>
      <c r="D35" s="152"/>
      <c r="E35" s="152"/>
    </row>
    <row r="36" spans="1:6" s="135" customFormat="1" x14ac:dyDescent="0.25">
      <c r="A36" s="170" t="s">
        <v>63</v>
      </c>
      <c r="B36" s="131" t="s">
        <v>43</v>
      </c>
      <c r="C36" s="151">
        <v>3</v>
      </c>
      <c r="D36" s="150"/>
      <c r="E36" s="155"/>
    </row>
    <row r="37" spans="1:6" s="135" customFormat="1" ht="15.75" thickBot="1" x14ac:dyDescent="0.3">
      <c r="A37" s="171"/>
      <c r="B37" s="136" t="s">
        <v>44</v>
      </c>
      <c r="C37" s="136">
        <v>0</v>
      </c>
      <c r="D37" s="153"/>
      <c r="E37" s="154"/>
    </row>
    <row r="38" spans="1:6" ht="30" x14ac:dyDescent="0.25">
      <c r="A38" s="172" t="s">
        <v>64</v>
      </c>
      <c r="B38" s="107" t="s">
        <v>65</v>
      </c>
      <c r="C38" s="127">
        <v>3</v>
      </c>
      <c r="D38" s="91"/>
      <c r="E38" s="96"/>
    </row>
    <row r="39" spans="1:6" ht="30" x14ac:dyDescent="0.25">
      <c r="A39" s="172"/>
      <c r="B39" s="123" t="s">
        <v>66</v>
      </c>
      <c r="C39" s="104">
        <v>1</v>
      </c>
      <c r="D39" s="125"/>
      <c r="E39" s="95"/>
    </row>
    <row r="40" spans="1:6" ht="30.75" thickBot="1" x14ac:dyDescent="0.3">
      <c r="A40" s="172"/>
      <c r="B40" s="124" t="s">
        <v>67</v>
      </c>
      <c r="C40" s="124">
        <v>0</v>
      </c>
      <c r="D40" s="126"/>
      <c r="E40" s="97"/>
    </row>
    <row r="41" spans="1:6" ht="15.75" thickBot="1" x14ac:dyDescent="0.3">
      <c r="A41" s="114"/>
      <c r="B41" s="114"/>
      <c r="C41" s="115">
        <f>SUM(C26:C40)</f>
        <v>20</v>
      </c>
      <c r="D41" s="117">
        <f>SUM(D26:D40)</f>
        <v>0</v>
      </c>
      <c r="E41" s="118"/>
      <c r="F41" s="21"/>
    </row>
    <row r="42" spans="1:6" x14ac:dyDescent="0.25">
      <c r="C42" s="20"/>
      <c r="D42" s="87"/>
    </row>
  </sheetData>
  <sheetProtection algorithmName="SHA-512" hashValue="l5sgWcKPQucdasCMshn441f03dG5kRX3QYh0IM5e008cM5dHcFSt99zybpmcMM2Uj98y2jZ/uPMzuA6gHI21aw==" saltValue="c5gVZy9a/meIRB6TyCPfpg==" spinCount="100000" sheet="1" objects="1" scenarios="1"/>
  <protectedRanges>
    <protectedRange sqref="D7:E21 D26:E40" name="Oblast1"/>
  </protectedRanges>
  <mergeCells count="14">
    <mergeCell ref="A17:A19"/>
    <mergeCell ref="A5:C5"/>
    <mergeCell ref="A7:A9"/>
    <mergeCell ref="A10:A11"/>
    <mergeCell ref="A12:A13"/>
    <mergeCell ref="A14:A16"/>
    <mergeCell ref="A36:A37"/>
    <mergeCell ref="A38:A40"/>
    <mergeCell ref="A20:A21"/>
    <mergeCell ref="A24:D24"/>
    <mergeCell ref="A26:A27"/>
    <mergeCell ref="A30:A31"/>
    <mergeCell ref="A32:A33"/>
    <mergeCell ref="A34:A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Kritérium 1 Nabídková cena</vt:lpstr>
      <vt:lpstr>Kritérium 2 Kvalita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Kamila</dc:creator>
  <cp:lastModifiedBy>Lámerová Barbora</cp:lastModifiedBy>
  <cp:lastPrinted>2023-07-04T11:02:37Z</cp:lastPrinted>
  <dcterms:created xsi:type="dcterms:W3CDTF">2023-04-14T10:50:34Z</dcterms:created>
  <dcterms:modified xsi:type="dcterms:W3CDTF">2023-09-12T07:42:23Z</dcterms:modified>
</cp:coreProperties>
</file>