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workbookProtection workbookAlgorithmName="SHA-512" workbookHashValue="sMIB/tpts7KDnbeiQw1fcCdu+oGiSOe3Hi4FSJxpG0pP9Ou0X8vOf8XvxIsnLiGMm1asprq88cV28UU+ubQQWA==" workbookSpinCount="100000" workbookSaltValue="sg5MISx6FDeAi1WXvN7Kdg==" lockStructure="1"/>
  <bookViews>
    <workbookView xWindow="0" yWindow="0" windowWidth="21390" windowHeight="12270" activeTab="1"/>
  </bookViews>
  <sheets>
    <sheet name="K1 Nabídková cena část 1" sheetId="1" r:id="rId1"/>
    <sheet name="K1 Nabídková cena část 2" sheetId="4" r:id="rId2"/>
    <sheet name="K1 Nabídková cena část 3" sheetId="6" r:id="rId3"/>
    <sheet name="K2 Kvalita část 1" sheetId="2" r:id="rId4"/>
    <sheet name="K2 Kvalita část 2" sheetId="5" r:id="rId5"/>
    <sheet name="K2 Kvalita část 3" sheetId="7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<sst xmlns="http://schemas.openxmlformats.org/spreadsheetml/2006/main" count="222" uniqueCount="79">
  <si>
    <t>Kód SUKL</t>
  </si>
  <si>
    <t>GTIN</t>
  </si>
  <si>
    <t>Třída míry rizika, IVD</t>
  </si>
  <si>
    <t>Předpokládaná spotřeba vyšetření za 1 rok</t>
  </si>
  <si>
    <t>Cena bez DPH [Kč]</t>
  </si>
  <si>
    <t>Sadzba DPH   [%]</t>
  </si>
  <si>
    <t>Cena včetně DPH [Kč]</t>
  </si>
  <si>
    <t>Vysvětlivky:</t>
  </si>
  <si>
    <t>Uchazeč vyplní žluté buňky.</t>
  </si>
  <si>
    <t>Fialové, prázdné buňky dopočítávají hodnoty dle zadaných vzorců. Nevyplňuje nikdo!</t>
  </si>
  <si>
    <t xml:space="preserve">1)Cenu uvádějte do vzorového návrhu smlouvy </t>
  </si>
  <si>
    <t>DPH [Kč]</t>
  </si>
  <si>
    <t>Celková nabídková cena</t>
  </si>
  <si>
    <t>Sérologické vyšetření infekčních markerů</t>
  </si>
  <si>
    <t>HBV: HBsAg</t>
  </si>
  <si>
    <t>HCV: Anti-HCV</t>
  </si>
  <si>
    <t>HIV: Anti-HIV ½ + Ag p24</t>
  </si>
  <si>
    <t>Syfilis: test na specifické protilátky proti Treponema pallidum</t>
  </si>
  <si>
    <t>HTLV: Anti-HTLV I/II</t>
  </si>
  <si>
    <t>HBV: Anti-HBc</t>
  </si>
  <si>
    <t>Molekulárně biologické vyšetření (NAT)</t>
  </si>
  <si>
    <t>Název testu</t>
  </si>
  <si>
    <t>Předpokládaná spotřeba vyšetření za 8 let</t>
  </si>
  <si>
    <t>Cena za předpokládaný počet vyšetření bez DPH/1rok</t>
  </si>
  <si>
    <t>Cena za předpokládaný počet vyšetření bez DPH/8 let</t>
  </si>
  <si>
    <t>HBV NAT (pool 6)</t>
  </si>
  <si>
    <t>HBV NAT (pool 96)</t>
  </si>
  <si>
    <t>HCV NAT (pool 6)</t>
  </si>
  <si>
    <t>HCV NAT (pool 96)</t>
  </si>
  <si>
    <t>HIV ½ NAT (pool 6)</t>
  </si>
  <si>
    <t>HIV ½ NAT (pool 96)</t>
  </si>
  <si>
    <t>Parvovirus B19 NAT (pool 96)</t>
  </si>
  <si>
    <t>HAV NAT (pool 96)</t>
  </si>
  <si>
    <t>Hodnocené technické parametry pro sérologické stanovení</t>
  </si>
  <si>
    <t>Hodnocený parametr</t>
  </si>
  <si>
    <t>Hodnota parametru</t>
  </si>
  <si>
    <t>Bodové ohodnocení</t>
  </si>
  <si>
    <t>Reagencie „Ready to use“ připravené k okamžitému vložení do analyzátoru po vyndání z lednice (prioritou je minimální čas pro vložení, hodnota parametru v minutách)</t>
  </si>
  <si>
    <t>0:00 – 4:59</t>
  </si>
  <si>
    <t>5:00 – 19:59</t>
  </si>
  <si>
    <t>20:00 a více</t>
  </si>
  <si>
    <t>Použití elektrochemiluminiscence jako detekční metody</t>
  </si>
  <si>
    <t>ANO</t>
  </si>
  <si>
    <t>NE</t>
  </si>
  <si>
    <t>Použití jednorázových špiček pro pipetování vzorku</t>
  </si>
  <si>
    <t>0:00 – 9:59</t>
  </si>
  <si>
    <t>10:00 – 19:59</t>
  </si>
  <si>
    <t>20:00 – 30:00</t>
  </si>
  <si>
    <t>Celkový objem použitého vzorku pro všechny čtyři základní parametry (HBsAg, HIV Combi/Duo, Syphilis, anti-HCV, hodnota parametru v µl)</t>
  </si>
  <si>
    <t>0 – 199</t>
  </si>
  <si>
    <t>200 – 399</t>
  </si>
  <si>
    <t>400 a více</t>
  </si>
  <si>
    <t>Celkový výkon analyzátorů (hodnota parametru v počtu analýz za hodinu</t>
  </si>
  <si>
    <t>500 a více</t>
  </si>
  <si>
    <t>Reagencie k přímému použití bez potřeby přípravy (např. rozmražování, rozpouštění, pipetování, centrifugace)</t>
  </si>
  <si>
    <t>Reagencie jsou skladovány při teplotě</t>
  </si>
  <si>
    <t>2 - 8 °C (není nutný mrazicí box)</t>
  </si>
  <si>
    <t>Dodávané reagenční soupravy bez nutnosti kalibrace</t>
  </si>
  <si>
    <t>Nutné kontroly jsou skladovány na palubě a pro testování jsou používány automaticky</t>
  </si>
  <si>
    <t>V případě pozitivity nejsou nutné další diskriminační testy – přímá identifikace infekčních agens</t>
  </si>
  <si>
    <t>Minimální denní údržba analyzátoru a pooleru (do 5 minut) a údržba bez nutnosti dekontaminace chemickými prostředky</t>
  </si>
  <si>
    <t>Doba pro stanovení prvních 90 výsledků (hodnota parametru v minutách)</t>
  </si>
  <si>
    <t>0:00 – 180:00</t>
  </si>
  <si>
    <t>180:01 – 300:00</t>
  </si>
  <si>
    <t>300:01 a více</t>
  </si>
  <si>
    <t>Hodnocené technické parametry pro Molekulárně biologické vyšetření</t>
  </si>
  <si>
    <t>Možnost ověření v nabídce</t>
  </si>
  <si>
    <t>Hodnocení dodavatele</t>
  </si>
  <si>
    <t>Pokyny k vyplnění</t>
  </si>
  <si>
    <t>Účastník vyplní jenom žlutá pole, určením počtu bodů hodnotícího dílčího kritéria do sloupce D a informace, kde v jeho nabídce je možné tuto informaci ověřit uvedením stránky, kapitoly atd. do sloupce E</t>
  </si>
  <si>
    <t>Počet bodů se dopočítá automaticky. Zadavatel zkontroluje informace uvedené dodavatelem s jeho nabídkou, finální počet bodů bude určený jenom za hodnotící subkritéria, které byl zadavatel schopný ověřit v nabídce účastníka</t>
  </si>
  <si>
    <t>Nabídková cena v Kč za reportovaný výsledek
Část 1 Sérologické vyšeření infekčních markerů</t>
  </si>
  <si>
    <t xml:space="preserve">Nabídková cena v Kč za reportovaný výsledek
Část 3 Sérologické vyšeření infekčních markerů a molekulárně biologické vyšetření (NAT)
</t>
  </si>
  <si>
    <t>251 - 499</t>
  </si>
  <si>
    <t xml:space="preserve">  </t>
  </si>
  <si>
    <t>Doba denní údržby analyzátoru (může vyžadovat činnost obsluhy a po tuto dobu se neprovádí analýza, hodnota parametru v minutách)</t>
  </si>
  <si>
    <t>251-499</t>
  </si>
  <si>
    <t>Příloha č. 1 Zadávací dokumentace pro zakázku: Diagnostika pro vyšetření infekčních markerů u dárců krve a tkání s výpůjčkou II - Cenová nabídka</t>
  </si>
  <si>
    <t xml:space="preserve">Nabídková cena v Kč za reportovaný výsledek
Část 2 Molekulárně biologické vyšetření (NAT)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</si>
</sst>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5"/>
      <color rgb="FF20212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9" fontId="0" fillId="3" borderId="2" xfId="21" applyFont="1" applyFill="1" applyBorder="1" applyAlignment="1">
      <alignment horizontal="center" vertical="center"/>
    </xf>
    <xf numFmtId="4" fontId="2" fillId="4" borderId="3" xfId="2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4" fontId="0" fillId="4" borderId="1" xfId="20" applyFont="1" applyFill="1" applyBorder="1"/>
    <xf numFmtId="0" fontId="0" fillId="0" borderId="0" xfId="0" applyBorder="1"/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 wrapText="1"/>
      <protection/>
    </xf>
    <xf numFmtId="4" fontId="2" fillId="0" borderId="0" xfId="2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/>
    <xf numFmtId="0" fontId="0" fillId="0" borderId="9" xfId="0" applyBorder="1"/>
    <xf numFmtId="9" fontId="2" fillId="2" borderId="10" xfId="21" applyFont="1" applyFill="1" applyBorder="1" applyAlignment="1">
      <alignment horizontal="center" vertical="center"/>
    </xf>
    <xf numFmtId="44" fontId="0" fillId="4" borderId="1" xfId="2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Border="1"/>
    <xf numFmtId="4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9" fontId="0" fillId="3" borderId="0" xfId="2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44" fontId="0" fillId="4" borderId="0" xfId="2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0" fillId="4" borderId="11" xfId="2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0" borderId="12" xfId="0" applyFont="1" applyBorder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4" fontId="2" fillId="4" borderId="13" xfId="2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9" fontId="0" fillId="3" borderId="16" xfId="2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9" fontId="0" fillId="3" borderId="6" xfId="21" applyFont="1" applyFill="1" applyBorder="1" applyAlignment="1">
      <alignment horizontal="center" vertical="center"/>
    </xf>
    <xf numFmtId="44" fontId="2" fillId="4" borderId="13" xfId="20" applyFont="1" applyFill="1" applyBorder="1" applyAlignment="1">
      <alignment horizontal="center" vertical="center"/>
    </xf>
    <xf numFmtId="9" fontId="0" fillId="3" borderId="14" xfId="2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5" fillId="0" borderId="7" xfId="0" applyFont="1" applyBorder="1"/>
    <xf numFmtId="0" fontId="5" fillId="0" borderId="18" xfId="0" applyFont="1" applyBorder="1" applyAlignment="1">
      <alignment wrapText="1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4" fontId="2" fillId="4" borderId="16" xfId="20" applyNumberFormat="1" applyFont="1" applyFill="1" applyBorder="1" applyAlignment="1">
      <alignment horizontal="center" vertical="center"/>
    </xf>
    <xf numFmtId="4" fontId="2" fillId="4" borderId="6" xfId="20" applyNumberFormat="1" applyFon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9" fontId="0" fillId="2" borderId="12" xfId="2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44" fontId="2" fillId="2" borderId="18" xfId="20" applyFont="1" applyFill="1" applyBorder="1" applyAlignment="1">
      <alignment horizontal="center" vertical="center"/>
    </xf>
    <xf numFmtId="4" fontId="2" fillId="2" borderId="18" xfId="20" applyNumberFormat="1" applyFont="1" applyFill="1" applyBorder="1" applyAlignment="1">
      <alignment horizontal="center" vertical="center"/>
    </xf>
    <xf numFmtId="44" fontId="2" fillId="4" borderId="1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4" fontId="2" fillId="4" borderId="13" xfId="20" applyNumberFormat="1" applyFont="1" applyFill="1" applyBorder="1" applyAlignment="1">
      <alignment vertical="center"/>
    </xf>
    <xf numFmtId="44" fontId="2" fillId="2" borderId="18" xfId="20" applyNumberFormat="1" applyFont="1" applyFill="1" applyBorder="1" applyAlignment="1">
      <alignment vertical="center"/>
    </xf>
    <xf numFmtId="44" fontId="2" fillId="4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justify" vertical="center" wrapText="1"/>
    </xf>
    <xf numFmtId="0" fontId="5" fillId="0" borderId="8" xfId="0" applyFont="1" applyBorder="1"/>
    <xf numFmtId="0" fontId="5" fillId="3" borderId="10" xfId="0" applyFont="1" applyFill="1" applyBorder="1"/>
    <xf numFmtId="0" fontId="5" fillId="3" borderId="0" xfId="0" applyFont="1" applyFill="1"/>
    <xf numFmtId="0" fontId="5" fillId="3" borderId="24" xfId="0" applyFont="1" applyFill="1" applyBorder="1"/>
    <xf numFmtId="0" fontId="5" fillId="3" borderId="9" xfId="0" applyFont="1" applyFill="1" applyBorder="1"/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3" xfId="0" applyFont="1" applyFill="1" applyBorder="1"/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5" fillId="2" borderId="27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justify" vertical="top" wrapText="1"/>
    </xf>
    <xf numFmtId="0" fontId="4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5" borderId="27" xfId="0" applyFill="1" applyBorder="1"/>
    <xf numFmtId="0" fontId="5" fillId="2" borderId="11" xfId="0" applyFont="1" applyFill="1" applyBorder="1"/>
    <xf numFmtId="0" fontId="2" fillId="5" borderId="29" xfId="0" applyFont="1" applyFill="1" applyBorder="1"/>
    <xf numFmtId="0" fontId="5" fillId="5" borderId="1" xfId="0" applyFont="1" applyFill="1" applyBorder="1"/>
    <xf numFmtId="0" fontId="4" fillId="5" borderId="29" xfId="0" applyFont="1" applyFill="1" applyBorder="1"/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3" borderId="30" xfId="0" applyFont="1" applyFill="1" applyBorder="1"/>
    <xf numFmtId="0" fontId="5" fillId="3" borderId="31" xfId="0" applyFont="1" applyFill="1" applyBorder="1"/>
    <xf numFmtId="0" fontId="4" fillId="4" borderId="3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wrapText="1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9" fillId="0" borderId="9" xfId="0" applyFont="1" applyBorder="1"/>
    <xf numFmtId="0" fontId="9" fillId="0" borderId="0" xfId="0" applyFont="1"/>
    <xf numFmtId="0" fontId="8" fillId="4" borderId="31" xfId="0" applyFont="1" applyFill="1" applyBorder="1" applyAlignment="1">
      <alignment horizontal="center" vertical="center" wrapText="1"/>
    </xf>
    <xf numFmtId="0" fontId="7" fillId="3" borderId="31" xfId="0" applyFont="1" applyFill="1" applyBorder="1"/>
    <xf numFmtId="0" fontId="7" fillId="3" borderId="0" xfId="0" applyFont="1" applyFill="1"/>
    <xf numFmtId="0" fontId="7" fillId="3" borderId="8" xfId="0" applyFont="1" applyFill="1" applyBorder="1"/>
    <xf numFmtId="0" fontId="8" fillId="4" borderId="33" xfId="0" applyFont="1" applyFill="1" applyBorder="1" applyAlignment="1">
      <alignment horizontal="center" vertical="center" wrapText="1"/>
    </xf>
    <xf numFmtId="0" fontId="7" fillId="3" borderId="33" xfId="0" applyFont="1" applyFill="1" applyBorder="1"/>
    <xf numFmtId="0" fontId="7" fillId="3" borderId="9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3" borderId="30" xfId="0" applyFont="1" applyFill="1" applyBorder="1"/>
    <xf numFmtId="0" fontId="8" fillId="4" borderId="9" xfId="0" applyFont="1" applyFill="1" applyBorder="1" applyAlignment="1">
      <alignment horizontal="center" vertical="center" wrapText="1"/>
    </xf>
    <xf numFmtId="0" fontId="7" fillId="3" borderId="32" xfId="0" applyFont="1" applyFill="1" applyBorder="1"/>
    <xf numFmtId="0" fontId="8" fillId="4" borderId="25" xfId="0" applyFont="1" applyFill="1" applyBorder="1" applyAlignment="1">
      <alignment horizontal="center" vertical="center" wrapText="1"/>
    </xf>
    <xf numFmtId="0" fontId="7" fillId="3" borderId="25" xfId="0" applyFont="1" applyFill="1" applyBorder="1"/>
    <xf numFmtId="0" fontId="7" fillId="3" borderId="22" xfId="0" applyFont="1" applyFill="1" applyBorder="1"/>
    <xf numFmtId="0" fontId="7" fillId="3" borderId="23" xfId="0" applyFont="1" applyFill="1" applyBorder="1"/>
    <xf numFmtId="0" fontId="7" fillId="3" borderId="26" xfId="0" applyFont="1" applyFill="1" applyBorder="1"/>
    <xf numFmtId="0" fontId="5" fillId="0" borderId="25" xfId="0" applyFont="1" applyFill="1" applyBorder="1" applyAlignment="1">
      <alignment horizontal="justify" vertical="center" wrapText="1"/>
    </xf>
    <xf numFmtId="0" fontId="0" fillId="0" borderId="8" xfId="0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6" xfId="0" applyFont="1" applyBorder="1" applyAlignment="1" applyProtection="1">
      <alignment vertical="top" wrapText="1"/>
      <protection/>
    </xf>
    <xf numFmtId="0" fontId="0" fillId="0" borderId="4" xfId="0" applyBorder="1" applyAlignment="1">
      <alignment vertical="top"/>
    </xf>
    <xf numFmtId="44" fontId="2" fillId="2" borderId="3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7" fillId="0" borderId="25" xfId="0" applyFont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center" wrapText="1"/>
    </xf>
    <xf numFmtId="9" fontId="0" fillId="3" borderId="13" xfId="21" applyFont="1" applyFill="1" applyBorder="1" applyAlignment="1">
      <alignment horizontal="center" vertical="center"/>
    </xf>
    <xf numFmtId="9" fontId="0" fillId="3" borderId="20" xfId="21" applyFont="1" applyFill="1" applyBorder="1" applyAlignment="1">
      <alignment horizontal="center" vertical="center"/>
    </xf>
    <xf numFmtId="44" fontId="2" fillId="4" borderId="35" xfId="0" applyNumberFormat="1" applyFont="1" applyFill="1" applyBorder="1" applyAlignment="1">
      <alignment horizontal="center" vertical="center"/>
    </xf>
    <xf numFmtId="44" fontId="2" fillId="2" borderId="36" xfId="0" applyNumberFormat="1" applyFont="1" applyFill="1" applyBorder="1" applyAlignment="1">
      <alignment horizontal="center" vertical="center"/>
    </xf>
    <xf numFmtId="44" fontId="2" fillId="4" borderId="37" xfId="0" applyNumberFormat="1" applyFont="1" applyFill="1" applyBorder="1" applyAlignment="1">
      <alignment horizontal="center" vertical="center"/>
    </xf>
    <xf numFmtId="0" fontId="0" fillId="0" borderId="23" xfId="0" applyBorder="1"/>
    <xf numFmtId="0" fontId="0" fillId="0" borderId="38" xfId="0" applyBorder="1"/>
    <xf numFmtId="0" fontId="0" fillId="0" borderId="4" xfId="0" applyBorder="1" applyAlignment="1">
      <alignment/>
    </xf>
    <xf numFmtId="4" fontId="2" fillId="4" borderId="14" xfId="20" applyNumberFormat="1" applyFont="1" applyFill="1" applyBorder="1" applyAlignment="1">
      <alignment horizontal="center" vertical="center"/>
    </xf>
    <xf numFmtId="4" fontId="2" fillId="0" borderId="39" xfId="2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5" fillId="0" borderId="27" xfId="0" applyFont="1" applyBorder="1"/>
    <xf numFmtId="0" fontId="5" fillId="5" borderId="0" xfId="0" applyFont="1" applyFill="1"/>
    <xf numFmtId="0" fontId="7" fillId="3" borderId="24" xfId="0" applyFont="1" applyFill="1" applyBorder="1"/>
    <xf numFmtId="0" fontId="7" fillId="3" borderId="40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6" fillId="0" borderId="0" xfId="0" applyFont="1" applyBorder="1"/>
    <xf numFmtId="0" fontId="5" fillId="0" borderId="1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1" xfId="0" applyFont="1" applyBorder="1"/>
    <xf numFmtId="0" fontId="5" fillId="0" borderId="19" xfId="0" applyFont="1" applyBorder="1"/>
    <xf numFmtId="44" fontId="2" fillId="4" borderId="14" xfId="20" applyFont="1" applyFill="1" applyBorder="1" applyAlignment="1">
      <alignment horizontal="center" vertical="center"/>
    </xf>
    <xf numFmtId="4" fontId="2" fillId="0" borderId="9" xfId="20" applyNumberFormat="1" applyFont="1" applyFill="1" applyBorder="1" applyAlignment="1">
      <alignment horizontal="center" vertical="center"/>
    </xf>
    <xf numFmtId="4" fontId="2" fillId="4" borderId="42" xfId="20" applyNumberFormat="1" applyFont="1" applyFill="1" applyBorder="1" applyAlignment="1">
      <alignment horizontal="center" vertical="center"/>
    </xf>
    <xf numFmtId="44" fontId="2" fillId="4" borderId="42" xfId="20" applyNumberFormat="1" applyFont="1" applyFill="1" applyBorder="1" applyAlignment="1">
      <alignment vertical="center"/>
    </xf>
    <xf numFmtId="4" fontId="2" fillId="4" borderId="42" xfId="0" applyNumberFormat="1" applyFont="1" applyFill="1" applyBorder="1" applyAlignment="1">
      <alignment horizontal="center" vertical="center"/>
    </xf>
    <xf numFmtId="44" fontId="2" fillId="4" borderId="43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0" xfId="20" applyNumberFormat="1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left" vertical="center" wrapText="1"/>
      <protection/>
    </xf>
    <xf numFmtId="0" fontId="5" fillId="3" borderId="41" xfId="0" applyFont="1" applyFill="1" applyBorder="1" applyAlignment="1" applyProtection="1">
      <alignment horizontal="left" vertical="center" wrapText="1"/>
      <protection/>
    </xf>
    <xf numFmtId="0" fontId="5" fillId="4" borderId="15" xfId="0" applyFont="1" applyFill="1" applyBorder="1" applyAlignment="1" applyProtection="1">
      <alignment horizontal="left" vertical="center" wrapText="1"/>
      <protection/>
    </xf>
    <xf numFmtId="0" fontId="5" fillId="4" borderId="41" xfId="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7" borderId="2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justify" vertical="top" wrapText="1"/>
    </xf>
    <xf numFmtId="0" fontId="7" fillId="0" borderId="23" xfId="0" applyFont="1" applyFill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0" fillId="5" borderId="27" xfId="0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 topLeftCell="A1">
      <pane xSplit="1" topLeftCell="H1" activePane="topRight" state="frozen"/>
      <selection pane="topRight" activeCell="E5" sqref="E5:G5"/>
    </sheetView>
  </sheetViews>
  <sheetFormatPr defaultColWidth="9.140625" defaultRowHeight="15"/>
  <cols>
    <col min="1" max="1" width="24.00390625" style="0" customWidth="1"/>
    <col min="2" max="2" width="25.8515625" style="0" customWidth="1"/>
    <col min="3" max="4" width="21.7109375" style="0" customWidth="1"/>
    <col min="5" max="5" width="23.00390625" style="0" customWidth="1"/>
    <col min="6" max="6" width="21.28125" style="0" customWidth="1"/>
    <col min="7" max="7" width="29.8515625" style="0" customWidth="1"/>
    <col min="8" max="11" width="23.7109375" style="0" customWidth="1"/>
  </cols>
  <sheetData>
    <row r="1" spans="1:2" ht="15.75" thickBot="1">
      <c r="A1" s="116" t="s">
        <v>77</v>
      </c>
      <c r="B1" s="117"/>
    </row>
    <row r="2" spans="1:2" ht="15">
      <c r="A2" s="20"/>
      <c r="B2" s="20"/>
    </row>
    <row r="3" spans="1:9" ht="29.25" customHeight="1">
      <c r="A3" s="202"/>
      <c r="B3" s="203"/>
      <c r="C3" s="3"/>
      <c r="D3" s="3"/>
      <c r="H3" s="3"/>
      <c r="I3" s="3"/>
    </row>
    <row r="4" spans="1:9" ht="29.25" customHeight="1" thickBot="1">
      <c r="A4" s="173"/>
      <c r="B4" s="31"/>
      <c r="C4" s="3"/>
      <c r="D4" s="3"/>
      <c r="H4" s="3"/>
      <c r="I4" s="3"/>
    </row>
    <row r="5" spans="5:7" ht="67.5" customHeight="1" thickBot="1">
      <c r="E5" s="204" t="s">
        <v>71</v>
      </c>
      <c r="F5" s="205"/>
      <c r="G5" s="206"/>
    </row>
    <row r="6" spans="1:11" s="1" customFormat="1" ht="44.25" customHeight="1" thickBot="1">
      <c r="A6" s="4" t="s">
        <v>21</v>
      </c>
      <c r="B6" s="4" t="s">
        <v>0</v>
      </c>
      <c r="C6" s="4" t="s">
        <v>2</v>
      </c>
      <c r="D6" s="4" t="s">
        <v>1</v>
      </c>
      <c r="E6" s="4" t="s">
        <v>4</v>
      </c>
      <c r="F6" s="4" t="s">
        <v>5</v>
      </c>
      <c r="G6" s="4" t="s">
        <v>6</v>
      </c>
      <c r="H6" s="4" t="s">
        <v>3</v>
      </c>
      <c r="I6" s="4" t="s">
        <v>23</v>
      </c>
      <c r="J6" s="4" t="s">
        <v>22</v>
      </c>
      <c r="K6" s="4" t="s">
        <v>24</v>
      </c>
    </row>
    <row r="7" spans="1:12" s="35" customFormat="1" ht="15">
      <c r="A7" s="210" t="s">
        <v>13</v>
      </c>
      <c r="B7" s="210"/>
      <c r="C7" s="210"/>
      <c r="D7" s="210"/>
      <c r="E7" s="27"/>
      <c r="F7" s="66"/>
      <c r="G7" s="66"/>
      <c r="H7" s="27"/>
      <c r="I7" s="75"/>
      <c r="J7" s="27"/>
      <c r="K7" s="27"/>
      <c r="L7" s="45"/>
    </row>
    <row r="8" spans="1:12" s="2" customFormat="1" ht="15">
      <c r="A8" s="32" t="s">
        <v>14</v>
      </c>
      <c r="B8" s="39"/>
      <c r="C8" s="39"/>
      <c r="D8" s="40"/>
      <c r="E8" s="41"/>
      <c r="F8" s="6"/>
      <c r="G8" s="51">
        <f>IF(F8&gt;0,E8+(E8*F8),IF(E8&gt;0,"Zadejte DPH",0))</f>
        <v>0</v>
      </c>
      <c r="H8" s="60">
        <v>60000</v>
      </c>
      <c r="I8" s="76">
        <f>IF(F8&gt;0,(E8*H8),IF(E8&gt;0,"Zadejte DPH",0))</f>
        <v>0</v>
      </c>
      <c r="J8" s="65">
        <v>480000</v>
      </c>
      <c r="K8" s="74">
        <f>IF(F8&gt;0,(E8*J8),IF(E8&gt;0,"Zadejte DPH",0))</f>
        <v>0</v>
      </c>
      <c r="L8" s="44"/>
    </row>
    <row r="9" spans="1:12" s="2" customFormat="1" ht="15">
      <c r="A9" s="54" t="s">
        <v>15</v>
      </c>
      <c r="B9" s="49"/>
      <c r="C9" s="48"/>
      <c r="D9" s="39"/>
      <c r="E9" s="41"/>
      <c r="F9" s="50"/>
      <c r="G9" s="51">
        <f>IF(F9&gt;0,E9+(E9*F9),IF(E9&gt;0,"Zadejte DPH",0))</f>
        <v>0</v>
      </c>
      <c r="H9" s="7">
        <v>60000</v>
      </c>
      <c r="I9" s="76">
        <f>IF(F9&gt;0,(E9*H9),IF(E9&gt;0,"Zadejte DPH",0))</f>
        <v>0</v>
      </c>
      <c r="J9" s="8">
        <v>480000</v>
      </c>
      <c r="K9" s="74">
        <f aca="true" t="shared" si="0" ref="K9:K13">IF(F9&gt;0,(E9*J9),IF(E9&gt;0,"Zadejte DPH",0))</f>
        <v>0</v>
      </c>
      <c r="L9" s="44"/>
    </row>
    <row r="10" spans="1:12" s="2" customFormat="1" ht="28.5">
      <c r="A10" s="33" t="s">
        <v>16</v>
      </c>
      <c r="B10" s="48"/>
      <c r="C10" s="37"/>
      <c r="D10" s="39"/>
      <c r="E10" s="53"/>
      <c r="F10" s="52"/>
      <c r="G10" s="51">
        <f aca="true" t="shared" si="1" ref="G10:G12">IF(F10&gt;0,E10+(E10*F10),IF(E10&gt;0,"Zadejte DPH",0))</f>
        <v>0</v>
      </c>
      <c r="H10" s="7">
        <v>60000</v>
      </c>
      <c r="I10" s="76">
        <f aca="true" t="shared" si="2" ref="I10:I13">IF(F10&gt;0,(E10*H10),IF(E10&gt;0,"Zadejte DPH",0))</f>
        <v>0</v>
      </c>
      <c r="J10" s="8">
        <v>480000</v>
      </c>
      <c r="K10" s="74">
        <f t="shared" si="0"/>
        <v>0</v>
      </c>
      <c r="L10" s="44"/>
    </row>
    <row r="11" spans="1:12" s="2" customFormat="1" ht="42.75">
      <c r="A11" s="55" t="s">
        <v>17</v>
      </c>
      <c r="B11" s="49"/>
      <c r="C11" s="37"/>
      <c r="D11" s="57"/>
      <c r="E11" s="58"/>
      <c r="F11" s="47"/>
      <c r="G11" s="51">
        <f t="shared" si="1"/>
        <v>0</v>
      </c>
      <c r="H11" s="7">
        <v>60000</v>
      </c>
      <c r="I11" s="76">
        <f t="shared" si="2"/>
        <v>0</v>
      </c>
      <c r="J11" s="8">
        <v>480000</v>
      </c>
      <c r="K11" s="74">
        <f t="shared" si="0"/>
        <v>0</v>
      </c>
      <c r="L11" s="44"/>
    </row>
    <row r="12" spans="1:12" s="2" customFormat="1" ht="15">
      <c r="A12" s="32" t="s">
        <v>18</v>
      </c>
      <c r="B12" s="49"/>
      <c r="C12" s="39"/>
      <c r="D12" s="57"/>
      <c r="E12" s="58"/>
      <c r="F12" s="50"/>
      <c r="G12" s="51">
        <f t="shared" si="1"/>
        <v>0</v>
      </c>
      <c r="H12" s="59">
        <v>600</v>
      </c>
      <c r="I12" s="76">
        <f t="shared" si="2"/>
        <v>0</v>
      </c>
      <c r="J12" s="46">
        <v>4800</v>
      </c>
      <c r="K12" s="74">
        <f t="shared" si="0"/>
        <v>0</v>
      </c>
      <c r="L12" s="44"/>
    </row>
    <row r="13" spans="1:12" s="2" customFormat="1" ht="15.75" thickBot="1">
      <c r="A13" s="38" t="s">
        <v>19</v>
      </c>
      <c r="B13" s="48"/>
      <c r="C13" s="40"/>
      <c r="D13" s="49"/>
      <c r="E13" s="41"/>
      <c r="F13" s="30"/>
      <c r="G13" s="51">
        <f>IF(F13&gt;0,E13+(E13*F13),IF(E13&gt;0,"Zadejte DPH",0))</f>
        <v>0</v>
      </c>
      <c r="H13" s="163">
        <v>6000</v>
      </c>
      <c r="I13" s="76">
        <f t="shared" si="2"/>
        <v>0</v>
      </c>
      <c r="J13" s="197">
        <v>48000</v>
      </c>
      <c r="K13" s="74">
        <f t="shared" si="0"/>
        <v>0</v>
      </c>
      <c r="L13" s="44"/>
    </row>
    <row r="14" spans="1:11" s="19" customFormat="1" ht="48" customHeight="1" thickBot="1">
      <c r="A14" s="208" t="s">
        <v>12</v>
      </c>
      <c r="B14" s="208"/>
      <c r="C14" s="208"/>
      <c r="D14" s="209"/>
      <c r="E14" s="4" t="s">
        <v>4</v>
      </c>
      <c r="F14" s="22" t="s">
        <v>11</v>
      </c>
      <c r="G14" s="71" t="s">
        <v>6</v>
      </c>
      <c r="H14" s="164"/>
      <c r="I14" s="17"/>
      <c r="J14" s="18"/>
      <c r="K14" s="165"/>
    </row>
    <row r="15" spans="1:9" ht="15.75" customHeight="1" thickBot="1">
      <c r="A15" s="207" t="s">
        <v>13</v>
      </c>
      <c r="B15" s="208"/>
      <c r="C15" s="208"/>
      <c r="D15" s="209"/>
      <c r="E15" s="9">
        <f>K8+K10+K9+K11+K12+K13</f>
        <v>0</v>
      </c>
      <c r="F15" s="23">
        <f>E15*21%</f>
        <v>0</v>
      </c>
      <c r="G15" s="23">
        <f>E15+F15</f>
        <v>0</v>
      </c>
      <c r="H15" s="21"/>
      <c r="I15" s="10"/>
    </row>
    <row r="16" spans="1:9" ht="15.75" customHeight="1" thickBot="1">
      <c r="A16" s="205" t="s">
        <v>12</v>
      </c>
      <c r="B16" s="205"/>
      <c r="C16" s="205"/>
      <c r="D16" s="206"/>
      <c r="E16" s="9">
        <f>SUM(E15:E15)</f>
        <v>0</v>
      </c>
      <c r="F16" s="36">
        <f>SUM(F15:F15)</f>
        <v>0</v>
      </c>
      <c r="G16" s="34">
        <f>SUM(G15:G15)</f>
        <v>0</v>
      </c>
      <c r="H16" s="21"/>
      <c r="I16" s="10"/>
    </row>
    <row r="17" spans="4:7" ht="15">
      <c r="D17" s="10"/>
      <c r="F17" s="20"/>
      <c r="G17" s="20"/>
    </row>
    <row r="18" spans="1:15" ht="15">
      <c r="A18" s="15" t="s">
        <v>7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" customHeight="1">
      <c r="A19" s="198" t="s">
        <v>8</v>
      </c>
      <c r="B19" s="19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36.75" customHeight="1">
      <c r="A20" s="200" t="s">
        <v>9</v>
      </c>
      <c r="B20" s="201"/>
      <c r="C20" s="11"/>
      <c r="D20" s="11"/>
      <c r="E20" s="11"/>
      <c r="F20" s="24"/>
      <c r="G20" s="11"/>
      <c r="H20" s="11"/>
      <c r="I20" s="11"/>
      <c r="J20" s="11"/>
      <c r="K20" s="11"/>
      <c r="L20" s="11"/>
      <c r="M20" s="11"/>
      <c r="N20" s="11"/>
      <c r="O20" s="11"/>
    </row>
    <row r="21" spans="1:12" ht="15">
      <c r="A21" s="13" t="s">
        <v>10</v>
      </c>
      <c r="B21" s="14"/>
      <c r="C21" s="10"/>
      <c r="D21" s="10"/>
      <c r="E21" s="25"/>
      <c r="F21" s="25"/>
      <c r="G21" s="25"/>
      <c r="H21" s="25"/>
      <c r="I21" s="25"/>
      <c r="J21" s="10"/>
      <c r="K21" s="10"/>
      <c r="L21" s="10"/>
    </row>
    <row r="22" spans="5:7" ht="15">
      <c r="E22" s="26"/>
      <c r="F22" s="26"/>
      <c r="G22" s="26"/>
    </row>
    <row r="24" ht="18.75">
      <c r="F24" s="5"/>
    </row>
    <row r="30" ht="15">
      <c r="E30" s="10"/>
    </row>
  </sheetData>
  <sheetProtection algorithmName="SHA-512" hashValue="XUTP0//vK4P1SL1AW7dVBlNvU5x4sEeZAmA1idTkw1j2tHCd94IrQC4WEWPqTlV3Agp33kkCQIO6bfhGoTmT6Q==" saltValue="950EGipil/Tr/lXdD50CFw==" spinCount="100000" sheet="1" objects="1" scenarios="1"/>
  <protectedRanges>
    <protectedRange sqref="B8:F13" name="Oblast1"/>
  </protectedRanges>
  <mergeCells count="8">
    <mergeCell ref="A19:B19"/>
    <mergeCell ref="A20:B20"/>
    <mergeCell ref="A3:B3"/>
    <mergeCell ref="E5:G5"/>
    <mergeCell ref="A15:D15"/>
    <mergeCell ref="A14:D14"/>
    <mergeCell ref="A16:D16"/>
    <mergeCell ref="A7:D7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workbookViewId="0" topLeftCell="A1">
      <selection activeCell="F6" sqref="F6"/>
    </sheetView>
  </sheetViews>
  <sheetFormatPr defaultColWidth="9.140625" defaultRowHeight="15"/>
  <cols>
    <col min="1" max="1" width="47.140625" style="146" customWidth="1"/>
    <col min="2" max="2" width="18.421875" style="0" customWidth="1"/>
    <col min="3" max="3" width="16.57421875" style="0" customWidth="1"/>
    <col min="4" max="4" width="15.421875" style="0" customWidth="1"/>
    <col min="5" max="5" width="20.57421875" style="0" customWidth="1"/>
    <col min="6" max="6" width="15.140625" style="0" customWidth="1"/>
    <col min="7" max="7" width="18.57421875" style="0" customWidth="1"/>
    <col min="8" max="8" width="14.57421875" style="0" customWidth="1"/>
    <col min="9" max="9" width="21.00390625" style="0" customWidth="1"/>
    <col min="10" max="10" width="15.8515625" style="0" customWidth="1"/>
    <col min="11" max="11" width="22.7109375" style="0" customWidth="1"/>
  </cols>
  <sheetData>
    <row r="1" ht="15.75" thickBot="1"/>
    <row r="2" spans="5:7" ht="73.5" customHeight="1" thickBot="1">
      <c r="E2" s="204" t="s">
        <v>78</v>
      </c>
      <c r="F2" s="211"/>
      <c r="G2" s="211"/>
    </row>
    <row r="3" spans="1:11" ht="60.75" thickBot="1">
      <c r="A3" s="144" t="s">
        <v>21</v>
      </c>
      <c r="B3" s="4" t="s">
        <v>0</v>
      </c>
      <c r="C3" s="4" t="s">
        <v>2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3</v>
      </c>
      <c r="I3" s="4" t="s">
        <v>23</v>
      </c>
      <c r="J3" s="4" t="s">
        <v>22</v>
      </c>
      <c r="K3" s="4" t="s">
        <v>24</v>
      </c>
    </row>
    <row r="4" spans="1:11" ht="15">
      <c r="A4" s="150" t="s">
        <v>20</v>
      </c>
      <c r="B4" s="150"/>
      <c r="C4" s="150"/>
      <c r="D4" s="67"/>
      <c r="E4" s="68"/>
      <c r="F4" s="69"/>
      <c r="G4" s="72"/>
      <c r="H4" s="73"/>
      <c r="I4" s="77"/>
      <c r="J4" s="70"/>
      <c r="K4" s="149"/>
    </row>
    <row r="5" spans="1:11" ht="15">
      <c r="A5" s="145" t="s">
        <v>25</v>
      </c>
      <c r="B5" s="39"/>
      <c r="C5" s="39"/>
      <c r="D5" s="56"/>
      <c r="E5" s="62"/>
      <c r="F5" s="50"/>
      <c r="G5" s="51">
        <f aca="true" t="shared" si="0" ref="G5:G12">IF(F5&gt;0,E5+(E5*F5),IF(E5&gt;0,"Zadejte DPH",0))</f>
        <v>0</v>
      </c>
      <c r="H5" s="42">
        <v>100000</v>
      </c>
      <c r="I5" s="76">
        <f aca="true" t="shared" si="1" ref="I5:I12">IF(F5&gt;0,(E5*H5),IF(E5&gt;0,"Zadejte DPH",0))</f>
        <v>0</v>
      </c>
      <c r="J5" s="46">
        <v>800000</v>
      </c>
      <c r="K5" s="78">
        <f aca="true" t="shared" si="2" ref="K5:K12">IF(F5&gt;0,(E5*J5),IF(E5&gt;0,"Zadejte DPH",0))</f>
        <v>0</v>
      </c>
    </row>
    <row r="6" spans="1:11" ht="15">
      <c r="A6" s="145" t="s">
        <v>26</v>
      </c>
      <c r="B6" s="49"/>
      <c r="C6" s="49"/>
      <c r="D6" s="39"/>
      <c r="E6" s="61"/>
      <c r="F6" s="50"/>
      <c r="G6" s="51">
        <f t="shared" si="0"/>
        <v>0</v>
      </c>
      <c r="H6" s="42">
        <v>20000</v>
      </c>
      <c r="I6" s="76">
        <f t="shared" si="1"/>
        <v>0</v>
      </c>
      <c r="J6" s="43">
        <v>160000</v>
      </c>
      <c r="K6" s="78">
        <f t="shared" si="2"/>
        <v>0</v>
      </c>
    </row>
    <row r="7" spans="1:11" ht="15">
      <c r="A7" s="145" t="s">
        <v>27</v>
      </c>
      <c r="B7" s="49"/>
      <c r="C7" s="56"/>
      <c r="D7" s="39"/>
      <c r="E7" s="61"/>
      <c r="F7" s="50"/>
      <c r="G7" s="51">
        <f t="shared" si="0"/>
        <v>0</v>
      </c>
      <c r="H7" s="42">
        <v>100000</v>
      </c>
      <c r="I7" s="76">
        <f t="shared" si="1"/>
        <v>0</v>
      </c>
      <c r="J7" s="43">
        <v>800000</v>
      </c>
      <c r="K7" s="78">
        <f t="shared" si="2"/>
        <v>0</v>
      </c>
    </row>
    <row r="8" spans="1:11" ht="15">
      <c r="A8" s="145" t="s">
        <v>28</v>
      </c>
      <c r="B8" s="49"/>
      <c r="C8" s="56"/>
      <c r="D8" s="39"/>
      <c r="E8" s="61"/>
      <c r="F8" s="50"/>
      <c r="G8" s="51">
        <f t="shared" si="0"/>
        <v>0</v>
      </c>
      <c r="H8" s="42">
        <v>20000</v>
      </c>
      <c r="I8" s="76">
        <f t="shared" si="1"/>
        <v>0</v>
      </c>
      <c r="J8" s="43">
        <v>160000</v>
      </c>
      <c r="K8" s="78">
        <f t="shared" si="2"/>
        <v>0</v>
      </c>
    </row>
    <row r="9" spans="1:11" ht="15">
      <c r="A9" s="145" t="s">
        <v>29</v>
      </c>
      <c r="B9" s="49"/>
      <c r="C9" s="56"/>
      <c r="D9" s="39"/>
      <c r="E9" s="61"/>
      <c r="F9" s="50"/>
      <c r="G9" s="51">
        <f t="shared" si="0"/>
        <v>0</v>
      </c>
      <c r="H9" s="42">
        <v>100000</v>
      </c>
      <c r="I9" s="76">
        <f t="shared" si="1"/>
        <v>0</v>
      </c>
      <c r="J9" s="43">
        <v>800000</v>
      </c>
      <c r="K9" s="78">
        <f t="shared" si="2"/>
        <v>0</v>
      </c>
    </row>
    <row r="10" spans="1:11" ht="15">
      <c r="A10" s="145" t="s">
        <v>30</v>
      </c>
      <c r="B10" s="49"/>
      <c r="C10" s="56"/>
      <c r="D10" s="39"/>
      <c r="E10" s="61"/>
      <c r="F10" s="50"/>
      <c r="G10" s="51">
        <f t="shared" si="0"/>
        <v>0</v>
      </c>
      <c r="H10" s="42">
        <v>20000</v>
      </c>
      <c r="I10" s="76">
        <f t="shared" si="1"/>
        <v>0</v>
      </c>
      <c r="J10" s="43">
        <v>160000</v>
      </c>
      <c r="K10" s="78">
        <f t="shared" si="2"/>
        <v>0</v>
      </c>
    </row>
    <row r="11" spans="1:11" ht="15">
      <c r="A11" s="151" t="s">
        <v>31</v>
      </c>
      <c r="B11" s="49"/>
      <c r="C11" s="56"/>
      <c r="D11" s="39"/>
      <c r="E11" s="61"/>
      <c r="F11" s="50"/>
      <c r="G11" s="51">
        <f t="shared" si="0"/>
        <v>0</v>
      </c>
      <c r="H11" s="42">
        <v>20000</v>
      </c>
      <c r="I11" s="76">
        <f t="shared" si="1"/>
        <v>0</v>
      </c>
      <c r="J11" s="43">
        <v>160000</v>
      </c>
      <c r="K11" s="78">
        <f t="shared" si="2"/>
        <v>0</v>
      </c>
    </row>
    <row r="12" spans="1:11" ht="15.75" thickBot="1">
      <c r="A12" s="152" t="s">
        <v>32</v>
      </c>
      <c r="B12" s="63"/>
      <c r="C12" s="28"/>
      <c r="D12" s="64"/>
      <c r="E12" s="29"/>
      <c r="F12" s="50"/>
      <c r="G12" s="51">
        <f t="shared" si="0"/>
        <v>0</v>
      </c>
      <c r="H12" s="42">
        <v>20000</v>
      </c>
      <c r="I12" s="76">
        <f t="shared" si="1"/>
        <v>0</v>
      </c>
      <c r="J12" s="43">
        <v>160000</v>
      </c>
      <c r="K12" s="78">
        <f t="shared" si="2"/>
        <v>0</v>
      </c>
    </row>
    <row r="13" spans="1:11" ht="30.75" thickBot="1">
      <c r="A13" s="208" t="s">
        <v>12</v>
      </c>
      <c r="B13" s="208"/>
      <c r="C13" s="208"/>
      <c r="D13" s="209"/>
      <c r="E13" s="4" t="s">
        <v>4</v>
      </c>
      <c r="F13" s="22" t="s">
        <v>11</v>
      </c>
      <c r="G13" s="71" t="s">
        <v>6</v>
      </c>
      <c r="H13" s="17"/>
      <c r="I13" s="17"/>
      <c r="J13" s="18"/>
      <c r="K13" s="18"/>
    </row>
    <row r="14" spans="1:9" ht="15.75" thickBot="1">
      <c r="A14" s="207" t="s">
        <v>20</v>
      </c>
      <c r="B14" s="208"/>
      <c r="C14" s="208"/>
      <c r="D14" s="209"/>
      <c r="E14" s="9">
        <f>K5+K6+K7+K8+K9+K10+K11+K12</f>
        <v>0</v>
      </c>
      <c r="F14" s="23">
        <f>E14*21%</f>
        <v>0</v>
      </c>
      <c r="G14" s="23">
        <f>E14+F14</f>
        <v>0</v>
      </c>
      <c r="H14" s="21"/>
      <c r="I14" s="10"/>
    </row>
    <row r="15" spans="1:9" ht="15.75" thickBot="1">
      <c r="A15" s="205" t="s">
        <v>12</v>
      </c>
      <c r="B15" s="205"/>
      <c r="C15" s="205"/>
      <c r="D15" s="206"/>
      <c r="E15" s="9">
        <f>SUM(E14:E14)</f>
        <v>0</v>
      </c>
      <c r="F15" s="36">
        <f>SUM(F14:F14)</f>
        <v>0</v>
      </c>
      <c r="G15" s="34">
        <f>SUM(G14:G14)</f>
        <v>0</v>
      </c>
      <c r="H15" s="21"/>
      <c r="I15" s="10"/>
    </row>
    <row r="16" spans="4:7" ht="15">
      <c r="D16" s="10"/>
      <c r="F16" s="20"/>
      <c r="G16" s="20"/>
    </row>
    <row r="17" spans="1:11" ht="15">
      <c r="A17" s="147" t="s">
        <v>7</v>
      </c>
      <c r="B17" s="16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98" t="s">
        <v>8</v>
      </c>
      <c r="B18" s="199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200" t="s">
        <v>9</v>
      </c>
      <c r="B19" s="201"/>
      <c r="C19" s="11"/>
      <c r="D19" s="11"/>
      <c r="E19" s="11"/>
      <c r="F19" s="24"/>
      <c r="G19" s="11"/>
      <c r="H19" s="11"/>
      <c r="I19" s="11"/>
      <c r="J19" s="11"/>
      <c r="K19" s="11"/>
    </row>
    <row r="20" spans="1:11" ht="15">
      <c r="A20" s="148" t="s">
        <v>10</v>
      </c>
      <c r="B20" s="14"/>
      <c r="C20" s="10"/>
      <c r="D20" s="10"/>
      <c r="E20" s="25"/>
      <c r="F20" s="25"/>
      <c r="G20" s="25"/>
      <c r="H20" s="25"/>
      <c r="I20" s="25"/>
      <c r="J20" s="10"/>
      <c r="K20" s="10"/>
    </row>
  </sheetData>
  <sheetProtection algorithmName="SHA-512" hashValue="hLPDhUjzAzDu/WrUKDi+lSLB+2GQ7o8bASiBgiQP+IUYnLkv9xxX/23qenj2rc+gJswIfgbieW7hAhaHI6byuA==" saltValue="tsC5+dlU4gG845m2TAQFsQ==" spinCount="100000" sheet="1" objects="1" scenarios="1"/>
  <protectedRanges>
    <protectedRange sqref="B5:F12" name="Oblast1"/>
  </protectedRanges>
  <mergeCells count="6">
    <mergeCell ref="A18:B18"/>
    <mergeCell ref="A19:B19"/>
    <mergeCell ref="E2:G2"/>
    <mergeCell ref="A13:D13"/>
    <mergeCell ref="A14:D14"/>
    <mergeCell ref="A15:D15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workbookViewId="0" topLeftCell="A1">
      <selection activeCell="E2" sqref="E2:G2"/>
    </sheetView>
  </sheetViews>
  <sheetFormatPr defaultColWidth="9.140625" defaultRowHeight="15"/>
  <cols>
    <col min="1" max="1" width="25.421875" style="0" customWidth="1"/>
    <col min="2" max="2" width="25.8515625" style="0" customWidth="1"/>
    <col min="3" max="3" width="13.7109375" style="0" customWidth="1"/>
    <col min="4" max="4" width="11.57421875" style="0" customWidth="1"/>
    <col min="5" max="5" width="23.421875" style="0" customWidth="1"/>
    <col min="6" max="6" width="16.140625" style="0" customWidth="1"/>
    <col min="7" max="7" width="22.57421875" style="0" customWidth="1"/>
    <col min="8" max="8" width="13.57421875" style="0" customWidth="1"/>
    <col min="9" max="9" width="17.57421875" style="0" customWidth="1"/>
    <col min="10" max="10" width="15.28125" style="0" customWidth="1"/>
    <col min="11" max="11" width="21.8515625" style="0" customWidth="1"/>
  </cols>
  <sheetData>
    <row r="1" ht="15.75" thickBot="1"/>
    <row r="2" spans="4:8" ht="59.25" customHeight="1" thickBot="1">
      <c r="D2" s="160"/>
      <c r="E2" s="204" t="s">
        <v>72</v>
      </c>
      <c r="F2" s="211"/>
      <c r="G2" s="211"/>
      <c r="H2" s="161"/>
    </row>
    <row r="3" spans="1:11" ht="60.75" thickBot="1">
      <c r="A3" s="4" t="s">
        <v>21</v>
      </c>
      <c r="B3" s="4" t="s">
        <v>0</v>
      </c>
      <c r="C3" s="4" t="s">
        <v>2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3</v>
      </c>
      <c r="I3" s="4" t="s">
        <v>23</v>
      </c>
      <c r="J3" s="4" t="s">
        <v>22</v>
      </c>
      <c r="K3" s="4" t="s">
        <v>24</v>
      </c>
    </row>
    <row r="4" spans="1:12" ht="15">
      <c r="A4" s="210" t="s">
        <v>13</v>
      </c>
      <c r="B4" s="210"/>
      <c r="C4" s="210"/>
      <c r="D4" s="210"/>
      <c r="E4" s="27"/>
      <c r="F4" s="66"/>
      <c r="G4" s="66"/>
      <c r="H4" s="27"/>
      <c r="I4" s="75"/>
      <c r="J4" s="27"/>
      <c r="K4" s="27"/>
      <c r="L4" s="21"/>
    </row>
    <row r="5" spans="1:12" ht="15">
      <c r="A5" s="32" t="s">
        <v>14</v>
      </c>
      <c r="B5" s="39"/>
      <c r="C5" s="39"/>
      <c r="D5" s="40"/>
      <c r="E5" s="41"/>
      <c r="F5" s="6"/>
      <c r="G5" s="51">
        <f>IF(F5&gt;0,E5+(E5*F5),IF(E5&gt;0,"Zadejte DPH",0))</f>
        <v>0</v>
      </c>
      <c r="H5" s="60">
        <v>60000</v>
      </c>
      <c r="I5" s="76">
        <f>IF(F5&gt;0,(E5*H5),IF(E5&gt;0,"Zadejte DPH",0))</f>
        <v>0</v>
      </c>
      <c r="J5" s="65">
        <v>480000</v>
      </c>
      <c r="K5" s="74">
        <f>IF(F5&gt;0,(E5*J5),IF(E5&gt;0,"Zadejte DPH",0))</f>
        <v>0</v>
      </c>
      <c r="L5" s="21"/>
    </row>
    <row r="6" spans="1:11" ht="15">
      <c r="A6" s="54" t="s">
        <v>15</v>
      </c>
      <c r="B6" s="49"/>
      <c r="C6" s="48"/>
      <c r="D6" s="39"/>
      <c r="E6" s="41"/>
      <c r="F6" s="50"/>
      <c r="G6" s="51">
        <f>IF(F6&gt;0,E6+(E6*F6),IF(E6&gt;0,"Zadejte DPH",0))</f>
        <v>0</v>
      </c>
      <c r="H6" s="7">
        <v>60000</v>
      </c>
      <c r="I6" s="76">
        <f>IF(F6&gt;0,(E6*H6),IF(E6&gt;0,"Zadejte DPH",0))</f>
        <v>0</v>
      </c>
      <c r="J6" s="8">
        <v>480000</v>
      </c>
      <c r="K6" s="157">
        <f aca="true" t="shared" si="0" ref="K6:K19">IF(F6&gt;0,(E6*J6),IF(E6&gt;0,"Zadejte DPH",0))</f>
        <v>0</v>
      </c>
    </row>
    <row r="7" spans="1:11" ht="15">
      <c r="A7" s="174" t="s">
        <v>16</v>
      </c>
      <c r="B7" s="48"/>
      <c r="C7" s="37"/>
      <c r="D7" s="39"/>
      <c r="E7" s="53"/>
      <c r="F7" s="52"/>
      <c r="G7" s="51">
        <f aca="true" t="shared" si="1" ref="G7:G19">IF(F7&gt;0,E7+(E7*F7),IF(E7&gt;0,"Zadejte DPH",0))</f>
        <v>0</v>
      </c>
      <c r="H7" s="7">
        <v>60000</v>
      </c>
      <c r="I7" s="76">
        <f aca="true" t="shared" si="2" ref="I7:I19">IF(F7&gt;0,(E7*H7),IF(E7&gt;0,"Zadejte DPH",0))</f>
        <v>0</v>
      </c>
      <c r="J7" s="8">
        <v>480000</v>
      </c>
      <c r="K7" s="157">
        <f t="shared" si="0"/>
        <v>0</v>
      </c>
    </row>
    <row r="8" spans="1:11" ht="43.5">
      <c r="A8" s="175" t="s">
        <v>17</v>
      </c>
      <c r="B8" s="49"/>
      <c r="C8" s="37"/>
      <c r="D8" s="57"/>
      <c r="E8" s="58"/>
      <c r="F8" s="47"/>
      <c r="G8" s="51">
        <f t="shared" si="1"/>
        <v>0</v>
      </c>
      <c r="H8" s="7">
        <v>60000</v>
      </c>
      <c r="I8" s="76">
        <f t="shared" si="2"/>
        <v>0</v>
      </c>
      <c r="J8" s="8">
        <v>480000</v>
      </c>
      <c r="K8" s="157">
        <f t="shared" si="0"/>
        <v>0</v>
      </c>
    </row>
    <row r="9" spans="1:11" ht="15">
      <c r="A9" s="176" t="s">
        <v>18</v>
      </c>
      <c r="B9" s="49"/>
      <c r="C9" s="39"/>
      <c r="D9" s="57"/>
      <c r="E9" s="58"/>
      <c r="F9" s="50"/>
      <c r="G9" s="51">
        <f t="shared" si="1"/>
        <v>0</v>
      </c>
      <c r="H9" s="59">
        <v>600</v>
      </c>
      <c r="I9" s="76">
        <f t="shared" si="2"/>
        <v>0</v>
      </c>
      <c r="J9" s="46">
        <v>4800</v>
      </c>
      <c r="K9" s="157">
        <f t="shared" si="0"/>
        <v>0</v>
      </c>
    </row>
    <row r="10" spans="1:11" ht="15">
      <c r="A10" s="54" t="s">
        <v>19</v>
      </c>
      <c r="B10" s="48"/>
      <c r="C10" s="40"/>
      <c r="D10" s="49"/>
      <c r="E10" s="41"/>
      <c r="F10" s="30"/>
      <c r="G10" s="51">
        <f>IF(F10&gt;0,E10+(E10*F10),IF(E10&gt;0,"Zadejte DPH",0))</f>
        <v>0</v>
      </c>
      <c r="H10" s="59">
        <v>6000</v>
      </c>
      <c r="I10" s="76">
        <f t="shared" si="2"/>
        <v>0</v>
      </c>
      <c r="J10" s="197">
        <v>48000</v>
      </c>
      <c r="K10" s="157">
        <f t="shared" si="0"/>
        <v>0</v>
      </c>
    </row>
    <row r="11" spans="1:11" ht="15">
      <c r="A11" s="212" t="s">
        <v>20</v>
      </c>
      <c r="B11" s="212"/>
      <c r="C11" s="212"/>
      <c r="D11" s="67"/>
      <c r="E11" s="68"/>
      <c r="F11" s="69"/>
      <c r="G11" s="72"/>
      <c r="H11" s="73"/>
      <c r="I11" s="77"/>
      <c r="J11" s="70"/>
      <c r="K11" s="158"/>
    </row>
    <row r="12" spans="1:11" ht="15">
      <c r="A12" s="176" t="s">
        <v>25</v>
      </c>
      <c r="B12" s="49"/>
      <c r="C12" s="39"/>
      <c r="D12" s="56"/>
      <c r="E12" s="62"/>
      <c r="F12" s="50"/>
      <c r="G12" s="51">
        <f t="shared" si="1"/>
        <v>0</v>
      </c>
      <c r="H12" s="42">
        <v>100000</v>
      </c>
      <c r="I12" s="76">
        <f t="shared" si="2"/>
        <v>0</v>
      </c>
      <c r="J12" s="46">
        <v>800000</v>
      </c>
      <c r="K12" s="159">
        <f t="shared" si="0"/>
        <v>0</v>
      </c>
    </row>
    <row r="13" spans="1:11" ht="15">
      <c r="A13" s="54" t="s">
        <v>26</v>
      </c>
      <c r="B13" s="49"/>
      <c r="C13" s="49"/>
      <c r="D13" s="39"/>
      <c r="E13" s="61"/>
      <c r="F13" s="155"/>
      <c r="G13" s="51">
        <f t="shared" si="1"/>
        <v>0</v>
      </c>
      <c r="H13" s="42">
        <v>20000</v>
      </c>
      <c r="I13" s="76">
        <f t="shared" si="2"/>
        <v>0</v>
      </c>
      <c r="J13" s="43">
        <v>160000</v>
      </c>
      <c r="K13" s="159">
        <f t="shared" si="0"/>
        <v>0</v>
      </c>
    </row>
    <row r="14" spans="1:11" ht="15">
      <c r="A14" s="54" t="s">
        <v>27</v>
      </c>
      <c r="B14" s="49"/>
      <c r="C14" s="56"/>
      <c r="D14" s="39"/>
      <c r="E14" s="61"/>
      <c r="F14" s="155"/>
      <c r="G14" s="51">
        <f t="shared" si="1"/>
        <v>0</v>
      </c>
      <c r="H14" s="42">
        <v>100000</v>
      </c>
      <c r="I14" s="76">
        <f t="shared" si="2"/>
        <v>0</v>
      </c>
      <c r="J14" s="43">
        <v>800000</v>
      </c>
      <c r="K14" s="159">
        <f t="shared" si="0"/>
        <v>0</v>
      </c>
    </row>
    <row r="15" spans="1:11" ht="15">
      <c r="A15" s="54" t="s">
        <v>28</v>
      </c>
      <c r="B15" s="49"/>
      <c r="C15" s="56"/>
      <c r="D15" s="39"/>
      <c r="E15" s="61"/>
      <c r="F15" s="155"/>
      <c r="G15" s="51">
        <f t="shared" si="1"/>
        <v>0</v>
      </c>
      <c r="H15" s="42">
        <v>20000</v>
      </c>
      <c r="I15" s="76">
        <f t="shared" si="2"/>
        <v>0</v>
      </c>
      <c r="J15" s="43">
        <v>160000</v>
      </c>
      <c r="K15" s="159">
        <f t="shared" si="0"/>
        <v>0</v>
      </c>
    </row>
    <row r="16" spans="1:11" ht="15">
      <c r="A16" s="54" t="s">
        <v>29</v>
      </c>
      <c r="B16" s="49"/>
      <c r="C16" s="56"/>
      <c r="D16" s="39"/>
      <c r="E16" s="61"/>
      <c r="F16" s="155"/>
      <c r="G16" s="51">
        <f t="shared" si="1"/>
        <v>0</v>
      </c>
      <c r="H16" s="42">
        <v>100000</v>
      </c>
      <c r="I16" s="76">
        <f t="shared" si="2"/>
        <v>0</v>
      </c>
      <c r="J16" s="43">
        <v>800000</v>
      </c>
      <c r="K16" s="159">
        <f t="shared" si="0"/>
        <v>0</v>
      </c>
    </row>
    <row r="17" spans="1:11" ht="15">
      <c r="A17" s="54" t="s">
        <v>30</v>
      </c>
      <c r="B17" s="49"/>
      <c r="C17" s="56"/>
      <c r="D17" s="39"/>
      <c r="E17" s="61"/>
      <c r="F17" s="155"/>
      <c r="G17" s="51">
        <f t="shared" si="1"/>
        <v>0</v>
      </c>
      <c r="H17" s="42">
        <v>20000</v>
      </c>
      <c r="I17" s="76">
        <f t="shared" si="2"/>
        <v>0</v>
      </c>
      <c r="J17" s="43">
        <v>160000</v>
      </c>
      <c r="K17" s="159">
        <f t="shared" si="0"/>
        <v>0</v>
      </c>
    </row>
    <row r="18" spans="1:11" ht="29.25">
      <c r="A18" s="175" t="s">
        <v>31</v>
      </c>
      <c r="B18" s="49"/>
      <c r="C18" s="56"/>
      <c r="D18" s="39"/>
      <c r="E18" s="61"/>
      <c r="F18" s="155"/>
      <c r="G18" s="51">
        <f t="shared" si="1"/>
        <v>0</v>
      </c>
      <c r="H18" s="42">
        <v>20000</v>
      </c>
      <c r="I18" s="76">
        <f t="shared" si="2"/>
        <v>0</v>
      </c>
      <c r="J18" s="43">
        <v>160000</v>
      </c>
      <c r="K18" s="159">
        <f t="shared" si="0"/>
        <v>0</v>
      </c>
    </row>
    <row r="19" spans="1:11" ht="15.75" thickBot="1">
      <c r="A19" s="177" t="s">
        <v>32</v>
      </c>
      <c r="B19" s="63"/>
      <c r="C19" s="28"/>
      <c r="D19" s="64"/>
      <c r="E19" s="29"/>
      <c r="F19" s="156"/>
      <c r="G19" s="178">
        <f t="shared" si="1"/>
        <v>0</v>
      </c>
      <c r="H19" s="180">
        <v>20000</v>
      </c>
      <c r="I19" s="181">
        <f t="shared" si="2"/>
        <v>0</v>
      </c>
      <c r="J19" s="182">
        <v>160000</v>
      </c>
      <c r="K19" s="183">
        <f t="shared" si="0"/>
        <v>0</v>
      </c>
    </row>
    <row r="20" spans="1:11" ht="15.75" thickBot="1">
      <c r="A20" s="208" t="s">
        <v>12</v>
      </c>
      <c r="B20" s="208"/>
      <c r="C20" s="208"/>
      <c r="D20" s="209"/>
      <c r="E20" s="4" t="s">
        <v>4</v>
      </c>
      <c r="F20" s="22" t="s">
        <v>11</v>
      </c>
      <c r="G20" s="4" t="s">
        <v>6</v>
      </c>
      <c r="H20" s="179"/>
      <c r="I20" s="17"/>
      <c r="J20" s="18"/>
      <c r="K20" s="18"/>
    </row>
    <row r="21" spans="1:9" ht="15.75" thickBot="1">
      <c r="A21" s="207" t="s">
        <v>13</v>
      </c>
      <c r="B21" s="208"/>
      <c r="C21" s="208"/>
      <c r="D21" s="209"/>
      <c r="E21" s="9">
        <f>K5+K7+K6+K8+K9+K10</f>
        <v>0</v>
      </c>
      <c r="F21" s="23">
        <f>E21*21%</f>
        <v>0</v>
      </c>
      <c r="G21" s="23">
        <f>E21+F21</f>
        <v>0</v>
      </c>
      <c r="H21" s="21"/>
      <c r="I21" s="10"/>
    </row>
    <row r="22" spans="1:9" ht="15.75" thickBot="1">
      <c r="A22" s="207" t="s">
        <v>20</v>
      </c>
      <c r="B22" s="208"/>
      <c r="C22" s="208"/>
      <c r="D22" s="209"/>
      <c r="E22" s="9">
        <f>K12+K13+K14+K15+K16+K17+K18+K19</f>
        <v>0</v>
      </c>
      <c r="F22" s="23">
        <f>E22*21%</f>
        <v>0</v>
      </c>
      <c r="G22" s="23">
        <f>E22+F22</f>
        <v>0</v>
      </c>
      <c r="H22" s="21"/>
      <c r="I22" s="10"/>
    </row>
    <row r="23" spans="1:9" ht="15.75" thickBot="1">
      <c r="A23" s="205" t="s">
        <v>12</v>
      </c>
      <c r="B23" s="205"/>
      <c r="C23" s="205"/>
      <c r="D23" s="206"/>
      <c r="E23" s="9">
        <f>SUM(E21:E22)</f>
        <v>0</v>
      </c>
      <c r="F23" s="36">
        <f>SUM(F21:F22)</f>
        <v>0</v>
      </c>
      <c r="G23" s="34">
        <f>SUM(G21:G22)</f>
        <v>0</v>
      </c>
      <c r="H23" s="21"/>
      <c r="I23" s="10"/>
    </row>
    <row r="24" spans="4:7" ht="15">
      <c r="D24" s="10"/>
      <c r="F24" s="20"/>
      <c r="G24" s="20"/>
    </row>
    <row r="25" spans="1:11" ht="15">
      <c r="A25" s="15" t="s">
        <v>7</v>
      </c>
      <c r="B25" s="16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98" t="s">
        <v>8</v>
      </c>
      <c r="B26" s="199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>
      <c r="A27" s="200" t="s">
        <v>9</v>
      </c>
      <c r="B27" s="201"/>
      <c r="C27" s="11"/>
      <c r="D27" s="11"/>
      <c r="E27" s="11"/>
      <c r="F27" s="24"/>
      <c r="G27" s="11"/>
      <c r="H27" s="11"/>
      <c r="I27" s="11"/>
      <c r="J27" s="11"/>
      <c r="K27" s="11"/>
    </row>
    <row r="28" spans="1:11" ht="15">
      <c r="A28" s="162" t="s">
        <v>10</v>
      </c>
      <c r="B28" s="14"/>
      <c r="C28" s="10"/>
      <c r="D28" s="10"/>
      <c r="E28" s="25"/>
      <c r="F28" s="25"/>
      <c r="G28" s="25"/>
      <c r="H28" s="25"/>
      <c r="I28" s="25"/>
      <c r="J28" s="10"/>
      <c r="K28" s="10"/>
    </row>
    <row r="29" ht="15">
      <c r="A29" t="s">
        <v>74</v>
      </c>
    </row>
  </sheetData>
  <sheetProtection sheet="1" objects="1" scenarios="1"/>
  <protectedRanges>
    <protectedRange sqref="B5:F10 B12:F19" name="Oblast1"/>
  </protectedRanges>
  <mergeCells count="9">
    <mergeCell ref="A26:B26"/>
    <mergeCell ref="A27:B27"/>
    <mergeCell ref="E2:G2"/>
    <mergeCell ref="A4:D4"/>
    <mergeCell ref="A11:C11"/>
    <mergeCell ref="A20:D20"/>
    <mergeCell ref="A21:D21"/>
    <mergeCell ref="A22:D22"/>
    <mergeCell ref="A23:D23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">
      <selection activeCell="B34" sqref="B34"/>
    </sheetView>
  </sheetViews>
  <sheetFormatPr defaultColWidth="9.140625" defaultRowHeight="15"/>
  <cols>
    <col min="1" max="1" width="105.7109375" style="0" customWidth="1"/>
    <col min="2" max="2" width="16.421875" style="0" customWidth="1"/>
    <col min="3" max="3" width="15.00390625" style="0" customWidth="1"/>
    <col min="4" max="4" width="13.7109375" style="32" customWidth="1"/>
    <col min="5" max="5" width="12.8515625" style="32" customWidth="1"/>
  </cols>
  <sheetData>
    <row r="1" spans="1:3" ht="15">
      <c r="A1" s="108" t="s">
        <v>68</v>
      </c>
      <c r="B1" s="32"/>
      <c r="C1" s="32"/>
    </row>
    <row r="2" spans="1:3" ht="29.25">
      <c r="A2" s="109" t="s">
        <v>69</v>
      </c>
      <c r="B2" s="32"/>
      <c r="C2" s="32"/>
    </row>
    <row r="3" spans="1:3" ht="43.5">
      <c r="A3" s="115" t="s">
        <v>70</v>
      </c>
      <c r="B3" s="32"/>
      <c r="C3" s="32"/>
    </row>
    <row r="4" spans="1:3" ht="15.75" thickBot="1">
      <c r="A4" s="107"/>
      <c r="B4" s="32"/>
      <c r="C4" s="32"/>
    </row>
    <row r="5" spans="1:5" ht="15.75" thickBot="1">
      <c r="A5" s="218" t="s">
        <v>33</v>
      </c>
      <c r="B5" s="219"/>
      <c r="C5" s="219"/>
      <c r="D5" s="92"/>
      <c r="E5" s="103"/>
    </row>
    <row r="6" spans="1:6" ht="45.75" thickBot="1">
      <c r="A6" s="88" t="s">
        <v>34</v>
      </c>
      <c r="B6" s="89" t="s">
        <v>35</v>
      </c>
      <c r="C6" s="89" t="s">
        <v>36</v>
      </c>
      <c r="D6" s="90" t="s">
        <v>67</v>
      </c>
      <c r="E6" s="91" t="s">
        <v>66</v>
      </c>
      <c r="F6" s="21"/>
    </row>
    <row r="7" spans="1:6" ht="15">
      <c r="A7" s="220" t="s">
        <v>37</v>
      </c>
      <c r="B7" s="114" t="s">
        <v>38</v>
      </c>
      <c r="C7" s="95">
        <v>2</v>
      </c>
      <c r="D7" s="81"/>
      <c r="E7" s="82"/>
      <c r="F7" s="21"/>
    </row>
    <row r="8" spans="1:6" ht="15">
      <c r="A8" s="221"/>
      <c r="B8" s="96" t="s">
        <v>39</v>
      </c>
      <c r="C8" s="110">
        <v>1</v>
      </c>
      <c r="D8" s="112"/>
      <c r="E8" s="82"/>
      <c r="F8" s="21"/>
    </row>
    <row r="9" spans="1:6" ht="15.75" thickBot="1">
      <c r="A9" s="222"/>
      <c r="B9" s="111" t="s">
        <v>40</v>
      </c>
      <c r="C9" s="111">
        <v>0</v>
      </c>
      <c r="D9" s="113"/>
      <c r="E9" s="82"/>
      <c r="F9" s="21"/>
    </row>
    <row r="10" spans="1:6" ht="15">
      <c r="A10" s="220" t="s">
        <v>41</v>
      </c>
      <c r="B10" s="184" t="s">
        <v>42</v>
      </c>
      <c r="C10" s="185">
        <v>1</v>
      </c>
      <c r="D10" s="84"/>
      <c r="E10" s="81"/>
      <c r="F10" s="21"/>
    </row>
    <row r="11" spans="1:6" ht="15.75" thickBot="1">
      <c r="A11" s="221"/>
      <c r="B11" s="186" t="s">
        <v>43</v>
      </c>
      <c r="C11" s="186">
        <v>0</v>
      </c>
      <c r="D11" s="113"/>
      <c r="E11" s="83"/>
      <c r="F11" s="21"/>
    </row>
    <row r="12" spans="1:6" s="122" customFormat="1" ht="15">
      <c r="A12" s="223" t="s">
        <v>44</v>
      </c>
      <c r="B12" s="118" t="s">
        <v>42</v>
      </c>
      <c r="C12" s="119">
        <v>1</v>
      </c>
      <c r="D12" s="120"/>
      <c r="E12" s="120"/>
      <c r="F12" s="121"/>
    </row>
    <row r="13" spans="1:6" s="122" customFormat="1" ht="15.75" thickBot="1">
      <c r="A13" s="214"/>
      <c r="B13" s="123" t="s">
        <v>43</v>
      </c>
      <c r="C13" s="123">
        <v>0</v>
      </c>
      <c r="D13" s="124"/>
      <c r="E13" s="125"/>
      <c r="F13" s="121"/>
    </row>
    <row r="14" spans="1:5" s="122" customFormat="1" ht="15">
      <c r="A14" s="215" t="s">
        <v>75</v>
      </c>
      <c r="B14" s="187" t="s">
        <v>45</v>
      </c>
      <c r="C14" s="188">
        <v>2</v>
      </c>
      <c r="D14" s="126"/>
      <c r="E14" s="120"/>
    </row>
    <row r="15" spans="1:6" s="122" customFormat="1" ht="15">
      <c r="A15" s="216"/>
      <c r="B15" s="189" t="s">
        <v>46</v>
      </c>
      <c r="C15" s="190">
        <v>1</v>
      </c>
      <c r="D15" s="128"/>
      <c r="E15" s="125"/>
      <c r="F15" s="121"/>
    </row>
    <row r="16" spans="1:6" s="122" customFormat="1" ht="15.75" thickBot="1">
      <c r="A16" s="217"/>
      <c r="B16" s="191" t="s">
        <v>47</v>
      </c>
      <c r="C16" s="191">
        <v>0</v>
      </c>
      <c r="D16" s="124"/>
      <c r="E16" s="129"/>
      <c r="F16" s="121"/>
    </row>
    <row r="17" spans="1:5" s="122" customFormat="1" ht="15">
      <c r="A17" s="215" t="s">
        <v>48</v>
      </c>
      <c r="B17" s="130" t="s">
        <v>49</v>
      </c>
      <c r="C17" s="131">
        <v>2</v>
      </c>
      <c r="D17" s="120"/>
      <c r="E17" s="120"/>
    </row>
    <row r="18" spans="1:6" s="122" customFormat="1" ht="15">
      <c r="A18" s="216"/>
      <c r="B18" s="132" t="s">
        <v>50</v>
      </c>
      <c r="C18" s="127">
        <v>1</v>
      </c>
      <c r="D18" s="133"/>
      <c r="E18" s="129"/>
      <c r="F18" s="121"/>
    </row>
    <row r="19" spans="1:6" s="122" customFormat="1" ht="15.75" thickBot="1">
      <c r="A19" s="217"/>
      <c r="B19" s="123" t="s">
        <v>51</v>
      </c>
      <c r="C19" s="123">
        <v>0</v>
      </c>
      <c r="D19" s="133"/>
      <c r="E19" s="129"/>
      <c r="F19" s="121"/>
    </row>
    <row r="20" spans="1:6" s="122" customFormat="1" ht="15">
      <c r="A20" s="153"/>
      <c r="B20" s="192" t="s">
        <v>53</v>
      </c>
      <c r="C20" s="192">
        <v>2</v>
      </c>
      <c r="D20" s="135"/>
      <c r="E20" s="120"/>
      <c r="F20" s="121"/>
    </row>
    <row r="21" spans="1:6" s="122" customFormat="1" ht="15">
      <c r="A21" s="213" t="s">
        <v>52</v>
      </c>
      <c r="B21" s="193" t="s">
        <v>73</v>
      </c>
      <c r="C21" s="194">
        <v>1</v>
      </c>
      <c r="D21" s="170"/>
      <c r="E21" s="169"/>
      <c r="F21" s="121"/>
    </row>
    <row r="22" spans="1:6" s="122" customFormat="1" ht="15.75" thickBot="1">
      <c r="A22" s="214"/>
      <c r="B22" s="191">
        <v>250</v>
      </c>
      <c r="C22" s="191">
        <v>0</v>
      </c>
      <c r="D22" s="124"/>
      <c r="E22" s="129"/>
      <c r="F22" s="121"/>
    </row>
    <row r="23" spans="1:5" ht="15.75" thickBot="1">
      <c r="A23" s="99"/>
      <c r="B23" s="100"/>
      <c r="C23" s="100">
        <f>C7+C10+C12+C14+C17+C20</f>
        <v>10</v>
      </c>
      <c r="D23" s="106">
        <f>SUM(D7:D22)</f>
        <v>0</v>
      </c>
      <c r="E23" s="105"/>
    </row>
    <row r="24" spans="1:5" ht="15">
      <c r="A24" s="142"/>
      <c r="C24" s="20"/>
      <c r="D24" s="80"/>
      <c r="E24" s="80"/>
    </row>
    <row r="25" spans="1:5" ht="15">
      <c r="A25" s="21"/>
      <c r="D25" s="10"/>
      <c r="E25" s="10"/>
    </row>
    <row r="26" spans="1:5" ht="15">
      <c r="A26" s="21"/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="122" customFormat="1" ht="15"/>
    <row r="32" s="122" customFormat="1" ht="15"/>
    <row r="33" s="122" customFormat="1" ht="15"/>
    <row r="34" s="122" customFormat="1" ht="15"/>
    <row r="35" s="122" customFormat="1" ht="15"/>
    <row r="36" s="122" customFormat="1" ht="15"/>
    <row r="37" s="122" customFormat="1" ht="15" customHeight="1"/>
    <row r="38" s="122" customFormat="1" ht="15"/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1:5" ht="15.75" thickBot="1">
      <c r="A42" s="21"/>
      <c r="D42"/>
      <c r="E42"/>
    </row>
    <row r="43" spans="3:4" ht="15">
      <c r="C43" s="20"/>
      <c r="D43" s="80"/>
    </row>
  </sheetData>
  <sheetProtection algorithmName="SHA-512" hashValue="Rk0taR0m4GQgafomkjMLJykl2XLWJFxZ7co3sz3CG8d7Z4lEpxL/gnLsnaIfkBFyNw3XMSYPHK04fmvYGv2x3A==" saltValue="qjbvbuO4IB+cClDSlK1Niw==" spinCount="100000" sheet="1" objects="1" scenarios="1"/>
  <protectedRanges>
    <protectedRange sqref="D7:E22" name="Oblast1"/>
  </protectedRanges>
  <mergeCells count="7">
    <mergeCell ref="A21:A22"/>
    <mergeCell ref="A17:A19"/>
    <mergeCell ref="A5:C5"/>
    <mergeCell ref="A7:A9"/>
    <mergeCell ref="A10:A11"/>
    <mergeCell ref="A12:A13"/>
    <mergeCell ref="A14:A16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E20" sqref="E20"/>
    </sheetView>
  </sheetViews>
  <sheetFormatPr defaultColWidth="9.140625" defaultRowHeight="15"/>
  <cols>
    <col min="1" max="1" width="93.00390625" style="0" customWidth="1"/>
    <col min="2" max="2" width="13.421875" style="0" customWidth="1"/>
    <col min="3" max="3" width="13.8515625" style="0" customWidth="1"/>
    <col min="4" max="4" width="13.28125" style="0" customWidth="1"/>
    <col min="5" max="5" width="13.57421875" style="0" customWidth="1"/>
  </cols>
  <sheetData>
    <row r="1" ht="15">
      <c r="A1" s="108" t="s">
        <v>68</v>
      </c>
    </row>
    <row r="2" ht="43.5">
      <c r="A2" s="109" t="s">
        <v>69</v>
      </c>
    </row>
    <row r="3" ht="43.5">
      <c r="A3" s="115" t="s">
        <v>70</v>
      </c>
    </row>
    <row r="4" ht="15.75" thickBot="1"/>
    <row r="5" spans="1:6" ht="15.75" thickBot="1">
      <c r="A5" s="218" t="s">
        <v>65</v>
      </c>
      <c r="B5" s="219"/>
      <c r="C5" s="219"/>
      <c r="D5" s="219"/>
      <c r="E5" s="92"/>
      <c r="F5" s="21"/>
    </row>
    <row r="6" spans="1:5" ht="45.75" thickBot="1">
      <c r="A6" s="93" t="s">
        <v>34</v>
      </c>
      <c r="B6" s="89" t="s">
        <v>35</v>
      </c>
      <c r="C6" s="89" t="s">
        <v>36</v>
      </c>
      <c r="D6" s="143" t="s">
        <v>67</v>
      </c>
      <c r="E6" s="93" t="s">
        <v>66</v>
      </c>
    </row>
    <row r="7" spans="1:5" ht="15">
      <c r="A7" s="229" t="s">
        <v>54</v>
      </c>
      <c r="B7" s="98" t="s">
        <v>42</v>
      </c>
      <c r="C7" s="98">
        <v>1</v>
      </c>
      <c r="D7" s="85"/>
      <c r="E7" s="86"/>
    </row>
    <row r="8" spans="1:5" ht="15.75" thickBot="1">
      <c r="A8" s="230"/>
      <c r="B8" s="111" t="s">
        <v>43</v>
      </c>
      <c r="C8" s="111">
        <v>0</v>
      </c>
      <c r="D8" s="113"/>
      <c r="E8" s="87"/>
    </row>
    <row r="9" spans="1:5" ht="15">
      <c r="A9" s="141" t="s">
        <v>55</v>
      </c>
      <c r="B9" s="195" t="s">
        <v>42</v>
      </c>
      <c r="C9" s="195">
        <v>1</v>
      </c>
      <c r="D9" s="85"/>
      <c r="E9" s="85"/>
    </row>
    <row r="10" spans="1:5" ht="15.75" thickBot="1">
      <c r="A10" s="79" t="s">
        <v>56</v>
      </c>
      <c r="B10" s="186" t="s">
        <v>43</v>
      </c>
      <c r="C10" s="186">
        <v>0</v>
      </c>
      <c r="D10" s="113"/>
      <c r="E10" s="87"/>
    </row>
    <row r="11" spans="1:5" ht="15">
      <c r="A11" s="231" t="s">
        <v>57</v>
      </c>
      <c r="B11" s="136" t="s">
        <v>42</v>
      </c>
      <c r="C11" s="136">
        <v>1</v>
      </c>
      <c r="D11" s="137"/>
      <c r="E11" s="137"/>
    </row>
    <row r="12" spans="1:5" ht="15.75" thickBot="1">
      <c r="A12" s="231"/>
      <c r="B12" s="123" t="s">
        <v>43</v>
      </c>
      <c r="C12" s="123">
        <v>0</v>
      </c>
      <c r="D12" s="124"/>
      <c r="E12" s="138"/>
    </row>
    <row r="13" spans="1:5" ht="15">
      <c r="A13" s="224" t="s">
        <v>58</v>
      </c>
      <c r="B13" s="196" t="s">
        <v>42</v>
      </c>
      <c r="C13" s="188">
        <v>1</v>
      </c>
      <c r="D13" s="135"/>
      <c r="E13" s="137"/>
    </row>
    <row r="14" spans="1:5" ht="15.75" thickBot="1">
      <c r="A14" s="225"/>
      <c r="B14" s="191" t="s">
        <v>43</v>
      </c>
      <c r="C14" s="191">
        <v>0</v>
      </c>
      <c r="D14" s="139"/>
      <c r="E14" s="139"/>
    </row>
    <row r="15" spans="1:5" ht="15">
      <c r="A15" s="224" t="s">
        <v>59</v>
      </c>
      <c r="B15" s="136" t="s">
        <v>42</v>
      </c>
      <c r="C15" s="136">
        <v>1</v>
      </c>
      <c r="D15" s="135"/>
      <c r="E15" s="137"/>
    </row>
    <row r="16" spans="1:5" ht="15.75" thickBot="1">
      <c r="A16" s="225"/>
      <c r="B16" s="123" t="s">
        <v>43</v>
      </c>
      <c r="C16" s="123">
        <v>0</v>
      </c>
      <c r="D16" s="137"/>
      <c r="E16" s="137"/>
    </row>
    <row r="17" spans="1:5" ht="15">
      <c r="A17" s="226" t="s">
        <v>60</v>
      </c>
      <c r="B17" s="188" t="s">
        <v>42</v>
      </c>
      <c r="C17" s="196">
        <v>1</v>
      </c>
      <c r="D17" s="135"/>
      <c r="E17" s="140"/>
    </row>
    <row r="18" spans="1:5" ht="15.75" thickBot="1">
      <c r="A18" s="227"/>
      <c r="B18" s="191" t="s">
        <v>43</v>
      </c>
      <c r="C18" s="191">
        <v>0</v>
      </c>
      <c r="D18" s="138"/>
      <c r="E18" s="139"/>
    </row>
    <row r="19" spans="1:5" ht="30">
      <c r="A19" s="228" t="s">
        <v>61</v>
      </c>
      <c r="B19" s="97" t="s">
        <v>62</v>
      </c>
      <c r="C19" s="114">
        <v>2</v>
      </c>
      <c r="D19" s="81"/>
      <c r="E19" s="86"/>
    </row>
    <row r="20" spans="1:5" ht="30">
      <c r="A20" s="228"/>
      <c r="B20" s="110" t="s">
        <v>63</v>
      </c>
      <c r="C20" s="94">
        <v>1</v>
      </c>
      <c r="D20" s="112"/>
      <c r="E20" s="85"/>
    </row>
    <row r="21" spans="1:5" ht="30.75" thickBot="1">
      <c r="A21" s="228"/>
      <c r="B21" s="111" t="s">
        <v>64</v>
      </c>
      <c r="C21" s="111">
        <v>0</v>
      </c>
      <c r="D21" s="113"/>
      <c r="E21" s="87"/>
    </row>
    <row r="22" spans="1:5" ht="15.75" thickBot="1">
      <c r="A22" s="102"/>
      <c r="B22" s="102"/>
      <c r="C22" s="171">
        <f>C7+C9+C11+C13+C15+C17+C19</f>
        <v>8</v>
      </c>
      <c r="D22" s="104">
        <f>SUM(D7:D21)</f>
        <v>0</v>
      </c>
      <c r="E22" s="105"/>
    </row>
  </sheetData>
  <sheetProtection algorithmName="SHA-512" hashValue="CkfE/GOd8c6ZeKLx9wGsNdiDl5j9sO0fQ8P2n31CZ75CRv6xGTNJlsAJqh8Nck7LUeSk3K53K0/SymwNM7n++A==" saltValue="ZpKJVNKkBPpEbqzsmlRYNQ==" spinCount="100000" sheet="1" objects="1" scenarios="1"/>
  <protectedRanges>
    <protectedRange sqref="D7:E21" name="Oblast1"/>
  </protectedRanges>
  <mergeCells count="7">
    <mergeCell ref="A5:D5"/>
    <mergeCell ref="A15:A16"/>
    <mergeCell ref="A17:A18"/>
    <mergeCell ref="A19:A21"/>
    <mergeCell ref="A7:A8"/>
    <mergeCell ref="A11:A12"/>
    <mergeCell ref="A13:A14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">
      <selection activeCell="D8" sqref="D8"/>
    </sheetView>
  </sheetViews>
  <sheetFormatPr defaultColWidth="9.140625" defaultRowHeight="15"/>
  <cols>
    <col min="1" max="1" width="108.421875" style="0" customWidth="1"/>
    <col min="2" max="2" width="16.7109375" style="0" customWidth="1"/>
    <col min="3" max="3" width="15.00390625" style="32" customWidth="1"/>
    <col min="4" max="4" width="13.7109375" style="32" customWidth="1"/>
    <col min="5" max="5" width="12.8515625" style="32" customWidth="1"/>
  </cols>
  <sheetData>
    <row r="1" spans="1:2" ht="15">
      <c r="A1" s="108" t="s">
        <v>68</v>
      </c>
      <c r="B1" s="32"/>
    </row>
    <row r="2" spans="1:2" ht="29.25">
      <c r="A2" s="109" t="s">
        <v>69</v>
      </c>
      <c r="B2" s="32"/>
    </row>
    <row r="3" spans="1:2" ht="43.5">
      <c r="A3" s="115" t="s">
        <v>70</v>
      </c>
      <c r="B3" s="32"/>
    </row>
    <row r="4" spans="1:2" ht="15.75" thickBot="1">
      <c r="A4" s="107"/>
      <c r="B4" s="32"/>
    </row>
    <row r="5" spans="1:5" ht="15.75" thickBot="1">
      <c r="A5" s="218" t="s">
        <v>33</v>
      </c>
      <c r="B5" s="219"/>
      <c r="C5" s="219"/>
      <c r="D5" s="92"/>
      <c r="E5" s="103"/>
    </row>
    <row r="6" spans="1:6" ht="45.75" thickBot="1">
      <c r="A6" s="88" t="s">
        <v>34</v>
      </c>
      <c r="B6" s="89" t="s">
        <v>35</v>
      </c>
      <c r="C6" s="89" t="s">
        <v>36</v>
      </c>
      <c r="D6" s="90" t="s">
        <v>67</v>
      </c>
      <c r="E6" s="91" t="s">
        <v>66</v>
      </c>
      <c r="F6" s="21"/>
    </row>
    <row r="7" spans="1:6" ht="15">
      <c r="A7" s="220" t="s">
        <v>37</v>
      </c>
      <c r="B7" s="114" t="s">
        <v>38</v>
      </c>
      <c r="C7" s="95">
        <v>2</v>
      </c>
      <c r="D7" s="81"/>
      <c r="E7" s="82"/>
      <c r="F7" s="21"/>
    </row>
    <row r="8" spans="1:6" ht="15">
      <c r="A8" s="221"/>
      <c r="B8" s="96" t="s">
        <v>39</v>
      </c>
      <c r="C8" s="110">
        <v>1</v>
      </c>
      <c r="D8" s="112"/>
      <c r="E8" s="82"/>
      <c r="F8" s="21"/>
    </row>
    <row r="9" spans="1:6" ht="15.75" thickBot="1">
      <c r="A9" s="222"/>
      <c r="B9" s="111" t="s">
        <v>40</v>
      </c>
      <c r="C9" s="111">
        <v>0</v>
      </c>
      <c r="D9" s="113"/>
      <c r="E9" s="82"/>
      <c r="F9" s="21"/>
    </row>
    <row r="10" spans="1:6" ht="15">
      <c r="A10" s="220" t="s">
        <v>41</v>
      </c>
      <c r="B10" s="184" t="s">
        <v>42</v>
      </c>
      <c r="C10" s="185">
        <v>1</v>
      </c>
      <c r="D10" s="84"/>
      <c r="E10" s="81"/>
      <c r="F10" s="21"/>
    </row>
    <row r="11" spans="1:6" ht="15.75" thickBot="1">
      <c r="A11" s="221"/>
      <c r="B11" s="186" t="s">
        <v>43</v>
      </c>
      <c r="C11" s="186">
        <v>0</v>
      </c>
      <c r="D11" s="113"/>
      <c r="E11" s="83"/>
      <c r="F11" s="21"/>
    </row>
    <row r="12" spans="1:6" s="122" customFormat="1" ht="15">
      <c r="A12" s="223" t="s">
        <v>44</v>
      </c>
      <c r="B12" s="118" t="s">
        <v>42</v>
      </c>
      <c r="C12" s="119">
        <v>1</v>
      </c>
      <c r="D12" s="120"/>
      <c r="E12" s="120"/>
      <c r="F12" s="121"/>
    </row>
    <row r="13" spans="1:6" s="122" customFormat="1" ht="15.75" thickBot="1">
      <c r="A13" s="214"/>
      <c r="B13" s="123" t="s">
        <v>43</v>
      </c>
      <c r="C13" s="123">
        <v>0</v>
      </c>
      <c r="D13" s="124"/>
      <c r="E13" s="125"/>
      <c r="F13" s="121"/>
    </row>
    <row r="14" spans="1:5" s="122" customFormat="1" ht="15">
      <c r="A14" s="215" t="s">
        <v>75</v>
      </c>
      <c r="B14" s="187" t="s">
        <v>45</v>
      </c>
      <c r="C14" s="188">
        <v>2</v>
      </c>
      <c r="D14" s="126"/>
      <c r="E14" s="120"/>
    </row>
    <row r="15" spans="1:6" s="122" customFormat="1" ht="15">
      <c r="A15" s="216"/>
      <c r="B15" s="189" t="s">
        <v>46</v>
      </c>
      <c r="C15" s="190">
        <v>1</v>
      </c>
      <c r="D15" s="128"/>
      <c r="E15" s="125"/>
      <c r="F15" s="121"/>
    </row>
    <row r="16" spans="1:6" s="122" customFormat="1" ht="15.75" thickBot="1">
      <c r="A16" s="217"/>
      <c r="B16" s="191" t="s">
        <v>47</v>
      </c>
      <c r="C16" s="191">
        <v>0</v>
      </c>
      <c r="D16" s="124"/>
      <c r="E16" s="129"/>
      <c r="F16" s="121"/>
    </row>
    <row r="17" spans="1:5" s="122" customFormat="1" ht="15">
      <c r="A17" s="215" t="s">
        <v>48</v>
      </c>
      <c r="B17" s="130" t="s">
        <v>49</v>
      </c>
      <c r="C17" s="131">
        <v>2</v>
      </c>
      <c r="D17" s="120"/>
      <c r="E17" s="120"/>
    </row>
    <row r="18" spans="1:6" s="122" customFormat="1" ht="15">
      <c r="A18" s="216"/>
      <c r="B18" s="132" t="s">
        <v>50</v>
      </c>
      <c r="C18" s="127">
        <v>1</v>
      </c>
      <c r="D18" s="133"/>
      <c r="E18" s="129"/>
      <c r="F18" s="121"/>
    </row>
    <row r="19" spans="1:6" s="122" customFormat="1" ht="15.75" thickBot="1">
      <c r="A19" s="217"/>
      <c r="B19" s="123" t="s">
        <v>51</v>
      </c>
      <c r="C19" s="134">
        <v>0</v>
      </c>
      <c r="D19" s="133"/>
      <c r="E19" s="129"/>
      <c r="F19" s="121"/>
    </row>
    <row r="20" spans="1:6" s="122" customFormat="1" ht="15">
      <c r="A20" s="153"/>
      <c r="B20" s="193" t="s">
        <v>53</v>
      </c>
      <c r="C20" s="188">
        <v>2</v>
      </c>
      <c r="D20" s="120"/>
      <c r="E20" s="120"/>
      <c r="F20" s="121"/>
    </row>
    <row r="21" spans="1:6" s="122" customFormat="1" ht="15">
      <c r="A21" s="213" t="s">
        <v>52</v>
      </c>
      <c r="B21" s="189" t="s">
        <v>76</v>
      </c>
      <c r="C21" s="189">
        <v>1</v>
      </c>
      <c r="D21" s="128"/>
      <c r="E21" s="169"/>
      <c r="F21" s="121"/>
    </row>
    <row r="22" spans="1:6" s="122" customFormat="1" ht="15.75" thickBot="1">
      <c r="A22" s="214"/>
      <c r="B22" s="191">
        <v>250</v>
      </c>
      <c r="C22" s="191">
        <v>0</v>
      </c>
      <c r="D22" s="124"/>
      <c r="E22" s="129"/>
      <c r="F22" s="121"/>
    </row>
    <row r="23" spans="1:5" ht="15.75" thickBot="1">
      <c r="A23" s="99"/>
      <c r="B23" s="100"/>
      <c r="C23" s="101">
        <f>C7+C10+C12+C14+C17+C20</f>
        <v>10</v>
      </c>
      <c r="D23" s="106">
        <f>SUM(D7:D22)</f>
        <v>0</v>
      </c>
      <c r="E23" s="105"/>
    </row>
    <row r="24" spans="1:5" ht="15.75" thickBot="1">
      <c r="A24" s="166"/>
      <c r="C24" s="167"/>
      <c r="D24" s="167"/>
      <c r="E24" s="167"/>
    </row>
    <row r="25" spans="1:6" ht="15.75" thickBot="1">
      <c r="A25" s="218" t="s">
        <v>65</v>
      </c>
      <c r="B25" s="219"/>
      <c r="C25" s="219"/>
      <c r="D25" s="219"/>
      <c r="E25" s="92"/>
      <c r="F25" s="21"/>
    </row>
    <row r="26" spans="1:6" ht="45.75" thickBot="1">
      <c r="A26" s="93" t="s">
        <v>34</v>
      </c>
      <c r="B26" s="89" t="s">
        <v>35</v>
      </c>
      <c r="C26" s="89" t="s">
        <v>36</v>
      </c>
      <c r="D26" s="90" t="s">
        <v>67</v>
      </c>
      <c r="E26" s="91" t="s">
        <v>66</v>
      </c>
      <c r="F26" s="21"/>
    </row>
    <row r="27" spans="1:5" ht="15">
      <c r="A27" s="229" t="s">
        <v>54</v>
      </c>
      <c r="B27" s="98" t="s">
        <v>42</v>
      </c>
      <c r="C27" s="98">
        <v>1</v>
      </c>
      <c r="D27" s="85"/>
      <c r="E27" s="86"/>
    </row>
    <row r="28" spans="1:5" ht="15.75" thickBot="1">
      <c r="A28" s="230"/>
      <c r="B28" s="111" t="s">
        <v>43</v>
      </c>
      <c r="C28" s="111">
        <v>0</v>
      </c>
      <c r="D28" s="113"/>
      <c r="E28" s="87"/>
    </row>
    <row r="29" spans="1:5" ht="15">
      <c r="A29" s="154" t="s">
        <v>55</v>
      </c>
      <c r="B29" s="195" t="s">
        <v>42</v>
      </c>
      <c r="C29" s="195">
        <v>1</v>
      </c>
      <c r="D29" s="85"/>
      <c r="E29" s="85"/>
    </row>
    <row r="30" spans="1:5" ht="15.75" thickBot="1">
      <c r="A30" s="79" t="s">
        <v>56</v>
      </c>
      <c r="B30" s="186" t="s">
        <v>43</v>
      </c>
      <c r="C30" s="186">
        <v>0</v>
      </c>
      <c r="D30" s="113"/>
      <c r="E30" s="87"/>
    </row>
    <row r="31" spans="1:5" s="122" customFormat="1" ht="15">
      <c r="A31" s="231" t="s">
        <v>57</v>
      </c>
      <c r="B31" s="136" t="s">
        <v>42</v>
      </c>
      <c r="C31" s="136">
        <v>1</v>
      </c>
      <c r="D31" s="137"/>
      <c r="E31" s="137"/>
    </row>
    <row r="32" spans="1:5" s="122" customFormat="1" ht="15.75" thickBot="1">
      <c r="A32" s="231"/>
      <c r="B32" s="123" t="s">
        <v>43</v>
      </c>
      <c r="C32" s="123">
        <v>0</v>
      </c>
      <c r="D32" s="124"/>
      <c r="E32" s="138"/>
    </row>
    <row r="33" spans="1:5" s="122" customFormat="1" ht="15">
      <c r="A33" s="224" t="s">
        <v>58</v>
      </c>
      <c r="B33" s="196" t="s">
        <v>42</v>
      </c>
      <c r="C33" s="188">
        <v>1</v>
      </c>
      <c r="D33" s="135"/>
      <c r="E33" s="137"/>
    </row>
    <row r="34" spans="1:5" s="122" customFormat="1" ht="15.75" thickBot="1">
      <c r="A34" s="225"/>
      <c r="B34" s="191" t="s">
        <v>43</v>
      </c>
      <c r="C34" s="191">
        <v>0</v>
      </c>
      <c r="D34" s="139"/>
      <c r="E34" s="139"/>
    </row>
    <row r="35" spans="1:5" s="122" customFormat="1" ht="15">
      <c r="A35" s="224" t="s">
        <v>59</v>
      </c>
      <c r="B35" s="136" t="s">
        <v>42</v>
      </c>
      <c r="C35" s="136">
        <v>1</v>
      </c>
      <c r="D35" s="135"/>
      <c r="E35" s="137"/>
    </row>
    <row r="36" spans="1:5" s="122" customFormat="1" ht="15.75" thickBot="1">
      <c r="A36" s="225"/>
      <c r="B36" s="123" t="s">
        <v>43</v>
      </c>
      <c r="C36" s="123">
        <v>0</v>
      </c>
      <c r="D36" s="137"/>
      <c r="E36" s="137"/>
    </row>
    <row r="37" spans="1:5" s="122" customFormat="1" ht="15">
      <c r="A37" s="226" t="s">
        <v>60</v>
      </c>
      <c r="B37" s="188" t="s">
        <v>42</v>
      </c>
      <c r="C37" s="196">
        <v>1</v>
      </c>
      <c r="D37" s="135"/>
      <c r="E37" s="140"/>
    </row>
    <row r="38" spans="1:5" s="122" customFormat="1" ht="15.75" thickBot="1">
      <c r="A38" s="227"/>
      <c r="B38" s="191" t="s">
        <v>43</v>
      </c>
      <c r="C38" s="191">
        <v>0</v>
      </c>
      <c r="D38" s="138"/>
      <c r="E38" s="139"/>
    </row>
    <row r="39" spans="1:5" ht="15">
      <c r="A39" s="228" t="s">
        <v>61</v>
      </c>
      <c r="B39" s="97" t="s">
        <v>62</v>
      </c>
      <c r="C39" s="114">
        <v>2</v>
      </c>
      <c r="D39" s="81"/>
      <c r="E39" s="86"/>
    </row>
    <row r="40" spans="1:5" ht="15">
      <c r="A40" s="228"/>
      <c r="B40" s="110" t="s">
        <v>63</v>
      </c>
      <c r="C40" s="94">
        <v>1</v>
      </c>
      <c r="D40" s="112"/>
      <c r="E40" s="85"/>
    </row>
    <row r="41" spans="1:5" ht="15.75" thickBot="1">
      <c r="A41" s="228"/>
      <c r="B41" s="111" t="s">
        <v>64</v>
      </c>
      <c r="C41" s="111">
        <v>0</v>
      </c>
      <c r="D41" s="113"/>
      <c r="E41" s="87"/>
    </row>
    <row r="42" spans="1:6" ht="15.75" thickBot="1">
      <c r="A42" s="102"/>
      <c r="B42" s="102"/>
      <c r="C42" s="168">
        <f>C27+C29+C31+C33+C35+C37+C39</f>
        <v>8</v>
      </c>
      <c r="D42" s="104">
        <f>SUM(D27:D41)</f>
        <v>0</v>
      </c>
      <c r="E42" s="105"/>
      <c r="F42" s="21"/>
    </row>
    <row r="43" spans="1:6" ht="15.75" thickBot="1">
      <c r="A43" s="232">
        <f>C23+C42</f>
        <v>18</v>
      </c>
      <c r="B43" s="232"/>
      <c r="C43" s="232"/>
      <c r="D43" s="172">
        <f>D23+D42</f>
        <v>0</v>
      </c>
      <c r="E43" s="102"/>
      <c r="F43" s="21"/>
    </row>
  </sheetData>
  <sheetProtection algorithmName="SHA-512" hashValue="FJeAPJ+kMho9/AaEEBkCI22wBJVocWgz4tFweLMePTkPAE1CVGRYK1euFvnV3bIGDaxbsejlNJ2YaAqvdHeBUg==" saltValue="CzuX96Bzz9SiW2J8ovUz1w==" spinCount="100000" sheet="1" objects="1" scenarios="1"/>
  <protectedRanges>
    <protectedRange sqref="D7:E22 D27:E41" name="Oblast1"/>
  </protectedRanges>
  <mergeCells count="15">
    <mergeCell ref="A17:A19"/>
    <mergeCell ref="A5:C5"/>
    <mergeCell ref="A7:A9"/>
    <mergeCell ref="A10:A11"/>
    <mergeCell ref="A12:A13"/>
    <mergeCell ref="A14:A16"/>
    <mergeCell ref="A37:A38"/>
    <mergeCell ref="A39:A41"/>
    <mergeCell ref="A43:C43"/>
    <mergeCell ref="A21:A22"/>
    <mergeCell ref="A25:D25"/>
    <mergeCell ref="A27:A28"/>
    <mergeCell ref="A31:A32"/>
    <mergeCell ref="A33:A34"/>
    <mergeCell ref="A35:A36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Kamila</dc:creator>
  <cp:keywords/>
  <dc:description/>
  <cp:lastModifiedBy>Lámerová Barbora</cp:lastModifiedBy>
  <cp:lastPrinted>2023-11-15T10:10:12Z</cp:lastPrinted>
  <dcterms:created xsi:type="dcterms:W3CDTF">2023-04-14T10:50:34Z</dcterms:created>
  <dcterms:modified xsi:type="dcterms:W3CDTF">2023-11-15T10:13:34Z</dcterms:modified>
  <cp:category/>
  <cp:version/>
  <cp:contentType/>
  <cp:contentStatus/>
</cp:coreProperties>
</file>