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STAVBY\Nabídky ke zpracování\Zouhar\2023\Rozpocty\002 FN Bohunice - Loudil\"/>
    </mc:Choice>
  </mc:AlternateContent>
  <xr:revisionPtr revIDLastSave="0" documentId="13_ncr:11_{A653133A-4435-4C40-9570-B494AC7154E4}" xr6:coauthVersionLast="47" xr6:coauthVersionMax="47" xr10:uidLastSave="{00000000-0000-0000-0000-000000000000}"/>
  <bookViews>
    <workbookView xWindow="-120" yWindow="-120" windowWidth="38640" windowHeight="21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'SO01 001 Pol'!$A$1:$X$169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 l="1"/>
  <c r="BA166" i="12"/>
  <c r="BA128" i="12"/>
  <c r="BA83" i="12"/>
  <c r="BA48" i="12"/>
  <c r="BA13" i="12"/>
  <c r="BA10" i="12"/>
  <c r="G9" i="12"/>
  <c r="M9" i="12" s="1"/>
  <c r="I9" i="12"/>
  <c r="K9" i="12"/>
  <c r="O9" i="12"/>
  <c r="Q9" i="12"/>
  <c r="Q8" i="12" s="1"/>
  <c r="V9" i="12"/>
  <c r="G12" i="12"/>
  <c r="I12" i="12"/>
  <c r="I8" i="12" s="1"/>
  <c r="K12" i="12"/>
  <c r="K8" i="12" s="1"/>
  <c r="M12" i="12"/>
  <c r="O12" i="12"/>
  <c r="O8" i="12" s="1"/>
  <c r="Q12" i="12"/>
  <c r="V12" i="12"/>
  <c r="G15" i="12"/>
  <c r="M15" i="12" s="1"/>
  <c r="I15" i="12"/>
  <c r="K15" i="12"/>
  <c r="O15" i="12"/>
  <c r="Q15" i="12"/>
  <c r="V15" i="12"/>
  <c r="V8" i="12" s="1"/>
  <c r="G17" i="12"/>
  <c r="M17" i="12" s="1"/>
  <c r="I17" i="12"/>
  <c r="K17" i="12"/>
  <c r="O17" i="12"/>
  <c r="Q17" i="12"/>
  <c r="V17" i="12"/>
  <c r="I19" i="12"/>
  <c r="K19" i="12"/>
  <c r="G20" i="12"/>
  <c r="M20" i="12" s="1"/>
  <c r="M19" i="12" s="1"/>
  <c r="I20" i="12"/>
  <c r="K20" i="12"/>
  <c r="O20" i="12"/>
  <c r="O19" i="12" s="1"/>
  <c r="Q20" i="12"/>
  <c r="Q19" i="12" s="1"/>
  <c r="V20" i="12"/>
  <c r="V19" i="12" s="1"/>
  <c r="G22" i="12"/>
  <c r="M22" i="12" s="1"/>
  <c r="M21" i="12" s="1"/>
  <c r="I22" i="12"/>
  <c r="K22" i="12"/>
  <c r="K21" i="12" s="1"/>
  <c r="O22" i="12"/>
  <c r="O21" i="12" s="1"/>
  <c r="Q22" i="12"/>
  <c r="Q21" i="12" s="1"/>
  <c r="V22" i="12"/>
  <c r="V21" i="12" s="1"/>
  <c r="G25" i="12"/>
  <c r="M25" i="12" s="1"/>
  <c r="I25" i="12"/>
  <c r="I21" i="12" s="1"/>
  <c r="K25" i="12"/>
  <c r="O25" i="12"/>
  <c r="Q25" i="12"/>
  <c r="V25" i="12"/>
  <c r="K28" i="12"/>
  <c r="G29" i="12"/>
  <c r="M29" i="12" s="1"/>
  <c r="I29" i="12"/>
  <c r="I28" i="12" s="1"/>
  <c r="K29" i="12"/>
  <c r="O29" i="12"/>
  <c r="Q29" i="12"/>
  <c r="Q28" i="12" s="1"/>
  <c r="V29" i="12"/>
  <c r="V28" i="12" s="1"/>
  <c r="G32" i="12"/>
  <c r="M32" i="12" s="1"/>
  <c r="I32" i="12"/>
  <c r="K32" i="12"/>
  <c r="O32" i="12"/>
  <c r="O28" i="12" s="1"/>
  <c r="Q32" i="12"/>
  <c r="V32" i="12"/>
  <c r="G35" i="12"/>
  <c r="I35" i="12"/>
  <c r="K35" i="12"/>
  <c r="M35" i="12"/>
  <c r="O35" i="12"/>
  <c r="Q35" i="12"/>
  <c r="V35" i="12"/>
  <c r="G38" i="12"/>
  <c r="G28" i="12" s="1"/>
  <c r="I56" i="1" s="1"/>
  <c r="I38" i="12"/>
  <c r="K38" i="12"/>
  <c r="O38" i="12"/>
  <c r="Q38" i="12"/>
  <c r="V38" i="12"/>
  <c r="I46" i="12"/>
  <c r="G47" i="12"/>
  <c r="M47" i="12" s="1"/>
  <c r="I47" i="12"/>
  <c r="K47" i="12"/>
  <c r="K46" i="12" s="1"/>
  <c r="O47" i="12"/>
  <c r="Q47" i="12"/>
  <c r="Q46" i="12" s="1"/>
  <c r="V47" i="12"/>
  <c r="V46" i="12" s="1"/>
  <c r="G50" i="12"/>
  <c r="G46" i="12" s="1"/>
  <c r="I57" i="1" s="1"/>
  <c r="I50" i="12"/>
  <c r="K50" i="12"/>
  <c r="O50" i="12"/>
  <c r="Q50" i="12"/>
  <c r="V50" i="12"/>
  <c r="G53" i="12"/>
  <c r="M53" i="12" s="1"/>
  <c r="I53" i="12"/>
  <c r="K53" i="12"/>
  <c r="O53" i="12"/>
  <c r="O46" i="12" s="1"/>
  <c r="Q53" i="12"/>
  <c r="V53" i="12"/>
  <c r="G57" i="12"/>
  <c r="M57" i="12" s="1"/>
  <c r="I57" i="12"/>
  <c r="I56" i="12" s="1"/>
  <c r="K57" i="12"/>
  <c r="K56" i="12" s="1"/>
  <c r="O57" i="12"/>
  <c r="O56" i="12" s="1"/>
  <c r="Q57" i="12"/>
  <c r="Q56" i="12" s="1"/>
  <c r="V57" i="12"/>
  <c r="V56" i="12" s="1"/>
  <c r="G60" i="12"/>
  <c r="M60" i="12" s="1"/>
  <c r="I60" i="12"/>
  <c r="K60" i="12"/>
  <c r="O60" i="12"/>
  <c r="Q60" i="12"/>
  <c r="V60" i="12"/>
  <c r="G63" i="12"/>
  <c r="I63" i="12"/>
  <c r="K63" i="12"/>
  <c r="O63" i="12"/>
  <c r="Q63" i="12"/>
  <c r="V63" i="12"/>
  <c r="G66" i="12"/>
  <c r="M66" i="12" s="1"/>
  <c r="I66" i="12"/>
  <c r="K66" i="12"/>
  <c r="O66" i="12"/>
  <c r="Q66" i="12"/>
  <c r="V66" i="12"/>
  <c r="G69" i="12"/>
  <c r="M69" i="12" s="1"/>
  <c r="I69" i="12"/>
  <c r="K69" i="12"/>
  <c r="O69" i="12"/>
  <c r="Q69" i="12"/>
  <c r="V69" i="12"/>
  <c r="G73" i="12"/>
  <c r="I73" i="12"/>
  <c r="K73" i="12"/>
  <c r="M73" i="12"/>
  <c r="O73" i="12"/>
  <c r="Q73" i="12"/>
  <c r="V73" i="12"/>
  <c r="G79" i="12"/>
  <c r="M79" i="12" s="1"/>
  <c r="I79" i="12"/>
  <c r="K79" i="12"/>
  <c r="O79" i="12"/>
  <c r="Q79" i="12"/>
  <c r="V79" i="12"/>
  <c r="I81" i="12"/>
  <c r="O81" i="12"/>
  <c r="G82" i="12"/>
  <c r="M82" i="12" s="1"/>
  <c r="M81" i="12" s="1"/>
  <c r="I82" i="12"/>
  <c r="K82" i="12"/>
  <c r="K81" i="12" s="1"/>
  <c r="O82" i="12"/>
  <c r="Q82" i="12"/>
  <c r="Q81" i="12" s="1"/>
  <c r="V82" i="12"/>
  <c r="V81" i="12" s="1"/>
  <c r="G86" i="12"/>
  <c r="M86" i="12" s="1"/>
  <c r="I86" i="12"/>
  <c r="K86" i="12"/>
  <c r="O86" i="12"/>
  <c r="Q86" i="12"/>
  <c r="V86" i="12"/>
  <c r="O92" i="12"/>
  <c r="V92" i="12"/>
  <c r="G93" i="12"/>
  <c r="G92" i="12" s="1"/>
  <c r="I60" i="1" s="1"/>
  <c r="I93" i="12"/>
  <c r="I92" i="12" s="1"/>
  <c r="K93" i="12"/>
  <c r="K92" i="12" s="1"/>
  <c r="O93" i="12"/>
  <c r="Q93" i="12"/>
  <c r="Q92" i="12" s="1"/>
  <c r="V93" i="12"/>
  <c r="G95" i="12"/>
  <c r="I95" i="12"/>
  <c r="K95" i="12"/>
  <c r="M95" i="12"/>
  <c r="O95" i="12"/>
  <c r="Q95" i="12"/>
  <c r="V95" i="12"/>
  <c r="V97" i="12"/>
  <c r="G98" i="12"/>
  <c r="M98" i="12" s="1"/>
  <c r="M97" i="12" s="1"/>
  <c r="I98" i="12"/>
  <c r="I97" i="12" s="1"/>
  <c r="K98" i="12"/>
  <c r="K97" i="12" s="1"/>
  <c r="O98" i="12"/>
  <c r="O97" i="12" s="1"/>
  <c r="Q98" i="12"/>
  <c r="Q97" i="12" s="1"/>
  <c r="V98" i="12"/>
  <c r="Q100" i="12"/>
  <c r="G101" i="12"/>
  <c r="M101" i="12" s="1"/>
  <c r="I101" i="12"/>
  <c r="I100" i="12" s="1"/>
  <c r="K101" i="12"/>
  <c r="K100" i="12" s="1"/>
  <c r="O101" i="12"/>
  <c r="Q101" i="12"/>
  <c r="V101" i="12"/>
  <c r="V100" i="12" s="1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O100" i="12" s="1"/>
  <c r="Q105" i="12"/>
  <c r="V105" i="12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Q109" i="12"/>
  <c r="V109" i="12"/>
  <c r="I113" i="12"/>
  <c r="K113" i="12"/>
  <c r="G114" i="12"/>
  <c r="M114" i="12" s="1"/>
  <c r="M113" i="12" s="1"/>
  <c r="I114" i="12"/>
  <c r="K114" i="12"/>
  <c r="O114" i="12"/>
  <c r="O113" i="12" s="1"/>
  <c r="Q114" i="12"/>
  <c r="Q113" i="12" s="1"/>
  <c r="V114" i="12"/>
  <c r="V113" i="12" s="1"/>
  <c r="G116" i="12"/>
  <c r="M116" i="12" s="1"/>
  <c r="I116" i="12"/>
  <c r="K116" i="12"/>
  <c r="O116" i="12"/>
  <c r="Q116" i="12"/>
  <c r="V116" i="12"/>
  <c r="O121" i="12"/>
  <c r="Q121" i="12"/>
  <c r="G122" i="12"/>
  <c r="M122" i="12" s="1"/>
  <c r="M121" i="12" s="1"/>
  <c r="I122" i="12"/>
  <c r="K122" i="12"/>
  <c r="O122" i="12"/>
  <c r="Q122" i="12"/>
  <c r="V122" i="12"/>
  <c r="V121" i="12" s="1"/>
  <c r="G124" i="12"/>
  <c r="I124" i="12"/>
  <c r="I121" i="12" s="1"/>
  <c r="K124" i="12"/>
  <c r="K121" i="12" s="1"/>
  <c r="M124" i="12"/>
  <c r="O124" i="12"/>
  <c r="Q124" i="12"/>
  <c r="V124" i="12"/>
  <c r="O126" i="12"/>
  <c r="Q126" i="12"/>
  <c r="G127" i="12"/>
  <c r="M127" i="12" s="1"/>
  <c r="M126" i="12" s="1"/>
  <c r="I127" i="12"/>
  <c r="I126" i="12" s="1"/>
  <c r="K127" i="12"/>
  <c r="K126" i="12" s="1"/>
  <c r="O127" i="12"/>
  <c r="Q127" i="12"/>
  <c r="V127" i="12"/>
  <c r="V126" i="12" s="1"/>
  <c r="G129" i="12"/>
  <c r="I66" i="1" s="1"/>
  <c r="K129" i="12"/>
  <c r="M129" i="12"/>
  <c r="Q129" i="12"/>
  <c r="V129" i="12"/>
  <c r="G130" i="12"/>
  <c r="I130" i="12"/>
  <c r="I129" i="12" s="1"/>
  <c r="K130" i="12"/>
  <c r="M130" i="12"/>
  <c r="O130" i="12"/>
  <c r="O129" i="12" s="1"/>
  <c r="Q130" i="12"/>
  <c r="V130" i="12"/>
  <c r="O132" i="12"/>
  <c r="G133" i="12"/>
  <c r="M133" i="12" s="1"/>
  <c r="I133" i="12"/>
  <c r="K133" i="12"/>
  <c r="K132" i="12" s="1"/>
  <c r="O133" i="12"/>
  <c r="Q133" i="12"/>
  <c r="Q132" i="12" s="1"/>
  <c r="V133" i="12"/>
  <c r="V132" i="12" s="1"/>
  <c r="G135" i="12"/>
  <c r="M135" i="12" s="1"/>
  <c r="I135" i="12"/>
  <c r="I132" i="12" s="1"/>
  <c r="K135" i="12"/>
  <c r="O135" i="12"/>
  <c r="Q135" i="12"/>
  <c r="V135" i="12"/>
  <c r="V137" i="12"/>
  <c r="G138" i="12"/>
  <c r="G137" i="12" s="1"/>
  <c r="I68" i="1" s="1"/>
  <c r="I138" i="12"/>
  <c r="K138" i="12"/>
  <c r="K137" i="12" s="1"/>
  <c r="O138" i="12"/>
  <c r="Q138" i="12"/>
  <c r="Q137" i="12" s="1"/>
  <c r="V138" i="12"/>
  <c r="G141" i="12"/>
  <c r="I141" i="12"/>
  <c r="I137" i="12" s="1"/>
  <c r="K141" i="12"/>
  <c r="M141" i="12"/>
  <c r="O141" i="12"/>
  <c r="O137" i="12" s="1"/>
  <c r="Q141" i="12"/>
  <c r="V141" i="12"/>
  <c r="G144" i="12"/>
  <c r="I144" i="12"/>
  <c r="K144" i="12"/>
  <c r="M144" i="12"/>
  <c r="O144" i="12"/>
  <c r="Q144" i="12"/>
  <c r="V144" i="12"/>
  <c r="K146" i="12"/>
  <c r="G147" i="12"/>
  <c r="M147" i="12" s="1"/>
  <c r="I147" i="12"/>
  <c r="I146" i="12" s="1"/>
  <c r="K147" i="12"/>
  <c r="O147" i="12"/>
  <c r="O146" i="12" s="1"/>
  <c r="Q147" i="12"/>
  <c r="Q146" i="12" s="1"/>
  <c r="V147" i="12"/>
  <c r="V146" i="12" s="1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I150" i="12"/>
  <c r="K150" i="12"/>
  <c r="M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I152" i="12"/>
  <c r="K152" i="12"/>
  <c r="M152" i="12"/>
  <c r="O152" i="12"/>
  <c r="Q152" i="12"/>
  <c r="V152" i="12"/>
  <c r="K154" i="12"/>
  <c r="G155" i="12"/>
  <c r="M155" i="12" s="1"/>
  <c r="I155" i="12"/>
  <c r="K155" i="12"/>
  <c r="O155" i="12"/>
  <c r="O154" i="12" s="1"/>
  <c r="Q155" i="12"/>
  <c r="Q154" i="12" s="1"/>
  <c r="V155" i="12"/>
  <c r="V154" i="12" s="1"/>
  <c r="G156" i="12"/>
  <c r="M156" i="12" s="1"/>
  <c r="I156" i="12"/>
  <c r="K156" i="12"/>
  <c r="O156" i="12"/>
  <c r="Q156" i="12"/>
  <c r="V156" i="12"/>
  <c r="G158" i="12"/>
  <c r="M158" i="12" s="1"/>
  <c r="I158" i="12"/>
  <c r="K158" i="12"/>
  <c r="O158" i="12"/>
  <c r="Q158" i="12"/>
  <c r="V158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I154" i="12" s="1"/>
  <c r="K163" i="12"/>
  <c r="O163" i="12"/>
  <c r="Q163" i="12"/>
  <c r="V163" i="12"/>
  <c r="G164" i="12"/>
  <c r="K164" i="12"/>
  <c r="M164" i="12"/>
  <c r="Q164" i="12"/>
  <c r="V164" i="12"/>
  <c r="G165" i="12"/>
  <c r="I165" i="12"/>
  <c r="I164" i="12" s="1"/>
  <c r="K165" i="12"/>
  <c r="M165" i="12"/>
  <c r="O165" i="12"/>
  <c r="O164" i="12" s="1"/>
  <c r="Q165" i="12"/>
  <c r="V165" i="12"/>
  <c r="AE168" i="12"/>
  <c r="F39" i="1" s="1"/>
  <c r="F43" i="1" s="1"/>
  <c r="AF168" i="12"/>
  <c r="G41" i="1" s="1"/>
  <c r="I20" i="1"/>
  <c r="I18" i="1"/>
  <c r="H40" i="1"/>
  <c r="J28" i="1"/>
  <c r="J26" i="1"/>
  <c r="G38" i="1"/>
  <c r="F38" i="1"/>
  <c r="J23" i="1"/>
  <c r="J24" i="1"/>
  <c r="J25" i="1"/>
  <c r="J27" i="1"/>
  <c r="E24" i="1"/>
  <c r="E26" i="1"/>
  <c r="G39" i="1" l="1"/>
  <c r="G56" i="12"/>
  <c r="I58" i="1" s="1"/>
  <c r="M38" i="12"/>
  <c r="F41" i="1"/>
  <c r="H41" i="1" s="1"/>
  <c r="I41" i="1" s="1"/>
  <c r="M146" i="12"/>
  <c r="G21" i="12"/>
  <c r="I55" i="1" s="1"/>
  <c r="G8" i="12"/>
  <c r="F42" i="1"/>
  <c r="H42" i="1" s="1"/>
  <c r="I42" i="1" s="1"/>
  <c r="G42" i="1"/>
  <c r="G146" i="12"/>
  <c r="I69" i="1" s="1"/>
  <c r="G81" i="12"/>
  <c r="I59" i="1" s="1"/>
  <c r="G132" i="12"/>
  <c r="I67" i="1" s="1"/>
  <c r="M132" i="12"/>
  <c r="M100" i="12"/>
  <c r="G97" i="12"/>
  <c r="I61" i="1" s="1"/>
  <c r="M28" i="12"/>
  <c r="G23" i="1"/>
  <c r="M154" i="12"/>
  <c r="M8" i="12"/>
  <c r="G126" i="12"/>
  <c r="I65" i="1" s="1"/>
  <c r="G100" i="12"/>
  <c r="I62" i="1" s="1"/>
  <c r="M138" i="12"/>
  <c r="M137" i="12" s="1"/>
  <c r="M93" i="12"/>
  <c r="M92" i="12" s="1"/>
  <c r="M50" i="12"/>
  <c r="M46" i="12" s="1"/>
  <c r="M63" i="12"/>
  <c r="M56" i="12" s="1"/>
  <c r="G154" i="12"/>
  <c r="I70" i="1" s="1"/>
  <c r="I19" i="1" s="1"/>
  <c r="G113" i="12"/>
  <c r="I63" i="1" s="1"/>
  <c r="G19" i="12"/>
  <c r="I54" i="1" s="1"/>
  <c r="G121" i="12"/>
  <c r="I64" i="1" s="1"/>
  <c r="G168" i="12" l="1"/>
  <c r="I53" i="1"/>
  <c r="I17" i="1"/>
  <c r="H39" i="1"/>
  <c r="G43" i="1"/>
  <c r="A23" i="1"/>
  <c r="I39" i="1" l="1"/>
  <c r="I43" i="1" s="1"/>
  <c r="H43" i="1"/>
  <c r="G25" i="1"/>
  <c r="A25" i="1" s="1"/>
  <c r="G28" i="1"/>
  <c r="I16" i="1"/>
  <c r="I21" i="1" s="1"/>
  <c r="I72" i="1"/>
  <c r="A24" i="1"/>
  <c r="G24" i="1"/>
  <c r="A26" i="1" l="1"/>
  <c r="G26" i="1"/>
  <c r="A27" i="1"/>
  <c r="G29" i="1" s="1"/>
  <c r="G27" i="1" s="1"/>
  <c r="J39" i="1"/>
  <c r="J43" i="1" s="1"/>
  <c r="J41" i="1"/>
  <c r="J42" i="1"/>
  <c r="J71" i="1"/>
  <c r="J57" i="1"/>
  <c r="J64" i="1"/>
  <c r="J69" i="1"/>
  <c r="J65" i="1"/>
  <c r="J60" i="1"/>
  <c r="J53" i="1"/>
  <c r="J59" i="1"/>
  <c r="J68" i="1"/>
  <c r="J62" i="1"/>
  <c r="J54" i="1"/>
  <c r="J58" i="1"/>
  <c r="J66" i="1"/>
  <c r="J70" i="1"/>
  <c r="J55" i="1"/>
  <c r="J67" i="1"/>
  <c r="J63" i="1"/>
  <c r="J56" i="1"/>
  <c r="J61" i="1"/>
  <c r="A29" i="1" l="1"/>
  <c r="J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61F9D191-420B-4517-9B6D-4992EC69C85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04D3694-DD5C-4D87-8CFD-5A01092B41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<sst xmlns="http://schemas.openxmlformats.org/spreadsheetml/2006/main" count="865" uniqueCount="345">
  <si>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</si>
  <si>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</si>
  <si>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</si>
  <si>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</si>
  <si>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</si>
  <si>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</si>
  <si>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</si>
  <si>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</si>
  <si>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</si>
  <si>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</si>
  <si>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</si>
  <si>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</si>
  <si>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</si>
  <si>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</si>
  <si>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</si>
  <si>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</si>
  <si>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</si>
  <si>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</si>
  <si>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</si>
  <si>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</si>
  <si>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</si>
  <si>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</si>
  <si>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</si>
  <si>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</si>
  <si>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</si>
  <si>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</si>
  <si>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</si>
  <si>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</si>
  <si>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</si>
  <si>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</si>
  <si>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</si>
  <si>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</si>
  <si>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</si>
  <si>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</si>
  <si>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</si>
  <si>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</si>
  <si>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</si>
  <si>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</si>
  <si>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</si>
  <si>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</si>
  <si>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</si>
  <si>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</si>
  <si>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</si>
  <si>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001</t>
  </si>
  <si>
    <t>Podlahová deska pod archívem</t>
  </si>
  <si>
    <t>SO01</t>
  </si>
  <si>
    <t>Objekt:</t>
  </si>
  <si>
    <t>Rozpočet:</t>
  </si>
  <si>
    <t>2023-001-L</t>
  </si>
  <si>
    <t>Fakultní nemocnice Brno - Podlahová deska pod archívem</t>
  </si>
  <si>
    <t>Stavba</t>
  </si>
  <si>
    <t>Stavební objekt</t>
  </si>
  <si>
    <t>Celkem za stavbu</t>
  </si>
  <si>
    <t>CZK</t>
  </si>
  <si>
    <t>#POPS</t>
  </si>
  <si>
    <t>Popis stavby: 2023-001-L - Fakultní nemocnice Brno - Podlahová deska pod archívem</t>
  </si>
  <si>
    <t>#POPO</t>
  </si>
  <si>
    <t>Popis objektu: SO01 - Podlahová deska pod archívem</t>
  </si>
  <si>
    <t>#POPR</t>
  </si>
  <si>
    <t>Popis rozpočtu: 001 - Podlahová deska pod archívem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</si>
  <si>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</si>
  <si>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</si>
  <si>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</si>
  <si>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</si>
  <si>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</si>
  <si>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</si>
  <si>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</si>
  <si>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</si>
  <si>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</si>
  <si>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</si>
  <si>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</si>
  <si>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</si>
  <si>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</si>
  <si>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</si>
  <si>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</si>
  <si>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</si>
  <si>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</si>
  <si>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</si>
  <si>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</si>
  <si>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</si>
  <si>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</si>
  <si>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</si>
  <si>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</si>
  <si>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</si>
  <si>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762</t>
  </si>
  <si>
    <t>Konstrukce tesařské</t>
  </si>
  <si>
    <t>767</t>
  </si>
  <si>
    <t>Konstrukce zámečnické</t>
  </si>
  <si>
    <t>776</t>
  </si>
  <si>
    <t>Podlahy povlakové</t>
  </si>
  <si>
    <t>777</t>
  </si>
  <si>
    <t>Podlahy ze syntetických hmot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</si>
  <si>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</si>
  <si>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</si>
  <si>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</si>
  <si>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</si>
  <si>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</si>
  <si>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</si>
  <si>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</si>
  <si>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</si>
  <si>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</si>
  <si>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</si>
  <si>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</si>
  <si>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</si>
  <si>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</si>
  <si>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</si>
  <si>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</si>
  <si>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</si>
  <si>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</si>
  <si>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</si>
  <si>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</si>
  <si>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</si>
  <si>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</si>
  <si>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</si>
  <si>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</si>
  <si>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</si>
  <si>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</si>
  <si>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</si>
  <si>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</si>
  <si>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</si>
  <si>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</si>
  <si>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</si>
  <si>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</si>
  <si>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</si>
  <si>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</si>
  <si>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</si>
  <si>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</si>
  <si>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273351215R00</t>
  </si>
  <si>
    <t>Bednění stěn základových desek zřízení</t>
  </si>
  <si>
    <t>m2</t>
  </si>
  <si>
    <t>801-1</t>
  </si>
  <si>
    <t>RTS 23/ I</t>
  </si>
  <si>
    <t>Práce</t>
  </si>
  <si>
    <t>POL1_</t>
  </si>
  <si>
    <t>svislé nebo šikmé (odkloněné) , půdorysně přímé nebo zalomené, stěn základových desek ve volných nebo zapažených jámách, rýhách, šachtách, včetně případných vzpěr,</t>
  </si>
  <si>
    <t>SPI</t>
  </si>
  <si>
    <t>4,52*0,16</t>
  </si>
  <si>
    <t>VV</t>
  </si>
  <si>
    <t>273351216R00</t>
  </si>
  <si>
    <t>Bednění stěn základových desek odstranění</t>
  </si>
  <si>
    <t>289971211R00</t>
  </si>
  <si>
    <t>Zřízení vrstvy z geotextilie na upraveném povrchu sklon do 1:5, šířka od 0 do 3 m</t>
  </si>
  <si>
    <t>800-2</t>
  </si>
  <si>
    <t>Ochrana podlahy chodba : 35</t>
  </si>
  <si>
    <t>693660191R</t>
  </si>
  <si>
    <t>geotextilie směs přírodních a syntetických vláken; funkce separační, ochranná, filtrační; plošná hmotnost 200 g/m2</t>
  </si>
  <si>
    <t>SPCM</t>
  </si>
  <si>
    <t>Specifikace</t>
  </si>
  <si>
    <t>POL3_</t>
  </si>
  <si>
    <t>Ochrana podlahy chodba : 35*1,2</t>
  </si>
  <si>
    <t>311351922R00</t>
  </si>
  <si>
    <t>Lišta do bednění pro sražení hran monolit. konstrukcí průřez 10/10/14 mm</t>
  </si>
  <si>
    <t>m</t>
  </si>
  <si>
    <t>411351101RT4</t>
  </si>
  <si>
    <t>Bednění stropů deskových, balkonových nebo plošných konzol plné, rovné, popř. s náběhy systémové, včetně podepření, tloušťka stropu 240 mm, zřízení</t>
  </si>
  <si>
    <t>s pomocným lešením</t>
  </si>
  <si>
    <t>Bednění chodby pod místností archívu : 1,7*17,108</t>
  </si>
  <si>
    <t>411351102R00</t>
  </si>
  <si>
    <t>Bednění stropů deskových, balkonových nebo plošných konzol plné, rovné, popř. s náběhy  , odstranění</t>
  </si>
  <si>
    <t>602022101R00</t>
  </si>
  <si>
    <t xml:space="preserve">Omítka stěn z hotových směsí postřik, báze, sanační,  ,  ,  </t>
  </si>
  <si>
    <t>po jednotlivých vrstvách</t>
  </si>
  <si>
    <t>15,7</t>
  </si>
  <si>
    <t>602022121RT2</t>
  </si>
  <si>
    <t>602022151RT1</t>
  </si>
  <si>
    <t xml:space="preserve">Omítka stěn z hotových směsí vrstva štuková,  , sanační, tloušťka vrstvy 2 mm,  </t>
  </si>
  <si>
    <t>71121200R1</t>
  </si>
  <si>
    <t>Stěrka hydroizolační, vč. dodávky HI hmoty, minerální hydroizolační stěrky s vysokou odolností vůči síranům, tl. 2 mm</t>
  </si>
  <si>
    <t>Vlastní</t>
  </si>
  <si>
    <t>Indiv</t>
  </si>
  <si>
    <t>Záměsová voda 20-21 % odpovídá 5,0l/25 kg</t>
  </si>
  <si>
    <t>POP</t>
  </si>
  <si>
    <t>Kapilární absorpce vody w-24 &lt; 0,1 kg/m2 * h0,5</t>
  </si>
  <si>
    <t>Difuze vodní páry m-Wert &lt; 200</t>
  </si>
  <si>
    <t>Pevnost v tahu při ohybu: po 28 dnech cca 6 N/mm2</t>
  </si>
  <si>
    <t>Pevnost v tlaku: po 28 dnech cca 30 N/mm2</t>
  </si>
  <si>
    <t>Odolnost vůči chemikáliím XA2</t>
  </si>
  <si>
    <t>612473182R00</t>
  </si>
  <si>
    <t>Omítky vnitřní zdiva ze suchých směsí štukové, strojně</t>
  </si>
  <si>
    <t>omítka vápenocementová, strojně nebo ručně nanášená v podlaží i ve schodišti na jakýkoliv druh podkladu, kompletní souvrství</t>
  </si>
  <si>
    <t>Oprava omítek : 5,4</t>
  </si>
  <si>
    <t>614471715R00</t>
  </si>
  <si>
    <t>Vyspravení vnitřních betonových a železobetonových konstrukcí a panelů cementovou maltou adhezní můstek a nátěr antikorozní pro jakoukoliv velikost opravované plochy</t>
  </si>
  <si>
    <t>801-4</t>
  </si>
  <si>
    <t>Bude odsouhlaseno TDI dle skutečnosti</t>
  </si>
  <si>
    <t>V případě, že v podkladní vrstvě podlahové desky vzniknou výtluky, doplnění cementovým potěrem : 20</t>
  </si>
  <si>
    <t>61447171R01</t>
  </si>
  <si>
    <t>Vyspravení beton. konstrukcí cem. potěrem tl. 10 mm</t>
  </si>
  <si>
    <t>631315711RN5</t>
  </si>
  <si>
    <t>m3</t>
  </si>
  <si>
    <t>(z kameniva) hlazená dřevěným hladítkem</t>
  </si>
  <si>
    <t>31,6*1,05</t>
  </si>
  <si>
    <t>631316111R00</t>
  </si>
  <si>
    <t>Mazanina z betonu prostého speciální povrchové úpravy mazanin povrchový vsyp, směsí proti oděru</t>
  </si>
  <si>
    <t>194,5</t>
  </si>
  <si>
    <t>631316231R00</t>
  </si>
  <si>
    <t xml:space="preserve">Mazanina z betonu prostého speciální povrchové úpravy mazanin hlazení strojně,  </t>
  </si>
  <si>
    <t>631319175R00</t>
  </si>
  <si>
    <t>Příplatek za stržení povrchu tloušťka mazaniny od 120 mm do 240 mm</t>
  </si>
  <si>
    <t>spodní vrstvy mazaniny latí před vložením výztuže nebo pletiva pro tloušťku obou vrstev mazaniny</t>
  </si>
  <si>
    <t>631361821R00</t>
  </si>
  <si>
    <t>Výztuž mazanin z betonů a z lehkých betonů z betonářské oceli 10 505(R)</t>
  </si>
  <si>
    <t>t</t>
  </si>
  <si>
    <t>včetně distančních prvků</t>
  </si>
  <si>
    <t>Výkaz vázané výztuže : 202,5/1000</t>
  </si>
  <si>
    <t>Spojovací materiál 5% : 0,2025*5/100</t>
  </si>
  <si>
    <t>631361921RT4</t>
  </si>
  <si>
    <t>Výztuž mazanin z betonů a z lehkých betonů ze svařovaných sítí průměr drátu 6 mm, velikost oka 100/100 mm</t>
  </si>
  <si>
    <t>KS1 : 2077,9/1000</t>
  </si>
  <si>
    <t>KS2 : 159,8/1000</t>
  </si>
  <si>
    <t>KS3 : 186,48/1000</t>
  </si>
  <si>
    <t>Spojovací materiál 5% : 2,42415*5/100</t>
  </si>
  <si>
    <t>080167000100R</t>
  </si>
  <si>
    <t>Čerpadlo šnekové Estrich boy FHS 200/3 9m3/hod - nájem, včetně obsluhy</t>
  </si>
  <si>
    <t>Sh</t>
  </si>
  <si>
    <t>STROJ</t>
  </si>
  <si>
    <t>Stroj</t>
  </si>
  <si>
    <t>POL6_</t>
  </si>
  <si>
    <t>Čerpadlo podlaha : 7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</si>
  <si>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</si>
  <si>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</si>
  <si>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POL1_1</t>
  </si>
  <si>
    <t>zárubněmi, umytí a vyčištění jiných zasklených a natíraných ploch a zařizovacích předmětů před předáním do užívání světlá výška podlaží do 4 m</t>
  </si>
  <si>
    <t>Místnost archív : 194,5</t>
  </si>
  <si>
    <t>Vstupní chodba : 35</t>
  </si>
  <si>
    <t>909      R00</t>
  </si>
  <si>
    <t>Hzs-nezmeritelne stavebni prace</t>
  </si>
  <si>
    <t>h</t>
  </si>
  <si>
    <t>Prav.M</t>
  </si>
  <si>
    <t>HZS</t>
  </si>
  <si>
    <t>POL10_</t>
  </si>
  <si>
    <t>Řezání polystyrenu : 2</t>
  </si>
  <si>
    <t>Lepení dilatačního pásku stěny : 6</t>
  </si>
  <si>
    <t>Naříznutí omítky kotoučovou pilou : 6</t>
  </si>
  <si>
    <t>Demontáž a odstranění ochranné podlahy OSB a geotextilie : 3</t>
  </si>
  <si>
    <t>289902111R00</t>
  </si>
  <si>
    <t xml:space="preserve">Otlučení omítek nebo odsekání vrstev betonu otlučení nebo odsekání omítek, stěny,  </t>
  </si>
  <si>
    <t>8,2</t>
  </si>
  <si>
    <t>965042241RT1</t>
  </si>
  <si>
    <t>Bourání podkladů pod dlažby nebo litých celistvých dlažeb a mazanin  betonových nebo z litého asfaltu, tloušťky přes 100 mm, plochy přes 4 m2</t>
  </si>
  <si>
    <t>801-3</t>
  </si>
  <si>
    <t>7,6</t>
  </si>
  <si>
    <t>999281105R00</t>
  </si>
  <si>
    <t xml:space="preserve">Přesun hmot pro opravy a údržbu objektů pro opravy a údržbu dosavadních objektů včetně vnějších plášťů  výšky do 6 m,  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</si>
  <si>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</si>
  <si>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</si>
  <si>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</si>
  <si>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</si>
  <si>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</si>
  <si>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</si>
  <si>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17,123*11,233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</si>
  <si>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</si>
  <si>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</si>
  <si>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(17,108+11,205+17,123+11,233)*0,16</t>
  </si>
  <si>
    <t>711141559RT1</t>
  </si>
  <si>
    <t xml:space="preserve">Provedení izolace proti zemní vlhkosti pásy přitavením vodorovná, 1 vrstva, bez dodávky izolačních pásů,  </t>
  </si>
  <si>
    <t>711142559RT1</t>
  </si>
  <si>
    <t xml:space="preserve">Provedení izolace proti zemní vlhkosti pásy přitavením svislá, 1 vrstva, bez dodávky izolačních pásů,  </t>
  </si>
  <si>
    <t>62852251R</t>
  </si>
  <si>
    <t>Pás hydroizolační asfaltový tloušťka = 4,0 mm; asfalt: modifikovaný; nosná vložka: impregnovaná PES rohož; horní strana: separační posyp; spodní strana: separační PE fólie</t>
  </si>
  <si>
    <t>Vodoroná plocha : 17,123*11,233</t>
  </si>
  <si>
    <t>Svislá plocha : (17,108+11,205+17,123+11,233)*0,16</t>
  </si>
  <si>
    <t>Ztratné 15% : 201,4097*15/100</t>
  </si>
  <si>
    <t>24747225R</t>
  </si>
  <si>
    <t>lepidlo polymerové; D2 T; na kov, na kámen, na dlažbu, montážní, sklo, na keramiku, na zdivo; vodotěsné; pro interiér i exteriér</t>
  </si>
  <si>
    <t>kus</t>
  </si>
  <si>
    <t>Lepení dilatace : 5</t>
  </si>
  <si>
    <t>28375704R</t>
  </si>
  <si>
    <t>Výrobek izolační pro budovy z pěnového polystyrenu (EPS) tvar: deska; OH = 20 kg/m3; lambda = 0,037 W/(m.K); pevnost v tlaku CS 100 kPa; RtF: E</t>
  </si>
  <si>
    <t>Ztratné 10% : 0,12027*10/100</t>
  </si>
  <si>
    <t>Stěny : (17,108+11,205+17,123+11,233)*0,16*0,01</t>
  </si>
  <si>
    <t>Oblouky, výklenky : (1,5*4+2,0)*0,16*0,01</t>
  </si>
  <si>
    <t>Dilatace tl. 20mm od prosklené stěny : 5,25*0,16*0,02</t>
  </si>
  <si>
    <t>762512115R00</t>
  </si>
  <si>
    <t>Položení podlah pod PVC montáž  desek cementotřískových na pero a drážku</t>
  </si>
  <si>
    <t>800-762</t>
  </si>
  <si>
    <t>60725009R</t>
  </si>
  <si>
    <t>Deska z plochých třísek (OSB) typ: 3; tl. = 10,0 mm; povrch: nebroušený; hrana: rovná; RtF: D</t>
  </si>
  <si>
    <t>767R001</t>
  </si>
  <si>
    <t>D+M Kolejnice pro mobilní systém pojízdných policových regálů, včetně pomocného materiálu pro montáž</t>
  </si>
  <si>
    <t>Kompletní dodávka kolejnicového systému včetně pomocného spojovacího materiálu bez dodávky pojízdných regálů</t>
  </si>
  <si>
    <t>776511820R00</t>
  </si>
  <si>
    <t>Odstranění povlakových podlah z nášlapné plochy lepených, s podložkou, z ploch přes 20 m2</t>
  </si>
  <si>
    <t>800-775</t>
  </si>
  <si>
    <t>777101101R00</t>
  </si>
  <si>
    <t>Příprava podkladu vysávání podlah průmyslovým vysavačem</t>
  </si>
  <si>
    <t>800-773</t>
  </si>
  <si>
    <t>777615213R00</t>
  </si>
  <si>
    <t>Nátěr epoxidový, podlah betonových, 2 x</t>
  </si>
  <si>
    <t>784191301R00</t>
  </si>
  <si>
    <t>Příprava povrchu Penetrace (napouštění) podkladu protiplísňová, jednonásobná</t>
  </si>
  <si>
    <t>800-784</t>
  </si>
  <si>
    <t>Sanační omítka : 15,7</t>
  </si>
  <si>
    <t>Doplněná omítka : 5,4</t>
  </si>
  <si>
    <t>784195112R00</t>
  </si>
  <si>
    <t>Malby z malířských směsí hlinkových,  , bělost 77 %, dvojnásobné</t>
  </si>
  <si>
    <t>784011221RT2</t>
  </si>
  <si>
    <t>Ostatní práce zakrytí předmětů,  , včetně dodávky fólie tl. 0,04 mm</t>
  </si>
  <si>
    <t>135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</si>
  <si>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</si>
  <si>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</si>
  <si>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</si>
  <si>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</si>
  <si>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</si>
  <si>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</si>
  <si>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</si>
  <si>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</si>
  <si>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</si>
  <si>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</si>
  <si>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</si>
  <si>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RTS 20/ I</t>
  </si>
  <si>
    <t>979093111R00</t>
  </si>
  <si>
    <t>Uložení suti na skládku bez zhutnění</t>
  </si>
  <si>
    <t>800-6</t>
  </si>
  <si>
    <t>s hrubým urovnáním,</t>
  </si>
  <si>
    <t>005121010R</t>
  </si>
  <si>
    <t>Vybudování zařízení staveniště</t>
  </si>
  <si>
    <t>Soubor</t>
  </si>
  <si>
    <t>VRN</t>
  </si>
  <si>
    <t>POL99_2</t>
  </si>
  <si>
    <t>005121020R</t>
  </si>
  <si>
    <t xml:space="preserve">Provoz zařízení staveniště </t>
  </si>
  <si>
    <t>005121030R</t>
  </si>
  <si>
    <t>Odstranění zařízení staveniště</t>
  </si>
  <si>
    <t>1</t>
  </si>
  <si>
    <t>005123 R</t>
  </si>
  <si>
    <t>Územní vlivy</t>
  </si>
  <si>
    <t>POL99_0</t>
  </si>
  <si>
    <t>005124010R</t>
  </si>
  <si>
    <t>Koordinační činnost</t>
  </si>
  <si>
    <t>013002000</t>
  </si>
  <si>
    <t>Projektové práce - dokumentace skutečného provedení stavby</t>
  </si>
  <si>
    <t>soubor</t>
  </si>
  <si>
    <t>043002000</t>
  </si>
  <si>
    <t>Zkoušky, revize a ostatní měření</t>
  </si>
  <si>
    <t>005261030R</t>
  </si>
  <si>
    <t xml:space="preserve">Finanční rezerva </t>
  </si>
  <si>
    <t>POL99_8</t>
  </si>
  <si>
    <t>Účastník výběrového řízení doplní částkou 100.000,- Kč bez DPH. Tato částka bude čerpána jen na základě schválení TDI stavby, po předložení nepředvídatelných prací.</t>
  </si>
  <si>
    <t>SUM</t>
  </si>
  <si>
    <t>END</t>
  </si>
  <si>
    <t xml:space="preserve">Omítka stěn z hotových směsí vrstva jádrová, vápenocementová, sanační, tloušťka vrstvy 25 mm,  </t>
  </si>
  <si>
    <t>Mazanina z betonu prostého tl. přes 120 do 240 mm třídy C 25/30, stupeň vlivu prostředí XC1, pro průmyslové podlahy s urychlenou možností finální úpravy leštěním</t>
  </si>
  <si>
    <t>Poplatek za skládku stavební suti</t>
  </si>
  <si>
    <t>Nezměřitelné stavební práce - bude odsouhlaseno TDI: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</si>
</sst>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\INFOpower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TanGB0MPs2KgF7nmfrPMCZp+KUcPDLSVOyDG/+J5W+OEfpKnpx0wReeL0+vSTam4DDrAK+kPIohlYyR1Tbu4zw==" saltValue="ANQ76oI4YpSzPl/EaLCDx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opLeftCell="B68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45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">
      <c r="A4" s="111">
        <v>479174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SUMIF(F53:F71,A16,I53:I71)+SUMIF(F53:F71,"PSU",I53:I71)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SUMIF(F53:F71,A17,I53:I71)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SUMIF(F53:F71,A18,I53:I71)</f>
        <v>0</v>
      </c>
      <c r="J18" s="85"/>
    </row>
    <row r="19" spans="1:10" ht="23.25" customHeight="1" x14ac:dyDescent="0.2">
      <c r="A19" s="196" t="s">
        <v>97</v>
      </c>
      <c r="B19" s="38" t="s">
        <v>27</v>
      </c>
      <c r="C19" s="62"/>
      <c r="D19" s="63"/>
      <c r="E19" s="83"/>
      <c r="F19" s="84"/>
      <c r="G19" s="83"/>
      <c r="H19" s="84"/>
      <c r="I19" s="83">
        <f>SUMIF(F53:F71,A19,I53:I71)</f>
        <v>0</v>
      </c>
      <c r="J19" s="85"/>
    </row>
    <row r="20" spans="1:10" ht="23.25" customHeight="1" x14ac:dyDescent="0.2">
      <c r="A20" s="196" t="s">
        <v>98</v>
      </c>
      <c r="B20" s="38" t="s">
        <v>28</v>
      </c>
      <c r="C20" s="62"/>
      <c r="D20" s="63"/>
      <c r="E20" s="83"/>
      <c r="F20" s="84"/>
      <c r="G20" s="83"/>
      <c r="H20" s="84"/>
      <c r="I20" s="83">
        <f>SUMIF(F53:F71,A20,I53:I71)</f>
        <v>100000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100000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21000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100000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21000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121000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100000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3"/>
      <c r="D29" s="173"/>
      <c r="E29" s="173"/>
      <c r="F29" s="174"/>
      <c r="G29" s="170">
        <f>A27</f>
        <v>121000</v>
      </c>
      <c r="H29" s="170"/>
      <c r="I29" s="170"/>
      <c r="J29" s="175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50</v>
      </c>
      <c r="C39" s="148"/>
      <c r="D39" s="148"/>
      <c r="E39" s="148"/>
      <c r="F39" s="149">
        <f>'SO01 001 Pol'!AE168</f>
        <v>0</v>
      </c>
      <c r="G39" s="150">
        <f>'SO01 001 Pol'!AF168</f>
        <v>100000</v>
      </c>
      <c r="H39" s="151">
        <f>(F39*SazbaDPH1/100)+(G39*SazbaDPH2/100)</f>
        <v>21000</v>
      </c>
      <c r="I39" s="151">
        <f>F39+G39+H39</f>
        <v>121000</v>
      </c>
      <c r="J39" s="152">
        <f>IF(CenaCelkemVypocet=0,"",I39/CenaCelkemVypocet*100)</f>
        <v>100</v>
      </c>
    </row>
    <row r="40" spans="1:10" ht="25.5" hidden="1" customHeight="1" x14ac:dyDescent="0.2">
      <c r="A40" s="137">
        <v>2</v>
      </c>
      <c r="B40" s="153"/>
      <c r="C40" s="154" t="s">
        <v>51</v>
      </c>
      <c r="D40" s="154"/>
      <c r="E40" s="154"/>
      <c r="F40" s="155"/>
      <c r="G40" s="156"/>
      <c r="H40" s="156">
        <f>(F40*SazbaDPH1/100)+(G40*SazbaDPH2/100)</f>
        <v>0</v>
      </c>
      <c r="I40" s="156"/>
      <c r="J40" s="157"/>
    </row>
    <row r="41" spans="1:10" ht="25.5" hidden="1" customHeight="1" x14ac:dyDescent="0.2">
      <c r="A41" s="137">
        <v>2</v>
      </c>
      <c r="B41" s="153" t="s">
        <v>45</v>
      </c>
      <c r="C41" s="154" t="s">
        <v>44</v>
      </c>
      <c r="D41" s="154"/>
      <c r="E41" s="154"/>
      <c r="F41" s="155">
        <f>'SO01 001 Pol'!AE168</f>
        <v>0</v>
      </c>
      <c r="G41" s="156">
        <f>'SO01 001 Pol'!AF168</f>
        <v>100000</v>
      </c>
      <c r="H41" s="156">
        <f>(F41*SazbaDPH1/100)+(G41*SazbaDPH2/100)</f>
        <v>21000</v>
      </c>
      <c r="I41" s="156">
        <f>F41+G41+H41</f>
        <v>121000</v>
      </c>
      <c r="J41" s="157">
        <f>IF(CenaCelkemVypocet=0,"",I41/CenaCelkemVypocet*100)</f>
        <v>100</v>
      </c>
    </row>
    <row r="42" spans="1:10" ht="25.5" hidden="1" customHeight="1" x14ac:dyDescent="0.2">
      <c r="A42" s="137">
        <v>3</v>
      </c>
      <c r="B42" s="158" t="s">
        <v>43</v>
      </c>
      <c r="C42" s="148" t="s">
        <v>44</v>
      </c>
      <c r="D42" s="148"/>
      <c r="E42" s="148"/>
      <c r="F42" s="159">
        <f>'SO01 001 Pol'!AE168</f>
        <v>0</v>
      </c>
      <c r="G42" s="151">
        <f>'SO01 001 Pol'!AF168</f>
        <v>100000</v>
      </c>
      <c r="H42" s="151">
        <f>(F42*SazbaDPH1/100)+(G42*SazbaDPH2/100)</f>
        <v>21000</v>
      </c>
      <c r="I42" s="151">
        <f>F42+G42+H42</f>
        <v>121000</v>
      </c>
      <c r="J42" s="152">
        <f>IF(CenaCelkemVypocet=0,"",I42/CenaCelkemVypocet*100)</f>
        <v>100</v>
      </c>
    </row>
    <row r="43" spans="1:10" ht="25.5" hidden="1" customHeight="1" x14ac:dyDescent="0.2">
      <c r="A43" s="137"/>
      <c r="B43" s="160" t="s">
        <v>52</v>
      </c>
      <c r="C43" s="161"/>
      <c r="D43" s="161"/>
      <c r="E43" s="162"/>
      <c r="F43" s="163">
        <f>SUMIF(A39:A42,"=1",F39:F42)</f>
        <v>0</v>
      </c>
      <c r="G43" s="164">
        <f>SUMIF(A39:A42,"=1",G39:G42)</f>
        <v>100000</v>
      </c>
      <c r="H43" s="164">
        <f>SUMIF(A39:A42,"=1",H39:H42)</f>
        <v>21000</v>
      </c>
      <c r="I43" s="164">
        <f>SUMIF(A39:A42,"=1",I39:I42)</f>
        <v>121000</v>
      </c>
      <c r="J43" s="165">
        <f>SUMIF(A39:A42,"=1",J39:J42)</f>
        <v>100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76" t="s">
        <v>60</v>
      </c>
    </row>
    <row r="52" spans="1:10" ht="25.5" customHeight="1" x14ac:dyDescent="0.2">
      <c r="A52" s="178"/>
      <c r="B52" s="181" t="s">
        <v>17</v>
      </c>
      <c r="C52" s="181" t="s">
        <v>5</v>
      </c>
      <c r="D52" s="182"/>
      <c r="E52" s="182"/>
      <c r="F52" s="183" t="s">
        <v>61</v>
      </c>
      <c r="G52" s="183"/>
      <c r="H52" s="183"/>
      <c r="I52" s="183" t="s">
        <v>29</v>
      </c>
      <c r="J52" s="183" t="s">
        <v>0</v>
      </c>
    </row>
    <row r="53" spans="1:10" ht="36.75" customHeight="1" x14ac:dyDescent="0.2">
      <c r="A53" s="179"/>
      <c r="B53" s="184" t="s">
        <v>62</v>
      </c>
      <c r="C53" s="185" t="s">
        <v>63</v>
      </c>
      <c r="D53" s="186"/>
      <c r="E53" s="186"/>
      <c r="F53" s="194" t="s">
        <v>24</v>
      </c>
      <c r="G53" s="187"/>
      <c r="H53" s="187"/>
      <c r="I53" s="187">
        <f>'SO01 001 Pol'!G8</f>
        <v>0</v>
      </c>
      <c r="J53" s="192">
        <f>IF(I72=0,"",I53/I72*100)</f>
        <v>0</v>
      </c>
    </row>
    <row r="54" spans="1:10" ht="36.75" customHeight="1" x14ac:dyDescent="0.2">
      <c r="A54" s="179"/>
      <c r="B54" s="184" t="s">
        <v>64</v>
      </c>
      <c r="C54" s="185" t="s">
        <v>65</v>
      </c>
      <c r="D54" s="186"/>
      <c r="E54" s="186"/>
      <c r="F54" s="194" t="s">
        <v>24</v>
      </c>
      <c r="G54" s="187"/>
      <c r="H54" s="187"/>
      <c r="I54" s="187">
        <f>'SO01 001 Pol'!G19</f>
        <v>0</v>
      </c>
      <c r="J54" s="192">
        <f>IF(I72=0,"",I54/I72*100)</f>
        <v>0</v>
      </c>
    </row>
    <row r="55" spans="1:10" ht="36.75" customHeight="1" x14ac:dyDescent="0.2">
      <c r="A55" s="179"/>
      <c r="B55" s="184" t="s">
        <v>66</v>
      </c>
      <c r="C55" s="185" t="s">
        <v>67</v>
      </c>
      <c r="D55" s="186"/>
      <c r="E55" s="186"/>
      <c r="F55" s="194" t="s">
        <v>24</v>
      </c>
      <c r="G55" s="187"/>
      <c r="H55" s="187"/>
      <c r="I55" s="187">
        <f>'SO01 001 Pol'!G21</f>
        <v>0</v>
      </c>
      <c r="J55" s="192">
        <f>IF(I72=0,"",I55/I72*100)</f>
        <v>0</v>
      </c>
    </row>
    <row r="56" spans="1:10" ht="36.75" customHeight="1" x14ac:dyDescent="0.2">
      <c r="A56" s="179"/>
      <c r="B56" s="184" t="s">
        <v>68</v>
      </c>
      <c r="C56" s="185" t="s">
        <v>69</v>
      </c>
      <c r="D56" s="186"/>
      <c r="E56" s="186"/>
      <c r="F56" s="194" t="s">
        <v>24</v>
      </c>
      <c r="G56" s="187"/>
      <c r="H56" s="187"/>
      <c r="I56" s="187">
        <f>'SO01 001 Pol'!G28</f>
        <v>0</v>
      </c>
      <c r="J56" s="192">
        <f>IF(I72=0,"",I56/I72*100)</f>
        <v>0</v>
      </c>
    </row>
    <row r="57" spans="1:10" ht="36.75" customHeight="1" x14ac:dyDescent="0.2">
      <c r="A57" s="179"/>
      <c r="B57" s="184" t="s">
        <v>70</v>
      </c>
      <c r="C57" s="185" t="s">
        <v>71</v>
      </c>
      <c r="D57" s="186"/>
      <c r="E57" s="186"/>
      <c r="F57" s="194" t="s">
        <v>24</v>
      </c>
      <c r="G57" s="187"/>
      <c r="H57" s="187"/>
      <c r="I57" s="187">
        <f>'SO01 001 Pol'!G46</f>
        <v>0</v>
      </c>
      <c r="J57" s="192">
        <f>IF(I72=0,"",I57/I72*100)</f>
        <v>0</v>
      </c>
    </row>
    <row r="58" spans="1:10" ht="36.75" customHeight="1" x14ac:dyDescent="0.2">
      <c r="A58" s="179"/>
      <c r="B58" s="184" t="s">
        <v>72</v>
      </c>
      <c r="C58" s="185" t="s">
        <v>73</v>
      </c>
      <c r="D58" s="186"/>
      <c r="E58" s="186"/>
      <c r="F58" s="194" t="s">
        <v>24</v>
      </c>
      <c r="G58" s="187"/>
      <c r="H58" s="187"/>
      <c r="I58" s="187">
        <f>'SO01 001 Pol'!G56</f>
        <v>0</v>
      </c>
      <c r="J58" s="192">
        <f>IF(I72=0,"",I58/I72*100)</f>
        <v>0</v>
      </c>
    </row>
    <row r="59" spans="1:10" ht="36.75" customHeight="1" x14ac:dyDescent="0.2">
      <c r="A59" s="179"/>
      <c r="B59" s="184" t="s">
        <v>74</v>
      </c>
      <c r="C59" s="185" t="s">
        <v>75</v>
      </c>
      <c r="D59" s="186"/>
      <c r="E59" s="186"/>
      <c r="F59" s="194" t="s">
        <v>24</v>
      </c>
      <c r="G59" s="187"/>
      <c r="H59" s="187"/>
      <c r="I59" s="187">
        <f>'SO01 001 Pol'!G81</f>
        <v>0</v>
      </c>
      <c r="J59" s="192">
        <f>IF(I72=0,"",I59/I72*100)</f>
        <v>0</v>
      </c>
    </row>
    <row r="60" spans="1:10" ht="36.75" customHeight="1" x14ac:dyDescent="0.2">
      <c r="A60" s="179"/>
      <c r="B60" s="184" t="s">
        <v>76</v>
      </c>
      <c r="C60" s="185" t="s">
        <v>77</v>
      </c>
      <c r="D60" s="186"/>
      <c r="E60" s="186"/>
      <c r="F60" s="194" t="s">
        <v>24</v>
      </c>
      <c r="G60" s="187"/>
      <c r="H60" s="187"/>
      <c r="I60" s="187">
        <f>'SO01 001 Pol'!G92</f>
        <v>0</v>
      </c>
      <c r="J60" s="192">
        <f>IF(I72=0,"",I60/I72*100)</f>
        <v>0</v>
      </c>
    </row>
    <row r="61" spans="1:10" ht="36.75" customHeight="1" x14ac:dyDescent="0.2">
      <c r="A61" s="179"/>
      <c r="B61" s="184" t="s">
        <v>78</v>
      </c>
      <c r="C61" s="185" t="s">
        <v>79</v>
      </c>
      <c r="D61" s="186"/>
      <c r="E61" s="186"/>
      <c r="F61" s="194" t="s">
        <v>24</v>
      </c>
      <c r="G61" s="187"/>
      <c r="H61" s="187"/>
      <c r="I61" s="187">
        <f>'SO01 001 Pol'!G97</f>
        <v>0</v>
      </c>
      <c r="J61" s="192">
        <f>IF(I72=0,"",I61/I72*100)</f>
        <v>0</v>
      </c>
    </row>
    <row r="62" spans="1:10" ht="36.75" customHeight="1" x14ac:dyDescent="0.2">
      <c r="A62" s="179"/>
      <c r="B62" s="184" t="s">
        <v>80</v>
      </c>
      <c r="C62" s="185" t="s">
        <v>81</v>
      </c>
      <c r="D62" s="186"/>
      <c r="E62" s="186"/>
      <c r="F62" s="194" t="s">
        <v>25</v>
      </c>
      <c r="G62" s="187"/>
      <c r="H62" s="187"/>
      <c r="I62" s="187">
        <f>'SO01 001 Pol'!G100</f>
        <v>0</v>
      </c>
      <c r="J62" s="192">
        <f>IF(I72=0,"",I62/I72*100)</f>
        <v>0</v>
      </c>
    </row>
    <row r="63" spans="1:10" ht="36.75" customHeight="1" x14ac:dyDescent="0.2">
      <c r="A63" s="179"/>
      <c r="B63" s="184" t="s">
        <v>82</v>
      </c>
      <c r="C63" s="185" t="s">
        <v>83</v>
      </c>
      <c r="D63" s="186"/>
      <c r="E63" s="186"/>
      <c r="F63" s="194" t="s">
        <v>25</v>
      </c>
      <c r="G63" s="187"/>
      <c r="H63" s="187"/>
      <c r="I63" s="187">
        <f>'SO01 001 Pol'!G113</f>
        <v>0</v>
      </c>
      <c r="J63" s="192">
        <f>IF(I72=0,"",I63/I72*100)</f>
        <v>0</v>
      </c>
    </row>
    <row r="64" spans="1:10" ht="36.75" customHeight="1" x14ac:dyDescent="0.2">
      <c r="A64" s="179"/>
      <c r="B64" s="184" t="s">
        <v>84</v>
      </c>
      <c r="C64" s="185" t="s">
        <v>85</v>
      </c>
      <c r="D64" s="186"/>
      <c r="E64" s="186"/>
      <c r="F64" s="194" t="s">
        <v>25</v>
      </c>
      <c r="G64" s="187"/>
      <c r="H64" s="187"/>
      <c r="I64" s="187">
        <f>'SO01 001 Pol'!G121</f>
        <v>0</v>
      </c>
      <c r="J64" s="192">
        <f>IF(I72=0,"",I64/I72*100)</f>
        <v>0</v>
      </c>
    </row>
    <row r="65" spans="1:10" ht="36.75" customHeight="1" x14ac:dyDescent="0.2">
      <c r="A65" s="179"/>
      <c r="B65" s="184" t="s">
        <v>86</v>
      </c>
      <c r="C65" s="185" t="s">
        <v>87</v>
      </c>
      <c r="D65" s="186"/>
      <c r="E65" s="186"/>
      <c r="F65" s="194" t="s">
        <v>25</v>
      </c>
      <c r="G65" s="187"/>
      <c r="H65" s="187"/>
      <c r="I65" s="187">
        <f>'SO01 001 Pol'!G126</f>
        <v>0</v>
      </c>
      <c r="J65" s="192">
        <f>IF(I72=0,"",I65/I72*100)</f>
        <v>0</v>
      </c>
    </row>
    <row r="66" spans="1:10" ht="36.75" customHeight="1" x14ac:dyDescent="0.2">
      <c r="A66" s="179"/>
      <c r="B66" s="184" t="s">
        <v>88</v>
      </c>
      <c r="C66" s="185" t="s">
        <v>89</v>
      </c>
      <c r="D66" s="186"/>
      <c r="E66" s="186"/>
      <c r="F66" s="194" t="s">
        <v>25</v>
      </c>
      <c r="G66" s="187"/>
      <c r="H66" s="187"/>
      <c r="I66" s="187">
        <f>'SO01 001 Pol'!G129</f>
        <v>0</v>
      </c>
      <c r="J66" s="192">
        <f>IF(I72=0,"",I66/I72*100)</f>
        <v>0</v>
      </c>
    </row>
    <row r="67" spans="1:10" ht="36.75" customHeight="1" x14ac:dyDescent="0.2">
      <c r="A67" s="179"/>
      <c r="B67" s="184" t="s">
        <v>90</v>
      </c>
      <c r="C67" s="185" t="s">
        <v>91</v>
      </c>
      <c r="D67" s="186"/>
      <c r="E67" s="186"/>
      <c r="F67" s="194" t="s">
        <v>25</v>
      </c>
      <c r="G67" s="187"/>
      <c r="H67" s="187"/>
      <c r="I67" s="187">
        <f>'SO01 001 Pol'!G132</f>
        <v>0</v>
      </c>
      <c r="J67" s="192">
        <f>IF(I72=0,"",I67/I72*100)</f>
        <v>0</v>
      </c>
    </row>
    <row r="68" spans="1:10" ht="36.75" customHeight="1" x14ac:dyDescent="0.2">
      <c r="A68" s="179"/>
      <c r="B68" s="184" t="s">
        <v>92</v>
      </c>
      <c r="C68" s="185" t="s">
        <v>93</v>
      </c>
      <c r="D68" s="186"/>
      <c r="E68" s="186"/>
      <c r="F68" s="194" t="s">
        <v>25</v>
      </c>
      <c r="G68" s="187"/>
      <c r="H68" s="187"/>
      <c r="I68" s="187">
        <f>'SO01 001 Pol'!G137</f>
        <v>0</v>
      </c>
      <c r="J68" s="192">
        <f>IF(I72=0,"",I68/I72*100)</f>
        <v>0</v>
      </c>
    </row>
    <row r="69" spans="1:10" ht="36.75" customHeight="1" x14ac:dyDescent="0.2">
      <c r="A69" s="179"/>
      <c r="B69" s="184" t="s">
        <v>94</v>
      </c>
      <c r="C69" s="185" t="s">
        <v>95</v>
      </c>
      <c r="D69" s="186"/>
      <c r="E69" s="186"/>
      <c r="F69" s="194" t="s">
        <v>96</v>
      </c>
      <c r="G69" s="187"/>
      <c r="H69" s="187"/>
      <c r="I69" s="187">
        <f>'SO01 001 Pol'!G146</f>
        <v>0</v>
      </c>
      <c r="J69" s="192">
        <f>IF(I72=0,"",I69/I72*100)</f>
        <v>0</v>
      </c>
    </row>
    <row r="70" spans="1:10" ht="36.75" customHeight="1" x14ac:dyDescent="0.2">
      <c r="A70" s="179"/>
      <c r="B70" s="184" t="s">
        <v>97</v>
      </c>
      <c r="C70" s="185" t="s">
        <v>27</v>
      </c>
      <c r="D70" s="186"/>
      <c r="E70" s="186"/>
      <c r="F70" s="194" t="s">
        <v>97</v>
      </c>
      <c r="G70" s="187"/>
      <c r="H70" s="187"/>
      <c r="I70" s="187">
        <f>'SO01 001 Pol'!G154</f>
        <v>0</v>
      </c>
      <c r="J70" s="192">
        <f>IF(I72=0,"",I70/I72*100)</f>
        <v>0</v>
      </c>
    </row>
    <row r="71" spans="1:10" ht="36.75" customHeight="1" x14ac:dyDescent="0.2">
      <c r="A71" s="179"/>
      <c r="B71" s="184" t="s">
        <v>98</v>
      </c>
      <c r="C71" s="185" t="s">
        <v>28</v>
      </c>
      <c r="D71" s="186"/>
      <c r="E71" s="186"/>
      <c r="F71" s="194" t="s">
        <v>98</v>
      </c>
      <c r="G71" s="187"/>
      <c r="H71" s="187"/>
      <c r="I71" s="187">
        <f>'SO01 001 Pol'!G164</f>
        <v>100000</v>
      </c>
      <c r="J71" s="192">
        <f>IF(I72=0,"",I71/I72*100)</f>
        <v>100</v>
      </c>
    </row>
    <row r="72" spans="1:10" ht="25.5" customHeight="1" x14ac:dyDescent="0.2">
      <c r="A72" s="180"/>
      <c r="B72" s="188" t="s">
        <v>1</v>
      </c>
      <c r="C72" s="189"/>
      <c r="D72" s="190"/>
      <c r="E72" s="190"/>
      <c r="F72" s="195"/>
      <c r="G72" s="191"/>
      <c r="H72" s="191"/>
      <c r="I72" s="191">
        <f>SUM(I53:I71)</f>
        <v>100000</v>
      </c>
      <c r="J72" s="193">
        <f>SUM(J53:J71)</f>
        <v>100</v>
      </c>
    </row>
    <row r="73" spans="1:10" x14ac:dyDescent="0.2">
      <c r="F73" s="135"/>
      <c r="G73" s="135"/>
      <c r="H73" s="135"/>
      <c r="I73" s="135"/>
      <c r="J73" s="136"/>
    </row>
    <row r="74" spans="1:10" x14ac:dyDescent="0.2">
      <c r="F74" s="135"/>
      <c r="G74" s="135"/>
      <c r="H74" s="135"/>
      <c r="I74" s="135"/>
      <c r="J74" s="136"/>
    </row>
    <row r="75" spans="1:10" x14ac:dyDescent="0.2">
      <c r="F75" s="135"/>
      <c r="G75" s="135"/>
      <c r="H75" s="135"/>
      <c r="I75" s="135"/>
      <c r="J75" s="136"/>
    </row>
  </sheetData>
  <sheetProtection algorithmName="SHA-512" hashValue="8KefnPKjzI81yeerlEHr3LwScmVtGuYC6S3ZHKjMTJBzYFBmXXiUiH5V8i2OW8N8zAVJXwW9vyEgeGQPr1ym5A==" saltValue="y3o4ChAxnwY2CKgMZmVjp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68:E68"/>
    <mergeCell ref="C69:E69"/>
    <mergeCell ref="C70:E70"/>
    <mergeCell ref="C71:E71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iAhtxSlmJQ318FOwl340AxsYtUSQGpmRKAJQEFQ5cPd067Ah4ko9suUprr77ROYmcLjUfnggfxRIQX4GRC90fQ==" saltValue="vYfMnlre7UMZz6Au/kdfc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4EFAD-B57B-4ED7-B973-401ABC2EAC13}">
  <sheetPr>
    <outlinePr summaryBelow="0"/>
  </sheetPr>
  <dimension ref="A1:BH5000"/>
  <sheetViews>
    <sheetView tabSelected="1" workbookViewId="0">
      <pane ySplit="7" topLeftCell="A50" activePane="bottomLeft" state="frozen"/>
      <selection pane="bottomLeft" activeCell="C73" sqref="C73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99</v>
      </c>
      <c r="B1" s="197"/>
      <c r="C1" s="197"/>
      <c r="D1" s="197"/>
      <c r="E1" s="197"/>
      <c r="F1" s="197"/>
      <c r="G1" s="197"/>
      <c r="AG1" t="s">
        <v>100</v>
      </c>
    </row>
    <row r="2" spans="1:60" ht="24.95" customHeight="1" x14ac:dyDescent="0.2">
      <c r="A2" s="198" t="s">
        <v>7</v>
      </c>
      <c r="B2" s="49" t="s">
        <v>48</v>
      </c>
      <c r="C2" s="201" t="s">
        <v>49</v>
      </c>
      <c r="D2" s="199"/>
      <c r="E2" s="199"/>
      <c r="F2" s="199"/>
      <c r="G2" s="200"/>
      <c r="AG2" t="s">
        <v>101</v>
      </c>
    </row>
    <row r="3" spans="1:60" ht="24.95" customHeight="1" x14ac:dyDescent="0.2">
      <c r="A3" s="198" t="s">
        <v>8</v>
      </c>
      <c r="B3" s="49" t="s">
        <v>45</v>
      </c>
      <c r="C3" s="201" t="s">
        <v>44</v>
      </c>
      <c r="D3" s="199"/>
      <c r="E3" s="199"/>
      <c r="F3" s="199"/>
      <c r="G3" s="200"/>
      <c r="AC3" s="177" t="s">
        <v>101</v>
      </c>
      <c r="AG3" t="s">
        <v>102</v>
      </c>
    </row>
    <row r="4" spans="1:60" ht="24.95" customHeight="1" x14ac:dyDescent="0.2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103</v>
      </c>
    </row>
    <row r="5" spans="1:60" x14ac:dyDescent="0.2">
      <c r="D5" s="10"/>
    </row>
    <row r="6" spans="1:60" ht="38.25" x14ac:dyDescent="0.2">
      <c r="A6" s="208" t="s">
        <v>104</v>
      </c>
      <c r="B6" s="210" t="s">
        <v>105</v>
      </c>
      <c r="C6" s="210" t="s">
        <v>106</v>
      </c>
      <c r="D6" s="209" t="s">
        <v>107</v>
      </c>
      <c r="E6" s="208" t="s">
        <v>108</v>
      </c>
      <c r="F6" s="207" t="s">
        <v>109</v>
      </c>
      <c r="G6" s="208" t="s">
        <v>29</v>
      </c>
      <c r="H6" s="211" t="s">
        <v>30</v>
      </c>
      <c r="I6" s="211" t="s">
        <v>110</v>
      </c>
      <c r="J6" s="211" t="s">
        <v>31</v>
      </c>
      <c r="K6" s="211" t="s">
        <v>111</v>
      </c>
      <c r="L6" s="211" t="s">
        <v>112</v>
      </c>
      <c r="M6" s="211" t="s">
        <v>113</v>
      </c>
      <c r="N6" s="211" t="s">
        <v>114</v>
      </c>
      <c r="O6" s="211" t="s">
        <v>115</v>
      </c>
      <c r="P6" s="211" t="s">
        <v>116</v>
      </c>
      <c r="Q6" s="211" t="s">
        <v>117</v>
      </c>
      <c r="R6" s="211" t="s">
        <v>118</v>
      </c>
      <c r="S6" s="211" t="s">
        <v>119</v>
      </c>
      <c r="T6" s="211" t="s">
        <v>120</v>
      </c>
      <c r="U6" s="211" t="s">
        <v>121</v>
      </c>
      <c r="V6" s="211" t="s">
        <v>122</v>
      </c>
      <c r="W6" s="211" t="s">
        <v>123</v>
      </c>
      <c r="X6" s="211" t="s">
        <v>124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6" t="s">
        <v>125</v>
      </c>
      <c r="B8" s="227" t="s">
        <v>62</v>
      </c>
      <c r="C8" s="251" t="s">
        <v>63</v>
      </c>
      <c r="D8" s="228"/>
      <c r="E8" s="229"/>
      <c r="F8" s="230"/>
      <c r="G8" s="230">
        <f>SUMIF(AG9:AG18,"&lt;&gt;NOR",G9:G18)</f>
        <v>0</v>
      </c>
      <c r="H8" s="230"/>
      <c r="I8" s="230">
        <f>SUM(I9:I18)</f>
        <v>831.31000000000006</v>
      </c>
      <c r="J8" s="230"/>
      <c r="K8" s="230">
        <f>SUM(K9:K18)</f>
        <v>1355.49</v>
      </c>
      <c r="L8" s="230"/>
      <c r="M8" s="230">
        <f>SUM(M9:M18)</f>
        <v>0</v>
      </c>
      <c r="N8" s="229"/>
      <c r="O8" s="229">
        <f>SUM(O9:O18)</f>
        <v>0.04</v>
      </c>
      <c r="P8" s="229"/>
      <c r="Q8" s="229">
        <f>SUM(Q9:Q18)</f>
        <v>0</v>
      </c>
      <c r="R8" s="230"/>
      <c r="S8" s="230"/>
      <c r="T8" s="231"/>
      <c r="U8" s="225"/>
      <c r="V8" s="225">
        <f>SUM(V9:V18)</f>
        <v>2.9299999999999997</v>
      </c>
      <c r="W8" s="225"/>
      <c r="X8" s="225"/>
      <c r="AG8" t="s">
        <v>126</v>
      </c>
    </row>
    <row r="9" spans="1:60" outlineLevel="1" x14ac:dyDescent="0.2">
      <c r="A9" s="233">
        <v>1</v>
      </c>
      <c r="B9" s="234" t="s">
        <v>127</v>
      </c>
      <c r="C9" s="252" t="s">
        <v>128</v>
      </c>
      <c r="D9" s="235" t="s">
        <v>129</v>
      </c>
      <c r="E9" s="236">
        <v>0.72319999999999995</v>
      </c>
      <c r="F9" s="237"/>
      <c r="G9" s="238">
        <f>ROUND(E9*F9,2)</f>
        <v>0</v>
      </c>
      <c r="H9" s="237">
        <v>245.94</v>
      </c>
      <c r="I9" s="238">
        <f>ROUND(E9*H9,2)</f>
        <v>177.86</v>
      </c>
      <c r="J9" s="237">
        <v>712.06</v>
      </c>
      <c r="K9" s="238">
        <f>ROUND(E9*J9,2)</f>
        <v>514.96</v>
      </c>
      <c r="L9" s="238">
        <v>21</v>
      </c>
      <c r="M9" s="238">
        <f>G9*(1+L9/100)</f>
        <v>0</v>
      </c>
      <c r="N9" s="236">
        <v>3.9199999999999999E-2</v>
      </c>
      <c r="O9" s="236">
        <f>ROUND(E9*N9,2)</f>
        <v>0.03</v>
      </c>
      <c r="P9" s="236">
        <v>0</v>
      </c>
      <c r="Q9" s="236">
        <f>ROUND(E9*P9,2)</f>
        <v>0</v>
      </c>
      <c r="R9" s="238" t="s">
        <v>130</v>
      </c>
      <c r="S9" s="238" t="s">
        <v>131</v>
      </c>
      <c r="T9" s="239" t="s">
        <v>131</v>
      </c>
      <c r="U9" s="222">
        <v>1.6</v>
      </c>
      <c r="V9" s="222">
        <f>ROUND(E9*U9,2)</f>
        <v>1.1599999999999999</v>
      </c>
      <c r="W9" s="222"/>
      <c r="X9" s="222" t="s">
        <v>132</v>
      </c>
      <c r="Y9" s="212"/>
      <c r="Z9" s="212"/>
      <c r="AA9" s="212"/>
      <c r="AB9" s="212"/>
      <c r="AC9" s="212"/>
      <c r="AD9" s="212"/>
      <c r="AE9" s="212"/>
      <c r="AF9" s="212"/>
      <c r="AG9" s="212" t="s">
        <v>133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19"/>
      <c r="B10" s="220"/>
      <c r="C10" s="253" t="s">
        <v>134</v>
      </c>
      <c r="D10" s="241"/>
      <c r="E10" s="241"/>
      <c r="F10" s="241"/>
      <c r="G10" s="241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135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0" t="str">
        <f>C10</f>
        <v>svislé nebo šikmé (odkloněné) , půdorysně přímé nebo zalomené, stěn základových desek ve volných nebo zapažených jámách, rýhách, šachtách, včetně případných vzpěr,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54" t="s">
        <v>136</v>
      </c>
      <c r="D11" s="223"/>
      <c r="E11" s="224">
        <v>0.72319999999999995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137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3">
        <v>2</v>
      </c>
      <c r="B12" s="234" t="s">
        <v>138</v>
      </c>
      <c r="C12" s="252" t="s">
        <v>139</v>
      </c>
      <c r="D12" s="235" t="s">
        <v>129</v>
      </c>
      <c r="E12" s="236">
        <v>0.72319999999999995</v>
      </c>
      <c r="F12" s="237"/>
      <c r="G12" s="238">
        <f>ROUND(E12*F12,2)</f>
        <v>0</v>
      </c>
      <c r="H12" s="237">
        <v>0</v>
      </c>
      <c r="I12" s="238">
        <f>ROUND(E12*H12,2)</f>
        <v>0</v>
      </c>
      <c r="J12" s="237">
        <v>143.5</v>
      </c>
      <c r="K12" s="238">
        <f>ROUND(E12*J12,2)</f>
        <v>103.78</v>
      </c>
      <c r="L12" s="238">
        <v>21</v>
      </c>
      <c r="M12" s="238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8" t="s">
        <v>130</v>
      </c>
      <c r="S12" s="238" t="s">
        <v>131</v>
      </c>
      <c r="T12" s="239" t="s">
        <v>131</v>
      </c>
      <c r="U12" s="222">
        <v>0.32</v>
      </c>
      <c r="V12" s="222">
        <f>ROUND(E12*U12,2)</f>
        <v>0.23</v>
      </c>
      <c r="W12" s="222"/>
      <c r="X12" s="222" t="s">
        <v>132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133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19"/>
      <c r="B13" s="220"/>
      <c r="C13" s="253" t="s">
        <v>134</v>
      </c>
      <c r="D13" s="241"/>
      <c r="E13" s="241"/>
      <c r="F13" s="241"/>
      <c r="G13" s="241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135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40" t="str">
        <f>C13</f>
        <v>svislé nebo šikmé (odkloněné) , půdorysně přímé nebo zalomené, stěn základových desek ve volných nebo zapažených jámách, rýhách, šachtách, včetně případných vzpěr,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54" t="s">
        <v>136</v>
      </c>
      <c r="D14" s="223"/>
      <c r="E14" s="224">
        <v>0.72319999999999995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137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3">
        <v>3</v>
      </c>
      <c r="B15" s="234" t="s">
        <v>140</v>
      </c>
      <c r="C15" s="252" t="s">
        <v>141</v>
      </c>
      <c r="D15" s="235" t="s">
        <v>129</v>
      </c>
      <c r="E15" s="236">
        <v>35</v>
      </c>
      <c r="F15" s="237"/>
      <c r="G15" s="238">
        <f>ROUND(E15*F15,2)</f>
        <v>0</v>
      </c>
      <c r="H15" s="237">
        <v>0.55000000000000004</v>
      </c>
      <c r="I15" s="238">
        <f>ROUND(E15*H15,2)</f>
        <v>19.25</v>
      </c>
      <c r="J15" s="237">
        <v>21.05</v>
      </c>
      <c r="K15" s="238">
        <f>ROUND(E15*J15,2)</f>
        <v>736.75</v>
      </c>
      <c r="L15" s="238">
        <v>21</v>
      </c>
      <c r="M15" s="238">
        <f>G15*(1+L15/100)</f>
        <v>0</v>
      </c>
      <c r="N15" s="236">
        <v>3.0000000000000001E-5</v>
      </c>
      <c r="O15" s="236">
        <f>ROUND(E15*N15,2)</f>
        <v>0</v>
      </c>
      <c r="P15" s="236">
        <v>0</v>
      </c>
      <c r="Q15" s="236">
        <f>ROUND(E15*P15,2)</f>
        <v>0</v>
      </c>
      <c r="R15" s="238" t="s">
        <v>142</v>
      </c>
      <c r="S15" s="238" t="s">
        <v>131</v>
      </c>
      <c r="T15" s="239" t="s">
        <v>131</v>
      </c>
      <c r="U15" s="222">
        <v>4.3999999999999997E-2</v>
      </c>
      <c r="V15" s="222">
        <f>ROUND(E15*U15,2)</f>
        <v>1.54</v>
      </c>
      <c r="W15" s="222"/>
      <c r="X15" s="222" t="s">
        <v>132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133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54" t="s">
        <v>143</v>
      </c>
      <c r="D16" s="223"/>
      <c r="E16" s="224">
        <v>35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137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33">
        <v>4</v>
      </c>
      <c r="B17" s="234" t="s">
        <v>144</v>
      </c>
      <c r="C17" s="252" t="s">
        <v>145</v>
      </c>
      <c r="D17" s="235" t="s">
        <v>129</v>
      </c>
      <c r="E17" s="236">
        <v>42</v>
      </c>
      <c r="F17" s="237"/>
      <c r="G17" s="238">
        <f>ROUND(E17*F17,2)</f>
        <v>0</v>
      </c>
      <c r="H17" s="237">
        <v>15.1</v>
      </c>
      <c r="I17" s="238">
        <f>ROUND(E17*H17,2)</f>
        <v>634.20000000000005</v>
      </c>
      <c r="J17" s="237">
        <v>0</v>
      </c>
      <c r="K17" s="238">
        <f>ROUND(E17*J17,2)</f>
        <v>0</v>
      </c>
      <c r="L17" s="238">
        <v>21</v>
      </c>
      <c r="M17" s="238">
        <f>G17*(1+L17/100)</f>
        <v>0</v>
      </c>
      <c r="N17" s="236">
        <v>2.0000000000000001E-4</v>
      </c>
      <c r="O17" s="236">
        <f>ROUND(E17*N17,2)</f>
        <v>0.01</v>
      </c>
      <c r="P17" s="236">
        <v>0</v>
      </c>
      <c r="Q17" s="236">
        <f>ROUND(E17*P17,2)</f>
        <v>0</v>
      </c>
      <c r="R17" s="238" t="s">
        <v>146</v>
      </c>
      <c r="S17" s="238" t="s">
        <v>131</v>
      </c>
      <c r="T17" s="239" t="s">
        <v>131</v>
      </c>
      <c r="U17" s="222">
        <v>0</v>
      </c>
      <c r="V17" s="222">
        <f>ROUND(E17*U17,2)</f>
        <v>0</v>
      </c>
      <c r="W17" s="222"/>
      <c r="X17" s="222" t="s">
        <v>147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148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54" t="s">
        <v>149</v>
      </c>
      <c r="D18" s="223"/>
      <c r="E18" s="224">
        <v>42</v>
      </c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12"/>
      <c r="Z18" s="212"/>
      <c r="AA18" s="212"/>
      <c r="AB18" s="212"/>
      <c r="AC18" s="212"/>
      <c r="AD18" s="212"/>
      <c r="AE18" s="212"/>
      <c r="AF18" s="212"/>
      <c r="AG18" s="212" t="s">
        <v>137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26" t="s">
        <v>125</v>
      </c>
      <c r="B19" s="227" t="s">
        <v>64</v>
      </c>
      <c r="C19" s="251" t="s">
        <v>65</v>
      </c>
      <c r="D19" s="228"/>
      <c r="E19" s="229"/>
      <c r="F19" s="230"/>
      <c r="G19" s="230">
        <f>SUMIF(AG20:AG20,"&lt;&gt;NOR",G20:G20)</f>
        <v>0</v>
      </c>
      <c r="H19" s="230"/>
      <c r="I19" s="230">
        <f>SUM(I20:I20)</f>
        <v>49.9</v>
      </c>
      <c r="J19" s="230"/>
      <c r="K19" s="230">
        <f>SUM(K20:K20)</f>
        <v>323.26</v>
      </c>
      <c r="L19" s="230"/>
      <c r="M19" s="230">
        <f>SUM(M20:M20)</f>
        <v>0</v>
      </c>
      <c r="N19" s="229"/>
      <c r="O19" s="229">
        <f>SUM(O20:O20)</f>
        <v>0</v>
      </c>
      <c r="P19" s="229"/>
      <c r="Q19" s="229">
        <f>SUM(Q20:Q20)</f>
        <v>0</v>
      </c>
      <c r="R19" s="230"/>
      <c r="S19" s="230"/>
      <c r="T19" s="231"/>
      <c r="U19" s="225"/>
      <c r="V19" s="225">
        <f>SUM(V20:V20)</f>
        <v>0.55000000000000004</v>
      </c>
      <c r="W19" s="225"/>
      <c r="X19" s="225"/>
      <c r="AG19" t="s">
        <v>126</v>
      </c>
    </row>
    <row r="20" spans="1:60" outlineLevel="1" x14ac:dyDescent="0.2">
      <c r="A20" s="242">
        <v>5</v>
      </c>
      <c r="B20" s="243" t="s">
        <v>150</v>
      </c>
      <c r="C20" s="255" t="s">
        <v>151</v>
      </c>
      <c r="D20" s="244" t="s">
        <v>152</v>
      </c>
      <c r="E20" s="245">
        <v>4.25</v>
      </c>
      <c r="F20" s="246"/>
      <c r="G20" s="247">
        <f>ROUND(E20*F20,2)</f>
        <v>0</v>
      </c>
      <c r="H20" s="246">
        <v>11.74</v>
      </c>
      <c r="I20" s="247">
        <f>ROUND(E20*H20,2)</f>
        <v>49.9</v>
      </c>
      <c r="J20" s="246">
        <v>76.06</v>
      </c>
      <c r="K20" s="247">
        <f>ROUND(E20*J20,2)</f>
        <v>323.26</v>
      </c>
      <c r="L20" s="247">
        <v>21</v>
      </c>
      <c r="M20" s="247">
        <f>G20*(1+L20/100)</f>
        <v>0</v>
      </c>
      <c r="N20" s="245">
        <v>1.1E-4</v>
      </c>
      <c r="O20" s="245">
        <f>ROUND(E20*N20,2)</f>
        <v>0</v>
      </c>
      <c r="P20" s="245">
        <v>0</v>
      </c>
      <c r="Q20" s="245">
        <f>ROUND(E20*P20,2)</f>
        <v>0</v>
      </c>
      <c r="R20" s="247" t="s">
        <v>130</v>
      </c>
      <c r="S20" s="247" t="s">
        <v>131</v>
      </c>
      <c r="T20" s="248" t="s">
        <v>131</v>
      </c>
      <c r="U20" s="222">
        <v>0.13</v>
      </c>
      <c r="V20" s="222">
        <f>ROUND(E20*U20,2)</f>
        <v>0.55000000000000004</v>
      </c>
      <c r="W20" s="222"/>
      <c r="X20" s="222" t="s">
        <v>132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133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226" t="s">
        <v>125</v>
      </c>
      <c r="B21" s="227" t="s">
        <v>66</v>
      </c>
      <c r="C21" s="251" t="s">
        <v>67</v>
      </c>
      <c r="D21" s="228"/>
      <c r="E21" s="229"/>
      <c r="F21" s="230"/>
      <c r="G21" s="230">
        <f>SUMIF(AG22:AG27,"&lt;&gt;NOR",G22:G27)</f>
        <v>0</v>
      </c>
      <c r="H21" s="230"/>
      <c r="I21" s="230">
        <f>SUM(I22:I27)</f>
        <v>11219.58</v>
      </c>
      <c r="J21" s="230"/>
      <c r="K21" s="230">
        <f>SUM(K22:K27)</f>
        <v>17515.02</v>
      </c>
      <c r="L21" s="230"/>
      <c r="M21" s="230">
        <f>SUM(M22:M27)</f>
        <v>0</v>
      </c>
      <c r="N21" s="229"/>
      <c r="O21" s="229">
        <f>SUM(O22:O27)</f>
        <v>1.43</v>
      </c>
      <c r="P21" s="229"/>
      <c r="Q21" s="229">
        <f>SUM(Q22:Q27)</f>
        <v>0</v>
      </c>
      <c r="R21" s="230"/>
      <c r="S21" s="230"/>
      <c r="T21" s="231"/>
      <c r="U21" s="225"/>
      <c r="V21" s="225">
        <f>SUM(V22:V27)</f>
        <v>23.93</v>
      </c>
      <c r="W21" s="225"/>
      <c r="X21" s="225"/>
      <c r="AG21" t="s">
        <v>126</v>
      </c>
    </row>
    <row r="22" spans="1:60" ht="22.5" outlineLevel="1" x14ac:dyDescent="0.2">
      <c r="A22" s="233">
        <v>6</v>
      </c>
      <c r="B22" s="234" t="s">
        <v>153</v>
      </c>
      <c r="C22" s="252" t="s">
        <v>154</v>
      </c>
      <c r="D22" s="235" t="s">
        <v>129</v>
      </c>
      <c r="E22" s="236">
        <v>29.083600000000001</v>
      </c>
      <c r="F22" s="237"/>
      <c r="G22" s="238">
        <f>ROUND(E22*F22,2)</f>
        <v>0</v>
      </c>
      <c r="H22" s="237">
        <v>385.77</v>
      </c>
      <c r="I22" s="238">
        <f>ROUND(E22*H22,2)</f>
        <v>11219.58</v>
      </c>
      <c r="J22" s="237">
        <v>441.23</v>
      </c>
      <c r="K22" s="238">
        <f>ROUND(E22*J22,2)</f>
        <v>12832.56</v>
      </c>
      <c r="L22" s="238">
        <v>21</v>
      </c>
      <c r="M22" s="238">
        <f>G22*(1+L22/100)</f>
        <v>0</v>
      </c>
      <c r="N22" s="236">
        <v>4.9160000000000002E-2</v>
      </c>
      <c r="O22" s="236">
        <f>ROUND(E22*N22,2)</f>
        <v>1.43</v>
      </c>
      <c r="P22" s="236">
        <v>0</v>
      </c>
      <c r="Q22" s="236">
        <f>ROUND(E22*P22,2)</f>
        <v>0</v>
      </c>
      <c r="R22" s="238" t="s">
        <v>130</v>
      </c>
      <c r="S22" s="238" t="s">
        <v>131</v>
      </c>
      <c r="T22" s="239" t="s">
        <v>131</v>
      </c>
      <c r="U22" s="222">
        <v>0.65</v>
      </c>
      <c r="V22" s="222">
        <f>ROUND(E22*U22,2)</f>
        <v>18.899999999999999</v>
      </c>
      <c r="W22" s="222"/>
      <c r="X22" s="222" t="s">
        <v>132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133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53" t="s">
        <v>155</v>
      </c>
      <c r="D23" s="241"/>
      <c r="E23" s="241"/>
      <c r="F23" s="241"/>
      <c r="G23" s="241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135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54" t="s">
        <v>156</v>
      </c>
      <c r="D24" s="223"/>
      <c r="E24" s="224">
        <v>29.083600000000001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12"/>
      <c r="Z24" s="212"/>
      <c r="AA24" s="212"/>
      <c r="AB24" s="212"/>
      <c r="AC24" s="212"/>
      <c r="AD24" s="212"/>
      <c r="AE24" s="212"/>
      <c r="AF24" s="212"/>
      <c r="AG24" s="212" t="s">
        <v>137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33">
        <v>7</v>
      </c>
      <c r="B25" s="234" t="s">
        <v>157</v>
      </c>
      <c r="C25" s="252" t="s">
        <v>158</v>
      </c>
      <c r="D25" s="235" t="s">
        <v>129</v>
      </c>
      <c r="E25" s="236">
        <v>29.083600000000001</v>
      </c>
      <c r="F25" s="237"/>
      <c r="G25" s="238">
        <f>ROUND(E25*F25,2)</f>
        <v>0</v>
      </c>
      <c r="H25" s="237">
        <v>0</v>
      </c>
      <c r="I25" s="238">
        <f>ROUND(E25*H25,2)</f>
        <v>0</v>
      </c>
      <c r="J25" s="237">
        <v>161</v>
      </c>
      <c r="K25" s="238">
        <f>ROUND(E25*J25,2)</f>
        <v>4682.46</v>
      </c>
      <c r="L25" s="238">
        <v>21</v>
      </c>
      <c r="M25" s="238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8" t="s">
        <v>130</v>
      </c>
      <c r="S25" s="238" t="s">
        <v>131</v>
      </c>
      <c r="T25" s="239" t="s">
        <v>131</v>
      </c>
      <c r="U25" s="222">
        <v>0.17299999999999999</v>
      </c>
      <c r="V25" s="222">
        <f>ROUND(E25*U25,2)</f>
        <v>5.03</v>
      </c>
      <c r="W25" s="222"/>
      <c r="X25" s="222" t="s">
        <v>132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133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53" t="s">
        <v>155</v>
      </c>
      <c r="D26" s="241"/>
      <c r="E26" s="241"/>
      <c r="F26" s="241"/>
      <c r="G26" s="241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135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54" t="s">
        <v>156</v>
      </c>
      <c r="D27" s="223"/>
      <c r="E27" s="224">
        <v>29.083600000000001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12"/>
      <c r="Z27" s="212"/>
      <c r="AA27" s="212"/>
      <c r="AB27" s="212"/>
      <c r="AC27" s="212"/>
      <c r="AD27" s="212"/>
      <c r="AE27" s="212"/>
      <c r="AF27" s="212"/>
      <c r="AG27" s="212" t="s">
        <v>137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226" t="s">
        <v>125</v>
      </c>
      <c r="B28" s="227" t="s">
        <v>68</v>
      </c>
      <c r="C28" s="251" t="s">
        <v>69</v>
      </c>
      <c r="D28" s="228"/>
      <c r="E28" s="229"/>
      <c r="F28" s="230"/>
      <c r="G28" s="230">
        <f>SUMIF(AG29:AG45,"&lt;&gt;NOR",G29:G45)</f>
        <v>0</v>
      </c>
      <c r="H28" s="230"/>
      <c r="I28" s="230">
        <f>SUM(I29:I45)</f>
        <v>16919.41</v>
      </c>
      <c r="J28" s="230"/>
      <c r="K28" s="230">
        <f>SUM(K29:K45)</f>
        <v>11351.579999999998</v>
      </c>
      <c r="L28" s="230"/>
      <c r="M28" s="230">
        <f>SUM(M29:M45)</f>
        <v>0</v>
      </c>
      <c r="N28" s="229"/>
      <c r="O28" s="229">
        <f>SUM(O29:O45)</f>
        <v>0.68000000000000016</v>
      </c>
      <c r="P28" s="229"/>
      <c r="Q28" s="229">
        <f>SUM(Q29:Q45)</f>
        <v>0</v>
      </c>
      <c r="R28" s="230"/>
      <c r="S28" s="230"/>
      <c r="T28" s="231"/>
      <c r="U28" s="225"/>
      <c r="V28" s="225">
        <f>SUM(V29:V45)</f>
        <v>19.09</v>
      </c>
      <c r="W28" s="225"/>
      <c r="X28" s="225"/>
      <c r="AG28" t="s">
        <v>126</v>
      </c>
    </row>
    <row r="29" spans="1:60" outlineLevel="1" x14ac:dyDescent="0.2">
      <c r="A29" s="233">
        <v>8</v>
      </c>
      <c r="B29" s="234" t="s">
        <v>159</v>
      </c>
      <c r="C29" s="252" t="s">
        <v>160</v>
      </c>
      <c r="D29" s="235" t="s">
        <v>129</v>
      </c>
      <c r="E29" s="236">
        <v>15.7</v>
      </c>
      <c r="F29" s="237"/>
      <c r="G29" s="238">
        <f>ROUND(E29*F29,2)</f>
        <v>0</v>
      </c>
      <c r="H29" s="237">
        <v>30.32</v>
      </c>
      <c r="I29" s="238">
        <f>ROUND(E29*H29,2)</f>
        <v>476.02</v>
      </c>
      <c r="J29" s="237">
        <v>43.38</v>
      </c>
      <c r="K29" s="238">
        <f>ROUND(E29*J29,2)</f>
        <v>681.07</v>
      </c>
      <c r="L29" s="238">
        <v>21</v>
      </c>
      <c r="M29" s="238">
        <f>G29*(1+L29/100)</f>
        <v>0</v>
      </c>
      <c r="N29" s="236">
        <v>2.8900000000000002E-3</v>
      </c>
      <c r="O29" s="236">
        <f>ROUND(E29*N29,2)</f>
        <v>0.05</v>
      </c>
      <c r="P29" s="236">
        <v>0</v>
      </c>
      <c r="Q29" s="236">
        <f>ROUND(E29*P29,2)</f>
        <v>0</v>
      </c>
      <c r="R29" s="238" t="s">
        <v>130</v>
      </c>
      <c r="S29" s="238" t="s">
        <v>131</v>
      </c>
      <c r="T29" s="239" t="s">
        <v>131</v>
      </c>
      <c r="U29" s="222">
        <v>9.0999999999999998E-2</v>
      </c>
      <c r="V29" s="222">
        <f>ROUND(E29*U29,2)</f>
        <v>1.43</v>
      </c>
      <c r="W29" s="222"/>
      <c r="X29" s="222" t="s">
        <v>132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133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53" t="s">
        <v>161</v>
      </c>
      <c r="D30" s="241"/>
      <c r="E30" s="241"/>
      <c r="F30" s="241"/>
      <c r="G30" s="241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12"/>
      <c r="Z30" s="212"/>
      <c r="AA30" s="212"/>
      <c r="AB30" s="212"/>
      <c r="AC30" s="212"/>
      <c r="AD30" s="212"/>
      <c r="AE30" s="212"/>
      <c r="AF30" s="212"/>
      <c r="AG30" s="212" t="s">
        <v>135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54" t="s">
        <v>162</v>
      </c>
      <c r="D31" s="223"/>
      <c r="E31" s="224">
        <v>15.7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12"/>
      <c r="Z31" s="212"/>
      <c r="AA31" s="212"/>
      <c r="AB31" s="212"/>
      <c r="AC31" s="212"/>
      <c r="AD31" s="212"/>
      <c r="AE31" s="212"/>
      <c r="AF31" s="212"/>
      <c r="AG31" s="212" t="s">
        <v>137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33">
        <v>9</v>
      </c>
      <c r="B32" s="234" t="s">
        <v>163</v>
      </c>
      <c r="C32" s="252" t="s">
        <v>341</v>
      </c>
      <c r="D32" s="235" t="s">
        <v>129</v>
      </c>
      <c r="E32" s="236">
        <v>15.7</v>
      </c>
      <c r="F32" s="237"/>
      <c r="G32" s="238">
        <f>ROUND(E32*F32,2)</f>
        <v>0</v>
      </c>
      <c r="H32" s="237">
        <v>536.23</v>
      </c>
      <c r="I32" s="238">
        <f>ROUND(E32*H32,2)</f>
        <v>8418.81</v>
      </c>
      <c r="J32" s="237">
        <v>257.77</v>
      </c>
      <c r="K32" s="238">
        <f>ROUND(E32*J32,2)</f>
        <v>4046.99</v>
      </c>
      <c r="L32" s="238">
        <v>21</v>
      </c>
      <c r="M32" s="238">
        <f>G32*(1+L32/100)</f>
        <v>0</v>
      </c>
      <c r="N32" s="236">
        <v>3.3079999999999998E-2</v>
      </c>
      <c r="O32" s="236">
        <f>ROUND(E32*N32,2)</f>
        <v>0.52</v>
      </c>
      <c r="P32" s="236">
        <v>0</v>
      </c>
      <c r="Q32" s="236">
        <f>ROUND(E32*P32,2)</f>
        <v>0</v>
      </c>
      <c r="R32" s="238" t="s">
        <v>130</v>
      </c>
      <c r="S32" s="238" t="s">
        <v>131</v>
      </c>
      <c r="T32" s="239" t="s">
        <v>131</v>
      </c>
      <c r="U32" s="222">
        <v>0.5</v>
      </c>
      <c r="V32" s="222">
        <f>ROUND(E32*U32,2)</f>
        <v>7.85</v>
      </c>
      <c r="W32" s="222"/>
      <c r="X32" s="222" t="s">
        <v>132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133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53" t="s">
        <v>161</v>
      </c>
      <c r="D33" s="241"/>
      <c r="E33" s="241"/>
      <c r="F33" s="241"/>
      <c r="G33" s="241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135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54" t="s">
        <v>162</v>
      </c>
      <c r="D34" s="223"/>
      <c r="E34" s="224">
        <v>15.7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137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3">
        <v>10</v>
      </c>
      <c r="B35" s="234" t="s">
        <v>164</v>
      </c>
      <c r="C35" s="252" t="s">
        <v>165</v>
      </c>
      <c r="D35" s="235" t="s">
        <v>129</v>
      </c>
      <c r="E35" s="236">
        <v>15.7</v>
      </c>
      <c r="F35" s="237"/>
      <c r="G35" s="238">
        <f>ROUND(E35*F35,2)</f>
        <v>0</v>
      </c>
      <c r="H35" s="237">
        <v>46.63</v>
      </c>
      <c r="I35" s="238">
        <f>ROUND(E35*H35,2)</f>
        <v>732.09</v>
      </c>
      <c r="J35" s="237">
        <v>124.37</v>
      </c>
      <c r="K35" s="238">
        <f>ROUND(E35*J35,2)</f>
        <v>1952.61</v>
      </c>
      <c r="L35" s="238">
        <v>21</v>
      </c>
      <c r="M35" s="238">
        <f>G35*(1+L35/100)</f>
        <v>0</v>
      </c>
      <c r="N35" s="236">
        <v>3.15E-3</v>
      </c>
      <c r="O35" s="236">
        <f>ROUND(E35*N35,2)</f>
        <v>0.05</v>
      </c>
      <c r="P35" s="236">
        <v>0</v>
      </c>
      <c r="Q35" s="236">
        <f>ROUND(E35*P35,2)</f>
        <v>0</v>
      </c>
      <c r="R35" s="238" t="s">
        <v>130</v>
      </c>
      <c r="S35" s="238" t="s">
        <v>131</v>
      </c>
      <c r="T35" s="239" t="s">
        <v>131</v>
      </c>
      <c r="U35" s="222">
        <v>0.24</v>
      </c>
      <c r="V35" s="222">
        <f>ROUND(E35*U35,2)</f>
        <v>3.77</v>
      </c>
      <c r="W35" s="222"/>
      <c r="X35" s="222" t="s">
        <v>132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133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53" t="s">
        <v>161</v>
      </c>
      <c r="D36" s="241"/>
      <c r="E36" s="241"/>
      <c r="F36" s="241"/>
      <c r="G36" s="241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12"/>
      <c r="Z36" s="212"/>
      <c r="AA36" s="212"/>
      <c r="AB36" s="212"/>
      <c r="AC36" s="212"/>
      <c r="AD36" s="212"/>
      <c r="AE36" s="212"/>
      <c r="AF36" s="212"/>
      <c r="AG36" s="212" t="s">
        <v>135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54" t="s">
        <v>162</v>
      </c>
      <c r="D37" s="223"/>
      <c r="E37" s="224">
        <v>15.7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137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33">
        <v>11</v>
      </c>
      <c r="B38" s="234" t="s">
        <v>166</v>
      </c>
      <c r="C38" s="252" t="s">
        <v>167</v>
      </c>
      <c r="D38" s="235" t="s">
        <v>129</v>
      </c>
      <c r="E38" s="236">
        <v>15.7</v>
      </c>
      <c r="F38" s="237"/>
      <c r="G38" s="238">
        <f>ROUND(E38*F38,2)</f>
        <v>0</v>
      </c>
      <c r="H38" s="237">
        <v>464.49</v>
      </c>
      <c r="I38" s="238">
        <f>ROUND(E38*H38,2)</f>
        <v>7292.49</v>
      </c>
      <c r="J38" s="237">
        <v>297.51</v>
      </c>
      <c r="K38" s="238">
        <f>ROUND(E38*J38,2)</f>
        <v>4670.91</v>
      </c>
      <c r="L38" s="238">
        <v>21</v>
      </c>
      <c r="M38" s="238">
        <f>G38*(1+L38/100)</f>
        <v>0</v>
      </c>
      <c r="N38" s="236">
        <v>3.6800000000000001E-3</v>
      </c>
      <c r="O38" s="236">
        <f>ROUND(E38*N38,2)</f>
        <v>0.06</v>
      </c>
      <c r="P38" s="236">
        <v>0</v>
      </c>
      <c r="Q38" s="236">
        <f>ROUND(E38*P38,2)</f>
        <v>0</v>
      </c>
      <c r="R38" s="238"/>
      <c r="S38" s="238" t="s">
        <v>168</v>
      </c>
      <c r="T38" s="239" t="s">
        <v>169</v>
      </c>
      <c r="U38" s="222">
        <v>0.38500000000000001</v>
      </c>
      <c r="V38" s="222">
        <f>ROUND(E38*U38,2)</f>
        <v>6.04</v>
      </c>
      <c r="W38" s="222"/>
      <c r="X38" s="222" t="s">
        <v>132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133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56" t="s">
        <v>170</v>
      </c>
      <c r="D39" s="249"/>
      <c r="E39" s="249"/>
      <c r="F39" s="249"/>
      <c r="G39" s="249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171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57" t="s">
        <v>172</v>
      </c>
      <c r="D40" s="250"/>
      <c r="E40" s="250"/>
      <c r="F40" s="250"/>
      <c r="G40" s="250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12"/>
      <c r="Z40" s="212"/>
      <c r="AA40" s="212"/>
      <c r="AB40" s="212"/>
      <c r="AC40" s="212"/>
      <c r="AD40" s="212"/>
      <c r="AE40" s="212"/>
      <c r="AF40" s="212"/>
      <c r="AG40" s="212" t="s">
        <v>171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57" t="s">
        <v>173</v>
      </c>
      <c r="D41" s="250"/>
      <c r="E41" s="250"/>
      <c r="F41" s="250"/>
      <c r="G41" s="250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12"/>
      <c r="Z41" s="212"/>
      <c r="AA41" s="212"/>
      <c r="AB41" s="212"/>
      <c r="AC41" s="212"/>
      <c r="AD41" s="212"/>
      <c r="AE41" s="212"/>
      <c r="AF41" s="212"/>
      <c r="AG41" s="212" t="s">
        <v>171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57" t="s">
        <v>174</v>
      </c>
      <c r="D42" s="250"/>
      <c r="E42" s="250"/>
      <c r="F42" s="250"/>
      <c r="G42" s="250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12"/>
      <c r="Z42" s="212"/>
      <c r="AA42" s="212"/>
      <c r="AB42" s="212"/>
      <c r="AC42" s="212"/>
      <c r="AD42" s="212"/>
      <c r="AE42" s="212"/>
      <c r="AF42" s="212"/>
      <c r="AG42" s="212" t="s">
        <v>171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57" t="s">
        <v>175</v>
      </c>
      <c r="D43" s="250"/>
      <c r="E43" s="250"/>
      <c r="F43" s="250"/>
      <c r="G43" s="250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171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57" t="s">
        <v>176</v>
      </c>
      <c r="D44" s="250"/>
      <c r="E44" s="250"/>
      <c r="F44" s="250"/>
      <c r="G44" s="250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12"/>
      <c r="Z44" s="212"/>
      <c r="AA44" s="212"/>
      <c r="AB44" s="212"/>
      <c r="AC44" s="212"/>
      <c r="AD44" s="212"/>
      <c r="AE44" s="212"/>
      <c r="AF44" s="212"/>
      <c r="AG44" s="212" t="s">
        <v>171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54" t="s">
        <v>162</v>
      </c>
      <c r="D45" s="223"/>
      <c r="E45" s="224">
        <v>15.7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12"/>
      <c r="Z45" s="212"/>
      <c r="AA45" s="212"/>
      <c r="AB45" s="212"/>
      <c r="AC45" s="212"/>
      <c r="AD45" s="212"/>
      <c r="AE45" s="212"/>
      <c r="AF45" s="212"/>
      <c r="AG45" s="212" t="s">
        <v>137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x14ac:dyDescent="0.2">
      <c r="A46" s="226" t="s">
        <v>125</v>
      </c>
      <c r="B46" s="227" t="s">
        <v>70</v>
      </c>
      <c r="C46" s="251" t="s">
        <v>71</v>
      </c>
      <c r="D46" s="228"/>
      <c r="E46" s="229"/>
      <c r="F46" s="230"/>
      <c r="G46" s="230">
        <f>SUMIF(AG47:AG55,"&lt;&gt;NOR",G47:G55)</f>
        <v>0</v>
      </c>
      <c r="H46" s="230"/>
      <c r="I46" s="230">
        <f>SUM(I47:I55)</f>
        <v>4942.3999999999996</v>
      </c>
      <c r="J46" s="230"/>
      <c r="K46" s="230">
        <f>SUM(K47:K55)</f>
        <v>8787.7999999999993</v>
      </c>
      <c r="L46" s="230"/>
      <c r="M46" s="230">
        <f>SUM(M47:M55)</f>
        <v>0</v>
      </c>
      <c r="N46" s="229"/>
      <c r="O46" s="229">
        <f>SUM(O47:O55)</f>
        <v>0.45</v>
      </c>
      <c r="P46" s="229"/>
      <c r="Q46" s="229">
        <f>SUM(Q47:Q55)</f>
        <v>0</v>
      </c>
      <c r="R46" s="230"/>
      <c r="S46" s="230"/>
      <c r="T46" s="231"/>
      <c r="U46" s="225"/>
      <c r="V46" s="225">
        <f>SUM(V47:V55)</f>
        <v>7.98</v>
      </c>
      <c r="W46" s="225"/>
      <c r="X46" s="225"/>
      <c r="AG46" t="s">
        <v>126</v>
      </c>
    </row>
    <row r="47" spans="1:60" outlineLevel="1" x14ac:dyDescent="0.2">
      <c r="A47" s="233">
        <v>12</v>
      </c>
      <c r="B47" s="234" t="s">
        <v>177</v>
      </c>
      <c r="C47" s="252" t="s">
        <v>178</v>
      </c>
      <c r="D47" s="235" t="s">
        <v>129</v>
      </c>
      <c r="E47" s="236">
        <v>5.4</v>
      </c>
      <c r="F47" s="237"/>
      <c r="G47" s="238">
        <f>ROUND(E47*F47,2)</f>
        <v>0</v>
      </c>
      <c r="H47" s="237">
        <v>203.37</v>
      </c>
      <c r="I47" s="238">
        <f>ROUND(E47*H47,2)</f>
        <v>1098.2</v>
      </c>
      <c r="J47" s="237">
        <v>359.63</v>
      </c>
      <c r="K47" s="238">
        <f>ROUND(E47*J47,2)</f>
        <v>1942</v>
      </c>
      <c r="L47" s="238">
        <v>21</v>
      </c>
      <c r="M47" s="238">
        <f>G47*(1+L47/100)</f>
        <v>0</v>
      </c>
      <c r="N47" s="236">
        <v>2.7980000000000001E-2</v>
      </c>
      <c r="O47" s="236">
        <f>ROUND(E47*N47,2)</f>
        <v>0.15</v>
      </c>
      <c r="P47" s="236">
        <v>0</v>
      </c>
      <c r="Q47" s="236">
        <f>ROUND(E47*P47,2)</f>
        <v>0</v>
      </c>
      <c r="R47" s="238" t="s">
        <v>130</v>
      </c>
      <c r="S47" s="238" t="s">
        <v>131</v>
      </c>
      <c r="T47" s="239" t="s">
        <v>131</v>
      </c>
      <c r="U47" s="222">
        <v>0.626</v>
      </c>
      <c r="V47" s="222">
        <f>ROUND(E47*U47,2)</f>
        <v>3.38</v>
      </c>
      <c r="W47" s="222"/>
      <c r="X47" s="222" t="s">
        <v>132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133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53" t="s">
        <v>179</v>
      </c>
      <c r="D48" s="241"/>
      <c r="E48" s="241"/>
      <c r="F48" s="241"/>
      <c r="G48" s="241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12"/>
      <c r="Z48" s="212"/>
      <c r="AA48" s="212"/>
      <c r="AB48" s="212"/>
      <c r="AC48" s="212"/>
      <c r="AD48" s="212"/>
      <c r="AE48" s="212"/>
      <c r="AF48" s="212"/>
      <c r="AG48" s="212" t="s">
        <v>135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40" t="str">
        <f>C48</f>
        <v>omítka vápenocementová, strojně nebo ručně nanášená v podlaží i ve schodišti na jakýkoliv druh podkladu, kompletní souvrství</v>
      </c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54" t="s">
        <v>180</v>
      </c>
      <c r="D49" s="223"/>
      <c r="E49" s="224">
        <v>5.4</v>
      </c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12"/>
      <c r="Z49" s="212"/>
      <c r="AA49" s="212"/>
      <c r="AB49" s="212"/>
      <c r="AC49" s="212"/>
      <c r="AD49" s="212"/>
      <c r="AE49" s="212"/>
      <c r="AF49" s="212"/>
      <c r="AG49" s="212" t="s">
        <v>137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33">
        <v>13</v>
      </c>
      <c r="B50" s="234" t="s">
        <v>181</v>
      </c>
      <c r="C50" s="252" t="s">
        <v>182</v>
      </c>
      <c r="D50" s="235" t="s">
        <v>129</v>
      </c>
      <c r="E50" s="236">
        <v>20</v>
      </c>
      <c r="F50" s="237"/>
      <c r="G50" s="238">
        <f>ROUND(E50*F50,2)</f>
        <v>0</v>
      </c>
      <c r="H50" s="237">
        <v>192.21</v>
      </c>
      <c r="I50" s="238">
        <f>ROUND(E50*H50,2)</f>
        <v>3844.2</v>
      </c>
      <c r="J50" s="237">
        <v>25.29</v>
      </c>
      <c r="K50" s="238">
        <f>ROUND(E50*J50,2)</f>
        <v>505.8</v>
      </c>
      <c r="L50" s="238">
        <v>21</v>
      </c>
      <c r="M50" s="238">
        <f>G50*(1+L50/100)</f>
        <v>0</v>
      </c>
      <c r="N50" s="236">
        <v>1.6000000000000001E-3</v>
      </c>
      <c r="O50" s="236">
        <f>ROUND(E50*N50,2)</f>
        <v>0.03</v>
      </c>
      <c r="P50" s="236">
        <v>0</v>
      </c>
      <c r="Q50" s="236">
        <f>ROUND(E50*P50,2)</f>
        <v>0</v>
      </c>
      <c r="R50" s="238" t="s">
        <v>183</v>
      </c>
      <c r="S50" s="238" t="s">
        <v>131</v>
      </c>
      <c r="T50" s="239" t="s">
        <v>131</v>
      </c>
      <c r="U50" s="222">
        <v>0.05</v>
      </c>
      <c r="V50" s="222">
        <f>ROUND(E50*U50,2)</f>
        <v>1</v>
      </c>
      <c r="W50" s="222"/>
      <c r="X50" s="222" t="s">
        <v>132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133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56" t="s">
        <v>184</v>
      </c>
      <c r="D51" s="249"/>
      <c r="E51" s="249"/>
      <c r="F51" s="249"/>
      <c r="G51" s="249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12"/>
      <c r="Z51" s="212"/>
      <c r="AA51" s="212"/>
      <c r="AB51" s="212"/>
      <c r="AC51" s="212"/>
      <c r="AD51" s="212"/>
      <c r="AE51" s="212"/>
      <c r="AF51" s="212"/>
      <c r="AG51" s="212" t="s">
        <v>171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19"/>
      <c r="B52" s="220"/>
      <c r="C52" s="254" t="s">
        <v>185</v>
      </c>
      <c r="D52" s="223"/>
      <c r="E52" s="224">
        <v>20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12"/>
      <c r="Z52" s="212"/>
      <c r="AA52" s="212"/>
      <c r="AB52" s="212"/>
      <c r="AC52" s="212"/>
      <c r="AD52" s="212"/>
      <c r="AE52" s="212"/>
      <c r="AF52" s="212"/>
      <c r="AG52" s="212" t="s">
        <v>137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33">
        <v>14</v>
      </c>
      <c r="B53" s="234" t="s">
        <v>186</v>
      </c>
      <c r="C53" s="252" t="s">
        <v>187</v>
      </c>
      <c r="D53" s="235" t="s">
        <v>129</v>
      </c>
      <c r="E53" s="236">
        <v>20</v>
      </c>
      <c r="F53" s="237"/>
      <c r="G53" s="238">
        <f>ROUND(E53*F53,2)</f>
        <v>0</v>
      </c>
      <c r="H53" s="237">
        <v>0</v>
      </c>
      <c r="I53" s="238">
        <f>ROUND(E53*H53,2)</f>
        <v>0</v>
      </c>
      <c r="J53" s="237">
        <v>317</v>
      </c>
      <c r="K53" s="238">
        <f>ROUND(E53*J53,2)</f>
        <v>6340</v>
      </c>
      <c r="L53" s="238">
        <v>21</v>
      </c>
      <c r="M53" s="238">
        <f>G53*(1+L53/100)</f>
        <v>0</v>
      </c>
      <c r="N53" s="236">
        <v>1.333E-2</v>
      </c>
      <c r="O53" s="236">
        <f>ROUND(E53*N53,2)</f>
        <v>0.27</v>
      </c>
      <c r="P53" s="236">
        <v>0</v>
      </c>
      <c r="Q53" s="236">
        <f>ROUND(E53*P53,2)</f>
        <v>0</v>
      </c>
      <c r="R53" s="238"/>
      <c r="S53" s="238" t="s">
        <v>168</v>
      </c>
      <c r="T53" s="239" t="s">
        <v>131</v>
      </c>
      <c r="U53" s="222">
        <v>0.18</v>
      </c>
      <c r="V53" s="222">
        <f>ROUND(E53*U53,2)</f>
        <v>3.6</v>
      </c>
      <c r="W53" s="222"/>
      <c r="X53" s="222" t="s">
        <v>132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133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56" t="s">
        <v>184</v>
      </c>
      <c r="D54" s="249"/>
      <c r="E54" s="249"/>
      <c r="F54" s="249"/>
      <c r="G54" s="249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12"/>
      <c r="Z54" s="212"/>
      <c r="AA54" s="212"/>
      <c r="AB54" s="212"/>
      <c r="AC54" s="212"/>
      <c r="AD54" s="212"/>
      <c r="AE54" s="212"/>
      <c r="AF54" s="212"/>
      <c r="AG54" s="212" t="s">
        <v>171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19"/>
      <c r="B55" s="220"/>
      <c r="C55" s="254" t="s">
        <v>185</v>
      </c>
      <c r="D55" s="223"/>
      <c r="E55" s="224">
        <v>20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12"/>
      <c r="Z55" s="212"/>
      <c r="AA55" s="212"/>
      <c r="AB55" s="212"/>
      <c r="AC55" s="212"/>
      <c r="AD55" s="212"/>
      <c r="AE55" s="212"/>
      <c r="AF55" s="212"/>
      <c r="AG55" s="212" t="s">
        <v>137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x14ac:dyDescent="0.2">
      <c r="A56" s="226" t="s">
        <v>125</v>
      </c>
      <c r="B56" s="227" t="s">
        <v>72</v>
      </c>
      <c r="C56" s="251" t="s">
        <v>73</v>
      </c>
      <c r="D56" s="228"/>
      <c r="E56" s="229"/>
      <c r="F56" s="230"/>
      <c r="G56" s="230">
        <f>SUMIF(AG57:AG80,"&lt;&gt;NOR",G57:G80)</f>
        <v>0</v>
      </c>
      <c r="H56" s="230"/>
      <c r="I56" s="230">
        <f>SUM(I57:I80)</f>
        <v>252795.04</v>
      </c>
      <c r="J56" s="230"/>
      <c r="K56" s="230">
        <f>SUM(K57:K80)</f>
        <v>95993.23</v>
      </c>
      <c r="L56" s="230"/>
      <c r="M56" s="230">
        <f>SUM(M57:M80)</f>
        <v>0</v>
      </c>
      <c r="N56" s="229"/>
      <c r="O56" s="229">
        <f>SUM(O57:O80)</f>
        <v>80.789999999999992</v>
      </c>
      <c r="P56" s="229"/>
      <c r="Q56" s="229">
        <f>SUM(Q57:Q80)</f>
        <v>0</v>
      </c>
      <c r="R56" s="230"/>
      <c r="S56" s="230"/>
      <c r="T56" s="231"/>
      <c r="U56" s="225"/>
      <c r="V56" s="225">
        <f>SUM(V57:V80)</f>
        <v>171.58</v>
      </c>
      <c r="W56" s="225"/>
      <c r="X56" s="225"/>
      <c r="AG56" t="s">
        <v>126</v>
      </c>
    </row>
    <row r="57" spans="1:60" ht="22.5" outlineLevel="1" x14ac:dyDescent="0.2">
      <c r="A57" s="233">
        <v>15</v>
      </c>
      <c r="B57" s="234" t="s">
        <v>188</v>
      </c>
      <c r="C57" s="252" t="s">
        <v>342</v>
      </c>
      <c r="D57" s="235" t="s">
        <v>189</v>
      </c>
      <c r="E57" s="236">
        <v>33.18</v>
      </c>
      <c r="F57" s="237"/>
      <c r="G57" s="238">
        <f>ROUND(E57*F57,2)</f>
        <v>0</v>
      </c>
      <c r="H57" s="237">
        <v>3562.74</v>
      </c>
      <c r="I57" s="238">
        <f>ROUND(E57*H57,2)</f>
        <v>118211.71</v>
      </c>
      <c r="J57" s="237">
        <v>1037.26</v>
      </c>
      <c r="K57" s="238">
        <f>ROUND(E57*J57,2)</f>
        <v>34416.29</v>
      </c>
      <c r="L57" s="238">
        <v>21</v>
      </c>
      <c r="M57" s="238">
        <f>G57*(1+L57/100)</f>
        <v>0</v>
      </c>
      <c r="N57" s="236">
        <v>2.323</v>
      </c>
      <c r="O57" s="236">
        <f>ROUND(E57*N57,2)</f>
        <v>77.08</v>
      </c>
      <c r="P57" s="236">
        <v>0</v>
      </c>
      <c r="Q57" s="236">
        <f>ROUND(E57*P57,2)</f>
        <v>0</v>
      </c>
      <c r="R57" s="238" t="s">
        <v>130</v>
      </c>
      <c r="S57" s="238" t="s">
        <v>131</v>
      </c>
      <c r="T57" s="239" t="s">
        <v>131</v>
      </c>
      <c r="U57" s="222">
        <v>2.3170000000000002</v>
      </c>
      <c r="V57" s="222">
        <f>ROUND(E57*U57,2)</f>
        <v>76.88</v>
      </c>
      <c r="W57" s="222"/>
      <c r="X57" s="222" t="s">
        <v>132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133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53" t="s">
        <v>190</v>
      </c>
      <c r="D58" s="241"/>
      <c r="E58" s="241"/>
      <c r="F58" s="241"/>
      <c r="G58" s="241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12"/>
      <c r="Z58" s="212"/>
      <c r="AA58" s="212"/>
      <c r="AB58" s="212"/>
      <c r="AC58" s="212"/>
      <c r="AD58" s="212"/>
      <c r="AE58" s="212"/>
      <c r="AF58" s="212"/>
      <c r="AG58" s="212" t="s">
        <v>135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54" t="s">
        <v>191</v>
      </c>
      <c r="D59" s="223"/>
      <c r="E59" s="224">
        <v>33.18</v>
      </c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12"/>
      <c r="Z59" s="212"/>
      <c r="AA59" s="212"/>
      <c r="AB59" s="212"/>
      <c r="AC59" s="212"/>
      <c r="AD59" s="212"/>
      <c r="AE59" s="212"/>
      <c r="AF59" s="212"/>
      <c r="AG59" s="212" t="s">
        <v>137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 x14ac:dyDescent="0.2">
      <c r="A60" s="233">
        <v>16</v>
      </c>
      <c r="B60" s="234" t="s">
        <v>192</v>
      </c>
      <c r="C60" s="252" t="s">
        <v>193</v>
      </c>
      <c r="D60" s="235" t="s">
        <v>129</v>
      </c>
      <c r="E60" s="236">
        <v>194.5</v>
      </c>
      <c r="F60" s="237"/>
      <c r="G60" s="238">
        <f>ROUND(E60*F60,2)</f>
        <v>0</v>
      </c>
      <c r="H60" s="237">
        <v>86.61</v>
      </c>
      <c r="I60" s="238">
        <f>ROUND(E60*H60,2)</f>
        <v>16845.650000000001</v>
      </c>
      <c r="J60" s="237">
        <v>24.89</v>
      </c>
      <c r="K60" s="238">
        <f>ROUND(E60*J60,2)</f>
        <v>4841.1099999999997</v>
      </c>
      <c r="L60" s="238">
        <v>21</v>
      </c>
      <c r="M60" s="238">
        <f>G60*(1+L60/100)</f>
        <v>0</v>
      </c>
      <c r="N60" s="236">
        <v>4.0000000000000001E-3</v>
      </c>
      <c r="O60" s="236">
        <f>ROUND(E60*N60,2)</f>
        <v>0.78</v>
      </c>
      <c r="P60" s="236">
        <v>0</v>
      </c>
      <c r="Q60" s="236">
        <f>ROUND(E60*P60,2)</f>
        <v>0</v>
      </c>
      <c r="R60" s="238" t="s">
        <v>130</v>
      </c>
      <c r="S60" s="238" t="s">
        <v>131</v>
      </c>
      <c r="T60" s="239" t="s">
        <v>131</v>
      </c>
      <c r="U60" s="222">
        <v>5.79E-2</v>
      </c>
      <c r="V60" s="222">
        <f>ROUND(E60*U60,2)</f>
        <v>11.26</v>
      </c>
      <c r="W60" s="222"/>
      <c r="X60" s="222" t="s">
        <v>132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133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53" t="s">
        <v>190</v>
      </c>
      <c r="D61" s="241"/>
      <c r="E61" s="241"/>
      <c r="F61" s="241"/>
      <c r="G61" s="241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12"/>
      <c r="Z61" s="212"/>
      <c r="AA61" s="212"/>
      <c r="AB61" s="212"/>
      <c r="AC61" s="212"/>
      <c r="AD61" s="212"/>
      <c r="AE61" s="212"/>
      <c r="AF61" s="212"/>
      <c r="AG61" s="212" t="s">
        <v>135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54" t="s">
        <v>194</v>
      </c>
      <c r="D62" s="223"/>
      <c r="E62" s="224">
        <v>194.5</v>
      </c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12"/>
      <c r="Z62" s="212"/>
      <c r="AA62" s="212"/>
      <c r="AB62" s="212"/>
      <c r="AC62" s="212"/>
      <c r="AD62" s="212"/>
      <c r="AE62" s="212"/>
      <c r="AF62" s="212"/>
      <c r="AG62" s="212" t="s">
        <v>137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33">
        <v>17</v>
      </c>
      <c r="B63" s="234" t="s">
        <v>195</v>
      </c>
      <c r="C63" s="252" t="s">
        <v>196</v>
      </c>
      <c r="D63" s="235" t="s">
        <v>129</v>
      </c>
      <c r="E63" s="236">
        <v>194.5</v>
      </c>
      <c r="F63" s="237"/>
      <c r="G63" s="238">
        <f>ROUND(E63*F63,2)</f>
        <v>0</v>
      </c>
      <c r="H63" s="237">
        <v>0</v>
      </c>
      <c r="I63" s="238">
        <f>ROUND(E63*H63,2)</f>
        <v>0</v>
      </c>
      <c r="J63" s="237">
        <v>120</v>
      </c>
      <c r="K63" s="238">
        <f>ROUND(E63*J63,2)</f>
        <v>23340</v>
      </c>
      <c r="L63" s="238">
        <v>21</v>
      </c>
      <c r="M63" s="238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8" t="s">
        <v>130</v>
      </c>
      <c r="S63" s="238" t="s">
        <v>131</v>
      </c>
      <c r="T63" s="239" t="s">
        <v>131</v>
      </c>
      <c r="U63" s="222">
        <v>0.17799999999999999</v>
      </c>
      <c r="V63" s="222">
        <f>ROUND(E63*U63,2)</f>
        <v>34.619999999999997</v>
      </c>
      <c r="W63" s="222"/>
      <c r="X63" s="222" t="s">
        <v>132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133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53" t="s">
        <v>190</v>
      </c>
      <c r="D64" s="241"/>
      <c r="E64" s="241"/>
      <c r="F64" s="241"/>
      <c r="G64" s="241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12"/>
      <c r="Z64" s="212"/>
      <c r="AA64" s="212"/>
      <c r="AB64" s="212"/>
      <c r="AC64" s="212"/>
      <c r="AD64" s="212"/>
      <c r="AE64" s="212"/>
      <c r="AF64" s="212"/>
      <c r="AG64" s="212" t="s">
        <v>135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54" t="s">
        <v>194</v>
      </c>
      <c r="D65" s="223"/>
      <c r="E65" s="224">
        <v>194.5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12"/>
      <c r="Z65" s="212"/>
      <c r="AA65" s="212"/>
      <c r="AB65" s="212"/>
      <c r="AC65" s="212"/>
      <c r="AD65" s="212"/>
      <c r="AE65" s="212"/>
      <c r="AF65" s="212"/>
      <c r="AG65" s="212" t="s">
        <v>137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3">
        <v>18</v>
      </c>
      <c r="B66" s="234" t="s">
        <v>197</v>
      </c>
      <c r="C66" s="252" t="s">
        <v>198</v>
      </c>
      <c r="D66" s="235" t="s">
        <v>189</v>
      </c>
      <c r="E66" s="236">
        <v>33.18</v>
      </c>
      <c r="F66" s="237"/>
      <c r="G66" s="238">
        <f>ROUND(E66*F66,2)</f>
        <v>0</v>
      </c>
      <c r="H66" s="237">
        <v>0</v>
      </c>
      <c r="I66" s="238">
        <f>ROUND(E66*H66,2)</f>
        <v>0</v>
      </c>
      <c r="J66" s="237">
        <v>108</v>
      </c>
      <c r="K66" s="238">
        <f>ROUND(E66*J66,2)</f>
        <v>3583.44</v>
      </c>
      <c r="L66" s="238">
        <v>21</v>
      </c>
      <c r="M66" s="238">
        <f>G66*(1+L66/100)</f>
        <v>0</v>
      </c>
      <c r="N66" s="236">
        <v>0</v>
      </c>
      <c r="O66" s="236">
        <f>ROUND(E66*N66,2)</f>
        <v>0</v>
      </c>
      <c r="P66" s="236">
        <v>0</v>
      </c>
      <c r="Q66" s="236">
        <f>ROUND(E66*P66,2)</f>
        <v>0</v>
      </c>
      <c r="R66" s="238" t="s">
        <v>130</v>
      </c>
      <c r="S66" s="238" t="s">
        <v>131</v>
      </c>
      <c r="T66" s="239" t="s">
        <v>131</v>
      </c>
      <c r="U66" s="222">
        <v>0.20499999999999999</v>
      </c>
      <c r="V66" s="222">
        <f>ROUND(E66*U66,2)</f>
        <v>6.8</v>
      </c>
      <c r="W66" s="222"/>
      <c r="X66" s="222" t="s">
        <v>132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133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53" t="s">
        <v>199</v>
      </c>
      <c r="D67" s="241"/>
      <c r="E67" s="241"/>
      <c r="F67" s="241"/>
      <c r="G67" s="241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12"/>
      <c r="Z67" s="212"/>
      <c r="AA67" s="212"/>
      <c r="AB67" s="212"/>
      <c r="AC67" s="212"/>
      <c r="AD67" s="212"/>
      <c r="AE67" s="212"/>
      <c r="AF67" s="212"/>
      <c r="AG67" s="212" t="s">
        <v>135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54" t="s">
        <v>191</v>
      </c>
      <c r="D68" s="223"/>
      <c r="E68" s="224">
        <v>33.18</v>
      </c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12"/>
      <c r="Z68" s="212"/>
      <c r="AA68" s="212"/>
      <c r="AB68" s="212"/>
      <c r="AC68" s="212"/>
      <c r="AD68" s="212"/>
      <c r="AE68" s="212"/>
      <c r="AF68" s="212"/>
      <c r="AG68" s="212" t="s">
        <v>137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33">
        <v>19</v>
      </c>
      <c r="B69" s="234" t="s">
        <v>200</v>
      </c>
      <c r="C69" s="252" t="s">
        <v>201</v>
      </c>
      <c r="D69" s="235" t="s">
        <v>202</v>
      </c>
      <c r="E69" s="236">
        <v>0.21263000000000001</v>
      </c>
      <c r="F69" s="237"/>
      <c r="G69" s="238">
        <f>ROUND(E69*F69,2)</f>
        <v>0</v>
      </c>
      <c r="H69" s="237">
        <v>46378.82</v>
      </c>
      <c r="I69" s="238">
        <f>ROUND(E69*H69,2)</f>
        <v>9861.5300000000007</v>
      </c>
      <c r="J69" s="237">
        <v>8451.18</v>
      </c>
      <c r="K69" s="238">
        <f>ROUND(E69*J69,2)</f>
        <v>1796.97</v>
      </c>
      <c r="L69" s="238">
        <v>21</v>
      </c>
      <c r="M69" s="238">
        <f>G69*(1+L69/100)</f>
        <v>0</v>
      </c>
      <c r="N69" s="236">
        <v>1.0185</v>
      </c>
      <c r="O69" s="236">
        <f>ROUND(E69*N69,2)</f>
        <v>0.22</v>
      </c>
      <c r="P69" s="236">
        <v>0</v>
      </c>
      <c r="Q69" s="236">
        <f>ROUND(E69*P69,2)</f>
        <v>0</v>
      </c>
      <c r="R69" s="238" t="s">
        <v>130</v>
      </c>
      <c r="S69" s="238" t="s">
        <v>131</v>
      </c>
      <c r="T69" s="239" t="s">
        <v>131</v>
      </c>
      <c r="U69" s="222">
        <v>15.292999999999999</v>
      </c>
      <c r="V69" s="222">
        <f>ROUND(E69*U69,2)</f>
        <v>3.25</v>
      </c>
      <c r="W69" s="222"/>
      <c r="X69" s="222" t="s">
        <v>132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133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53" t="s">
        <v>203</v>
      </c>
      <c r="D70" s="241"/>
      <c r="E70" s="241"/>
      <c r="F70" s="241"/>
      <c r="G70" s="241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12"/>
      <c r="Z70" s="212"/>
      <c r="AA70" s="212"/>
      <c r="AB70" s="212"/>
      <c r="AC70" s="212"/>
      <c r="AD70" s="212"/>
      <c r="AE70" s="212"/>
      <c r="AF70" s="212"/>
      <c r="AG70" s="212" t="s">
        <v>135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54" t="s">
        <v>204</v>
      </c>
      <c r="D71" s="223"/>
      <c r="E71" s="224">
        <v>0.20250000000000001</v>
      </c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12"/>
      <c r="Z71" s="212"/>
      <c r="AA71" s="212"/>
      <c r="AB71" s="212"/>
      <c r="AC71" s="212"/>
      <c r="AD71" s="212"/>
      <c r="AE71" s="212"/>
      <c r="AF71" s="212"/>
      <c r="AG71" s="212" t="s">
        <v>137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54" t="s">
        <v>205</v>
      </c>
      <c r="D72" s="223"/>
      <c r="E72" s="224">
        <v>1.013E-2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12"/>
      <c r="Z72" s="212"/>
      <c r="AA72" s="212"/>
      <c r="AB72" s="212"/>
      <c r="AC72" s="212"/>
      <c r="AD72" s="212"/>
      <c r="AE72" s="212"/>
      <c r="AF72" s="212"/>
      <c r="AG72" s="212" t="s">
        <v>137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1" x14ac:dyDescent="0.2">
      <c r="A73" s="233">
        <v>20</v>
      </c>
      <c r="B73" s="234" t="s">
        <v>206</v>
      </c>
      <c r="C73" s="252" t="s">
        <v>207</v>
      </c>
      <c r="D73" s="235" t="s">
        <v>202</v>
      </c>
      <c r="E73" s="236">
        <v>2.5453899999999998</v>
      </c>
      <c r="F73" s="237"/>
      <c r="G73" s="238">
        <f>ROUND(E73*F73,2)</f>
        <v>0</v>
      </c>
      <c r="H73" s="237">
        <v>42380.99</v>
      </c>
      <c r="I73" s="238">
        <f>ROUND(E73*H73,2)</f>
        <v>107876.15</v>
      </c>
      <c r="J73" s="237">
        <v>7929.01</v>
      </c>
      <c r="K73" s="238">
        <f>ROUND(E73*J73,2)</f>
        <v>20182.419999999998</v>
      </c>
      <c r="L73" s="238">
        <v>21</v>
      </c>
      <c r="M73" s="238">
        <f>G73*(1+L73/100)</f>
        <v>0</v>
      </c>
      <c r="N73" s="236">
        <v>1.0662499999999999</v>
      </c>
      <c r="O73" s="236">
        <f>ROUND(E73*N73,2)</f>
        <v>2.71</v>
      </c>
      <c r="P73" s="236">
        <v>0</v>
      </c>
      <c r="Q73" s="236">
        <f>ROUND(E73*P73,2)</f>
        <v>0</v>
      </c>
      <c r="R73" s="238" t="s">
        <v>130</v>
      </c>
      <c r="S73" s="238" t="s">
        <v>131</v>
      </c>
      <c r="T73" s="239" t="s">
        <v>131</v>
      </c>
      <c r="U73" s="222">
        <v>15.231</v>
      </c>
      <c r="V73" s="222">
        <f>ROUND(E73*U73,2)</f>
        <v>38.770000000000003</v>
      </c>
      <c r="W73" s="222"/>
      <c r="X73" s="222" t="s">
        <v>132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133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53" t="s">
        <v>203</v>
      </c>
      <c r="D74" s="241"/>
      <c r="E74" s="241"/>
      <c r="F74" s="241"/>
      <c r="G74" s="241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12"/>
      <c r="Z74" s="212"/>
      <c r="AA74" s="212"/>
      <c r="AB74" s="212"/>
      <c r="AC74" s="212"/>
      <c r="AD74" s="212"/>
      <c r="AE74" s="212"/>
      <c r="AF74" s="212"/>
      <c r="AG74" s="212" t="s">
        <v>135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54" t="s">
        <v>208</v>
      </c>
      <c r="D75" s="223"/>
      <c r="E75" s="224">
        <v>2.0779000000000001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12"/>
      <c r="Z75" s="212"/>
      <c r="AA75" s="212"/>
      <c r="AB75" s="212"/>
      <c r="AC75" s="212"/>
      <c r="AD75" s="212"/>
      <c r="AE75" s="212"/>
      <c r="AF75" s="212"/>
      <c r="AG75" s="212" t="s">
        <v>137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54" t="s">
        <v>209</v>
      </c>
      <c r="D76" s="223"/>
      <c r="E76" s="224">
        <v>0.1598</v>
      </c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12"/>
      <c r="Z76" s="212"/>
      <c r="AA76" s="212"/>
      <c r="AB76" s="212"/>
      <c r="AC76" s="212"/>
      <c r="AD76" s="212"/>
      <c r="AE76" s="212"/>
      <c r="AF76" s="212"/>
      <c r="AG76" s="212" t="s">
        <v>137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54" t="s">
        <v>210</v>
      </c>
      <c r="D77" s="223"/>
      <c r="E77" s="224">
        <v>0.18648000000000001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12"/>
      <c r="Z77" s="212"/>
      <c r="AA77" s="212"/>
      <c r="AB77" s="212"/>
      <c r="AC77" s="212"/>
      <c r="AD77" s="212"/>
      <c r="AE77" s="212"/>
      <c r="AF77" s="212"/>
      <c r="AG77" s="212" t="s">
        <v>137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54" t="s">
        <v>211</v>
      </c>
      <c r="D78" s="223"/>
      <c r="E78" s="224">
        <v>0.12121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12"/>
      <c r="Z78" s="212"/>
      <c r="AA78" s="212"/>
      <c r="AB78" s="212"/>
      <c r="AC78" s="212"/>
      <c r="AD78" s="212"/>
      <c r="AE78" s="212"/>
      <c r="AF78" s="212"/>
      <c r="AG78" s="212" t="s">
        <v>137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33">
        <v>21</v>
      </c>
      <c r="B79" s="234" t="s">
        <v>212</v>
      </c>
      <c r="C79" s="252" t="s">
        <v>213</v>
      </c>
      <c r="D79" s="235" t="s">
        <v>214</v>
      </c>
      <c r="E79" s="236">
        <v>7</v>
      </c>
      <c r="F79" s="237"/>
      <c r="G79" s="238">
        <f>ROUND(E79*F79,2)</f>
        <v>0</v>
      </c>
      <c r="H79" s="237">
        <v>0</v>
      </c>
      <c r="I79" s="238">
        <f>ROUND(E79*H79,2)</f>
        <v>0</v>
      </c>
      <c r="J79" s="237">
        <v>1119</v>
      </c>
      <c r="K79" s="238">
        <f>ROUND(E79*J79,2)</f>
        <v>7833</v>
      </c>
      <c r="L79" s="238">
        <v>21</v>
      </c>
      <c r="M79" s="238">
        <f>G79*(1+L79/100)</f>
        <v>0</v>
      </c>
      <c r="N79" s="236">
        <v>0</v>
      </c>
      <c r="O79" s="236">
        <f>ROUND(E79*N79,2)</f>
        <v>0</v>
      </c>
      <c r="P79" s="236">
        <v>0</v>
      </c>
      <c r="Q79" s="236">
        <f>ROUND(E79*P79,2)</f>
        <v>0</v>
      </c>
      <c r="R79" s="238" t="s">
        <v>215</v>
      </c>
      <c r="S79" s="238" t="s">
        <v>131</v>
      </c>
      <c r="T79" s="239" t="s">
        <v>131</v>
      </c>
      <c r="U79" s="222">
        <v>0</v>
      </c>
      <c r="V79" s="222">
        <f>ROUND(E79*U79,2)</f>
        <v>0</v>
      </c>
      <c r="W79" s="222"/>
      <c r="X79" s="222" t="s">
        <v>216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217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54" t="s">
        <v>218</v>
      </c>
      <c r="D80" s="223"/>
      <c r="E80" s="224">
        <v>7</v>
      </c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12"/>
      <c r="Z80" s="212"/>
      <c r="AA80" s="212"/>
      <c r="AB80" s="212"/>
      <c r="AC80" s="212"/>
      <c r="AD80" s="212"/>
      <c r="AE80" s="212"/>
      <c r="AF80" s="212"/>
      <c r="AG80" s="212" t="s">
        <v>137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x14ac:dyDescent="0.2">
      <c r="A81" s="226" t="s">
        <v>125</v>
      </c>
      <c r="B81" s="227" t="s">
        <v>74</v>
      </c>
      <c r="C81" s="251" t="s">
        <v>75</v>
      </c>
      <c r="D81" s="228"/>
      <c r="E81" s="229"/>
      <c r="F81" s="230"/>
      <c r="G81" s="230">
        <f>SUMIF(AG82:AG91,"&lt;&gt;NOR",G82:G91)</f>
        <v>0</v>
      </c>
      <c r="H81" s="230"/>
      <c r="I81" s="230">
        <f>SUM(I82:I91)</f>
        <v>417.69</v>
      </c>
      <c r="J81" s="230"/>
      <c r="K81" s="230">
        <f>SUM(K82:K91)</f>
        <v>53127.56</v>
      </c>
      <c r="L81" s="230"/>
      <c r="M81" s="230">
        <f>SUM(M82:M91)</f>
        <v>0</v>
      </c>
      <c r="N81" s="229"/>
      <c r="O81" s="229">
        <f>SUM(O82:O91)</f>
        <v>0.01</v>
      </c>
      <c r="P81" s="229"/>
      <c r="Q81" s="229">
        <f>SUM(Q82:Q91)</f>
        <v>0</v>
      </c>
      <c r="R81" s="230"/>
      <c r="S81" s="230"/>
      <c r="T81" s="231"/>
      <c r="U81" s="225"/>
      <c r="V81" s="225">
        <f>SUM(V82:V91)</f>
        <v>118.15</v>
      </c>
      <c r="W81" s="225"/>
      <c r="X81" s="225"/>
      <c r="AG81" t="s">
        <v>126</v>
      </c>
    </row>
    <row r="82" spans="1:60" ht="56.25" outlineLevel="1" x14ac:dyDescent="0.2">
      <c r="A82" s="233">
        <v>22</v>
      </c>
      <c r="B82" s="234" t="s">
        <v>219</v>
      </c>
      <c r="C82" s="252" t="s">
        <v>220</v>
      </c>
      <c r="D82" s="235" t="s">
        <v>129</v>
      </c>
      <c r="E82" s="236">
        <v>229.5</v>
      </c>
      <c r="F82" s="237"/>
      <c r="G82" s="238">
        <f>ROUND(E82*F82,2)</f>
        <v>0</v>
      </c>
      <c r="H82" s="237">
        <v>1.82</v>
      </c>
      <c r="I82" s="238">
        <f>ROUND(E82*H82,2)</f>
        <v>417.69</v>
      </c>
      <c r="J82" s="237">
        <v>132.68</v>
      </c>
      <c r="K82" s="238">
        <f>ROUND(E82*J82,2)</f>
        <v>30450.06</v>
      </c>
      <c r="L82" s="238">
        <v>21</v>
      </c>
      <c r="M82" s="238">
        <f>G82*(1+L82/100)</f>
        <v>0</v>
      </c>
      <c r="N82" s="236">
        <v>4.0000000000000003E-5</v>
      </c>
      <c r="O82" s="236">
        <f>ROUND(E82*N82,2)</f>
        <v>0.01</v>
      </c>
      <c r="P82" s="236">
        <v>0</v>
      </c>
      <c r="Q82" s="236">
        <f>ROUND(E82*P82,2)</f>
        <v>0</v>
      </c>
      <c r="R82" s="238" t="s">
        <v>130</v>
      </c>
      <c r="S82" s="238" t="s">
        <v>131</v>
      </c>
      <c r="T82" s="239" t="s">
        <v>131</v>
      </c>
      <c r="U82" s="222">
        <v>0.31</v>
      </c>
      <c r="V82" s="222">
        <f>ROUND(E82*U82,2)</f>
        <v>71.150000000000006</v>
      </c>
      <c r="W82" s="222"/>
      <c r="X82" s="222" t="s">
        <v>132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221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19"/>
      <c r="B83" s="220"/>
      <c r="C83" s="256" t="s">
        <v>222</v>
      </c>
      <c r="D83" s="249"/>
      <c r="E83" s="249"/>
      <c r="F83" s="249"/>
      <c r="G83" s="249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12"/>
      <c r="Z83" s="212"/>
      <c r="AA83" s="212"/>
      <c r="AB83" s="212"/>
      <c r="AC83" s="212"/>
      <c r="AD83" s="212"/>
      <c r="AE83" s="212"/>
      <c r="AF83" s="212"/>
      <c r="AG83" s="212" t="s">
        <v>171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40" t="str">
        <f>C83</f>
        <v>zárubněmi, umytí a vyčištění jiných zasklených a natíraných ploch a zařizovacích předmětů před předáním do užívání světlá výška podlaží do 4 m</v>
      </c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54" t="s">
        <v>223</v>
      </c>
      <c r="D84" s="223"/>
      <c r="E84" s="224">
        <v>194.5</v>
      </c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12"/>
      <c r="Z84" s="212"/>
      <c r="AA84" s="212"/>
      <c r="AB84" s="212"/>
      <c r="AC84" s="212"/>
      <c r="AD84" s="212"/>
      <c r="AE84" s="212"/>
      <c r="AF84" s="212"/>
      <c r="AG84" s="212" t="s">
        <v>137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54" t="s">
        <v>224</v>
      </c>
      <c r="D85" s="223"/>
      <c r="E85" s="224">
        <v>35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12"/>
      <c r="Z85" s="212"/>
      <c r="AA85" s="212"/>
      <c r="AB85" s="212"/>
      <c r="AC85" s="212"/>
      <c r="AD85" s="212"/>
      <c r="AE85" s="212"/>
      <c r="AF85" s="212"/>
      <c r="AG85" s="212" t="s">
        <v>137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33">
        <v>23</v>
      </c>
      <c r="B86" s="234" t="s">
        <v>225</v>
      </c>
      <c r="C86" s="252" t="s">
        <v>226</v>
      </c>
      <c r="D86" s="235" t="s">
        <v>227</v>
      </c>
      <c r="E86" s="236">
        <v>47</v>
      </c>
      <c r="F86" s="237"/>
      <c r="G86" s="238">
        <f>ROUND(E86*F86,2)</f>
        <v>0</v>
      </c>
      <c r="H86" s="237">
        <v>0</v>
      </c>
      <c r="I86" s="238">
        <f>ROUND(E86*H86,2)</f>
        <v>0</v>
      </c>
      <c r="J86" s="237">
        <v>482.5</v>
      </c>
      <c r="K86" s="238">
        <f>ROUND(E86*J86,2)</f>
        <v>22677.5</v>
      </c>
      <c r="L86" s="238">
        <v>21</v>
      </c>
      <c r="M86" s="238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8" t="s">
        <v>228</v>
      </c>
      <c r="S86" s="238" t="s">
        <v>131</v>
      </c>
      <c r="T86" s="239" t="s">
        <v>131</v>
      </c>
      <c r="U86" s="222">
        <v>1</v>
      </c>
      <c r="V86" s="222">
        <f>ROUND(E86*U86,2)</f>
        <v>47</v>
      </c>
      <c r="W86" s="222"/>
      <c r="X86" s="222" t="s">
        <v>229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230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54" t="s">
        <v>231</v>
      </c>
      <c r="D87" s="223"/>
      <c r="E87" s="224">
        <v>2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12"/>
      <c r="Z87" s="212"/>
      <c r="AA87" s="212"/>
      <c r="AB87" s="212"/>
      <c r="AC87" s="212"/>
      <c r="AD87" s="212"/>
      <c r="AE87" s="212"/>
      <c r="AF87" s="212"/>
      <c r="AG87" s="212" t="s">
        <v>137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54" t="s">
        <v>232</v>
      </c>
      <c r="D88" s="223"/>
      <c r="E88" s="224">
        <v>6</v>
      </c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12"/>
      <c r="Z88" s="212"/>
      <c r="AA88" s="212"/>
      <c r="AB88" s="212"/>
      <c r="AC88" s="212"/>
      <c r="AD88" s="212"/>
      <c r="AE88" s="212"/>
      <c r="AF88" s="212"/>
      <c r="AG88" s="212" t="s">
        <v>137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54" t="s">
        <v>233</v>
      </c>
      <c r="D89" s="223"/>
      <c r="E89" s="224">
        <v>6</v>
      </c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12"/>
      <c r="Z89" s="212"/>
      <c r="AA89" s="212"/>
      <c r="AB89" s="212"/>
      <c r="AC89" s="212"/>
      <c r="AD89" s="212"/>
      <c r="AE89" s="212"/>
      <c r="AF89" s="212"/>
      <c r="AG89" s="212" t="s">
        <v>137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54" t="s">
        <v>234</v>
      </c>
      <c r="D90" s="223"/>
      <c r="E90" s="224">
        <v>3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12"/>
      <c r="Z90" s="212"/>
      <c r="AA90" s="212"/>
      <c r="AB90" s="212"/>
      <c r="AC90" s="212"/>
      <c r="AD90" s="212"/>
      <c r="AE90" s="212"/>
      <c r="AF90" s="212"/>
      <c r="AG90" s="212" t="s">
        <v>137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54" t="s">
        <v>344</v>
      </c>
      <c r="D91" s="223"/>
      <c r="E91" s="224">
        <v>30</v>
      </c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12"/>
      <c r="Z91" s="212"/>
      <c r="AA91" s="212"/>
      <c r="AB91" s="212"/>
      <c r="AC91" s="212"/>
      <c r="AD91" s="212"/>
      <c r="AE91" s="212"/>
      <c r="AF91" s="212"/>
      <c r="AG91" s="212" t="s">
        <v>137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x14ac:dyDescent="0.2">
      <c r="A92" s="226" t="s">
        <v>125</v>
      </c>
      <c r="B92" s="227" t="s">
        <v>76</v>
      </c>
      <c r="C92" s="251" t="s">
        <v>77</v>
      </c>
      <c r="D92" s="228"/>
      <c r="E92" s="229"/>
      <c r="F92" s="230"/>
      <c r="G92" s="230">
        <f>SUMIF(AG93:AG96,"&lt;&gt;NOR",G93:G96)</f>
        <v>0</v>
      </c>
      <c r="H92" s="230"/>
      <c r="I92" s="230">
        <f>SUM(I93:I96)</f>
        <v>0</v>
      </c>
      <c r="J92" s="230"/>
      <c r="K92" s="230">
        <f>SUM(K93:K96)</f>
        <v>32405.200000000001</v>
      </c>
      <c r="L92" s="230"/>
      <c r="M92" s="230">
        <f>SUM(M93:M96)</f>
        <v>0</v>
      </c>
      <c r="N92" s="229"/>
      <c r="O92" s="229">
        <f>SUM(O93:O96)</f>
        <v>0</v>
      </c>
      <c r="P92" s="229"/>
      <c r="Q92" s="229">
        <f>SUM(Q93:Q96)</f>
        <v>17.239999999999998</v>
      </c>
      <c r="R92" s="230"/>
      <c r="S92" s="230"/>
      <c r="T92" s="231"/>
      <c r="U92" s="225"/>
      <c r="V92" s="225">
        <f>SUM(V93:V96)</f>
        <v>78.25</v>
      </c>
      <c r="W92" s="225"/>
      <c r="X92" s="225"/>
      <c r="AG92" t="s">
        <v>126</v>
      </c>
    </row>
    <row r="93" spans="1:60" outlineLevel="1" x14ac:dyDescent="0.2">
      <c r="A93" s="233">
        <v>24</v>
      </c>
      <c r="B93" s="234" t="s">
        <v>235</v>
      </c>
      <c r="C93" s="252" t="s">
        <v>236</v>
      </c>
      <c r="D93" s="235" t="s">
        <v>129</v>
      </c>
      <c r="E93" s="236">
        <v>8.1999999999999993</v>
      </c>
      <c r="F93" s="237"/>
      <c r="G93" s="238">
        <f>ROUND(E93*F93,2)</f>
        <v>0</v>
      </c>
      <c r="H93" s="237">
        <v>0</v>
      </c>
      <c r="I93" s="238">
        <f>ROUND(E93*H93,2)</f>
        <v>0</v>
      </c>
      <c r="J93" s="237">
        <v>606</v>
      </c>
      <c r="K93" s="238">
        <f>ROUND(E93*J93,2)</f>
        <v>4969.2</v>
      </c>
      <c r="L93" s="238">
        <v>21</v>
      </c>
      <c r="M93" s="238">
        <f>G93*(1+L93/100)</f>
        <v>0</v>
      </c>
      <c r="N93" s="236">
        <v>0</v>
      </c>
      <c r="O93" s="236">
        <f>ROUND(E93*N93,2)</f>
        <v>0</v>
      </c>
      <c r="P93" s="236">
        <v>6.3E-2</v>
      </c>
      <c r="Q93" s="236">
        <f>ROUND(E93*P93,2)</f>
        <v>0.52</v>
      </c>
      <c r="R93" s="238" t="s">
        <v>142</v>
      </c>
      <c r="S93" s="238" t="s">
        <v>131</v>
      </c>
      <c r="T93" s="239" t="s">
        <v>131</v>
      </c>
      <c r="U93" s="222">
        <v>1.006</v>
      </c>
      <c r="V93" s="222">
        <f>ROUND(E93*U93,2)</f>
        <v>8.25</v>
      </c>
      <c r="W93" s="222"/>
      <c r="X93" s="222" t="s">
        <v>132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133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54" t="s">
        <v>237</v>
      </c>
      <c r="D94" s="223"/>
      <c r="E94" s="224">
        <v>8.1999999999999993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12"/>
      <c r="Z94" s="212"/>
      <c r="AA94" s="212"/>
      <c r="AB94" s="212"/>
      <c r="AC94" s="212"/>
      <c r="AD94" s="212"/>
      <c r="AE94" s="212"/>
      <c r="AF94" s="212"/>
      <c r="AG94" s="212" t="s">
        <v>137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1" x14ac:dyDescent="0.2">
      <c r="A95" s="233">
        <v>25</v>
      </c>
      <c r="B95" s="234" t="s">
        <v>238</v>
      </c>
      <c r="C95" s="252" t="s">
        <v>239</v>
      </c>
      <c r="D95" s="235" t="s">
        <v>189</v>
      </c>
      <c r="E95" s="236">
        <v>7.6</v>
      </c>
      <c r="F95" s="237"/>
      <c r="G95" s="238">
        <f>ROUND(E95*F95,2)</f>
        <v>0</v>
      </c>
      <c r="H95" s="237">
        <v>0</v>
      </c>
      <c r="I95" s="238">
        <f>ROUND(E95*H95,2)</f>
        <v>0</v>
      </c>
      <c r="J95" s="237">
        <v>3610</v>
      </c>
      <c r="K95" s="238">
        <f>ROUND(E95*J95,2)</f>
        <v>27436</v>
      </c>
      <c r="L95" s="238">
        <v>21</v>
      </c>
      <c r="M95" s="238">
        <f>G95*(1+L95/100)</f>
        <v>0</v>
      </c>
      <c r="N95" s="236">
        <v>0</v>
      </c>
      <c r="O95" s="236">
        <f>ROUND(E95*N95,2)</f>
        <v>0</v>
      </c>
      <c r="P95" s="236">
        <v>2.2000000000000002</v>
      </c>
      <c r="Q95" s="236">
        <f>ROUND(E95*P95,2)</f>
        <v>16.72</v>
      </c>
      <c r="R95" s="238" t="s">
        <v>240</v>
      </c>
      <c r="S95" s="238" t="s">
        <v>131</v>
      </c>
      <c r="T95" s="239" t="s">
        <v>131</v>
      </c>
      <c r="U95" s="222">
        <v>9.2100000000000009</v>
      </c>
      <c r="V95" s="222">
        <f>ROUND(E95*U95,2)</f>
        <v>70</v>
      </c>
      <c r="W95" s="222"/>
      <c r="X95" s="222" t="s">
        <v>132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133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54" t="s">
        <v>241</v>
      </c>
      <c r="D96" s="223"/>
      <c r="E96" s="224">
        <v>7.6</v>
      </c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12"/>
      <c r="Z96" s="212"/>
      <c r="AA96" s="212"/>
      <c r="AB96" s="212"/>
      <c r="AC96" s="212"/>
      <c r="AD96" s="212"/>
      <c r="AE96" s="212"/>
      <c r="AF96" s="212"/>
      <c r="AG96" s="212" t="s">
        <v>137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x14ac:dyDescent="0.2">
      <c r="A97" s="226" t="s">
        <v>125</v>
      </c>
      <c r="B97" s="227" t="s">
        <v>78</v>
      </c>
      <c r="C97" s="251" t="s">
        <v>79</v>
      </c>
      <c r="D97" s="228"/>
      <c r="E97" s="229"/>
      <c r="F97" s="230"/>
      <c r="G97" s="230">
        <f>SUMIF(AG98:AG99,"&lt;&gt;NOR",G98:G99)</f>
        <v>0</v>
      </c>
      <c r="H97" s="230"/>
      <c r="I97" s="230">
        <f>SUM(I98:I99)</f>
        <v>0</v>
      </c>
      <c r="J97" s="230"/>
      <c r="K97" s="230">
        <f>SUM(K98:K99)</f>
        <v>35313.370000000003</v>
      </c>
      <c r="L97" s="230"/>
      <c r="M97" s="230">
        <f>SUM(M98:M99)</f>
        <v>0</v>
      </c>
      <c r="N97" s="229"/>
      <c r="O97" s="229">
        <f>SUM(O98:O99)</f>
        <v>0</v>
      </c>
      <c r="P97" s="229"/>
      <c r="Q97" s="229">
        <f>SUM(Q98:Q99)</f>
        <v>0</v>
      </c>
      <c r="R97" s="230"/>
      <c r="S97" s="230"/>
      <c r="T97" s="231"/>
      <c r="U97" s="225"/>
      <c r="V97" s="225">
        <f>SUM(V98:V99)</f>
        <v>78.260000000000005</v>
      </c>
      <c r="W97" s="225"/>
      <c r="X97" s="225"/>
      <c r="AG97" t="s">
        <v>126</v>
      </c>
    </row>
    <row r="98" spans="1:60" ht="22.5" outlineLevel="1" x14ac:dyDescent="0.2">
      <c r="A98" s="233">
        <v>26</v>
      </c>
      <c r="B98" s="234" t="s">
        <v>242</v>
      </c>
      <c r="C98" s="252" t="s">
        <v>243</v>
      </c>
      <c r="D98" s="235" t="s">
        <v>202</v>
      </c>
      <c r="E98" s="236">
        <v>83.384569999999997</v>
      </c>
      <c r="F98" s="237"/>
      <c r="G98" s="238">
        <f>ROUND(E98*F98,2)</f>
        <v>0</v>
      </c>
      <c r="H98" s="237">
        <v>0</v>
      </c>
      <c r="I98" s="238">
        <f>ROUND(E98*H98,2)</f>
        <v>0</v>
      </c>
      <c r="J98" s="237">
        <v>423.5</v>
      </c>
      <c r="K98" s="238">
        <f>ROUND(E98*J98,2)</f>
        <v>35313.370000000003</v>
      </c>
      <c r="L98" s="238">
        <v>21</v>
      </c>
      <c r="M98" s="238">
        <f>G98*(1+L98/100)</f>
        <v>0</v>
      </c>
      <c r="N98" s="236">
        <v>0</v>
      </c>
      <c r="O98" s="236">
        <f>ROUND(E98*N98,2)</f>
        <v>0</v>
      </c>
      <c r="P98" s="236">
        <v>0</v>
      </c>
      <c r="Q98" s="236">
        <f>ROUND(E98*P98,2)</f>
        <v>0</v>
      </c>
      <c r="R98" s="238" t="s">
        <v>183</v>
      </c>
      <c r="S98" s="238" t="s">
        <v>131</v>
      </c>
      <c r="T98" s="239" t="s">
        <v>131</v>
      </c>
      <c r="U98" s="222">
        <v>0.9385</v>
      </c>
      <c r="V98" s="222">
        <f>ROUND(E98*U98,2)</f>
        <v>78.260000000000005</v>
      </c>
      <c r="W98" s="222"/>
      <c r="X98" s="222" t="s">
        <v>244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245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53" t="s">
        <v>246</v>
      </c>
      <c r="D99" s="241"/>
      <c r="E99" s="241"/>
      <c r="F99" s="241"/>
      <c r="G99" s="241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12"/>
      <c r="Z99" s="212"/>
      <c r="AA99" s="212"/>
      <c r="AB99" s="212"/>
      <c r="AC99" s="212"/>
      <c r="AD99" s="212"/>
      <c r="AE99" s="212"/>
      <c r="AF99" s="212"/>
      <c r="AG99" s="212" t="s">
        <v>135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x14ac:dyDescent="0.2">
      <c r="A100" s="226" t="s">
        <v>125</v>
      </c>
      <c r="B100" s="227" t="s">
        <v>80</v>
      </c>
      <c r="C100" s="251" t="s">
        <v>81</v>
      </c>
      <c r="D100" s="228"/>
      <c r="E100" s="229"/>
      <c r="F100" s="230"/>
      <c r="G100" s="230">
        <f>SUMIF(AG101:AG112,"&lt;&gt;NOR",G101:G112)</f>
        <v>0</v>
      </c>
      <c r="H100" s="230"/>
      <c r="I100" s="230">
        <f>SUM(I101:I112)</f>
        <v>104648.2</v>
      </c>
      <c r="J100" s="230"/>
      <c r="K100" s="230">
        <f>SUM(K101:K112)</f>
        <v>26193.119999999999</v>
      </c>
      <c r="L100" s="230"/>
      <c r="M100" s="230">
        <f>SUM(M101:M112)</f>
        <v>0</v>
      </c>
      <c r="N100" s="229"/>
      <c r="O100" s="229">
        <f>SUM(O101:O112)</f>
        <v>1.2200000000000002</v>
      </c>
      <c r="P100" s="229"/>
      <c r="Q100" s="229">
        <f>SUM(Q101:Q112)</f>
        <v>0</v>
      </c>
      <c r="R100" s="230"/>
      <c r="S100" s="230"/>
      <c r="T100" s="231"/>
      <c r="U100" s="225"/>
      <c r="V100" s="225">
        <f>SUM(V101:V112)</f>
        <v>52.36</v>
      </c>
      <c r="W100" s="225"/>
      <c r="X100" s="225"/>
      <c r="AG100" t="s">
        <v>126</v>
      </c>
    </row>
    <row r="101" spans="1:60" ht="22.5" outlineLevel="1" x14ac:dyDescent="0.2">
      <c r="A101" s="233">
        <v>27</v>
      </c>
      <c r="B101" s="234" t="s">
        <v>247</v>
      </c>
      <c r="C101" s="252" t="s">
        <v>248</v>
      </c>
      <c r="D101" s="235" t="s">
        <v>129</v>
      </c>
      <c r="E101" s="236">
        <v>192.34266</v>
      </c>
      <c r="F101" s="237"/>
      <c r="G101" s="238">
        <f>ROUND(E101*F101,2)</f>
        <v>0</v>
      </c>
      <c r="H101" s="237">
        <v>37.549999999999997</v>
      </c>
      <c r="I101" s="238">
        <f>ROUND(E101*H101,2)</f>
        <v>7222.47</v>
      </c>
      <c r="J101" s="237">
        <v>13.75</v>
      </c>
      <c r="K101" s="238">
        <f>ROUND(E101*J101,2)</f>
        <v>2644.71</v>
      </c>
      <c r="L101" s="238">
        <v>21</v>
      </c>
      <c r="M101" s="238">
        <f>G101*(1+L101/100)</f>
        <v>0</v>
      </c>
      <c r="N101" s="236">
        <v>3.3E-4</v>
      </c>
      <c r="O101" s="236">
        <f>ROUND(E101*N101,2)</f>
        <v>0.06</v>
      </c>
      <c r="P101" s="236">
        <v>0</v>
      </c>
      <c r="Q101" s="236">
        <f>ROUND(E101*P101,2)</f>
        <v>0</v>
      </c>
      <c r="R101" s="238" t="s">
        <v>249</v>
      </c>
      <c r="S101" s="238" t="s">
        <v>131</v>
      </c>
      <c r="T101" s="239" t="s">
        <v>131</v>
      </c>
      <c r="U101" s="222">
        <v>2.75E-2</v>
      </c>
      <c r="V101" s="222">
        <f>ROUND(E101*U101,2)</f>
        <v>5.29</v>
      </c>
      <c r="W101" s="222"/>
      <c r="X101" s="222" t="s">
        <v>132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133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54" t="s">
        <v>250</v>
      </c>
      <c r="D102" s="223"/>
      <c r="E102" s="224">
        <v>192.34266</v>
      </c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137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33.75" outlineLevel="1" x14ac:dyDescent="0.2">
      <c r="A103" s="233">
        <v>28</v>
      </c>
      <c r="B103" s="234" t="s">
        <v>251</v>
      </c>
      <c r="C103" s="252" t="s">
        <v>252</v>
      </c>
      <c r="D103" s="235" t="s">
        <v>129</v>
      </c>
      <c r="E103" s="236">
        <v>9.0670400000000004</v>
      </c>
      <c r="F103" s="237"/>
      <c r="G103" s="238">
        <f>ROUND(E103*F103,2)</f>
        <v>0</v>
      </c>
      <c r="H103" s="237">
        <v>44.78</v>
      </c>
      <c r="I103" s="238">
        <f>ROUND(E103*H103,2)</f>
        <v>406.02</v>
      </c>
      <c r="J103" s="237">
        <v>24.12</v>
      </c>
      <c r="K103" s="238">
        <f>ROUND(E103*J103,2)</f>
        <v>218.7</v>
      </c>
      <c r="L103" s="238">
        <v>21</v>
      </c>
      <c r="M103" s="238">
        <f>G103*(1+L103/100)</f>
        <v>0</v>
      </c>
      <c r="N103" s="236">
        <v>5.1999999999999995E-4</v>
      </c>
      <c r="O103" s="236">
        <f>ROUND(E103*N103,2)</f>
        <v>0</v>
      </c>
      <c r="P103" s="236">
        <v>0</v>
      </c>
      <c r="Q103" s="236">
        <f>ROUND(E103*P103,2)</f>
        <v>0</v>
      </c>
      <c r="R103" s="238" t="s">
        <v>249</v>
      </c>
      <c r="S103" s="238" t="s">
        <v>131</v>
      </c>
      <c r="T103" s="239" t="s">
        <v>131</v>
      </c>
      <c r="U103" s="222">
        <v>4.9000000000000002E-2</v>
      </c>
      <c r="V103" s="222">
        <f>ROUND(E103*U103,2)</f>
        <v>0.44</v>
      </c>
      <c r="W103" s="222"/>
      <c r="X103" s="222" t="s">
        <v>132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133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54" t="s">
        <v>253</v>
      </c>
      <c r="D104" s="223"/>
      <c r="E104" s="224">
        <v>9.0670400000000004</v>
      </c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137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22.5" outlineLevel="1" x14ac:dyDescent="0.2">
      <c r="A105" s="233">
        <v>29</v>
      </c>
      <c r="B105" s="234" t="s">
        <v>254</v>
      </c>
      <c r="C105" s="252" t="s">
        <v>255</v>
      </c>
      <c r="D105" s="235" t="s">
        <v>129</v>
      </c>
      <c r="E105" s="236">
        <v>192.34266</v>
      </c>
      <c r="F105" s="237"/>
      <c r="G105" s="238">
        <f>ROUND(E105*F105,2)</f>
        <v>0</v>
      </c>
      <c r="H105" s="237">
        <v>9.98</v>
      </c>
      <c r="I105" s="238">
        <f>ROUND(E105*H105,2)</f>
        <v>1919.58</v>
      </c>
      <c r="J105" s="237">
        <v>115.02</v>
      </c>
      <c r="K105" s="238">
        <f>ROUND(E105*J105,2)</f>
        <v>22123.25</v>
      </c>
      <c r="L105" s="238">
        <v>21</v>
      </c>
      <c r="M105" s="238">
        <f>G105*(1+L105/100)</f>
        <v>0</v>
      </c>
      <c r="N105" s="236">
        <v>4.0999999999999999E-4</v>
      </c>
      <c r="O105" s="236">
        <f>ROUND(E105*N105,2)</f>
        <v>0.08</v>
      </c>
      <c r="P105" s="236">
        <v>0</v>
      </c>
      <c r="Q105" s="236">
        <f>ROUND(E105*P105,2)</f>
        <v>0</v>
      </c>
      <c r="R105" s="238" t="s">
        <v>249</v>
      </c>
      <c r="S105" s="238" t="s">
        <v>131</v>
      </c>
      <c r="T105" s="239" t="s">
        <v>131</v>
      </c>
      <c r="U105" s="222">
        <v>0.22991</v>
      </c>
      <c r="V105" s="222">
        <f>ROUND(E105*U105,2)</f>
        <v>44.22</v>
      </c>
      <c r="W105" s="222"/>
      <c r="X105" s="222" t="s">
        <v>132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133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54" t="s">
        <v>250</v>
      </c>
      <c r="D106" s="223"/>
      <c r="E106" s="224">
        <v>192.34266</v>
      </c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137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22.5" outlineLevel="1" x14ac:dyDescent="0.2">
      <c r="A107" s="233">
        <v>30</v>
      </c>
      <c r="B107" s="234" t="s">
        <v>256</v>
      </c>
      <c r="C107" s="252" t="s">
        <v>257</v>
      </c>
      <c r="D107" s="235" t="s">
        <v>129</v>
      </c>
      <c r="E107" s="236">
        <v>9.0670400000000004</v>
      </c>
      <c r="F107" s="237"/>
      <c r="G107" s="238">
        <f>ROUND(E107*F107,2)</f>
        <v>0</v>
      </c>
      <c r="H107" s="237">
        <v>14.94</v>
      </c>
      <c r="I107" s="238">
        <f>ROUND(E107*H107,2)</f>
        <v>135.46</v>
      </c>
      <c r="J107" s="237">
        <v>133.06</v>
      </c>
      <c r="K107" s="238">
        <f>ROUND(E107*J107,2)</f>
        <v>1206.46</v>
      </c>
      <c r="L107" s="238">
        <v>21</v>
      </c>
      <c r="M107" s="238">
        <f>G107*(1+L107/100)</f>
        <v>0</v>
      </c>
      <c r="N107" s="236">
        <v>5.8E-4</v>
      </c>
      <c r="O107" s="236">
        <f>ROUND(E107*N107,2)</f>
        <v>0.01</v>
      </c>
      <c r="P107" s="236">
        <v>0</v>
      </c>
      <c r="Q107" s="236">
        <f>ROUND(E107*P107,2)</f>
        <v>0</v>
      </c>
      <c r="R107" s="238" t="s">
        <v>249</v>
      </c>
      <c r="S107" s="238" t="s">
        <v>131</v>
      </c>
      <c r="T107" s="239" t="s">
        <v>131</v>
      </c>
      <c r="U107" s="222">
        <v>0.26600000000000001</v>
      </c>
      <c r="V107" s="222">
        <f>ROUND(E107*U107,2)</f>
        <v>2.41</v>
      </c>
      <c r="W107" s="222"/>
      <c r="X107" s="222" t="s">
        <v>132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133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54" t="s">
        <v>253</v>
      </c>
      <c r="D108" s="223"/>
      <c r="E108" s="224">
        <v>9.0670400000000004</v>
      </c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137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33.75" outlineLevel="1" x14ac:dyDescent="0.2">
      <c r="A109" s="233">
        <v>31</v>
      </c>
      <c r="B109" s="234" t="s">
        <v>258</v>
      </c>
      <c r="C109" s="252" t="s">
        <v>259</v>
      </c>
      <c r="D109" s="235" t="s">
        <v>129</v>
      </c>
      <c r="E109" s="236">
        <v>231.62115</v>
      </c>
      <c r="F109" s="237"/>
      <c r="G109" s="238">
        <f>ROUND(E109*F109,2)</f>
        <v>0</v>
      </c>
      <c r="H109" s="237">
        <v>410</v>
      </c>
      <c r="I109" s="238">
        <f>ROUND(E109*H109,2)</f>
        <v>94964.67</v>
      </c>
      <c r="J109" s="237">
        <v>0</v>
      </c>
      <c r="K109" s="238">
        <f>ROUND(E109*J109,2)</f>
        <v>0</v>
      </c>
      <c r="L109" s="238">
        <v>21</v>
      </c>
      <c r="M109" s="238">
        <f>G109*(1+L109/100)</f>
        <v>0</v>
      </c>
      <c r="N109" s="236">
        <v>4.5999999999999999E-3</v>
      </c>
      <c r="O109" s="236">
        <f>ROUND(E109*N109,2)</f>
        <v>1.07</v>
      </c>
      <c r="P109" s="236">
        <v>0</v>
      </c>
      <c r="Q109" s="236">
        <f>ROUND(E109*P109,2)</f>
        <v>0</v>
      </c>
      <c r="R109" s="238" t="s">
        <v>146</v>
      </c>
      <c r="S109" s="238" t="s">
        <v>131</v>
      </c>
      <c r="T109" s="239" t="s">
        <v>131</v>
      </c>
      <c r="U109" s="222">
        <v>0</v>
      </c>
      <c r="V109" s="222">
        <f>ROUND(E109*U109,2)</f>
        <v>0</v>
      </c>
      <c r="W109" s="222"/>
      <c r="X109" s="222" t="s">
        <v>147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148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54" t="s">
        <v>260</v>
      </c>
      <c r="D110" s="223"/>
      <c r="E110" s="224">
        <v>192.34266</v>
      </c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137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54" t="s">
        <v>261</v>
      </c>
      <c r="D111" s="223"/>
      <c r="E111" s="224">
        <v>9.0670400000000004</v>
      </c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137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54" t="s">
        <v>262</v>
      </c>
      <c r="D112" s="223"/>
      <c r="E112" s="224">
        <v>30.211459999999999</v>
      </c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137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x14ac:dyDescent="0.2">
      <c r="A113" s="226" t="s">
        <v>125</v>
      </c>
      <c r="B113" s="227" t="s">
        <v>82</v>
      </c>
      <c r="C113" s="251" t="s">
        <v>83</v>
      </c>
      <c r="D113" s="228"/>
      <c r="E113" s="229"/>
      <c r="F113" s="230"/>
      <c r="G113" s="230">
        <f>SUMIF(AG114:AG120,"&lt;&gt;NOR",G114:G120)</f>
        <v>0</v>
      </c>
      <c r="H113" s="230"/>
      <c r="I113" s="230">
        <f>SUM(I114:I120)</f>
        <v>1463.73</v>
      </c>
      <c r="J113" s="230"/>
      <c r="K113" s="230">
        <f>SUM(K114:K120)</f>
        <v>0</v>
      </c>
      <c r="L113" s="230"/>
      <c r="M113" s="230">
        <f>SUM(M114:M120)</f>
        <v>0</v>
      </c>
      <c r="N113" s="229"/>
      <c r="O113" s="229">
        <f>SUM(O114:O120)</f>
        <v>0</v>
      </c>
      <c r="P113" s="229"/>
      <c r="Q113" s="229">
        <f>SUM(Q114:Q120)</f>
        <v>0</v>
      </c>
      <c r="R113" s="230"/>
      <c r="S113" s="230"/>
      <c r="T113" s="231"/>
      <c r="U113" s="225"/>
      <c r="V113" s="225">
        <f>SUM(V114:V120)</f>
        <v>0</v>
      </c>
      <c r="W113" s="225"/>
      <c r="X113" s="225"/>
      <c r="AG113" t="s">
        <v>126</v>
      </c>
    </row>
    <row r="114" spans="1:60" ht="22.5" outlineLevel="1" x14ac:dyDescent="0.2">
      <c r="A114" s="233">
        <v>32</v>
      </c>
      <c r="B114" s="234" t="s">
        <v>263</v>
      </c>
      <c r="C114" s="252" t="s">
        <v>264</v>
      </c>
      <c r="D114" s="235" t="s">
        <v>265</v>
      </c>
      <c r="E114" s="236">
        <v>5</v>
      </c>
      <c r="F114" s="237"/>
      <c r="G114" s="238">
        <f>ROUND(E114*F114,2)</f>
        <v>0</v>
      </c>
      <c r="H114" s="237">
        <v>170.5</v>
      </c>
      <c r="I114" s="238">
        <f>ROUND(E114*H114,2)</f>
        <v>852.5</v>
      </c>
      <c r="J114" s="237">
        <v>0</v>
      </c>
      <c r="K114" s="238">
        <f>ROUND(E114*J114,2)</f>
        <v>0</v>
      </c>
      <c r="L114" s="238">
        <v>21</v>
      </c>
      <c r="M114" s="238">
        <f>G114*(1+L114/100)</f>
        <v>0</v>
      </c>
      <c r="N114" s="236">
        <v>4.6000000000000001E-4</v>
      </c>
      <c r="O114" s="236">
        <f>ROUND(E114*N114,2)</f>
        <v>0</v>
      </c>
      <c r="P114" s="236">
        <v>0</v>
      </c>
      <c r="Q114" s="236">
        <f>ROUND(E114*P114,2)</f>
        <v>0</v>
      </c>
      <c r="R114" s="238" t="s">
        <v>146</v>
      </c>
      <c r="S114" s="238" t="s">
        <v>131</v>
      </c>
      <c r="T114" s="239" t="s">
        <v>131</v>
      </c>
      <c r="U114" s="222">
        <v>0</v>
      </c>
      <c r="V114" s="222">
        <f>ROUND(E114*U114,2)</f>
        <v>0</v>
      </c>
      <c r="W114" s="222"/>
      <c r="X114" s="222" t="s">
        <v>147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148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54" t="s">
        <v>266</v>
      </c>
      <c r="D115" s="223"/>
      <c r="E115" s="224">
        <v>5</v>
      </c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137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 x14ac:dyDescent="0.2">
      <c r="A116" s="233">
        <v>33</v>
      </c>
      <c r="B116" s="234" t="s">
        <v>267</v>
      </c>
      <c r="C116" s="252" t="s">
        <v>268</v>
      </c>
      <c r="D116" s="235" t="s">
        <v>189</v>
      </c>
      <c r="E116" s="236">
        <v>0.1323</v>
      </c>
      <c r="F116" s="237"/>
      <c r="G116" s="238">
        <f>ROUND(E116*F116,2)</f>
        <v>0</v>
      </c>
      <c r="H116" s="237">
        <v>4620</v>
      </c>
      <c r="I116" s="238">
        <f>ROUND(E116*H116,2)</f>
        <v>611.23</v>
      </c>
      <c r="J116" s="237">
        <v>0</v>
      </c>
      <c r="K116" s="238">
        <f>ROUND(E116*J116,2)</f>
        <v>0</v>
      </c>
      <c r="L116" s="238">
        <v>21</v>
      </c>
      <c r="M116" s="238">
        <f>G116*(1+L116/100)</f>
        <v>0</v>
      </c>
      <c r="N116" s="236">
        <v>0.02</v>
      </c>
      <c r="O116" s="236">
        <f>ROUND(E116*N116,2)</f>
        <v>0</v>
      </c>
      <c r="P116" s="236">
        <v>0</v>
      </c>
      <c r="Q116" s="236">
        <f>ROUND(E116*P116,2)</f>
        <v>0</v>
      </c>
      <c r="R116" s="238" t="s">
        <v>146</v>
      </c>
      <c r="S116" s="238" t="s">
        <v>131</v>
      </c>
      <c r="T116" s="239" t="s">
        <v>131</v>
      </c>
      <c r="U116" s="222">
        <v>0</v>
      </c>
      <c r="V116" s="222">
        <f>ROUND(E116*U116,2)</f>
        <v>0</v>
      </c>
      <c r="W116" s="222"/>
      <c r="X116" s="222" t="s">
        <v>147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148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54" t="s">
        <v>269</v>
      </c>
      <c r="D117" s="223"/>
      <c r="E117" s="224">
        <v>1.2030000000000001E-2</v>
      </c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137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54" t="s">
        <v>270</v>
      </c>
      <c r="D118" s="223"/>
      <c r="E118" s="224">
        <v>9.0670000000000001E-2</v>
      </c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137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54" t="s">
        <v>271</v>
      </c>
      <c r="D119" s="223"/>
      <c r="E119" s="224">
        <v>1.2800000000000001E-2</v>
      </c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137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54" t="s">
        <v>272</v>
      </c>
      <c r="D120" s="223"/>
      <c r="E120" s="224">
        <v>1.6799999999999999E-2</v>
      </c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137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x14ac:dyDescent="0.2">
      <c r="A121" s="226" t="s">
        <v>125</v>
      </c>
      <c r="B121" s="227" t="s">
        <v>84</v>
      </c>
      <c r="C121" s="251" t="s">
        <v>85</v>
      </c>
      <c r="D121" s="228"/>
      <c r="E121" s="229"/>
      <c r="F121" s="230"/>
      <c r="G121" s="230">
        <f>SUMIF(AG122:AG125,"&lt;&gt;NOR",G122:G125)</f>
        <v>0</v>
      </c>
      <c r="H121" s="230"/>
      <c r="I121" s="230">
        <f>SUM(I122:I125)</f>
        <v>7815.15</v>
      </c>
      <c r="J121" s="230"/>
      <c r="K121" s="230">
        <f>SUM(K122:K125)</f>
        <v>6132.35</v>
      </c>
      <c r="L121" s="230"/>
      <c r="M121" s="230">
        <f>SUM(M122:M125)</f>
        <v>0</v>
      </c>
      <c r="N121" s="229"/>
      <c r="O121" s="229">
        <f>SUM(O122:O125)</f>
        <v>0.21</v>
      </c>
      <c r="P121" s="229"/>
      <c r="Q121" s="229">
        <f>SUM(Q122:Q125)</f>
        <v>0</v>
      </c>
      <c r="R121" s="230"/>
      <c r="S121" s="230"/>
      <c r="T121" s="231"/>
      <c r="U121" s="225"/>
      <c r="V121" s="225">
        <f>SUM(V122:V125)</f>
        <v>10.61</v>
      </c>
      <c r="W121" s="225"/>
      <c r="X121" s="225"/>
      <c r="AG121" t="s">
        <v>126</v>
      </c>
    </row>
    <row r="122" spans="1:60" outlineLevel="1" x14ac:dyDescent="0.2">
      <c r="A122" s="233">
        <v>34</v>
      </c>
      <c r="B122" s="234" t="s">
        <v>273</v>
      </c>
      <c r="C122" s="252" t="s">
        <v>274</v>
      </c>
      <c r="D122" s="235" t="s">
        <v>129</v>
      </c>
      <c r="E122" s="236">
        <v>35</v>
      </c>
      <c r="F122" s="237"/>
      <c r="G122" s="238">
        <f>ROUND(E122*F122,2)</f>
        <v>0</v>
      </c>
      <c r="H122" s="237">
        <v>3.29</v>
      </c>
      <c r="I122" s="238">
        <f>ROUND(E122*H122,2)</f>
        <v>115.15</v>
      </c>
      <c r="J122" s="237">
        <v>175.21</v>
      </c>
      <c r="K122" s="238">
        <f>ROUND(E122*J122,2)</f>
        <v>6132.35</v>
      </c>
      <c r="L122" s="238">
        <v>21</v>
      </c>
      <c r="M122" s="238">
        <f>G122*(1+L122/100)</f>
        <v>0</v>
      </c>
      <c r="N122" s="236">
        <v>1.0000000000000001E-5</v>
      </c>
      <c r="O122" s="236">
        <f>ROUND(E122*N122,2)</f>
        <v>0</v>
      </c>
      <c r="P122" s="236">
        <v>0</v>
      </c>
      <c r="Q122" s="236">
        <f>ROUND(E122*P122,2)</f>
        <v>0</v>
      </c>
      <c r="R122" s="238" t="s">
        <v>275</v>
      </c>
      <c r="S122" s="238" t="s">
        <v>131</v>
      </c>
      <c r="T122" s="239" t="s">
        <v>131</v>
      </c>
      <c r="U122" s="222">
        <v>0.30299999999999999</v>
      </c>
      <c r="V122" s="222">
        <f>ROUND(E122*U122,2)</f>
        <v>10.61</v>
      </c>
      <c r="W122" s="222"/>
      <c r="X122" s="222" t="s">
        <v>132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133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54" t="s">
        <v>143</v>
      </c>
      <c r="D123" s="223"/>
      <c r="E123" s="224">
        <v>35</v>
      </c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137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ht="22.5" outlineLevel="1" x14ac:dyDescent="0.2">
      <c r="A124" s="233">
        <v>35</v>
      </c>
      <c r="B124" s="234" t="s">
        <v>276</v>
      </c>
      <c r="C124" s="252" t="s">
        <v>277</v>
      </c>
      <c r="D124" s="235" t="s">
        <v>129</v>
      </c>
      <c r="E124" s="236">
        <v>35</v>
      </c>
      <c r="F124" s="237"/>
      <c r="G124" s="238">
        <f>ROUND(E124*F124,2)</f>
        <v>0</v>
      </c>
      <c r="H124" s="237">
        <v>220</v>
      </c>
      <c r="I124" s="238">
        <f>ROUND(E124*H124,2)</f>
        <v>7700</v>
      </c>
      <c r="J124" s="237">
        <v>0</v>
      </c>
      <c r="K124" s="238">
        <f>ROUND(E124*J124,2)</f>
        <v>0</v>
      </c>
      <c r="L124" s="238">
        <v>21</v>
      </c>
      <c r="M124" s="238">
        <f>G124*(1+L124/100)</f>
        <v>0</v>
      </c>
      <c r="N124" s="236">
        <v>6.0499999999999998E-3</v>
      </c>
      <c r="O124" s="236">
        <f>ROUND(E124*N124,2)</f>
        <v>0.21</v>
      </c>
      <c r="P124" s="236">
        <v>0</v>
      </c>
      <c r="Q124" s="236">
        <f>ROUND(E124*P124,2)</f>
        <v>0</v>
      </c>
      <c r="R124" s="238" t="s">
        <v>146</v>
      </c>
      <c r="S124" s="238" t="s">
        <v>131</v>
      </c>
      <c r="T124" s="239" t="s">
        <v>131</v>
      </c>
      <c r="U124" s="222">
        <v>0</v>
      </c>
      <c r="V124" s="222">
        <f>ROUND(E124*U124,2)</f>
        <v>0</v>
      </c>
      <c r="W124" s="222"/>
      <c r="X124" s="222" t="s">
        <v>147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148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54" t="s">
        <v>143</v>
      </c>
      <c r="D125" s="223"/>
      <c r="E125" s="224">
        <v>35</v>
      </c>
      <c r="F125" s="222"/>
      <c r="G125" s="22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137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x14ac:dyDescent="0.2">
      <c r="A126" s="226" t="s">
        <v>125</v>
      </c>
      <c r="B126" s="227" t="s">
        <v>86</v>
      </c>
      <c r="C126" s="251" t="s">
        <v>87</v>
      </c>
      <c r="D126" s="228"/>
      <c r="E126" s="229"/>
      <c r="F126" s="230"/>
      <c r="G126" s="230">
        <f>SUMIF(AG127:AG128,"&lt;&gt;NOR",G127:G128)</f>
        <v>0</v>
      </c>
      <c r="H126" s="230"/>
      <c r="I126" s="230">
        <f>SUM(I127:I128)</f>
        <v>0</v>
      </c>
      <c r="J126" s="230"/>
      <c r="K126" s="230">
        <f>SUM(K127:K128)</f>
        <v>244278</v>
      </c>
      <c r="L126" s="230"/>
      <c r="M126" s="230">
        <f>SUM(M127:M128)</f>
        <v>0</v>
      </c>
      <c r="N126" s="229"/>
      <c r="O126" s="229">
        <f>SUM(O127:O128)</f>
        <v>0</v>
      </c>
      <c r="P126" s="229"/>
      <c r="Q126" s="229">
        <f>SUM(Q127:Q128)</f>
        <v>0</v>
      </c>
      <c r="R126" s="230"/>
      <c r="S126" s="230"/>
      <c r="T126" s="231"/>
      <c r="U126" s="225"/>
      <c r="V126" s="225">
        <f>SUM(V127:V128)</f>
        <v>0</v>
      </c>
      <c r="W126" s="225"/>
      <c r="X126" s="225"/>
      <c r="AG126" t="s">
        <v>126</v>
      </c>
    </row>
    <row r="127" spans="1:60" ht="22.5" outlineLevel="1" x14ac:dyDescent="0.2">
      <c r="A127" s="233">
        <v>36</v>
      </c>
      <c r="B127" s="234" t="s">
        <v>278</v>
      </c>
      <c r="C127" s="252" t="s">
        <v>279</v>
      </c>
      <c r="D127" s="235" t="s">
        <v>152</v>
      </c>
      <c r="E127" s="236">
        <v>82</v>
      </c>
      <c r="F127" s="237"/>
      <c r="G127" s="238">
        <f>ROUND(E127*F127,2)</f>
        <v>0</v>
      </c>
      <c r="H127" s="237">
        <v>0</v>
      </c>
      <c r="I127" s="238">
        <f>ROUND(E127*H127,2)</f>
        <v>0</v>
      </c>
      <c r="J127" s="237">
        <v>2979</v>
      </c>
      <c r="K127" s="238">
        <f>ROUND(E127*J127,2)</f>
        <v>244278</v>
      </c>
      <c r="L127" s="238">
        <v>21</v>
      </c>
      <c r="M127" s="238">
        <f>G127*(1+L127/100)</f>
        <v>0</v>
      </c>
      <c r="N127" s="236">
        <v>0</v>
      </c>
      <c r="O127" s="236">
        <f>ROUND(E127*N127,2)</f>
        <v>0</v>
      </c>
      <c r="P127" s="236">
        <v>0</v>
      </c>
      <c r="Q127" s="236">
        <f>ROUND(E127*P127,2)</f>
        <v>0</v>
      </c>
      <c r="R127" s="238"/>
      <c r="S127" s="238" t="s">
        <v>168</v>
      </c>
      <c r="T127" s="239" t="s">
        <v>169</v>
      </c>
      <c r="U127" s="222">
        <v>0</v>
      </c>
      <c r="V127" s="222">
        <f>ROUND(E127*U127,2)</f>
        <v>0</v>
      </c>
      <c r="W127" s="222"/>
      <c r="X127" s="222" t="s">
        <v>132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133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56" t="s">
        <v>280</v>
      </c>
      <c r="D128" s="249"/>
      <c r="E128" s="249"/>
      <c r="F128" s="249"/>
      <c r="G128" s="249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171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40" t="str">
        <f>C128</f>
        <v>Kompletní dodávka kolejnicového systému včetně pomocného spojovacího materiálu bez dodávky pojízdných regálů</v>
      </c>
      <c r="BB128" s="212"/>
      <c r="BC128" s="212"/>
      <c r="BD128" s="212"/>
      <c r="BE128" s="212"/>
      <c r="BF128" s="212"/>
      <c r="BG128" s="212"/>
      <c r="BH128" s="212"/>
    </row>
    <row r="129" spans="1:60" x14ac:dyDescent="0.2">
      <c r="A129" s="226" t="s">
        <v>125</v>
      </c>
      <c r="B129" s="227" t="s">
        <v>88</v>
      </c>
      <c r="C129" s="251" t="s">
        <v>89</v>
      </c>
      <c r="D129" s="228"/>
      <c r="E129" s="229"/>
      <c r="F129" s="230"/>
      <c r="G129" s="230">
        <f>SUMIF(AG130:AG131,"&lt;&gt;NOR",G130:G131)</f>
        <v>0</v>
      </c>
      <c r="H129" s="230"/>
      <c r="I129" s="230">
        <f>SUM(I130:I131)</f>
        <v>0</v>
      </c>
      <c r="J129" s="230"/>
      <c r="K129" s="230">
        <f>SUM(K130:K131)</f>
        <v>21395</v>
      </c>
      <c r="L129" s="230"/>
      <c r="M129" s="230">
        <f>SUM(M130:M131)</f>
        <v>0</v>
      </c>
      <c r="N129" s="229"/>
      <c r="O129" s="229">
        <f>SUM(O130:O131)</f>
        <v>0</v>
      </c>
      <c r="P129" s="229"/>
      <c r="Q129" s="229">
        <f>SUM(Q130:Q131)</f>
        <v>0.19</v>
      </c>
      <c r="R129" s="230"/>
      <c r="S129" s="230"/>
      <c r="T129" s="231"/>
      <c r="U129" s="225"/>
      <c r="V129" s="225">
        <f>SUM(V130:V131)</f>
        <v>49.6</v>
      </c>
      <c r="W129" s="225"/>
      <c r="X129" s="225"/>
      <c r="AG129" t="s">
        <v>126</v>
      </c>
    </row>
    <row r="130" spans="1:60" ht="22.5" outlineLevel="1" x14ac:dyDescent="0.2">
      <c r="A130" s="233">
        <v>37</v>
      </c>
      <c r="B130" s="234" t="s">
        <v>281</v>
      </c>
      <c r="C130" s="252" t="s">
        <v>282</v>
      </c>
      <c r="D130" s="235" t="s">
        <v>129</v>
      </c>
      <c r="E130" s="236">
        <v>194.5</v>
      </c>
      <c r="F130" s="237"/>
      <c r="G130" s="238">
        <f>ROUND(E130*F130,2)</f>
        <v>0</v>
      </c>
      <c r="H130" s="237">
        <v>0</v>
      </c>
      <c r="I130" s="238">
        <f>ROUND(E130*H130,2)</f>
        <v>0</v>
      </c>
      <c r="J130" s="237">
        <v>110</v>
      </c>
      <c r="K130" s="238">
        <f>ROUND(E130*J130,2)</f>
        <v>21395</v>
      </c>
      <c r="L130" s="238">
        <v>21</v>
      </c>
      <c r="M130" s="238">
        <f>G130*(1+L130/100)</f>
        <v>0</v>
      </c>
      <c r="N130" s="236">
        <v>0</v>
      </c>
      <c r="O130" s="236">
        <f>ROUND(E130*N130,2)</f>
        <v>0</v>
      </c>
      <c r="P130" s="236">
        <v>1E-3</v>
      </c>
      <c r="Q130" s="236">
        <f>ROUND(E130*P130,2)</f>
        <v>0.19</v>
      </c>
      <c r="R130" s="238" t="s">
        <v>283</v>
      </c>
      <c r="S130" s="238" t="s">
        <v>131</v>
      </c>
      <c r="T130" s="239" t="s">
        <v>131</v>
      </c>
      <c r="U130" s="222">
        <v>0.255</v>
      </c>
      <c r="V130" s="222">
        <f>ROUND(E130*U130,2)</f>
        <v>49.6</v>
      </c>
      <c r="W130" s="222"/>
      <c r="X130" s="222" t="s">
        <v>132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133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54" t="s">
        <v>194</v>
      </c>
      <c r="D131" s="223"/>
      <c r="E131" s="224">
        <v>194.5</v>
      </c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137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">
      <c r="A132" s="226" t="s">
        <v>125</v>
      </c>
      <c r="B132" s="227" t="s">
        <v>90</v>
      </c>
      <c r="C132" s="251" t="s">
        <v>91</v>
      </c>
      <c r="D132" s="228"/>
      <c r="E132" s="229"/>
      <c r="F132" s="230"/>
      <c r="G132" s="230">
        <f>SUMIF(AG133:AG136,"&lt;&gt;NOR",G133:G136)</f>
        <v>0</v>
      </c>
      <c r="H132" s="230"/>
      <c r="I132" s="230">
        <f>SUM(I133:I136)</f>
        <v>11712.79</v>
      </c>
      <c r="J132" s="230"/>
      <c r="K132" s="230">
        <f>SUM(K133:K136)</f>
        <v>26662.059999999998</v>
      </c>
      <c r="L132" s="230"/>
      <c r="M132" s="230">
        <f>SUM(M133:M136)</f>
        <v>0</v>
      </c>
      <c r="N132" s="229"/>
      <c r="O132" s="229">
        <f>SUM(O133:O136)</f>
        <v>0.08</v>
      </c>
      <c r="P132" s="229"/>
      <c r="Q132" s="229">
        <f>SUM(Q133:Q136)</f>
        <v>0</v>
      </c>
      <c r="R132" s="230"/>
      <c r="S132" s="230"/>
      <c r="T132" s="231"/>
      <c r="U132" s="225"/>
      <c r="V132" s="225">
        <f>SUM(V133:V136)</f>
        <v>49.21</v>
      </c>
      <c r="W132" s="225"/>
      <c r="X132" s="225"/>
      <c r="AG132" t="s">
        <v>126</v>
      </c>
    </row>
    <row r="133" spans="1:60" outlineLevel="1" x14ac:dyDescent="0.2">
      <c r="A133" s="233">
        <v>38</v>
      </c>
      <c r="B133" s="234" t="s">
        <v>284</v>
      </c>
      <c r="C133" s="252" t="s">
        <v>285</v>
      </c>
      <c r="D133" s="235" t="s">
        <v>129</v>
      </c>
      <c r="E133" s="236">
        <v>194.5</v>
      </c>
      <c r="F133" s="237"/>
      <c r="G133" s="238">
        <f>ROUND(E133*F133,2)</f>
        <v>0</v>
      </c>
      <c r="H133" s="237">
        <v>0</v>
      </c>
      <c r="I133" s="238">
        <f>ROUND(E133*H133,2)</f>
        <v>0</v>
      </c>
      <c r="J133" s="237">
        <v>7.8</v>
      </c>
      <c r="K133" s="238">
        <f>ROUND(E133*J133,2)</f>
        <v>1517.1</v>
      </c>
      <c r="L133" s="238">
        <v>21</v>
      </c>
      <c r="M133" s="238">
        <f>G133*(1+L133/100)</f>
        <v>0</v>
      </c>
      <c r="N133" s="236">
        <v>0</v>
      </c>
      <c r="O133" s="236">
        <f>ROUND(E133*N133,2)</f>
        <v>0</v>
      </c>
      <c r="P133" s="236">
        <v>0</v>
      </c>
      <c r="Q133" s="236">
        <f>ROUND(E133*P133,2)</f>
        <v>0</v>
      </c>
      <c r="R133" s="238" t="s">
        <v>286</v>
      </c>
      <c r="S133" s="238" t="s">
        <v>131</v>
      </c>
      <c r="T133" s="239" t="s">
        <v>131</v>
      </c>
      <c r="U133" s="222">
        <v>1.6E-2</v>
      </c>
      <c r="V133" s="222">
        <f>ROUND(E133*U133,2)</f>
        <v>3.11</v>
      </c>
      <c r="W133" s="222"/>
      <c r="X133" s="222" t="s">
        <v>132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133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54" t="s">
        <v>194</v>
      </c>
      <c r="D134" s="223"/>
      <c r="E134" s="224">
        <v>194.5</v>
      </c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137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33">
        <v>39</v>
      </c>
      <c r="B135" s="234" t="s">
        <v>287</v>
      </c>
      <c r="C135" s="252" t="s">
        <v>288</v>
      </c>
      <c r="D135" s="235" t="s">
        <v>129</v>
      </c>
      <c r="E135" s="236">
        <v>194.5</v>
      </c>
      <c r="F135" s="237"/>
      <c r="G135" s="238">
        <f>ROUND(E135*F135,2)</f>
        <v>0</v>
      </c>
      <c r="H135" s="237">
        <v>60.22</v>
      </c>
      <c r="I135" s="238">
        <f>ROUND(E135*H135,2)</f>
        <v>11712.79</v>
      </c>
      <c r="J135" s="237">
        <v>129.28</v>
      </c>
      <c r="K135" s="238">
        <f>ROUND(E135*J135,2)</f>
        <v>25144.959999999999</v>
      </c>
      <c r="L135" s="238">
        <v>21</v>
      </c>
      <c r="M135" s="238">
        <f>G135*(1+L135/100)</f>
        <v>0</v>
      </c>
      <c r="N135" s="236">
        <v>4.2999999999999999E-4</v>
      </c>
      <c r="O135" s="236">
        <f>ROUND(E135*N135,2)</f>
        <v>0.08</v>
      </c>
      <c r="P135" s="236">
        <v>0</v>
      </c>
      <c r="Q135" s="236">
        <f>ROUND(E135*P135,2)</f>
        <v>0</v>
      </c>
      <c r="R135" s="238" t="s">
        <v>286</v>
      </c>
      <c r="S135" s="238" t="s">
        <v>131</v>
      </c>
      <c r="T135" s="239" t="s">
        <v>131</v>
      </c>
      <c r="U135" s="222">
        <v>0.23699999999999999</v>
      </c>
      <c r="V135" s="222">
        <f>ROUND(E135*U135,2)</f>
        <v>46.1</v>
      </c>
      <c r="W135" s="222"/>
      <c r="X135" s="222" t="s">
        <v>132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133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54" t="s">
        <v>194</v>
      </c>
      <c r="D136" s="223"/>
      <c r="E136" s="224">
        <v>194.5</v>
      </c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137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x14ac:dyDescent="0.2">
      <c r="A137" s="226" t="s">
        <v>125</v>
      </c>
      <c r="B137" s="227" t="s">
        <v>92</v>
      </c>
      <c r="C137" s="251" t="s">
        <v>93</v>
      </c>
      <c r="D137" s="228"/>
      <c r="E137" s="229"/>
      <c r="F137" s="230"/>
      <c r="G137" s="230">
        <f>SUMIF(AG138:AG145,"&lt;&gt;NOR",G138:G145)</f>
        <v>0</v>
      </c>
      <c r="H137" s="230"/>
      <c r="I137" s="230">
        <f>SUM(I138:I145)</f>
        <v>1204.56</v>
      </c>
      <c r="J137" s="230"/>
      <c r="K137" s="230">
        <f>SUM(K138:K145)</f>
        <v>3614.7000000000003</v>
      </c>
      <c r="L137" s="230"/>
      <c r="M137" s="230">
        <f>SUM(M138:M145)</f>
        <v>0</v>
      </c>
      <c r="N137" s="229"/>
      <c r="O137" s="229">
        <f>SUM(O138:O145)</f>
        <v>0</v>
      </c>
      <c r="P137" s="229"/>
      <c r="Q137" s="229">
        <f>SUM(Q138:Q145)</f>
        <v>0</v>
      </c>
      <c r="R137" s="230"/>
      <c r="S137" s="230"/>
      <c r="T137" s="231"/>
      <c r="U137" s="225"/>
      <c r="V137" s="225">
        <f>SUM(V138:V145)</f>
        <v>6.76</v>
      </c>
      <c r="W137" s="225"/>
      <c r="X137" s="225"/>
      <c r="AG137" t="s">
        <v>126</v>
      </c>
    </row>
    <row r="138" spans="1:60" outlineLevel="1" x14ac:dyDescent="0.2">
      <c r="A138" s="233">
        <v>40</v>
      </c>
      <c r="B138" s="234" t="s">
        <v>289</v>
      </c>
      <c r="C138" s="252" t="s">
        <v>290</v>
      </c>
      <c r="D138" s="235" t="s">
        <v>129</v>
      </c>
      <c r="E138" s="236">
        <v>21.1</v>
      </c>
      <c r="F138" s="237"/>
      <c r="G138" s="238">
        <f>ROUND(E138*F138,2)</f>
        <v>0</v>
      </c>
      <c r="H138" s="237">
        <v>18.41</v>
      </c>
      <c r="I138" s="238">
        <f>ROUND(E138*H138,2)</f>
        <v>388.45</v>
      </c>
      <c r="J138" s="237">
        <v>17.690000000000001</v>
      </c>
      <c r="K138" s="238">
        <f>ROUND(E138*J138,2)</f>
        <v>373.26</v>
      </c>
      <c r="L138" s="238">
        <v>21</v>
      </c>
      <c r="M138" s="238">
        <f>G138*(1+L138/100)</f>
        <v>0</v>
      </c>
      <c r="N138" s="236">
        <v>1.2999999999999999E-4</v>
      </c>
      <c r="O138" s="236">
        <f>ROUND(E138*N138,2)</f>
        <v>0</v>
      </c>
      <c r="P138" s="236">
        <v>0</v>
      </c>
      <c r="Q138" s="236">
        <f>ROUND(E138*P138,2)</f>
        <v>0</v>
      </c>
      <c r="R138" s="238" t="s">
        <v>291</v>
      </c>
      <c r="S138" s="238" t="s">
        <v>131</v>
      </c>
      <c r="T138" s="239" t="s">
        <v>131</v>
      </c>
      <c r="U138" s="222">
        <v>3.2480000000000002E-2</v>
      </c>
      <c r="V138" s="222">
        <f>ROUND(E138*U138,2)</f>
        <v>0.69</v>
      </c>
      <c r="W138" s="222"/>
      <c r="X138" s="222" t="s">
        <v>132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133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54" t="s">
        <v>292</v>
      </c>
      <c r="D139" s="223"/>
      <c r="E139" s="224">
        <v>15.7</v>
      </c>
      <c r="F139" s="222"/>
      <c r="G139" s="22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137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54" t="s">
        <v>293</v>
      </c>
      <c r="D140" s="223"/>
      <c r="E140" s="224">
        <v>5.4</v>
      </c>
      <c r="F140" s="222"/>
      <c r="G140" s="22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137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33">
        <v>41</v>
      </c>
      <c r="B141" s="234" t="s">
        <v>294</v>
      </c>
      <c r="C141" s="252" t="s">
        <v>295</v>
      </c>
      <c r="D141" s="235" t="s">
        <v>129</v>
      </c>
      <c r="E141" s="236">
        <v>21.1</v>
      </c>
      <c r="F141" s="237"/>
      <c r="G141" s="238">
        <f>ROUND(E141*F141,2)</f>
        <v>0</v>
      </c>
      <c r="H141" s="237">
        <v>4.96</v>
      </c>
      <c r="I141" s="238">
        <f>ROUND(E141*H141,2)</f>
        <v>104.66</v>
      </c>
      <c r="J141" s="237">
        <v>55.54</v>
      </c>
      <c r="K141" s="238">
        <f>ROUND(E141*J141,2)</f>
        <v>1171.8900000000001</v>
      </c>
      <c r="L141" s="238">
        <v>21</v>
      </c>
      <c r="M141" s="238">
        <f>G141*(1+L141/100)</f>
        <v>0</v>
      </c>
      <c r="N141" s="236">
        <v>1.3999999999999999E-4</v>
      </c>
      <c r="O141" s="236">
        <f>ROUND(E141*N141,2)</f>
        <v>0</v>
      </c>
      <c r="P141" s="236">
        <v>0</v>
      </c>
      <c r="Q141" s="236">
        <f>ROUND(E141*P141,2)</f>
        <v>0</v>
      </c>
      <c r="R141" s="238" t="s">
        <v>291</v>
      </c>
      <c r="S141" s="238" t="s">
        <v>131</v>
      </c>
      <c r="T141" s="239" t="s">
        <v>131</v>
      </c>
      <c r="U141" s="222">
        <v>0.10191</v>
      </c>
      <c r="V141" s="222">
        <f>ROUND(E141*U141,2)</f>
        <v>2.15</v>
      </c>
      <c r="W141" s="222"/>
      <c r="X141" s="222" t="s">
        <v>132</v>
      </c>
      <c r="Y141" s="212"/>
      <c r="Z141" s="212"/>
      <c r="AA141" s="212"/>
      <c r="AB141" s="212"/>
      <c r="AC141" s="212"/>
      <c r="AD141" s="212"/>
      <c r="AE141" s="212"/>
      <c r="AF141" s="212"/>
      <c r="AG141" s="212" t="s">
        <v>133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54" t="s">
        <v>292</v>
      </c>
      <c r="D142" s="223"/>
      <c r="E142" s="224">
        <v>15.7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137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54" t="s">
        <v>293</v>
      </c>
      <c r="D143" s="223"/>
      <c r="E143" s="224">
        <v>5.4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137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33">
        <v>42</v>
      </c>
      <c r="B144" s="234" t="s">
        <v>296</v>
      </c>
      <c r="C144" s="252" t="s">
        <v>297</v>
      </c>
      <c r="D144" s="235" t="s">
        <v>129</v>
      </c>
      <c r="E144" s="236">
        <v>135</v>
      </c>
      <c r="F144" s="237"/>
      <c r="G144" s="238">
        <f>ROUND(E144*F144,2)</f>
        <v>0</v>
      </c>
      <c r="H144" s="237">
        <v>5.27</v>
      </c>
      <c r="I144" s="238">
        <f>ROUND(E144*H144,2)</f>
        <v>711.45</v>
      </c>
      <c r="J144" s="237">
        <v>15.33</v>
      </c>
      <c r="K144" s="238">
        <f>ROUND(E144*J144,2)</f>
        <v>2069.5500000000002</v>
      </c>
      <c r="L144" s="238">
        <v>21</v>
      </c>
      <c r="M144" s="238">
        <f>G144*(1+L144/100)</f>
        <v>0</v>
      </c>
      <c r="N144" s="236">
        <v>2.0000000000000002E-5</v>
      </c>
      <c r="O144" s="236">
        <f>ROUND(E144*N144,2)</f>
        <v>0</v>
      </c>
      <c r="P144" s="236">
        <v>0</v>
      </c>
      <c r="Q144" s="236">
        <f>ROUND(E144*P144,2)</f>
        <v>0</v>
      </c>
      <c r="R144" s="238" t="s">
        <v>291</v>
      </c>
      <c r="S144" s="238" t="s">
        <v>131</v>
      </c>
      <c r="T144" s="239" t="s">
        <v>131</v>
      </c>
      <c r="U144" s="222">
        <v>2.9000000000000001E-2</v>
      </c>
      <c r="V144" s="222">
        <f>ROUND(E144*U144,2)</f>
        <v>3.92</v>
      </c>
      <c r="W144" s="222"/>
      <c r="X144" s="222" t="s">
        <v>132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133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54" t="s">
        <v>298</v>
      </c>
      <c r="D145" s="223"/>
      <c r="E145" s="224">
        <v>135</v>
      </c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137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x14ac:dyDescent="0.2">
      <c r="A146" s="226" t="s">
        <v>125</v>
      </c>
      <c r="B146" s="227" t="s">
        <v>94</v>
      </c>
      <c r="C146" s="251" t="s">
        <v>95</v>
      </c>
      <c r="D146" s="228"/>
      <c r="E146" s="229"/>
      <c r="F146" s="230"/>
      <c r="G146" s="230">
        <f>SUMIF(AG147:AG153,"&lt;&gt;NOR",G147:G153)</f>
        <v>0</v>
      </c>
      <c r="H146" s="230"/>
      <c r="I146" s="230">
        <f>SUM(I147:I153)</f>
        <v>0</v>
      </c>
      <c r="J146" s="230"/>
      <c r="K146" s="230">
        <f>SUM(K147:K153)</f>
        <v>32439.280000000002</v>
      </c>
      <c r="L146" s="230"/>
      <c r="M146" s="230">
        <f>SUM(M147:M153)</f>
        <v>0</v>
      </c>
      <c r="N146" s="229"/>
      <c r="O146" s="229">
        <f>SUM(O147:O153)</f>
        <v>0</v>
      </c>
      <c r="P146" s="229"/>
      <c r="Q146" s="229">
        <f>SUM(Q147:Q153)</f>
        <v>0</v>
      </c>
      <c r="R146" s="230"/>
      <c r="S146" s="230"/>
      <c r="T146" s="231"/>
      <c r="U146" s="225"/>
      <c r="V146" s="225">
        <f>SUM(V147:V153)</f>
        <v>32.380000000000003</v>
      </c>
      <c r="W146" s="225"/>
      <c r="X146" s="225"/>
      <c r="AG146" t="s">
        <v>126</v>
      </c>
    </row>
    <row r="147" spans="1:60" outlineLevel="1" x14ac:dyDescent="0.2">
      <c r="A147" s="242">
        <v>43</v>
      </c>
      <c r="B147" s="243" t="s">
        <v>299</v>
      </c>
      <c r="C147" s="255" t="s">
        <v>300</v>
      </c>
      <c r="D147" s="244" t="s">
        <v>202</v>
      </c>
      <c r="E147" s="245">
        <v>17.431100000000001</v>
      </c>
      <c r="F147" s="246"/>
      <c r="G147" s="247">
        <f>ROUND(E147*F147,2)</f>
        <v>0</v>
      </c>
      <c r="H147" s="246">
        <v>0</v>
      </c>
      <c r="I147" s="247">
        <f>ROUND(E147*H147,2)</f>
        <v>0</v>
      </c>
      <c r="J147" s="246">
        <v>264</v>
      </c>
      <c r="K147" s="247">
        <f>ROUND(E147*J147,2)</f>
        <v>4601.8100000000004</v>
      </c>
      <c r="L147" s="247">
        <v>21</v>
      </c>
      <c r="M147" s="247">
        <f>G147*(1+L147/100)</f>
        <v>0</v>
      </c>
      <c r="N147" s="245">
        <v>0</v>
      </c>
      <c r="O147" s="245">
        <f>ROUND(E147*N147,2)</f>
        <v>0</v>
      </c>
      <c r="P147" s="245">
        <v>0</v>
      </c>
      <c r="Q147" s="245">
        <f>ROUND(E147*P147,2)</f>
        <v>0</v>
      </c>
      <c r="R147" s="247" t="s">
        <v>240</v>
      </c>
      <c r="S147" s="247" t="s">
        <v>131</v>
      </c>
      <c r="T147" s="248" t="s">
        <v>131</v>
      </c>
      <c r="U147" s="222">
        <v>0.49</v>
      </c>
      <c r="V147" s="222">
        <f>ROUND(E147*U147,2)</f>
        <v>8.5399999999999991</v>
      </c>
      <c r="W147" s="222"/>
      <c r="X147" s="222" t="s">
        <v>301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302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42">
        <v>44</v>
      </c>
      <c r="B148" s="243" t="s">
        <v>303</v>
      </c>
      <c r="C148" s="255" t="s">
        <v>304</v>
      </c>
      <c r="D148" s="244" t="s">
        <v>202</v>
      </c>
      <c r="E148" s="245">
        <v>174.31100000000001</v>
      </c>
      <c r="F148" s="246"/>
      <c r="G148" s="247">
        <f>ROUND(E148*F148,2)</f>
        <v>0</v>
      </c>
      <c r="H148" s="246">
        <v>0</v>
      </c>
      <c r="I148" s="247">
        <f>ROUND(E148*H148,2)</f>
        <v>0</v>
      </c>
      <c r="J148" s="246">
        <v>25</v>
      </c>
      <c r="K148" s="247">
        <f>ROUND(E148*J148,2)</f>
        <v>4357.78</v>
      </c>
      <c r="L148" s="247">
        <v>21</v>
      </c>
      <c r="M148" s="247">
        <f>G148*(1+L148/100)</f>
        <v>0</v>
      </c>
      <c r="N148" s="245">
        <v>0</v>
      </c>
      <c r="O148" s="245">
        <f>ROUND(E148*N148,2)</f>
        <v>0</v>
      </c>
      <c r="P148" s="245">
        <v>0</v>
      </c>
      <c r="Q148" s="245">
        <f>ROUND(E148*P148,2)</f>
        <v>0</v>
      </c>
      <c r="R148" s="247" t="s">
        <v>240</v>
      </c>
      <c r="S148" s="247" t="s">
        <v>131</v>
      </c>
      <c r="T148" s="248" t="s">
        <v>131</v>
      </c>
      <c r="U148" s="222">
        <v>0</v>
      </c>
      <c r="V148" s="222">
        <f>ROUND(E148*U148,2)</f>
        <v>0</v>
      </c>
      <c r="W148" s="222"/>
      <c r="X148" s="222" t="s">
        <v>301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302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42">
        <v>45</v>
      </c>
      <c r="B149" s="243" t="s">
        <v>305</v>
      </c>
      <c r="C149" s="255" t="s">
        <v>306</v>
      </c>
      <c r="D149" s="244" t="s">
        <v>202</v>
      </c>
      <c r="E149" s="245">
        <v>17.431100000000001</v>
      </c>
      <c r="F149" s="246"/>
      <c r="G149" s="247">
        <f>ROUND(E149*F149,2)</f>
        <v>0</v>
      </c>
      <c r="H149" s="246">
        <v>0</v>
      </c>
      <c r="I149" s="247">
        <f>ROUND(E149*H149,2)</f>
        <v>0</v>
      </c>
      <c r="J149" s="246">
        <v>369.5</v>
      </c>
      <c r="K149" s="247">
        <f>ROUND(E149*J149,2)</f>
        <v>6440.79</v>
      </c>
      <c r="L149" s="247">
        <v>21</v>
      </c>
      <c r="M149" s="247">
        <f>G149*(1+L149/100)</f>
        <v>0</v>
      </c>
      <c r="N149" s="245">
        <v>0</v>
      </c>
      <c r="O149" s="245">
        <f>ROUND(E149*N149,2)</f>
        <v>0</v>
      </c>
      <c r="P149" s="245">
        <v>0</v>
      </c>
      <c r="Q149" s="245">
        <f>ROUND(E149*P149,2)</f>
        <v>0</v>
      </c>
      <c r="R149" s="247" t="s">
        <v>240</v>
      </c>
      <c r="S149" s="247" t="s">
        <v>131</v>
      </c>
      <c r="T149" s="248" t="s">
        <v>131</v>
      </c>
      <c r="U149" s="222">
        <v>0.94199999999999995</v>
      </c>
      <c r="V149" s="222">
        <f>ROUND(E149*U149,2)</f>
        <v>16.420000000000002</v>
      </c>
      <c r="W149" s="222"/>
      <c r="X149" s="222" t="s">
        <v>301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302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ht="22.5" outlineLevel="1" x14ac:dyDescent="0.2">
      <c r="A150" s="242">
        <v>46</v>
      </c>
      <c r="B150" s="243" t="s">
        <v>307</v>
      </c>
      <c r="C150" s="255" t="s">
        <v>308</v>
      </c>
      <c r="D150" s="244" t="s">
        <v>202</v>
      </c>
      <c r="E150" s="245">
        <v>69.724400000000003</v>
      </c>
      <c r="F150" s="246"/>
      <c r="G150" s="247">
        <f>ROUND(E150*F150,2)</f>
        <v>0</v>
      </c>
      <c r="H150" s="246">
        <v>0</v>
      </c>
      <c r="I150" s="247">
        <f>ROUND(E150*H150,2)</f>
        <v>0</v>
      </c>
      <c r="J150" s="246">
        <v>41.2</v>
      </c>
      <c r="K150" s="247">
        <f>ROUND(E150*J150,2)</f>
        <v>2872.65</v>
      </c>
      <c r="L150" s="247">
        <v>21</v>
      </c>
      <c r="M150" s="247">
        <f>G150*(1+L150/100)</f>
        <v>0</v>
      </c>
      <c r="N150" s="245">
        <v>0</v>
      </c>
      <c r="O150" s="245">
        <f>ROUND(E150*N150,2)</f>
        <v>0</v>
      </c>
      <c r="P150" s="245">
        <v>0</v>
      </c>
      <c r="Q150" s="245">
        <f>ROUND(E150*P150,2)</f>
        <v>0</v>
      </c>
      <c r="R150" s="247" t="s">
        <v>240</v>
      </c>
      <c r="S150" s="247" t="s">
        <v>131</v>
      </c>
      <c r="T150" s="248" t="s">
        <v>131</v>
      </c>
      <c r="U150" s="222">
        <v>0.105</v>
      </c>
      <c r="V150" s="222">
        <f>ROUND(E150*U150,2)</f>
        <v>7.32</v>
      </c>
      <c r="W150" s="222"/>
      <c r="X150" s="222" t="s">
        <v>301</v>
      </c>
      <c r="Y150" s="212"/>
      <c r="Z150" s="212"/>
      <c r="AA150" s="212"/>
      <c r="AB150" s="212"/>
      <c r="AC150" s="212"/>
      <c r="AD150" s="212"/>
      <c r="AE150" s="212"/>
      <c r="AF150" s="212"/>
      <c r="AG150" s="212" t="s">
        <v>302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42">
        <v>47</v>
      </c>
      <c r="B151" s="243" t="s">
        <v>309</v>
      </c>
      <c r="C151" s="255" t="s">
        <v>343</v>
      </c>
      <c r="D151" s="244" t="s">
        <v>202</v>
      </c>
      <c r="E151" s="245">
        <v>17.431100000000001</v>
      </c>
      <c r="F151" s="246"/>
      <c r="G151" s="247">
        <f>ROUND(E151*F151,2)</f>
        <v>0</v>
      </c>
      <c r="H151" s="246">
        <v>0</v>
      </c>
      <c r="I151" s="247">
        <f>ROUND(E151*H151,2)</f>
        <v>0</v>
      </c>
      <c r="J151" s="246">
        <v>800</v>
      </c>
      <c r="K151" s="247">
        <f>ROUND(E151*J151,2)</f>
        <v>13944.88</v>
      </c>
      <c r="L151" s="247">
        <v>21</v>
      </c>
      <c r="M151" s="247">
        <f>G151*(1+L151/100)</f>
        <v>0</v>
      </c>
      <c r="N151" s="245">
        <v>0</v>
      </c>
      <c r="O151" s="245">
        <f>ROUND(E151*N151,2)</f>
        <v>0</v>
      </c>
      <c r="P151" s="245">
        <v>0</v>
      </c>
      <c r="Q151" s="245">
        <f>ROUND(E151*P151,2)</f>
        <v>0</v>
      </c>
      <c r="R151" s="247" t="s">
        <v>240</v>
      </c>
      <c r="S151" s="247" t="s">
        <v>310</v>
      </c>
      <c r="T151" s="248" t="s">
        <v>169</v>
      </c>
      <c r="U151" s="222">
        <v>0</v>
      </c>
      <c r="V151" s="222">
        <f>ROUND(E151*U151,2)</f>
        <v>0</v>
      </c>
      <c r="W151" s="222"/>
      <c r="X151" s="222" t="s">
        <v>301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302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33">
        <v>48</v>
      </c>
      <c r="B152" s="234" t="s">
        <v>311</v>
      </c>
      <c r="C152" s="252" t="s">
        <v>312</v>
      </c>
      <c r="D152" s="235" t="s">
        <v>202</v>
      </c>
      <c r="E152" s="236">
        <v>17.431100000000001</v>
      </c>
      <c r="F152" s="237"/>
      <c r="G152" s="238">
        <f>ROUND(E152*F152,2)</f>
        <v>0</v>
      </c>
      <c r="H152" s="237">
        <v>0</v>
      </c>
      <c r="I152" s="238">
        <f>ROUND(E152*H152,2)</f>
        <v>0</v>
      </c>
      <c r="J152" s="237">
        <v>12.7</v>
      </c>
      <c r="K152" s="238">
        <f>ROUND(E152*J152,2)</f>
        <v>221.37</v>
      </c>
      <c r="L152" s="238">
        <v>21</v>
      </c>
      <c r="M152" s="238">
        <f>G152*(1+L152/100)</f>
        <v>0</v>
      </c>
      <c r="N152" s="236">
        <v>0</v>
      </c>
      <c r="O152" s="236">
        <f>ROUND(E152*N152,2)</f>
        <v>0</v>
      </c>
      <c r="P152" s="236">
        <v>0</v>
      </c>
      <c r="Q152" s="236">
        <f>ROUND(E152*P152,2)</f>
        <v>0</v>
      </c>
      <c r="R152" s="238" t="s">
        <v>313</v>
      </c>
      <c r="S152" s="238" t="s">
        <v>131</v>
      </c>
      <c r="T152" s="239" t="s">
        <v>131</v>
      </c>
      <c r="U152" s="222">
        <v>6.0000000000000001E-3</v>
      </c>
      <c r="V152" s="222">
        <f>ROUND(E152*U152,2)</f>
        <v>0.1</v>
      </c>
      <c r="W152" s="222"/>
      <c r="X152" s="222" t="s">
        <v>301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302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53" t="s">
        <v>314</v>
      </c>
      <c r="D153" s="241"/>
      <c r="E153" s="241"/>
      <c r="F153" s="241"/>
      <c r="G153" s="241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135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x14ac:dyDescent="0.2">
      <c r="A154" s="226" t="s">
        <v>125</v>
      </c>
      <c r="B154" s="227" t="s">
        <v>97</v>
      </c>
      <c r="C154" s="251" t="s">
        <v>27</v>
      </c>
      <c r="D154" s="228"/>
      <c r="E154" s="229"/>
      <c r="F154" s="230"/>
      <c r="G154" s="230">
        <f>SUMIF(AG155:AG163,"&lt;&gt;NOR",G155:G163)</f>
        <v>0</v>
      </c>
      <c r="H154" s="230"/>
      <c r="I154" s="230">
        <f>SUM(I155:I163)</f>
        <v>0</v>
      </c>
      <c r="J154" s="230"/>
      <c r="K154" s="230">
        <f>SUM(K155:K163)</f>
        <v>85699.48000000001</v>
      </c>
      <c r="L154" s="230"/>
      <c r="M154" s="230">
        <f>SUM(M155:M163)</f>
        <v>0</v>
      </c>
      <c r="N154" s="229"/>
      <c r="O154" s="229">
        <f>SUM(O155:O163)</f>
        <v>0</v>
      </c>
      <c r="P154" s="229"/>
      <c r="Q154" s="229">
        <f>SUM(Q155:Q163)</f>
        <v>0</v>
      </c>
      <c r="R154" s="230"/>
      <c r="S154" s="230"/>
      <c r="T154" s="231"/>
      <c r="U154" s="225"/>
      <c r="V154" s="225">
        <f>SUM(V155:V163)</f>
        <v>0</v>
      </c>
      <c r="W154" s="225"/>
      <c r="X154" s="225"/>
      <c r="AG154" t="s">
        <v>126</v>
      </c>
    </row>
    <row r="155" spans="1:60" outlineLevel="1" x14ac:dyDescent="0.2">
      <c r="A155" s="242">
        <v>49</v>
      </c>
      <c r="B155" s="243" t="s">
        <v>315</v>
      </c>
      <c r="C155" s="255" t="s">
        <v>316</v>
      </c>
      <c r="D155" s="244" t="s">
        <v>317</v>
      </c>
      <c r="E155" s="245">
        <v>1</v>
      </c>
      <c r="F155" s="246"/>
      <c r="G155" s="247">
        <f>ROUND(E155*F155,2)</f>
        <v>0</v>
      </c>
      <c r="H155" s="246">
        <v>0</v>
      </c>
      <c r="I155" s="247">
        <f>ROUND(E155*H155,2)</f>
        <v>0</v>
      </c>
      <c r="J155" s="246">
        <v>12098.75</v>
      </c>
      <c r="K155" s="247">
        <f>ROUND(E155*J155,2)</f>
        <v>12098.75</v>
      </c>
      <c r="L155" s="247">
        <v>21</v>
      </c>
      <c r="M155" s="247">
        <f>G155*(1+L155/100)</f>
        <v>0</v>
      </c>
      <c r="N155" s="245">
        <v>0</v>
      </c>
      <c r="O155" s="245">
        <f>ROUND(E155*N155,2)</f>
        <v>0</v>
      </c>
      <c r="P155" s="245">
        <v>0</v>
      </c>
      <c r="Q155" s="245">
        <f>ROUND(E155*P155,2)</f>
        <v>0</v>
      </c>
      <c r="R155" s="247"/>
      <c r="S155" s="247" t="s">
        <v>131</v>
      </c>
      <c r="T155" s="248" t="s">
        <v>169</v>
      </c>
      <c r="U155" s="222">
        <v>0</v>
      </c>
      <c r="V155" s="222">
        <f>ROUND(E155*U155,2)</f>
        <v>0</v>
      </c>
      <c r="W155" s="222"/>
      <c r="X155" s="222" t="s">
        <v>318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319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33">
        <v>50</v>
      </c>
      <c r="B156" s="234" t="s">
        <v>320</v>
      </c>
      <c r="C156" s="252" t="s">
        <v>321</v>
      </c>
      <c r="D156" s="235" t="s">
        <v>317</v>
      </c>
      <c r="E156" s="236">
        <v>2</v>
      </c>
      <c r="F156" s="237"/>
      <c r="G156" s="238">
        <f>ROUND(E156*F156,2)</f>
        <v>0</v>
      </c>
      <c r="H156" s="237">
        <v>0</v>
      </c>
      <c r="I156" s="238">
        <f>ROUND(E156*H156,2)</f>
        <v>0</v>
      </c>
      <c r="J156" s="237">
        <v>12098.75</v>
      </c>
      <c r="K156" s="238">
        <f>ROUND(E156*J156,2)</f>
        <v>24197.5</v>
      </c>
      <c r="L156" s="238">
        <v>21</v>
      </c>
      <c r="M156" s="238">
        <f>G156*(1+L156/100)</f>
        <v>0</v>
      </c>
      <c r="N156" s="236">
        <v>0</v>
      </c>
      <c r="O156" s="236">
        <f>ROUND(E156*N156,2)</f>
        <v>0</v>
      </c>
      <c r="P156" s="236">
        <v>0</v>
      </c>
      <c r="Q156" s="236">
        <f>ROUND(E156*P156,2)</f>
        <v>0</v>
      </c>
      <c r="R156" s="238"/>
      <c r="S156" s="238" t="s">
        <v>131</v>
      </c>
      <c r="T156" s="239" t="s">
        <v>169</v>
      </c>
      <c r="U156" s="222">
        <v>0</v>
      </c>
      <c r="V156" s="222">
        <f>ROUND(E156*U156,2)</f>
        <v>0</v>
      </c>
      <c r="W156" s="222"/>
      <c r="X156" s="222" t="s">
        <v>318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319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9"/>
      <c r="B157" s="220"/>
      <c r="C157" s="254" t="s">
        <v>62</v>
      </c>
      <c r="D157" s="223"/>
      <c r="E157" s="224">
        <v>2</v>
      </c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137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33">
        <v>51</v>
      </c>
      <c r="B158" s="234" t="s">
        <v>322</v>
      </c>
      <c r="C158" s="252" t="s">
        <v>323</v>
      </c>
      <c r="D158" s="235" t="s">
        <v>317</v>
      </c>
      <c r="E158" s="236">
        <v>1</v>
      </c>
      <c r="F158" s="237"/>
      <c r="G158" s="238">
        <f>ROUND(E158*F158,2)</f>
        <v>0</v>
      </c>
      <c r="H158" s="237">
        <v>0</v>
      </c>
      <c r="I158" s="238">
        <f>ROUND(E158*H158,2)</f>
        <v>0</v>
      </c>
      <c r="J158" s="237">
        <v>6049.38</v>
      </c>
      <c r="K158" s="238">
        <f>ROUND(E158*J158,2)</f>
        <v>6049.38</v>
      </c>
      <c r="L158" s="238">
        <v>21</v>
      </c>
      <c r="M158" s="238">
        <f>G158*(1+L158/100)</f>
        <v>0</v>
      </c>
      <c r="N158" s="236">
        <v>0</v>
      </c>
      <c r="O158" s="236">
        <f>ROUND(E158*N158,2)</f>
        <v>0</v>
      </c>
      <c r="P158" s="236">
        <v>0</v>
      </c>
      <c r="Q158" s="236">
        <f>ROUND(E158*P158,2)</f>
        <v>0</v>
      </c>
      <c r="R158" s="238"/>
      <c r="S158" s="238" t="s">
        <v>131</v>
      </c>
      <c r="T158" s="239" t="s">
        <v>169</v>
      </c>
      <c r="U158" s="222">
        <v>0</v>
      </c>
      <c r="V158" s="222">
        <f>ROUND(E158*U158,2)</f>
        <v>0</v>
      </c>
      <c r="W158" s="222"/>
      <c r="X158" s="222" t="s">
        <v>318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319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9"/>
      <c r="B159" s="220"/>
      <c r="C159" s="254" t="s">
        <v>324</v>
      </c>
      <c r="D159" s="223"/>
      <c r="E159" s="224">
        <v>1</v>
      </c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137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42">
        <v>52</v>
      </c>
      <c r="B160" s="243" t="s">
        <v>325</v>
      </c>
      <c r="C160" s="255" t="s">
        <v>326</v>
      </c>
      <c r="D160" s="244" t="s">
        <v>317</v>
      </c>
      <c r="E160" s="245">
        <v>1</v>
      </c>
      <c r="F160" s="246"/>
      <c r="G160" s="247">
        <f>ROUND(E160*F160,2)</f>
        <v>0</v>
      </c>
      <c r="H160" s="246">
        <v>0</v>
      </c>
      <c r="I160" s="247">
        <f>ROUND(E160*H160,2)</f>
        <v>0</v>
      </c>
      <c r="J160" s="246">
        <v>15123.44</v>
      </c>
      <c r="K160" s="247">
        <f>ROUND(E160*J160,2)</f>
        <v>15123.44</v>
      </c>
      <c r="L160" s="247">
        <v>21</v>
      </c>
      <c r="M160" s="247">
        <f>G160*(1+L160/100)</f>
        <v>0</v>
      </c>
      <c r="N160" s="245">
        <v>0</v>
      </c>
      <c r="O160" s="245">
        <f>ROUND(E160*N160,2)</f>
        <v>0</v>
      </c>
      <c r="P160" s="245">
        <v>0</v>
      </c>
      <c r="Q160" s="245">
        <f>ROUND(E160*P160,2)</f>
        <v>0</v>
      </c>
      <c r="R160" s="247"/>
      <c r="S160" s="247" t="s">
        <v>131</v>
      </c>
      <c r="T160" s="248" t="s">
        <v>169</v>
      </c>
      <c r="U160" s="222">
        <v>0</v>
      </c>
      <c r="V160" s="222">
        <f>ROUND(E160*U160,2)</f>
        <v>0</v>
      </c>
      <c r="W160" s="222"/>
      <c r="X160" s="222" t="s">
        <v>318</v>
      </c>
      <c r="Y160" s="212"/>
      <c r="Z160" s="212"/>
      <c r="AA160" s="212"/>
      <c r="AB160" s="212"/>
      <c r="AC160" s="212"/>
      <c r="AD160" s="212"/>
      <c r="AE160" s="212"/>
      <c r="AF160" s="212"/>
      <c r="AG160" s="212" t="s">
        <v>327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42">
        <v>53</v>
      </c>
      <c r="B161" s="243" t="s">
        <v>328</v>
      </c>
      <c r="C161" s="255" t="s">
        <v>329</v>
      </c>
      <c r="D161" s="244" t="s">
        <v>317</v>
      </c>
      <c r="E161" s="245">
        <v>1</v>
      </c>
      <c r="F161" s="246"/>
      <c r="G161" s="247">
        <f>ROUND(E161*F161,2)</f>
        <v>0</v>
      </c>
      <c r="H161" s="246">
        <v>0</v>
      </c>
      <c r="I161" s="247">
        <f>ROUND(E161*H161,2)</f>
        <v>0</v>
      </c>
      <c r="J161" s="246">
        <v>10082.290000000001</v>
      </c>
      <c r="K161" s="247">
        <f>ROUND(E161*J161,2)</f>
        <v>10082.290000000001</v>
      </c>
      <c r="L161" s="247">
        <v>21</v>
      </c>
      <c r="M161" s="247">
        <f>G161*(1+L161/100)</f>
        <v>0</v>
      </c>
      <c r="N161" s="245">
        <v>0</v>
      </c>
      <c r="O161" s="245">
        <f>ROUND(E161*N161,2)</f>
        <v>0</v>
      </c>
      <c r="P161" s="245">
        <v>0</v>
      </c>
      <c r="Q161" s="245">
        <f>ROUND(E161*P161,2)</f>
        <v>0</v>
      </c>
      <c r="R161" s="247"/>
      <c r="S161" s="247" t="s">
        <v>131</v>
      </c>
      <c r="T161" s="248" t="s">
        <v>169</v>
      </c>
      <c r="U161" s="222">
        <v>0</v>
      </c>
      <c r="V161" s="222">
        <f>ROUND(E161*U161,2)</f>
        <v>0</v>
      </c>
      <c r="W161" s="222"/>
      <c r="X161" s="222" t="s">
        <v>318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327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42">
        <v>54</v>
      </c>
      <c r="B162" s="243" t="s">
        <v>330</v>
      </c>
      <c r="C162" s="255" t="s">
        <v>331</v>
      </c>
      <c r="D162" s="244" t="s">
        <v>332</v>
      </c>
      <c r="E162" s="245">
        <v>1</v>
      </c>
      <c r="F162" s="246"/>
      <c r="G162" s="247">
        <f>ROUND(E162*F162,2)</f>
        <v>0</v>
      </c>
      <c r="H162" s="246">
        <v>0</v>
      </c>
      <c r="I162" s="247">
        <f>ROUND(E162*H162,2)</f>
        <v>0</v>
      </c>
      <c r="J162" s="246">
        <v>8065.83</v>
      </c>
      <c r="K162" s="247">
        <f>ROUND(E162*J162,2)</f>
        <v>8065.83</v>
      </c>
      <c r="L162" s="247">
        <v>21</v>
      </c>
      <c r="M162" s="247">
        <f>G162*(1+L162/100)</f>
        <v>0</v>
      </c>
      <c r="N162" s="245">
        <v>0</v>
      </c>
      <c r="O162" s="245">
        <f>ROUND(E162*N162,2)</f>
        <v>0</v>
      </c>
      <c r="P162" s="245">
        <v>0</v>
      </c>
      <c r="Q162" s="245">
        <f>ROUND(E162*P162,2)</f>
        <v>0</v>
      </c>
      <c r="R162" s="247"/>
      <c r="S162" s="247" t="s">
        <v>168</v>
      </c>
      <c r="T162" s="248" t="s">
        <v>169</v>
      </c>
      <c r="U162" s="222">
        <v>0</v>
      </c>
      <c r="V162" s="222">
        <f>ROUND(E162*U162,2)</f>
        <v>0</v>
      </c>
      <c r="W162" s="222"/>
      <c r="X162" s="222" t="s">
        <v>318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319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42">
        <v>55</v>
      </c>
      <c r="B163" s="243" t="s">
        <v>333</v>
      </c>
      <c r="C163" s="255" t="s">
        <v>334</v>
      </c>
      <c r="D163" s="244" t="s">
        <v>332</v>
      </c>
      <c r="E163" s="245">
        <v>1</v>
      </c>
      <c r="F163" s="246"/>
      <c r="G163" s="247">
        <f>ROUND(E163*F163,2)</f>
        <v>0</v>
      </c>
      <c r="H163" s="246">
        <v>0</v>
      </c>
      <c r="I163" s="247">
        <f>ROUND(E163*H163,2)</f>
        <v>0</v>
      </c>
      <c r="J163" s="246">
        <v>10082.290000000001</v>
      </c>
      <c r="K163" s="247">
        <f>ROUND(E163*J163,2)</f>
        <v>10082.290000000001</v>
      </c>
      <c r="L163" s="247">
        <v>21</v>
      </c>
      <c r="M163" s="247">
        <f>G163*(1+L163/100)</f>
        <v>0</v>
      </c>
      <c r="N163" s="245">
        <v>0</v>
      </c>
      <c r="O163" s="245">
        <f>ROUND(E163*N163,2)</f>
        <v>0</v>
      </c>
      <c r="P163" s="245">
        <v>0</v>
      </c>
      <c r="Q163" s="245">
        <f>ROUND(E163*P163,2)</f>
        <v>0</v>
      </c>
      <c r="R163" s="247"/>
      <c r="S163" s="247" t="s">
        <v>168</v>
      </c>
      <c r="T163" s="248" t="s">
        <v>169</v>
      </c>
      <c r="U163" s="222">
        <v>0</v>
      </c>
      <c r="V163" s="222">
        <f>ROUND(E163*U163,2)</f>
        <v>0</v>
      </c>
      <c r="W163" s="222"/>
      <c r="X163" s="222" t="s">
        <v>318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319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x14ac:dyDescent="0.2">
      <c r="A164" s="226" t="s">
        <v>125</v>
      </c>
      <c r="B164" s="227" t="s">
        <v>98</v>
      </c>
      <c r="C164" s="251" t="s">
        <v>28</v>
      </c>
      <c r="D164" s="228"/>
      <c r="E164" s="229"/>
      <c r="F164" s="230"/>
      <c r="G164" s="230">
        <f>SUMIF(AG165:AG166,"&lt;&gt;NOR",G165:G166)</f>
        <v>100000</v>
      </c>
      <c r="H164" s="230"/>
      <c r="I164" s="230">
        <f>SUM(I165:I166)</f>
        <v>0</v>
      </c>
      <c r="J164" s="230"/>
      <c r="K164" s="230">
        <f>SUM(K165:K166)</f>
        <v>100000</v>
      </c>
      <c r="L164" s="230"/>
      <c r="M164" s="230">
        <f>SUM(M165:M166)</f>
        <v>121000</v>
      </c>
      <c r="N164" s="229"/>
      <c r="O164" s="229">
        <f>SUM(O165:O166)</f>
        <v>0</v>
      </c>
      <c r="P164" s="229"/>
      <c r="Q164" s="229">
        <f>SUM(Q165:Q166)</f>
        <v>0</v>
      </c>
      <c r="R164" s="230"/>
      <c r="S164" s="230"/>
      <c r="T164" s="231"/>
      <c r="U164" s="225"/>
      <c r="V164" s="225">
        <f>SUM(V165:V166)</f>
        <v>0</v>
      </c>
      <c r="W164" s="225"/>
      <c r="X164" s="225"/>
      <c r="AG164" t="s">
        <v>126</v>
      </c>
    </row>
    <row r="165" spans="1:60" outlineLevel="1" x14ac:dyDescent="0.2">
      <c r="A165" s="233">
        <v>56</v>
      </c>
      <c r="B165" s="234" t="s">
        <v>335</v>
      </c>
      <c r="C165" s="252" t="s">
        <v>336</v>
      </c>
      <c r="D165" s="235" t="s">
        <v>317</v>
      </c>
      <c r="E165" s="236">
        <v>1</v>
      </c>
      <c r="F165" s="237">
        <v>100000</v>
      </c>
      <c r="G165" s="238">
        <f>ROUND(E165*F165,2)</f>
        <v>100000</v>
      </c>
      <c r="H165" s="237">
        <v>0</v>
      </c>
      <c r="I165" s="238">
        <f>ROUND(E165*H165,2)</f>
        <v>0</v>
      </c>
      <c r="J165" s="237">
        <v>100000</v>
      </c>
      <c r="K165" s="238">
        <f>ROUND(E165*J165,2)</f>
        <v>100000</v>
      </c>
      <c r="L165" s="238">
        <v>21</v>
      </c>
      <c r="M165" s="238">
        <f>G165*(1+L165/100)</f>
        <v>121000</v>
      </c>
      <c r="N165" s="236">
        <v>0</v>
      </c>
      <c r="O165" s="236">
        <f>ROUND(E165*N165,2)</f>
        <v>0</v>
      </c>
      <c r="P165" s="236">
        <v>0</v>
      </c>
      <c r="Q165" s="236">
        <f>ROUND(E165*P165,2)</f>
        <v>0</v>
      </c>
      <c r="R165" s="238"/>
      <c r="S165" s="238" t="s">
        <v>131</v>
      </c>
      <c r="T165" s="239" t="s">
        <v>169</v>
      </c>
      <c r="U165" s="222">
        <v>0</v>
      </c>
      <c r="V165" s="222">
        <f>ROUND(E165*U165,2)</f>
        <v>0</v>
      </c>
      <c r="W165" s="222"/>
      <c r="X165" s="222" t="s">
        <v>318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337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ht="22.5" outlineLevel="1" x14ac:dyDescent="0.2">
      <c r="A166" s="219"/>
      <c r="B166" s="220"/>
      <c r="C166" s="256" t="s">
        <v>338</v>
      </c>
      <c r="D166" s="249"/>
      <c r="E166" s="249"/>
      <c r="F166" s="249"/>
      <c r="G166" s="249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171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40" t="str">
        <f>C166</f>
        <v>Účastník výběrového řízení doplní částkou 100.000,- Kč bez DPH. Tato částka bude čerpána jen na základě schválení TDI stavby, po předložení nepředvídatelných prací.</v>
      </c>
      <c r="BB166" s="212"/>
      <c r="BC166" s="212"/>
      <c r="BD166" s="212"/>
      <c r="BE166" s="212"/>
      <c r="BF166" s="212"/>
      <c r="BG166" s="212"/>
      <c r="BH166" s="212"/>
    </row>
    <row r="167" spans="1:60" x14ac:dyDescent="0.2">
      <c r="A167" s="3"/>
      <c r="B167" s="4"/>
      <c r="C167" s="258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E167">
        <v>15</v>
      </c>
      <c r="AF167">
        <v>21</v>
      </c>
      <c r="AG167" t="s">
        <v>112</v>
      </c>
    </row>
    <row r="168" spans="1:60" x14ac:dyDescent="0.2">
      <c r="A168" s="215"/>
      <c r="B168" s="216" t="s">
        <v>29</v>
      </c>
      <c r="C168" s="259"/>
      <c r="D168" s="217"/>
      <c r="E168" s="218"/>
      <c r="F168" s="218"/>
      <c r="G168" s="232">
        <f>G8+G19+G21+G28+G46+G56+G81+G92+G97+G100+G113+G121+G126+G129+G132+G137+G146+G154+G164</f>
        <v>100000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AE168">
        <f>SUMIF(L7:L166,AE167,G7:G166)</f>
        <v>0</v>
      </c>
      <c r="AF168">
        <f>SUMIF(L7:L166,AF167,G7:G166)</f>
        <v>100000</v>
      </c>
      <c r="AG168" t="s">
        <v>339</v>
      </c>
    </row>
    <row r="169" spans="1:60" x14ac:dyDescent="0.2">
      <c r="C169" s="260"/>
      <c r="D169" s="10"/>
      <c r="AG169" t="s">
        <v>340</v>
      </c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M1HAserAOR80UNO1YC/CH5BoSs/aDd2f5kzQVZSOQqeRnVue1rWNzak8nkUXHLZIFKC+AUdm9mkk9di7MbeFQ==" saltValue="cJqv9wUO6AXSBHR8L/Zr9g==" spinCount="100000" sheet="1"/>
  <mergeCells count="31">
    <mergeCell ref="C166:G166"/>
    <mergeCell ref="C70:G70"/>
    <mergeCell ref="C74:G74"/>
    <mergeCell ref="C83:G83"/>
    <mergeCell ref="C99:G99"/>
    <mergeCell ref="C128:G128"/>
    <mergeCell ref="C153:G153"/>
    <mergeCell ref="C51:G51"/>
    <mergeCell ref="C54:G54"/>
    <mergeCell ref="C58:G58"/>
    <mergeCell ref="C61:G61"/>
    <mergeCell ref="C64:G64"/>
    <mergeCell ref="C67:G67"/>
    <mergeCell ref="C40:G40"/>
    <mergeCell ref="C41:G41"/>
    <mergeCell ref="C42:G42"/>
    <mergeCell ref="C43:G43"/>
    <mergeCell ref="C44:G44"/>
    <mergeCell ref="C48:G48"/>
    <mergeCell ref="C23:G23"/>
    <mergeCell ref="C26:G26"/>
    <mergeCell ref="C30:G30"/>
    <mergeCell ref="C33:G33"/>
    <mergeCell ref="C36:G36"/>
    <mergeCell ref="C39:G3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'SO01 001 Pol'!Názvy_tisku</vt:lpstr>
      <vt:lpstr>oadresa</vt:lpstr>
      <vt:lpstr>Stavba!Objednatel</vt:lpstr>
      <vt:lpstr>Stavba!Objekt</vt:lpstr>
      <vt:lpstr>'SO01 001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Zouhar</dc:creator>
  <cp:lastModifiedBy>Matěj Zouhar</cp:lastModifiedBy>
  <cp:lastPrinted>2019-03-19T12:27:02Z</cp:lastPrinted>
  <dcterms:created xsi:type="dcterms:W3CDTF">2009-04-08T07:15:50Z</dcterms:created>
  <dcterms:modified xsi:type="dcterms:W3CDTF">2023-06-23T08:40:16Z</dcterms:modified>
</cp:coreProperties>
</file>