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88.10\aktivni_zakazky\FN Brno - kaple C - vytápění\"/>
    </mc:Choice>
  </mc:AlternateContent>
  <xr:revisionPtr revIDLastSave="0" documentId="13_ncr:11_{A10A50F4-9A0A-4B6D-8812-9747A2B78E2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30922 230922_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'230922 230922_01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'230922 230922_01 Pol'!$A$1:$Y$48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17" i="1" s="1"/>
  <c r="G42" i="1"/>
  <c r="F42" i="1"/>
  <c r="G41" i="1"/>
  <c r="F41" i="1"/>
  <c r="G39" i="1"/>
  <c r="F39" i="1"/>
  <c r="G47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V17" i="12"/>
  <c r="G18" i="12"/>
  <c r="G17" i="12" s="1"/>
  <c r="I18" i="12"/>
  <c r="I17" i="12" s="1"/>
  <c r="K18" i="12"/>
  <c r="K17" i="12" s="1"/>
  <c r="O18" i="12"/>
  <c r="Q18" i="12"/>
  <c r="Q17" i="12" s="1"/>
  <c r="V18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O17" i="12" s="1"/>
  <c r="Q22" i="12"/>
  <c r="V22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Q28" i="12"/>
  <c r="G29" i="12"/>
  <c r="G28" i="12" s="1"/>
  <c r="I29" i="12"/>
  <c r="I28" i="12" s="1"/>
  <c r="K29" i="12"/>
  <c r="K28" i="12" s="1"/>
  <c r="O29" i="12"/>
  <c r="O28" i="12" s="1"/>
  <c r="Q29" i="12"/>
  <c r="V29" i="12"/>
  <c r="V28" i="12" s="1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M34" i="12"/>
  <c r="G35" i="12"/>
  <c r="I35" i="12"/>
  <c r="I34" i="12" s="1"/>
  <c r="K35" i="12"/>
  <c r="K34" i="12" s="1"/>
  <c r="M35" i="12"/>
  <c r="O35" i="12"/>
  <c r="O34" i="12" s="1"/>
  <c r="Q35" i="12"/>
  <c r="Q34" i="12" s="1"/>
  <c r="V35" i="12"/>
  <c r="V34" i="12" s="1"/>
  <c r="Q37" i="12"/>
  <c r="G38" i="12"/>
  <c r="M38" i="12" s="1"/>
  <c r="I38" i="12"/>
  <c r="I37" i="12" s="1"/>
  <c r="K38" i="12"/>
  <c r="O38" i="12"/>
  <c r="O37" i="12" s="1"/>
  <c r="Q38" i="12"/>
  <c r="V38" i="12"/>
  <c r="V37" i="12" s="1"/>
  <c r="G39" i="12"/>
  <c r="G37" i="12" s="1"/>
  <c r="I39" i="12"/>
  <c r="K39" i="12"/>
  <c r="K37" i="12" s="1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K42" i="12"/>
  <c r="G43" i="12"/>
  <c r="I43" i="12"/>
  <c r="I42" i="12" s="1"/>
  <c r="K43" i="12"/>
  <c r="M43" i="12"/>
  <c r="M42" i="12" s="1"/>
  <c r="O43" i="12"/>
  <c r="O42" i="12" s="1"/>
  <c r="Q43" i="12"/>
  <c r="V43" i="12"/>
  <c r="V42" i="12" s="1"/>
  <c r="G44" i="12"/>
  <c r="I44" i="12"/>
  <c r="K44" i="12"/>
  <c r="M44" i="12"/>
  <c r="O44" i="12"/>
  <c r="Q44" i="12"/>
  <c r="V44" i="12"/>
  <c r="G45" i="12"/>
  <c r="M45" i="12" s="1"/>
  <c r="I45" i="12"/>
  <c r="K45" i="12"/>
  <c r="O45" i="12"/>
  <c r="Q45" i="12"/>
  <c r="Q42" i="12" s="1"/>
  <c r="V45" i="12"/>
  <c r="AE47" i="12"/>
  <c r="AF47" i="12"/>
  <c r="I20" i="1"/>
  <c r="I19" i="1"/>
  <c r="I18" i="1"/>
  <c r="I16" i="1"/>
  <c r="I60" i="1"/>
  <c r="J54" i="1" s="1"/>
  <c r="AZ48" i="1"/>
  <c r="F43" i="1"/>
  <c r="G23" i="1" s="1"/>
  <c r="G43" i="1"/>
  <c r="G25" i="1" s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J56" i="1" l="1"/>
  <c r="I42" i="1"/>
  <c r="I41" i="1"/>
  <c r="I39" i="1"/>
  <c r="I43" i="1" s="1"/>
  <c r="J42" i="1" s="1"/>
  <c r="A27" i="1"/>
  <c r="G42" i="12"/>
  <c r="M29" i="12"/>
  <c r="M28" i="12" s="1"/>
  <c r="M39" i="12"/>
  <c r="M37" i="12" s="1"/>
  <c r="M18" i="12"/>
  <c r="M17" i="12" s="1"/>
  <c r="M9" i="12"/>
  <c r="M8" i="12" s="1"/>
  <c r="I21" i="1"/>
  <c r="J55" i="1"/>
  <c r="J59" i="1"/>
  <c r="J57" i="1"/>
  <c r="J58" i="1"/>
  <c r="J60" i="1" l="1"/>
  <c r="J39" i="1"/>
  <c r="J43" i="1" s="1"/>
  <c r="J41" i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393B973A-2F51-4FDF-BEA8-226EDB26B8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AE1EBF-61CC-4F4E-B90B-E6CC168C2B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<sst xmlns="http://schemas.openxmlformats.org/spreadsheetml/2006/main" count="404" uniqueCount="190">
  <si>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</si>
  <si>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</si>
  <si>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</si>
  <si>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</si>
  <si>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</si>
  <si>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</si>
  <si>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</si>
  <si>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</si>
  <si>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</si>
  <si>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</si>
  <si>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</si>
  <si>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</si>
  <si>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</si>
  <si>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</si>
  <si>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</si>
  <si>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</si>
  <si>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</si>
  <si>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</si>
  <si>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</si>
  <si>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</si>
  <si>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</si>
  <si>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</si>
  <si>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</si>
  <si>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</si>
  <si>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</si>
  <si>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</si>
  <si>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</si>
  <si>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</si>
  <si>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</si>
  <si>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</si>
  <si>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</si>
  <si>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</si>
  <si>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</si>
  <si>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</si>
  <si>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</si>
  <si>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</si>
  <si>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</si>
  <si>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</si>
  <si>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</si>
  <si>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</si>
  <si>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</si>
  <si>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</si>
  <si>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</si>
  <si>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230922_01</t>
  </si>
  <si>
    <t>Vytápění</t>
  </si>
  <si>
    <t>230922</t>
  </si>
  <si>
    <t>FN Brno C</t>
  </si>
  <si>
    <t>Objekt:</t>
  </si>
  <si>
    <t>Rozpočet:</t>
  </si>
  <si>
    <t>Kaple</t>
  </si>
  <si>
    <t>Stavba</t>
  </si>
  <si>
    <t>Stavební objekt</t>
  </si>
  <si>
    <t>Celkem za stavbu</t>
  </si>
  <si>
    <t>CZK</t>
  </si>
  <si>
    <t>#POPS</t>
  </si>
  <si>
    <t>Popis stavby: 230922 - Kaple</t>
  </si>
  <si>
    <t>#POPO</t>
  </si>
  <si>
    <t>Popis objektu: 230922 - FN Brno C</t>
  </si>
  <si>
    <t>#POPR</t>
  </si>
  <si>
    <t>Popis rozpočtu: 230922_01 - Vytápění</t>
  </si>
  <si>
    <t>Zhotovitel je povinen provést na svůj náklad veškeré práce a dodávky, které jsou v projektové dokumentaci obsaženy, bez ohledu na to, zda jsou obsaženy v textové anebo ve výkresové části, jakož i práce, které v dokumentaci sice obsaženy nejsou, ale které jsou nezbytné pro provedení díla a jeho řádné fungování. Je v zájmu zhotovitele jako odborné firmy se řádně seznámit s projektovou dokumentací a v případě zjištění absence technologie nebo její části, která je bezpodmínečně nutná k realizaci a správnému provozu zařízení, tuto technologii či její část zapracovat jak v cenové kalkulaci, tak při realizaci. Zároveň zhotovitel o této skutečnosti informuje neprodleně investora a projektanta technologie.</t>
  </si>
  <si>
    <t>Rekapitulace dílů</t>
  </si>
  <si>
    <t>Typ dílu</t>
  </si>
  <si>
    <t>733</t>
  </si>
  <si>
    <t>Rozvod potrubí</t>
  </si>
  <si>
    <t>734</t>
  </si>
  <si>
    <t>Armatury</t>
  </si>
  <si>
    <t>735</t>
  </si>
  <si>
    <t>Otopná tělesa</t>
  </si>
  <si>
    <t>783</t>
  </si>
  <si>
    <t>Nátěry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</si>
  <si>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</si>
  <si>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</si>
  <si>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</si>
  <si>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</si>
  <si>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</si>
  <si>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</si>
  <si>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</si>
  <si>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</si>
  <si>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</si>
  <si>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</si>
  <si>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</si>
  <si>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</si>
  <si>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</si>
  <si>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</si>
  <si>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</si>
  <si>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</si>
  <si>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</si>
  <si>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</si>
  <si>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</si>
  <si>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</si>
  <si>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</si>
  <si>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</si>
  <si>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</si>
  <si>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</si>
  <si>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</si>
  <si>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</si>
  <si>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</si>
  <si>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</si>
  <si>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</si>
  <si>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</si>
  <si>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</si>
  <si>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733111103R00</t>
  </si>
  <si>
    <t>Potrubí z trubek závitových ocelových bezešvých, běžných, nízkotlaké, DN 15</t>
  </si>
  <si>
    <t>m</t>
  </si>
  <si>
    <t>800-731</t>
  </si>
  <si>
    <t>RTS 23/ II</t>
  </si>
  <si>
    <t>RTS 23/ I</t>
  </si>
  <si>
    <t>Práce</t>
  </si>
  <si>
    <t>Běžná</t>
  </si>
  <si>
    <t>POL1_</t>
  </si>
  <si>
    <t>Potrubí včetně tvarovek a zednických výpomocí.</t>
  </si>
  <si>
    <t>POP</t>
  </si>
  <si>
    <t>733111105R00</t>
  </si>
  <si>
    <t>Potrubí z trubek závitových ocelových bezešvých, běžných, nízkotlaké, DN 25</t>
  </si>
  <si>
    <t>733113115R00</t>
  </si>
  <si>
    <t>Potrubí z trubek závitových příplatek k ceně za zhotovení přípojky z ocelových trubek závitových,  ,  , DN 25</t>
  </si>
  <si>
    <t>kus</t>
  </si>
  <si>
    <t>722100010RA0</t>
  </si>
  <si>
    <t>Přerušení ocelového potrubí vsazení odbočky přírubové, napojení na potrubí</t>
  </si>
  <si>
    <t>AP-PSV</t>
  </si>
  <si>
    <t>Agregovaná položka</t>
  </si>
  <si>
    <t>POL2_</t>
  </si>
  <si>
    <t>631433107R</t>
  </si>
  <si>
    <t>pouzdro potrubní minerální vlákno; povrchová úprava Al fólie; vnitřní průměr 60,0 mm; tl. izolace 25,0 mm; provozní teplota  do 200 °C; tepelná vodivost (10°C) 0,0330 W/mK; tepelná vodivost (40°C) 0,037 W/mK; tepelná vodivost (50°C) 0,039 W/mK</t>
  </si>
  <si>
    <t>SPCM</t>
  </si>
  <si>
    <t>Specifikace</t>
  </si>
  <si>
    <t>POL3_</t>
  </si>
  <si>
    <t>998733201R00</t>
  </si>
  <si>
    <t>Přesun hmot pro rozvody potrubí v objektech výšky do 6 m</t>
  </si>
  <si>
    <t>Přesun hmot</t>
  </si>
  <si>
    <t>POL7_</t>
  </si>
  <si>
    <t>734209114R00</t>
  </si>
  <si>
    <t>Montáž závitové armatury se dvěma závity, G 3/4", bez dodávky materiálu</t>
  </si>
  <si>
    <t>734209115R00</t>
  </si>
  <si>
    <t>Montáž závitové armatury se dvěma závity, G 1", bez dodávky materiálu</t>
  </si>
  <si>
    <t>734221672R00</t>
  </si>
  <si>
    <t xml:space="preserve">Hlavice termostatická hlavice,  ,  ,  ,  ,  ,  ,  </t>
  </si>
  <si>
    <t>vč. montáže</t>
  </si>
  <si>
    <t>R73404</t>
  </si>
  <si>
    <t>Vyvažovací venil s vypouštěním DN 25</t>
  </si>
  <si>
    <t>ks</t>
  </si>
  <si>
    <t>Vlastní</t>
  </si>
  <si>
    <t>Indiv</t>
  </si>
  <si>
    <t>Kvs = 5,39 m3/h</t>
  </si>
  <si>
    <t>Vč. montáže</t>
  </si>
  <si>
    <t>R73406</t>
  </si>
  <si>
    <t>Regulátor tlaku diferenční DN 25 s kapilárou</t>
  </si>
  <si>
    <t>998734201R00</t>
  </si>
  <si>
    <t>Přesun hmot pro armatury v objektech výšky do 6 m</t>
  </si>
  <si>
    <t>735139004R00</t>
  </si>
  <si>
    <t>Otopné těleso nízkoenergetické montáž dvouřadých, do délky 3000 mm, bez dodávky materiálu</t>
  </si>
  <si>
    <t>48457477.AR</t>
  </si>
  <si>
    <t>Těleso do otopných soustav s přirozeným prouděním - deskové; materiál: nelegovaná ocel; typ: 20; H = 600 mm; B = 66 mm; L = 3 000 mm; l = 50 mm; tepelný výkon (50) = 2 934 W; s vestavěným ventilem</t>
  </si>
  <si>
    <t>484575142R</t>
  </si>
  <si>
    <t>Těleso do otopných soustav s přirozeným prouděním - deskové; materiál: nelegovaná ocel; typ: 21; H = 600 mm; B = 66 mm; L = 3 000 mm; l = 50 mm; tepelný výkon (50) = 3 864 W; s vestavěným ventilem</t>
  </si>
  <si>
    <t>551272710R</t>
  </si>
  <si>
    <t>šroubení radiátorové, pro dvoutrubk. soustavy; uzavíratelné, s vypouštěním, s napouštěním; bronz; povrch nikl; 1/2"; PN do 10 bar; teplota do 120 °C; typ závit R; tvar přímé</t>
  </si>
  <si>
    <t>998735201R00</t>
  </si>
  <si>
    <t>Přesun hmot pro otopná tělesa v objektech výšky do 6 m</t>
  </si>
  <si>
    <t>783424140R00</t>
  </si>
  <si>
    <t>Nátěry potrubí a armatur syntetické potrubí, do DN 50 mm, dvojnásobné se základním nátěrem</t>
  </si>
  <si>
    <t>800-783</t>
  </si>
  <si>
    <t>na vzduchu schnoucí</t>
  </si>
  <si>
    <t>SPI</t>
  </si>
  <si>
    <t>904      R01</t>
  </si>
  <si>
    <t>Hzs-zkousky v ramci montaz.praci, Komplexni vyzkouseni</t>
  </si>
  <si>
    <t>h</t>
  </si>
  <si>
    <t>Prav.M</t>
  </si>
  <si>
    <t>HZS</t>
  </si>
  <si>
    <t>POL10_</t>
  </si>
  <si>
    <t>904      R02</t>
  </si>
  <si>
    <t>Hzs-zkousky v ramci montaz.praci, Topná zkouška</t>
  </si>
  <si>
    <t>909      R00</t>
  </si>
  <si>
    <t>Hzs-nezmeritelne stavebni prace</t>
  </si>
  <si>
    <t>R03</t>
  </si>
  <si>
    <t>Zaregulování a vyvážení systému</t>
  </si>
  <si>
    <t xml:space="preserve">hod   </t>
  </si>
  <si>
    <t>VRN</t>
  </si>
  <si>
    <t>POL99_8</t>
  </si>
  <si>
    <t>R103</t>
  </si>
  <si>
    <t>Náklady na zařízení staveniště</t>
  </si>
  <si>
    <t>soubor</t>
  </si>
  <si>
    <t>Dokladová část k realizaci</t>
  </si>
  <si>
    <t>R-položka</t>
  </si>
  <si>
    <t>POL12_1</t>
  </si>
  <si>
    <t>Dokumentace skutečného provedení</t>
  </si>
  <si>
    <t xml:space="preserve">ks   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</si>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</sst>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165" fontId="18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cwAQTBv3XQlTlaRuxRDU8GliBKrKwLi1y0U42g4+wPhCzvosbu/CDV8Ge4F3RQWvEPHti4Vf/QRMbueqYTDYXA==" saltValue="s2Y77WbMsKhOHBolymlEm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3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45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477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SUMIF(F54:F59,A16,I54:I59)+SUMIF(F54:F59,"PSU",I54:I59)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SUMIF(F54:F59,A17,I54:I59)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SUMIF(F54:F59,A18,I54:I59)</f>
        <v>0</v>
      </c>
      <c r="J18" s="85"/>
    </row>
    <row r="19" spans="1:10" ht="23.25" customHeight="1" x14ac:dyDescent="0.2">
      <c r="A19" s="201" t="s">
        <v>71</v>
      </c>
      <c r="B19" s="38" t="s">
        <v>27</v>
      </c>
      <c r="C19" s="62"/>
      <c r="D19" s="63"/>
      <c r="E19" s="83"/>
      <c r="F19" s="84"/>
      <c r="G19" s="83"/>
      <c r="H19" s="84"/>
      <c r="I19" s="83">
        <f>SUMIF(F54:F59,A19,I54:I59)</f>
        <v>0</v>
      </c>
      <c r="J19" s="85"/>
    </row>
    <row r="20" spans="1:10" ht="23.25" customHeight="1" x14ac:dyDescent="0.2">
      <c r="A20" s="201" t="s">
        <v>72</v>
      </c>
      <c r="B20" s="38" t="s">
        <v>28</v>
      </c>
      <c r="C20" s="62"/>
      <c r="D20" s="63"/>
      <c r="E20" s="83"/>
      <c r="F20" s="84"/>
      <c r="G20" s="83"/>
      <c r="H20" s="84"/>
      <c r="I20" s="83">
        <f>SUMIF(F54:F59,A20,I54:I59)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52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52" ht="25.5" hidden="1" customHeight="1" x14ac:dyDescent="0.2">
      <c r="A39" s="136">
        <v>1</v>
      </c>
      <c r="B39" s="147" t="s">
        <v>50</v>
      </c>
      <c r="C39" s="148"/>
      <c r="D39" s="148"/>
      <c r="E39" s="148"/>
      <c r="F39" s="149">
        <f>'230922 230922_01 Pol'!AE47</f>
        <v>0</v>
      </c>
      <c r="G39" s="150">
        <f>'230922 230922_01 Pol'!AF47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52" ht="25.5" hidden="1" customHeight="1" x14ac:dyDescent="0.2">
      <c r="A40" s="136">
        <v>2</v>
      </c>
      <c r="B40" s="154"/>
      <c r="C40" s="155" t="s">
        <v>51</v>
      </c>
      <c r="D40" s="155"/>
      <c r="E40" s="155"/>
      <c r="F40" s="156"/>
      <c r="G40" s="157"/>
      <c r="H40" s="157"/>
      <c r="I40" s="158"/>
      <c r="J40" s="159"/>
    </row>
    <row r="41" spans="1:52" ht="25.5" hidden="1" customHeight="1" x14ac:dyDescent="0.2">
      <c r="A41" s="136">
        <v>2</v>
      </c>
      <c r="B41" s="154" t="s">
        <v>45</v>
      </c>
      <c r="C41" s="155" t="s">
        <v>46</v>
      </c>
      <c r="D41" s="155"/>
      <c r="E41" s="155"/>
      <c r="F41" s="156">
        <f>'230922 230922_01 Pol'!AE47</f>
        <v>0</v>
      </c>
      <c r="G41" s="157">
        <f>'230922 230922_01 Pol'!AF47</f>
        <v>0</v>
      </c>
      <c r="H41" s="157"/>
      <c r="I41" s="158">
        <f>F41+G41+H41</f>
        <v>0</v>
      </c>
      <c r="J41" s="159" t="str">
        <f>IF(_xlfn.SINGLE(CenaCelkemVypocet)=0,"",I41/_xlfn.SINGLE(CenaCelkemVypocet)*100)</f>
        <v/>
      </c>
    </row>
    <row r="42" spans="1:52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'230922 230922_01 Pol'!AE47</f>
        <v>0</v>
      </c>
      <c r="G42" s="151">
        <f>'230922 230922_01 Pol'!AF47</f>
        <v>0</v>
      </c>
      <c r="H42" s="151"/>
      <c r="I42" s="152">
        <f>F42+G42+H42</f>
        <v>0</v>
      </c>
      <c r="J42" s="153" t="str">
        <f>IF(_xlfn.SINGLE(CenaCelkemVypocet)=0,"",I42/_xlfn.SINGLE(CenaCelkemVypocet)*100)</f>
        <v/>
      </c>
    </row>
    <row r="43" spans="1:52" ht="25.5" hidden="1" customHeight="1" x14ac:dyDescent="0.2">
      <c r="A43" s="136"/>
      <c r="B43" s="162" t="s">
        <v>52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52" x14ac:dyDescent="0.2">
      <c r="A45" t="s">
        <v>54</v>
      </c>
      <c r="B45" t="s">
        <v>55</v>
      </c>
    </row>
    <row r="46" spans="1:52" x14ac:dyDescent="0.2">
      <c r="A46" t="s">
        <v>56</v>
      </c>
      <c r="B46" t="s">
        <v>57</v>
      </c>
    </row>
    <row r="47" spans="1:52" x14ac:dyDescent="0.2">
      <c r="A47" t="s">
        <v>58</v>
      </c>
      <c r="B47" t="s">
        <v>59</v>
      </c>
    </row>
    <row r="48" spans="1:52" ht="89.25" x14ac:dyDescent="0.2">
      <c r="B48" s="179" t="s">
        <v>60</v>
      </c>
      <c r="C48" s="179"/>
      <c r="D48" s="179"/>
      <c r="E48" s="179"/>
      <c r="F48" s="179"/>
      <c r="G48" s="179"/>
      <c r="H48" s="179"/>
      <c r="I48" s="179"/>
      <c r="J48" s="179"/>
      <c r="AZ48" s="178" t="str">
        <f>B48</f>
        <v>Zhotovitel je povinen provést na svůj náklad veškeré práce a dodávky, které jsou v projektové dokumentaci obsaženy, bez ohledu na to, zda jsou obsaženy v textové anebo ve výkresové části, jakož i práce, které v dokumentaci sice obsaženy nejsou, ale které jsou nezbytné pro provedení díla a jeho řádné fungování. Je v zájmu zhotovitele jako odborné firmy se řádně seznámit s projektovou dokumentací a v případě zjištění absence technologie nebo její části, která je bezpodmínečně nutná k realizaci a správnému provozu zařízení, tuto technologii či její část zapracovat jak v cenové kalkulaci, tak při realizaci. Zároveň zhotovitel o této skutečnosti informuje neprodleně investora a projektanta technologie.</v>
      </c>
    </row>
    <row r="51" spans="1:10" ht="15.75" x14ac:dyDescent="0.25">
      <c r="B51" s="180" t="s">
        <v>61</v>
      </c>
    </row>
    <row r="53" spans="1:10" ht="25.5" customHeight="1" x14ac:dyDescent="0.2">
      <c r="A53" s="182"/>
      <c r="B53" s="185" t="s">
        <v>17</v>
      </c>
      <c r="C53" s="185" t="s">
        <v>5</v>
      </c>
      <c r="D53" s="186"/>
      <c r="E53" s="186"/>
      <c r="F53" s="187" t="s">
        <v>62</v>
      </c>
      <c r="G53" s="187"/>
      <c r="H53" s="187"/>
      <c r="I53" s="187" t="s">
        <v>29</v>
      </c>
      <c r="J53" s="187" t="s">
        <v>0</v>
      </c>
    </row>
    <row r="54" spans="1:10" ht="36.75" customHeight="1" x14ac:dyDescent="0.2">
      <c r="A54" s="183"/>
      <c r="B54" s="188" t="s">
        <v>63</v>
      </c>
      <c r="C54" s="189" t="s">
        <v>64</v>
      </c>
      <c r="D54" s="190"/>
      <c r="E54" s="190"/>
      <c r="F54" s="197" t="s">
        <v>25</v>
      </c>
      <c r="G54" s="198"/>
      <c r="H54" s="198"/>
      <c r="I54" s="198">
        <f>'230922 230922_01 Pol'!G8</f>
        <v>0</v>
      </c>
      <c r="J54" s="194" t="str">
        <f>IF(I60=0,"",I54/I60*100)</f>
        <v/>
      </c>
    </row>
    <row r="55" spans="1:10" ht="36.75" customHeight="1" x14ac:dyDescent="0.2">
      <c r="A55" s="183"/>
      <c r="B55" s="188" t="s">
        <v>65</v>
      </c>
      <c r="C55" s="189" t="s">
        <v>66</v>
      </c>
      <c r="D55" s="190"/>
      <c r="E55" s="190"/>
      <c r="F55" s="197" t="s">
        <v>25</v>
      </c>
      <c r="G55" s="198"/>
      <c r="H55" s="198"/>
      <c r="I55" s="198">
        <f>'230922 230922_01 Pol'!G17</f>
        <v>0</v>
      </c>
      <c r="J55" s="194" t="str">
        <f>IF(I60=0,"",I55/I60*100)</f>
        <v/>
      </c>
    </row>
    <row r="56" spans="1:10" ht="36.75" customHeight="1" x14ac:dyDescent="0.2">
      <c r="A56" s="183"/>
      <c r="B56" s="188" t="s">
        <v>67</v>
      </c>
      <c r="C56" s="189" t="s">
        <v>68</v>
      </c>
      <c r="D56" s="190"/>
      <c r="E56" s="190"/>
      <c r="F56" s="197" t="s">
        <v>25</v>
      </c>
      <c r="G56" s="198"/>
      <c r="H56" s="198"/>
      <c r="I56" s="198">
        <f>'230922 230922_01 Pol'!G28</f>
        <v>0</v>
      </c>
      <c r="J56" s="194" t="str">
        <f>IF(I60=0,"",I56/I60*100)</f>
        <v/>
      </c>
    </row>
    <row r="57" spans="1:10" ht="36.75" customHeight="1" x14ac:dyDescent="0.2">
      <c r="A57" s="183"/>
      <c r="B57" s="188" t="s">
        <v>69</v>
      </c>
      <c r="C57" s="189" t="s">
        <v>70</v>
      </c>
      <c r="D57" s="190"/>
      <c r="E57" s="190"/>
      <c r="F57" s="197" t="s">
        <v>25</v>
      </c>
      <c r="G57" s="198"/>
      <c r="H57" s="198"/>
      <c r="I57" s="198">
        <f>'230922 230922_01 Pol'!G34</f>
        <v>0</v>
      </c>
      <c r="J57" s="194" t="str">
        <f>IF(I60=0,"",I57/I60*100)</f>
        <v/>
      </c>
    </row>
    <row r="58" spans="1:10" ht="36.75" customHeight="1" x14ac:dyDescent="0.2">
      <c r="A58" s="183"/>
      <c r="B58" s="188" t="s">
        <v>71</v>
      </c>
      <c r="C58" s="189" t="s">
        <v>27</v>
      </c>
      <c r="D58" s="190"/>
      <c r="E58" s="190"/>
      <c r="F58" s="197" t="s">
        <v>71</v>
      </c>
      <c r="G58" s="198"/>
      <c r="H58" s="198"/>
      <c r="I58" s="198">
        <f>'230922 230922_01 Pol'!G37</f>
        <v>0</v>
      </c>
      <c r="J58" s="194" t="str">
        <f>IF(I60=0,"",I58/I60*100)</f>
        <v/>
      </c>
    </row>
    <row r="59" spans="1:10" ht="36.75" customHeight="1" x14ac:dyDescent="0.2">
      <c r="A59" s="183"/>
      <c r="B59" s="188" t="s">
        <v>72</v>
      </c>
      <c r="C59" s="189" t="s">
        <v>28</v>
      </c>
      <c r="D59" s="190"/>
      <c r="E59" s="190"/>
      <c r="F59" s="197" t="s">
        <v>72</v>
      </c>
      <c r="G59" s="198"/>
      <c r="H59" s="198"/>
      <c r="I59" s="198">
        <f>'230922 230922_01 Pol'!G42</f>
        <v>0</v>
      </c>
      <c r="J59" s="194" t="str">
        <f>IF(I60=0,"",I59/I60*100)</f>
        <v/>
      </c>
    </row>
    <row r="60" spans="1:10" ht="25.5" customHeight="1" x14ac:dyDescent="0.2">
      <c r="A60" s="184"/>
      <c r="B60" s="191" t="s">
        <v>1</v>
      </c>
      <c r="C60" s="192"/>
      <c r="D60" s="193"/>
      <c r="E60" s="193"/>
      <c r="F60" s="199"/>
      <c r="G60" s="200"/>
      <c r="H60" s="200"/>
      <c r="I60" s="200">
        <f>SUM(I54:I59)</f>
        <v>0</v>
      </c>
      <c r="J60" s="195">
        <f>SUM(J54:J59)</f>
        <v>0</v>
      </c>
    </row>
    <row r="61" spans="1:10" x14ac:dyDescent="0.2">
      <c r="F61" s="135"/>
      <c r="G61" s="135"/>
      <c r="H61" s="135"/>
      <c r="I61" s="135"/>
      <c r="J61" s="196"/>
    </row>
    <row r="62" spans="1:10" x14ac:dyDescent="0.2">
      <c r="F62" s="135"/>
      <c r="G62" s="135"/>
      <c r="H62" s="135"/>
      <c r="I62" s="135"/>
      <c r="J62" s="196"/>
    </row>
    <row r="63" spans="1:10" x14ac:dyDescent="0.2">
      <c r="F63" s="135"/>
      <c r="G63" s="135"/>
      <c r="H63" s="135"/>
      <c r="I63" s="135"/>
      <c r="J63" s="196"/>
    </row>
  </sheetData>
  <sheetProtection algorithmName="SHA-512" hashValue="DUy88NZzHHdwlo3kDkI+AiOrLFWMuCDfZ23zHsakGWOJBVH8obfMNFPhIG0Txn7C1YlAoh43ivbmSvyGNN8vyg==" saltValue="ueMkvmHVBKBKFKZZo/329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B48:J48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RXs2MWuqYkCqy0DmZxl/755aaJk+P0GI/p9V1nsIo9Idhi2GupI5pjYUwnk1xKDj7UrbS9GB7lVPNoqDecLCSg==" saltValue="5DJ7opM13yRbVPuNyYd3a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8940-29EB-46FF-8A1D-B4693E454812}">
  <sheetPr>
    <outlinePr summaryBelow="0"/>
  </sheetPr>
  <dimension ref="A1:BH5000"/>
  <sheetViews>
    <sheetView tabSelected="1" workbookViewId="0">
      <pane ySplit="7" topLeftCell="A11" activePane="bottomLeft" state="frozen"/>
      <selection pane="bottomLeft" activeCell="R1" sqref="R1:S1048576"/>
    </sheetView>
  </sheetViews>
  <sheetFormatPr defaultRowHeight="12.75" outlineLevelRow="3" x14ac:dyDescent="0.2"/>
  <cols>
    <col min="1" max="1" width="3.42578125" customWidth="1"/>
    <col min="2" max="2" width="12.5703125" style="181" customWidth="1"/>
    <col min="3" max="3" width="63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2" t="s">
        <v>73</v>
      </c>
      <c r="B1" s="202"/>
      <c r="C1" s="202"/>
      <c r="D1" s="202"/>
      <c r="E1" s="202"/>
      <c r="F1" s="202"/>
      <c r="G1" s="202"/>
      <c r="AG1" t="s">
        <v>74</v>
      </c>
    </row>
    <row r="2" spans="1:60" ht="24.95" customHeight="1" x14ac:dyDescent="0.2">
      <c r="A2" s="203" t="s">
        <v>7</v>
      </c>
      <c r="B2" s="49" t="s">
        <v>45</v>
      </c>
      <c r="C2" s="206" t="s">
        <v>49</v>
      </c>
      <c r="D2" s="204"/>
      <c r="E2" s="204"/>
      <c r="F2" s="204"/>
      <c r="G2" s="205"/>
      <c r="AG2" t="s">
        <v>75</v>
      </c>
    </row>
    <row r="3" spans="1:60" ht="24.95" customHeight="1" x14ac:dyDescent="0.2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1" t="s">
        <v>75</v>
      </c>
      <c r="AG3" t="s">
        <v>76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77</v>
      </c>
    </row>
    <row r="5" spans="1:60" x14ac:dyDescent="0.2">
      <c r="D5" s="10"/>
    </row>
    <row r="6" spans="1:60" ht="38.25" x14ac:dyDescent="0.2">
      <c r="A6" s="213" t="s">
        <v>78</v>
      </c>
      <c r="B6" s="215" t="s">
        <v>79</v>
      </c>
      <c r="C6" s="215" t="s">
        <v>80</v>
      </c>
      <c r="D6" s="214" t="s">
        <v>81</v>
      </c>
      <c r="E6" s="213" t="s">
        <v>82</v>
      </c>
      <c r="F6" s="212" t="s">
        <v>83</v>
      </c>
      <c r="G6" s="213" t="s">
        <v>29</v>
      </c>
      <c r="H6" s="216" t="s">
        <v>30</v>
      </c>
      <c r="I6" s="216" t="s">
        <v>84</v>
      </c>
      <c r="J6" s="216" t="s">
        <v>31</v>
      </c>
      <c r="K6" s="216" t="s">
        <v>85</v>
      </c>
      <c r="L6" s="216" t="s">
        <v>86</v>
      </c>
      <c r="M6" s="216" t="s">
        <v>87</v>
      </c>
      <c r="N6" s="216" t="s">
        <v>88</v>
      </c>
      <c r="O6" s="216" t="s">
        <v>89</v>
      </c>
      <c r="P6" s="216" t="s">
        <v>90</v>
      </c>
      <c r="Q6" s="216" t="s">
        <v>91</v>
      </c>
      <c r="R6" s="216" t="s">
        <v>92</v>
      </c>
      <c r="S6" s="216" t="s">
        <v>93</v>
      </c>
      <c r="T6" s="216" t="s">
        <v>94</v>
      </c>
      <c r="U6" s="216" t="s">
        <v>95</v>
      </c>
      <c r="V6" s="216" t="s">
        <v>96</v>
      </c>
      <c r="W6" s="216" t="s">
        <v>97</v>
      </c>
      <c r="X6" s="216" t="s">
        <v>98</v>
      </c>
      <c r="Y6" s="216" t="s">
        <v>99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">
      <c r="A8" s="231" t="s">
        <v>100</v>
      </c>
      <c r="B8" s="232" t="s">
        <v>63</v>
      </c>
      <c r="C8" s="256" t="s">
        <v>64</v>
      </c>
      <c r="D8" s="233"/>
      <c r="E8" s="234"/>
      <c r="F8" s="235"/>
      <c r="G8" s="235">
        <f>SUMIF(AG9:AG16,"&lt;&gt;NOR",G9:G16)</f>
        <v>0</v>
      </c>
      <c r="H8" s="235"/>
      <c r="I8" s="235">
        <f>SUM(I9:I16)</f>
        <v>0</v>
      </c>
      <c r="J8" s="235"/>
      <c r="K8" s="235">
        <f>SUM(K9:K16)</f>
        <v>0</v>
      </c>
      <c r="L8" s="235"/>
      <c r="M8" s="235">
        <f>SUM(M9:M16)</f>
        <v>0</v>
      </c>
      <c r="N8" s="234"/>
      <c r="O8" s="234">
        <f>SUM(O9:O16)</f>
        <v>1.2400000000000002</v>
      </c>
      <c r="P8" s="234"/>
      <c r="Q8" s="234">
        <f>SUM(Q9:Q16)</f>
        <v>0</v>
      </c>
      <c r="R8" s="235"/>
      <c r="S8" s="235"/>
      <c r="T8" s="236"/>
      <c r="U8" s="230"/>
      <c r="V8" s="230">
        <f>SUM(V9:V16)</f>
        <v>69.17</v>
      </c>
      <c r="W8" s="230"/>
      <c r="X8" s="230"/>
      <c r="Y8" s="230"/>
      <c r="AG8" t="s">
        <v>101</v>
      </c>
    </row>
    <row r="9" spans="1:60" outlineLevel="1" x14ac:dyDescent="0.2">
      <c r="A9" s="238">
        <v>1</v>
      </c>
      <c r="B9" s="239" t="s">
        <v>102</v>
      </c>
      <c r="C9" s="257" t="s">
        <v>103</v>
      </c>
      <c r="D9" s="240" t="s">
        <v>104</v>
      </c>
      <c r="E9" s="241">
        <v>5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6.8599999999999998E-3</v>
      </c>
      <c r="O9" s="241">
        <f>ROUND(E9*N9,2)</f>
        <v>0.03</v>
      </c>
      <c r="P9" s="241">
        <v>0</v>
      </c>
      <c r="Q9" s="241">
        <f>ROUND(E9*P9,2)</f>
        <v>0</v>
      </c>
      <c r="R9" s="243" t="s">
        <v>105</v>
      </c>
      <c r="S9" s="243" t="s">
        <v>106</v>
      </c>
      <c r="T9" s="244" t="s">
        <v>107</v>
      </c>
      <c r="U9" s="228">
        <v>0.39</v>
      </c>
      <c r="V9" s="228">
        <f>ROUND(E9*U9,2)</f>
        <v>1.95</v>
      </c>
      <c r="W9" s="228"/>
      <c r="X9" s="228" t="s">
        <v>108</v>
      </c>
      <c r="Y9" s="228" t="s">
        <v>109</v>
      </c>
      <c r="Z9" s="217"/>
      <c r="AA9" s="217"/>
      <c r="AB9" s="217"/>
      <c r="AC9" s="217"/>
      <c r="AD9" s="217"/>
      <c r="AE9" s="217"/>
      <c r="AF9" s="217"/>
      <c r="AG9" s="217" t="s">
        <v>110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 x14ac:dyDescent="0.2">
      <c r="A10" s="224"/>
      <c r="B10" s="225"/>
      <c r="C10" s="258" t="s">
        <v>111</v>
      </c>
      <c r="D10" s="245"/>
      <c r="E10" s="245"/>
      <c r="F10" s="245"/>
      <c r="G10" s="245"/>
      <c r="H10" s="228"/>
      <c r="I10" s="228"/>
      <c r="J10" s="228"/>
      <c r="K10" s="228"/>
      <c r="L10" s="228"/>
      <c r="M10" s="228"/>
      <c r="N10" s="227"/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  <c r="Z10" s="217"/>
      <c r="AA10" s="217"/>
      <c r="AB10" s="217"/>
      <c r="AC10" s="217"/>
      <c r="AD10" s="217"/>
      <c r="AE10" s="217"/>
      <c r="AF10" s="217"/>
      <c r="AG10" s="217" t="s">
        <v>112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38">
        <v>2</v>
      </c>
      <c r="B11" s="239" t="s">
        <v>113</v>
      </c>
      <c r="C11" s="257" t="s">
        <v>114</v>
      </c>
      <c r="D11" s="240" t="s">
        <v>104</v>
      </c>
      <c r="E11" s="241">
        <v>152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7.4000000000000003E-3</v>
      </c>
      <c r="O11" s="241">
        <f>ROUND(E11*N11,2)</f>
        <v>1.1200000000000001</v>
      </c>
      <c r="P11" s="241">
        <v>0</v>
      </c>
      <c r="Q11" s="241">
        <f>ROUND(E11*P11,2)</f>
        <v>0</v>
      </c>
      <c r="R11" s="243" t="s">
        <v>105</v>
      </c>
      <c r="S11" s="243" t="s">
        <v>106</v>
      </c>
      <c r="T11" s="244" t="s">
        <v>107</v>
      </c>
      <c r="U11" s="228">
        <v>0.42</v>
      </c>
      <c r="V11" s="228">
        <f>ROUND(E11*U11,2)</f>
        <v>63.84</v>
      </c>
      <c r="W11" s="228"/>
      <c r="X11" s="228" t="s">
        <v>108</v>
      </c>
      <c r="Y11" s="228" t="s">
        <v>109</v>
      </c>
      <c r="Z11" s="217"/>
      <c r="AA11" s="217"/>
      <c r="AB11" s="217"/>
      <c r="AC11" s="217"/>
      <c r="AD11" s="217"/>
      <c r="AE11" s="217"/>
      <c r="AF11" s="217"/>
      <c r="AG11" s="217" t="s">
        <v>110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2" x14ac:dyDescent="0.2">
      <c r="A12" s="224"/>
      <c r="B12" s="225"/>
      <c r="C12" s="258" t="s">
        <v>111</v>
      </c>
      <c r="D12" s="245"/>
      <c r="E12" s="245"/>
      <c r="F12" s="245"/>
      <c r="G12" s="245"/>
      <c r="H12" s="228"/>
      <c r="I12" s="228"/>
      <c r="J12" s="228"/>
      <c r="K12" s="228"/>
      <c r="L12" s="228"/>
      <c r="M12" s="228"/>
      <c r="N12" s="227"/>
      <c r="O12" s="227"/>
      <c r="P12" s="227"/>
      <c r="Q12" s="227"/>
      <c r="R12" s="228"/>
      <c r="S12" s="228"/>
      <c r="T12" s="228"/>
      <c r="U12" s="228"/>
      <c r="V12" s="228"/>
      <c r="W12" s="228"/>
      <c r="X12" s="228"/>
      <c r="Y12" s="228"/>
      <c r="Z12" s="217"/>
      <c r="AA12" s="217"/>
      <c r="AB12" s="217"/>
      <c r="AC12" s="217"/>
      <c r="AD12" s="217"/>
      <c r="AE12" s="217"/>
      <c r="AF12" s="217"/>
      <c r="AG12" s="217" t="s">
        <v>112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ht="22.5" outlineLevel="1" x14ac:dyDescent="0.2">
      <c r="A13" s="246">
        <v>3</v>
      </c>
      <c r="B13" s="247" t="s">
        <v>115</v>
      </c>
      <c r="C13" s="259" t="s">
        <v>116</v>
      </c>
      <c r="D13" s="248" t="s">
        <v>117</v>
      </c>
      <c r="E13" s="249">
        <v>8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 t="s">
        <v>105</v>
      </c>
      <c r="S13" s="251" t="s">
        <v>106</v>
      </c>
      <c r="T13" s="252" t="s">
        <v>106</v>
      </c>
      <c r="U13" s="228">
        <v>0.42199999999999999</v>
      </c>
      <c r="V13" s="228">
        <f>ROUND(E13*U13,2)</f>
        <v>3.38</v>
      </c>
      <c r="W13" s="228"/>
      <c r="X13" s="228" t="s">
        <v>108</v>
      </c>
      <c r="Y13" s="228" t="s">
        <v>109</v>
      </c>
      <c r="Z13" s="217"/>
      <c r="AA13" s="217"/>
      <c r="AB13" s="217"/>
      <c r="AC13" s="217"/>
      <c r="AD13" s="217"/>
      <c r="AE13" s="217"/>
      <c r="AF13" s="217"/>
      <c r="AG13" s="217" t="s">
        <v>110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1" x14ac:dyDescent="0.2">
      <c r="A14" s="246">
        <v>4</v>
      </c>
      <c r="B14" s="247" t="s">
        <v>118</v>
      </c>
      <c r="C14" s="259" t="s">
        <v>119</v>
      </c>
      <c r="D14" s="248" t="s">
        <v>117</v>
      </c>
      <c r="E14" s="249">
        <v>8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8.9099999999999995E-3</v>
      </c>
      <c r="O14" s="249">
        <f>ROUND(E14*N14,2)</f>
        <v>7.0000000000000007E-2</v>
      </c>
      <c r="P14" s="249">
        <v>0</v>
      </c>
      <c r="Q14" s="249">
        <f>ROUND(E14*P14,2)</f>
        <v>0</v>
      </c>
      <c r="R14" s="251" t="s">
        <v>120</v>
      </c>
      <c r="S14" s="251" t="s">
        <v>106</v>
      </c>
      <c r="T14" s="252" t="s">
        <v>106</v>
      </c>
      <c r="U14" s="228">
        <v>0</v>
      </c>
      <c r="V14" s="228">
        <f>ROUND(E14*U14,2)</f>
        <v>0</v>
      </c>
      <c r="W14" s="228"/>
      <c r="X14" s="228" t="s">
        <v>121</v>
      </c>
      <c r="Y14" s="228" t="s">
        <v>109</v>
      </c>
      <c r="Z14" s="217"/>
      <c r="AA14" s="217"/>
      <c r="AB14" s="217"/>
      <c r="AC14" s="217"/>
      <c r="AD14" s="217"/>
      <c r="AE14" s="217"/>
      <c r="AF14" s="217"/>
      <c r="AG14" s="217" t="s">
        <v>122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ht="33.75" outlineLevel="1" x14ac:dyDescent="0.2">
      <c r="A15" s="238">
        <v>5</v>
      </c>
      <c r="B15" s="239" t="s">
        <v>123</v>
      </c>
      <c r="C15" s="257" t="s">
        <v>124</v>
      </c>
      <c r="D15" s="240" t="s">
        <v>104</v>
      </c>
      <c r="E15" s="241">
        <v>45.5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4.6999999999999999E-4</v>
      </c>
      <c r="O15" s="241">
        <f>ROUND(E15*N15,2)</f>
        <v>0.02</v>
      </c>
      <c r="P15" s="241">
        <v>0</v>
      </c>
      <c r="Q15" s="241">
        <f>ROUND(E15*P15,2)</f>
        <v>0</v>
      </c>
      <c r="R15" s="243" t="s">
        <v>125</v>
      </c>
      <c r="S15" s="243" t="s">
        <v>106</v>
      </c>
      <c r="T15" s="244" t="s">
        <v>106</v>
      </c>
      <c r="U15" s="228">
        <v>0</v>
      </c>
      <c r="V15" s="228">
        <f>ROUND(E15*U15,2)</f>
        <v>0</v>
      </c>
      <c r="W15" s="228"/>
      <c r="X15" s="228" t="s">
        <v>126</v>
      </c>
      <c r="Y15" s="228" t="s">
        <v>109</v>
      </c>
      <c r="Z15" s="217"/>
      <c r="AA15" s="217"/>
      <c r="AB15" s="217"/>
      <c r="AC15" s="217"/>
      <c r="AD15" s="217"/>
      <c r="AE15" s="217"/>
      <c r="AF15" s="217"/>
      <c r="AG15" s="217" t="s">
        <v>127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1" x14ac:dyDescent="0.2">
      <c r="A16" s="224">
        <v>6</v>
      </c>
      <c r="B16" s="225" t="s">
        <v>128</v>
      </c>
      <c r="C16" s="260" t="s">
        <v>129</v>
      </c>
      <c r="D16" s="226" t="s">
        <v>0</v>
      </c>
      <c r="E16" s="253"/>
      <c r="F16" s="229"/>
      <c r="G16" s="228">
        <f>ROUND(E16*F16,2)</f>
        <v>0</v>
      </c>
      <c r="H16" s="229"/>
      <c r="I16" s="228">
        <f>ROUND(E16*H16,2)</f>
        <v>0</v>
      </c>
      <c r="J16" s="229"/>
      <c r="K16" s="228">
        <f>ROUND(E16*J16,2)</f>
        <v>0</v>
      </c>
      <c r="L16" s="228">
        <v>21</v>
      </c>
      <c r="M16" s="228">
        <f>G16*(1+L16/100)</f>
        <v>0</v>
      </c>
      <c r="N16" s="227">
        <v>0</v>
      </c>
      <c r="O16" s="227">
        <f>ROUND(E16*N16,2)</f>
        <v>0</v>
      </c>
      <c r="P16" s="227">
        <v>0</v>
      </c>
      <c r="Q16" s="227">
        <f>ROUND(E16*P16,2)</f>
        <v>0</v>
      </c>
      <c r="R16" s="228" t="s">
        <v>105</v>
      </c>
      <c r="S16" s="228" t="s">
        <v>106</v>
      </c>
      <c r="T16" s="228" t="s">
        <v>107</v>
      </c>
      <c r="U16" s="228">
        <v>0</v>
      </c>
      <c r="V16" s="228">
        <f>ROUND(E16*U16,2)</f>
        <v>0</v>
      </c>
      <c r="W16" s="228"/>
      <c r="X16" s="228" t="s">
        <v>130</v>
      </c>
      <c r="Y16" s="228" t="s">
        <v>109</v>
      </c>
      <c r="Z16" s="217"/>
      <c r="AA16" s="217"/>
      <c r="AB16" s="217"/>
      <c r="AC16" s="217"/>
      <c r="AD16" s="217"/>
      <c r="AE16" s="217"/>
      <c r="AF16" s="217"/>
      <c r="AG16" s="217" t="s">
        <v>131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x14ac:dyDescent="0.2">
      <c r="A17" s="231" t="s">
        <v>100</v>
      </c>
      <c r="B17" s="232" t="s">
        <v>65</v>
      </c>
      <c r="C17" s="256" t="s">
        <v>66</v>
      </c>
      <c r="D17" s="233"/>
      <c r="E17" s="234"/>
      <c r="F17" s="235"/>
      <c r="G17" s="235">
        <f>SUMIF(AG18:AG27,"&lt;&gt;NOR",G18:G27)</f>
        <v>0</v>
      </c>
      <c r="H17" s="235"/>
      <c r="I17" s="235">
        <f>SUM(I18:I27)</f>
        <v>0</v>
      </c>
      <c r="J17" s="235"/>
      <c r="K17" s="235">
        <f>SUM(K18:K27)</f>
        <v>0</v>
      </c>
      <c r="L17" s="235"/>
      <c r="M17" s="235">
        <f>SUM(M18:M27)</f>
        <v>0</v>
      </c>
      <c r="N17" s="234"/>
      <c r="O17" s="234">
        <f>SUM(O18:O27)</f>
        <v>0.01</v>
      </c>
      <c r="P17" s="234"/>
      <c r="Q17" s="234">
        <f>SUM(Q18:Q27)</f>
        <v>0</v>
      </c>
      <c r="R17" s="235"/>
      <c r="S17" s="235"/>
      <c r="T17" s="236"/>
      <c r="U17" s="230"/>
      <c r="V17" s="230">
        <f>SUM(V18:V27)</f>
        <v>2.85</v>
      </c>
      <c r="W17" s="230"/>
      <c r="X17" s="230"/>
      <c r="Y17" s="230"/>
      <c r="AG17" t="s">
        <v>101</v>
      </c>
    </row>
    <row r="18" spans="1:60" outlineLevel="1" x14ac:dyDescent="0.2">
      <c r="A18" s="246">
        <v>7</v>
      </c>
      <c r="B18" s="247" t="s">
        <v>132</v>
      </c>
      <c r="C18" s="259" t="s">
        <v>133</v>
      </c>
      <c r="D18" s="248" t="s">
        <v>117</v>
      </c>
      <c r="E18" s="249">
        <v>8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 t="s">
        <v>105</v>
      </c>
      <c r="S18" s="251" t="s">
        <v>106</v>
      </c>
      <c r="T18" s="252" t="s">
        <v>106</v>
      </c>
      <c r="U18" s="228">
        <v>0.20599999999999999</v>
      </c>
      <c r="V18" s="228">
        <f>ROUND(E18*U18,2)</f>
        <v>1.65</v>
      </c>
      <c r="W18" s="228"/>
      <c r="X18" s="228" t="s">
        <v>108</v>
      </c>
      <c r="Y18" s="228" t="s">
        <v>109</v>
      </c>
      <c r="Z18" s="217"/>
      <c r="AA18" s="217"/>
      <c r="AB18" s="217"/>
      <c r="AC18" s="217"/>
      <c r="AD18" s="217"/>
      <c r="AE18" s="217"/>
      <c r="AF18" s="217"/>
      <c r="AG18" s="217" t="s">
        <v>110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46">
        <v>8</v>
      </c>
      <c r="B19" s="247" t="s">
        <v>134</v>
      </c>
      <c r="C19" s="259" t="s">
        <v>135</v>
      </c>
      <c r="D19" s="248" t="s">
        <v>117</v>
      </c>
      <c r="E19" s="249">
        <v>4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49">
        <v>0</v>
      </c>
      <c r="O19" s="249">
        <f>ROUND(E19*N19,2)</f>
        <v>0</v>
      </c>
      <c r="P19" s="249">
        <v>0</v>
      </c>
      <c r="Q19" s="249">
        <f>ROUND(E19*P19,2)</f>
        <v>0</v>
      </c>
      <c r="R19" s="251" t="s">
        <v>105</v>
      </c>
      <c r="S19" s="251" t="s">
        <v>106</v>
      </c>
      <c r="T19" s="252" t="s">
        <v>106</v>
      </c>
      <c r="U19" s="228">
        <v>0.22700000000000001</v>
      </c>
      <c r="V19" s="228">
        <f>ROUND(E19*U19,2)</f>
        <v>0.91</v>
      </c>
      <c r="W19" s="228"/>
      <c r="X19" s="228" t="s">
        <v>108</v>
      </c>
      <c r="Y19" s="228" t="s">
        <v>109</v>
      </c>
      <c r="Z19" s="217"/>
      <c r="AA19" s="217"/>
      <c r="AB19" s="217"/>
      <c r="AC19" s="217"/>
      <c r="AD19" s="217"/>
      <c r="AE19" s="217"/>
      <c r="AF19" s="217"/>
      <c r="AG19" s="217" t="s">
        <v>110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1" x14ac:dyDescent="0.2">
      <c r="A20" s="238">
        <v>9</v>
      </c>
      <c r="B20" s="239" t="s">
        <v>136</v>
      </c>
      <c r="C20" s="257" t="s">
        <v>137</v>
      </c>
      <c r="D20" s="240" t="s">
        <v>117</v>
      </c>
      <c r="E20" s="241">
        <v>4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2.5999999999999998E-4</v>
      </c>
      <c r="O20" s="241">
        <f>ROUND(E20*N20,2)</f>
        <v>0</v>
      </c>
      <c r="P20" s="241">
        <v>0</v>
      </c>
      <c r="Q20" s="241">
        <f>ROUND(E20*P20,2)</f>
        <v>0</v>
      </c>
      <c r="R20" s="243" t="s">
        <v>105</v>
      </c>
      <c r="S20" s="243" t="s">
        <v>106</v>
      </c>
      <c r="T20" s="244" t="s">
        <v>106</v>
      </c>
      <c r="U20" s="228">
        <v>7.1999999999999995E-2</v>
      </c>
      <c r="V20" s="228">
        <f>ROUND(E20*U20,2)</f>
        <v>0.28999999999999998</v>
      </c>
      <c r="W20" s="228"/>
      <c r="X20" s="228" t="s">
        <v>108</v>
      </c>
      <c r="Y20" s="228" t="s">
        <v>109</v>
      </c>
      <c r="Z20" s="217"/>
      <c r="AA20" s="217"/>
      <c r="AB20" s="217"/>
      <c r="AC20" s="217"/>
      <c r="AD20" s="217"/>
      <c r="AE20" s="217"/>
      <c r="AF20" s="217"/>
      <c r="AG20" s="217" t="s">
        <v>110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2" x14ac:dyDescent="0.2">
      <c r="A21" s="224"/>
      <c r="B21" s="225"/>
      <c r="C21" s="258" t="s">
        <v>138</v>
      </c>
      <c r="D21" s="245"/>
      <c r="E21" s="245"/>
      <c r="F21" s="245"/>
      <c r="G21" s="245"/>
      <c r="H21" s="228"/>
      <c r="I21" s="228"/>
      <c r="J21" s="228"/>
      <c r="K21" s="228"/>
      <c r="L21" s="228"/>
      <c r="M21" s="228"/>
      <c r="N21" s="227"/>
      <c r="O21" s="227"/>
      <c r="P21" s="227"/>
      <c r="Q21" s="227"/>
      <c r="R21" s="228"/>
      <c r="S21" s="228"/>
      <c r="T21" s="228"/>
      <c r="U21" s="228"/>
      <c r="V21" s="228"/>
      <c r="W21" s="228"/>
      <c r="X21" s="228"/>
      <c r="Y21" s="228"/>
      <c r="Z21" s="217"/>
      <c r="AA21" s="217"/>
      <c r="AB21" s="217"/>
      <c r="AC21" s="217"/>
      <c r="AD21" s="217"/>
      <c r="AE21" s="217"/>
      <c r="AF21" s="217"/>
      <c r="AG21" s="217" t="s">
        <v>112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1" x14ac:dyDescent="0.2">
      <c r="A22" s="238">
        <v>10</v>
      </c>
      <c r="B22" s="239" t="s">
        <v>139</v>
      </c>
      <c r="C22" s="257" t="s">
        <v>140</v>
      </c>
      <c r="D22" s="240" t="s">
        <v>141</v>
      </c>
      <c r="E22" s="241">
        <v>2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5.7000000000000002E-3</v>
      </c>
      <c r="O22" s="241">
        <f>ROUND(E22*N22,2)</f>
        <v>0.01</v>
      </c>
      <c r="P22" s="241">
        <v>0</v>
      </c>
      <c r="Q22" s="241">
        <f>ROUND(E22*P22,2)</f>
        <v>0</v>
      </c>
      <c r="R22" s="243"/>
      <c r="S22" s="243" t="s">
        <v>142</v>
      </c>
      <c r="T22" s="244" t="s">
        <v>143</v>
      </c>
      <c r="U22" s="228">
        <v>0</v>
      </c>
      <c r="V22" s="228">
        <f>ROUND(E22*U22,2)</f>
        <v>0</v>
      </c>
      <c r="W22" s="228"/>
      <c r="X22" s="228" t="s">
        <v>126</v>
      </c>
      <c r="Y22" s="228" t="s">
        <v>109</v>
      </c>
      <c r="Z22" s="217"/>
      <c r="AA22" s="217"/>
      <c r="AB22" s="217"/>
      <c r="AC22" s="217"/>
      <c r="AD22" s="217"/>
      <c r="AE22" s="217"/>
      <c r="AF22" s="217"/>
      <c r="AG22" s="217" t="s">
        <v>127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2" x14ac:dyDescent="0.2">
      <c r="A23" s="224"/>
      <c r="B23" s="225"/>
      <c r="C23" s="258" t="s">
        <v>144</v>
      </c>
      <c r="D23" s="245"/>
      <c r="E23" s="245"/>
      <c r="F23" s="245"/>
      <c r="G23" s="245"/>
      <c r="H23" s="228"/>
      <c r="I23" s="228"/>
      <c r="J23" s="228"/>
      <c r="K23" s="228"/>
      <c r="L23" s="228"/>
      <c r="M23" s="228"/>
      <c r="N23" s="227"/>
      <c r="O23" s="227"/>
      <c r="P23" s="227"/>
      <c r="Q23" s="227"/>
      <c r="R23" s="228"/>
      <c r="S23" s="228"/>
      <c r="T23" s="228"/>
      <c r="U23" s="228"/>
      <c r="V23" s="228"/>
      <c r="W23" s="228"/>
      <c r="X23" s="228"/>
      <c r="Y23" s="228"/>
      <c r="Z23" s="217"/>
      <c r="AA23" s="217"/>
      <c r="AB23" s="217"/>
      <c r="AC23" s="217"/>
      <c r="AD23" s="217"/>
      <c r="AE23" s="217"/>
      <c r="AF23" s="217"/>
      <c r="AG23" s="217" t="s">
        <v>112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3" x14ac:dyDescent="0.2">
      <c r="A24" s="224"/>
      <c r="B24" s="225"/>
      <c r="C24" s="261" t="s">
        <v>145</v>
      </c>
      <c r="D24" s="254"/>
      <c r="E24" s="254"/>
      <c r="F24" s="254"/>
      <c r="G24" s="254"/>
      <c r="H24" s="228"/>
      <c r="I24" s="228"/>
      <c r="J24" s="228"/>
      <c r="K24" s="228"/>
      <c r="L24" s="228"/>
      <c r="M24" s="228"/>
      <c r="N24" s="227"/>
      <c r="O24" s="227"/>
      <c r="P24" s="227"/>
      <c r="Q24" s="227"/>
      <c r="R24" s="228"/>
      <c r="S24" s="228"/>
      <c r="T24" s="228"/>
      <c r="U24" s="228"/>
      <c r="V24" s="228"/>
      <c r="W24" s="228"/>
      <c r="X24" s="228"/>
      <c r="Y24" s="228"/>
      <c r="Z24" s="217"/>
      <c r="AA24" s="217"/>
      <c r="AB24" s="217"/>
      <c r="AC24" s="217"/>
      <c r="AD24" s="217"/>
      <c r="AE24" s="217"/>
      <c r="AF24" s="217"/>
      <c r="AG24" s="217" t="s">
        <v>112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 x14ac:dyDescent="0.2">
      <c r="A25" s="238">
        <v>11</v>
      </c>
      <c r="B25" s="239" t="s">
        <v>146</v>
      </c>
      <c r="C25" s="257" t="s">
        <v>147</v>
      </c>
      <c r="D25" s="240" t="s">
        <v>141</v>
      </c>
      <c r="E25" s="241">
        <v>2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1.1999999999999999E-3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142</v>
      </c>
      <c r="T25" s="244" t="s">
        <v>143</v>
      </c>
      <c r="U25" s="228">
        <v>0</v>
      </c>
      <c r="V25" s="228">
        <f>ROUND(E25*U25,2)</f>
        <v>0</v>
      </c>
      <c r="W25" s="228"/>
      <c r="X25" s="228" t="s">
        <v>126</v>
      </c>
      <c r="Y25" s="228" t="s">
        <v>109</v>
      </c>
      <c r="Z25" s="217"/>
      <c r="AA25" s="217"/>
      <c r="AB25" s="217"/>
      <c r="AC25" s="217"/>
      <c r="AD25" s="217"/>
      <c r="AE25" s="217"/>
      <c r="AF25" s="217"/>
      <c r="AG25" s="217" t="s">
        <v>127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2" x14ac:dyDescent="0.2">
      <c r="A26" s="224"/>
      <c r="B26" s="225"/>
      <c r="C26" s="258" t="s">
        <v>145</v>
      </c>
      <c r="D26" s="245"/>
      <c r="E26" s="245"/>
      <c r="F26" s="245"/>
      <c r="G26" s="245"/>
      <c r="H26" s="228"/>
      <c r="I26" s="228"/>
      <c r="J26" s="228"/>
      <c r="K26" s="228"/>
      <c r="L26" s="228"/>
      <c r="M26" s="228"/>
      <c r="N26" s="227"/>
      <c r="O26" s="227"/>
      <c r="P26" s="227"/>
      <c r="Q26" s="227"/>
      <c r="R26" s="228"/>
      <c r="S26" s="228"/>
      <c r="T26" s="228"/>
      <c r="U26" s="228"/>
      <c r="V26" s="228"/>
      <c r="W26" s="228"/>
      <c r="X26" s="228"/>
      <c r="Y26" s="228"/>
      <c r="Z26" s="217"/>
      <c r="AA26" s="217"/>
      <c r="AB26" s="217"/>
      <c r="AC26" s="217"/>
      <c r="AD26" s="217"/>
      <c r="AE26" s="217"/>
      <c r="AF26" s="217"/>
      <c r="AG26" s="217" t="s">
        <v>112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 x14ac:dyDescent="0.2">
      <c r="A27" s="224">
        <v>12</v>
      </c>
      <c r="B27" s="225" t="s">
        <v>148</v>
      </c>
      <c r="C27" s="260" t="s">
        <v>149</v>
      </c>
      <c r="D27" s="226" t="s">
        <v>0</v>
      </c>
      <c r="E27" s="253"/>
      <c r="F27" s="229"/>
      <c r="G27" s="228">
        <f>ROUND(E27*F27,2)</f>
        <v>0</v>
      </c>
      <c r="H27" s="229"/>
      <c r="I27" s="228">
        <f>ROUND(E27*H27,2)</f>
        <v>0</v>
      </c>
      <c r="J27" s="229"/>
      <c r="K27" s="228">
        <f>ROUND(E27*J27,2)</f>
        <v>0</v>
      </c>
      <c r="L27" s="228">
        <v>21</v>
      </c>
      <c r="M27" s="228">
        <f>G27*(1+L27/100)</f>
        <v>0</v>
      </c>
      <c r="N27" s="227">
        <v>0</v>
      </c>
      <c r="O27" s="227">
        <f>ROUND(E27*N27,2)</f>
        <v>0</v>
      </c>
      <c r="P27" s="227">
        <v>0</v>
      </c>
      <c r="Q27" s="227">
        <f>ROUND(E27*P27,2)</f>
        <v>0</v>
      </c>
      <c r="R27" s="228" t="s">
        <v>105</v>
      </c>
      <c r="S27" s="228" t="s">
        <v>106</v>
      </c>
      <c r="T27" s="228" t="s">
        <v>107</v>
      </c>
      <c r="U27" s="228">
        <v>0</v>
      </c>
      <c r="V27" s="228">
        <f>ROUND(E27*U27,2)</f>
        <v>0</v>
      </c>
      <c r="W27" s="228"/>
      <c r="X27" s="228" t="s">
        <v>130</v>
      </c>
      <c r="Y27" s="228" t="s">
        <v>109</v>
      </c>
      <c r="Z27" s="217"/>
      <c r="AA27" s="217"/>
      <c r="AB27" s="217"/>
      <c r="AC27" s="217"/>
      <c r="AD27" s="217"/>
      <c r="AE27" s="217"/>
      <c r="AF27" s="217"/>
      <c r="AG27" s="217" t="s">
        <v>131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x14ac:dyDescent="0.2">
      <c r="A28" s="231" t="s">
        <v>100</v>
      </c>
      <c r="B28" s="232" t="s">
        <v>67</v>
      </c>
      <c r="C28" s="256" t="s">
        <v>68</v>
      </c>
      <c r="D28" s="233"/>
      <c r="E28" s="234"/>
      <c r="F28" s="235"/>
      <c r="G28" s="235">
        <f>SUMIF(AG29:AG33,"&lt;&gt;NOR",G29:G33)</f>
        <v>0</v>
      </c>
      <c r="H28" s="235"/>
      <c r="I28" s="235">
        <f>SUM(I29:I33)</f>
        <v>0</v>
      </c>
      <c r="J28" s="235"/>
      <c r="K28" s="235">
        <f>SUM(K29:K33)</f>
        <v>0</v>
      </c>
      <c r="L28" s="235"/>
      <c r="M28" s="235">
        <f>SUM(M29:M33)</f>
        <v>0</v>
      </c>
      <c r="N28" s="234"/>
      <c r="O28" s="234">
        <f>SUM(O29:O33)</f>
        <v>0.32999999999999996</v>
      </c>
      <c r="P28" s="234"/>
      <c r="Q28" s="234">
        <f>SUM(Q29:Q33)</f>
        <v>0</v>
      </c>
      <c r="R28" s="235"/>
      <c r="S28" s="235"/>
      <c r="T28" s="236"/>
      <c r="U28" s="230"/>
      <c r="V28" s="230">
        <f>SUM(V29:V33)</f>
        <v>5.49</v>
      </c>
      <c r="W28" s="230"/>
      <c r="X28" s="230"/>
      <c r="Y28" s="230"/>
      <c r="AG28" t="s">
        <v>101</v>
      </c>
    </row>
    <row r="29" spans="1:60" ht="22.5" outlineLevel="1" x14ac:dyDescent="0.2">
      <c r="A29" s="246">
        <v>13</v>
      </c>
      <c r="B29" s="247" t="s">
        <v>150</v>
      </c>
      <c r="C29" s="259" t="s">
        <v>151</v>
      </c>
      <c r="D29" s="248" t="s">
        <v>117</v>
      </c>
      <c r="E29" s="249">
        <v>4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49">
        <v>0</v>
      </c>
      <c r="O29" s="249">
        <f>ROUND(E29*N29,2)</f>
        <v>0</v>
      </c>
      <c r="P29" s="249">
        <v>0</v>
      </c>
      <c r="Q29" s="249">
        <f>ROUND(E29*P29,2)</f>
        <v>0</v>
      </c>
      <c r="R29" s="251" t="s">
        <v>105</v>
      </c>
      <c r="S29" s="251" t="s">
        <v>106</v>
      </c>
      <c r="T29" s="252" t="s">
        <v>106</v>
      </c>
      <c r="U29" s="228">
        <v>1.3720000000000001</v>
      </c>
      <c r="V29" s="228">
        <f>ROUND(E29*U29,2)</f>
        <v>5.49</v>
      </c>
      <c r="W29" s="228"/>
      <c r="X29" s="228" t="s">
        <v>108</v>
      </c>
      <c r="Y29" s="228" t="s">
        <v>109</v>
      </c>
      <c r="Z29" s="217"/>
      <c r="AA29" s="217"/>
      <c r="AB29" s="217"/>
      <c r="AC29" s="217"/>
      <c r="AD29" s="217"/>
      <c r="AE29" s="217"/>
      <c r="AF29" s="217"/>
      <c r="AG29" s="217" t="s">
        <v>110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ht="33.75" outlineLevel="1" x14ac:dyDescent="0.2">
      <c r="A30" s="246">
        <v>14</v>
      </c>
      <c r="B30" s="247" t="s">
        <v>152</v>
      </c>
      <c r="C30" s="259" t="s">
        <v>153</v>
      </c>
      <c r="D30" s="248" t="s">
        <v>117</v>
      </c>
      <c r="E30" s="249">
        <v>2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49">
        <v>7.7100000000000002E-2</v>
      </c>
      <c r="O30" s="249">
        <f>ROUND(E30*N30,2)</f>
        <v>0.15</v>
      </c>
      <c r="P30" s="249">
        <v>0</v>
      </c>
      <c r="Q30" s="249">
        <f>ROUND(E30*P30,2)</f>
        <v>0</v>
      </c>
      <c r="R30" s="251" t="s">
        <v>125</v>
      </c>
      <c r="S30" s="251" t="s">
        <v>106</v>
      </c>
      <c r="T30" s="252" t="s">
        <v>106</v>
      </c>
      <c r="U30" s="228">
        <v>0</v>
      </c>
      <c r="V30" s="228">
        <f>ROUND(E30*U30,2)</f>
        <v>0</v>
      </c>
      <c r="W30" s="228"/>
      <c r="X30" s="228" t="s">
        <v>126</v>
      </c>
      <c r="Y30" s="228" t="s">
        <v>109</v>
      </c>
      <c r="Z30" s="217"/>
      <c r="AA30" s="217"/>
      <c r="AB30" s="217"/>
      <c r="AC30" s="217"/>
      <c r="AD30" s="217"/>
      <c r="AE30" s="217"/>
      <c r="AF30" s="217"/>
      <c r="AG30" s="217" t="s">
        <v>127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ht="33.75" outlineLevel="1" x14ac:dyDescent="0.2">
      <c r="A31" s="246">
        <v>15</v>
      </c>
      <c r="B31" s="247" t="s">
        <v>154</v>
      </c>
      <c r="C31" s="259" t="s">
        <v>155</v>
      </c>
      <c r="D31" s="248" t="s">
        <v>117</v>
      </c>
      <c r="E31" s="249">
        <v>2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49">
        <v>9.1499999999999998E-2</v>
      </c>
      <c r="O31" s="249">
        <f>ROUND(E31*N31,2)</f>
        <v>0.18</v>
      </c>
      <c r="P31" s="249">
        <v>0</v>
      </c>
      <c r="Q31" s="249">
        <f>ROUND(E31*P31,2)</f>
        <v>0</v>
      </c>
      <c r="R31" s="251" t="s">
        <v>125</v>
      </c>
      <c r="S31" s="251" t="s">
        <v>106</v>
      </c>
      <c r="T31" s="252" t="s">
        <v>106</v>
      </c>
      <c r="U31" s="228">
        <v>0</v>
      </c>
      <c r="V31" s="228">
        <f>ROUND(E31*U31,2)</f>
        <v>0</v>
      </c>
      <c r="W31" s="228"/>
      <c r="X31" s="228" t="s">
        <v>126</v>
      </c>
      <c r="Y31" s="228" t="s">
        <v>109</v>
      </c>
      <c r="Z31" s="217"/>
      <c r="AA31" s="217"/>
      <c r="AB31" s="217"/>
      <c r="AC31" s="217"/>
      <c r="AD31" s="217"/>
      <c r="AE31" s="217"/>
      <c r="AF31" s="217"/>
      <c r="AG31" s="217" t="s">
        <v>127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ht="33.75" outlineLevel="1" x14ac:dyDescent="0.2">
      <c r="A32" s="238">
        <v>16</v>
      </c>
      <c r="B32" s="239" t="s">
        <v>156</v>
      </c>
      <c r="C32" s="257" t="s">
        <v>157</v>
      </c>
      <c r="D32" s="240" t="s">
        <v>117</v>
      </c>
      <c r="E32" s="241">
        <v>4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4.4000000000000002E-4</v>
      </c>
      <c r="O32" s="241">
        <f>ROUND(E32*N32,2)</f>
        <v>0</v>
      </c>
      <c r="P32" s="241">
        <v>0</v>
      </c>
      <c r="Q32" s="241">
        <f>ROUND(E32*P32,2)</f>
        <v>0</v>
      </c>
      <c r="R32" s="243" t="s">
        <v>125</v>
      </c>
      <c r="S32" s="243" t="s">
        <v>106</v>
      </c>
      <c r="T32" s="244" t="s">
        <v>106</v>
      </c>
      <c r="U32" s="228">
        <v>0</v>
      </c>
      <c r="V32" s="228">
        <f>ROUND(E32*U32,2)</f>
        <v>0</v>
      </c>
      <c r="W32" s="228"/>
      <c r="X32" s="228" t="s">
        <v>126</v>
      </c>
      <c r="Y32" s="228" t="s">
        <v>109</v>
      </c>
      <c r="Z32" s="217"/>
      <c r="AA32" s="217"/>
      <c r="AB32" s="217"/>
      <c r="AC32" s="217"/>
      <c r="AD32" s="217"/>
      <c r="AE32" s="217"/>
      <c r="AF32" s="217"/>
      <c r="AG32" s="217" t="s">
        <v>127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1" x14ac:dyDescent="0.2">
      <c r="A33" s="224">
        <v>17</v>
      </c>
      <c r="B33" s="225" t="s">
        <v>158</v>
      </c>
      <c r="C33" s="260" t="s">
        <v>159</v>
      </c>
      <c r="D33" s="226" t="s">
        <v>0</v>
      </c>
      <c r="E33" s="253"/>
      <c r="F33" s="229"/>
      <c r="G33" s="228">
        <f>ROUND(E33*F33,2)</f>
        <v>0</v>
      </c>
      <c r="H33" s="229"/>
      <c r="I33" s="228">
        <f>ROUND(E33*H33,2)</f>
        <v>0</v>
      </c>
      <c r="J33" s="229"/>
      <c r="K33" s="228">
        <f>ROUND(E33*J33,2)</f>
        <v>0</v>
      </c>
      <c r="L33" s="228">
        <v>21</v>
      </c>
      <c r="M33" s="228">
        <f>G33*(1+L33/100)</f>
        <v>0</v>
      </c>
      <c r="N33" s="227">
        <v>0</v>
      </c>
      <c r="O33" s="227">
        <f>ROUND(E33*N33,2)</f>
        <v>0</v>
      </c>
      <c r="P33" s="227">
        <v>0</v>
      </c>
      <c r="Q33" s="227">
        <f>ROUND(E33*P33,2)</f>
        <v>0</v>
      </c>
      <c r="R33" s="228" t="s">
        <v>105</v>
      </c>
      <c r="S33" s="228" t="s">
        <v>106</v>
      </c>
      <c r="T33" s="228" t="s">
        <v>107</v>
      </c>
      <c r="U33" s="228">
        <v>0</v>
      </c>
      <c r="V33" s="228">
        <f>ROUND(E33*U33,2)</f>
        <v>0</v>
      </c>
      <c r="W33" s="228"/>
      <c r="X33" s="228" t="s">
        <v>130</v>
      </c>
      <c r="Y33" s="228" t="s">
        <v>109</v>
      </c>
      <c r="Z33" s="217"/>
      <c r="AA33" s="217"/>
      <c r="AB33" s="217"/>
      <c r="AC33" s="217"/>
      <c r="AD33" s="217"/>
      <c r="AE33" s="217"/>
      <c r="AF33" s="217"/>
      <c r="AG33" s="217" t="s">
        <v>131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x14ac:dyDescent="0.2">
      <c r="A34" s="231" t="s">
        <v>100</v>
      </c>
      <c r="B34" s="232" t="s">
        <v>69</v>
      </c>
      <c r="C34" s="256" t="s">
        <v>70</v>
      </c>
      <c r="D34" s="233"/>
      <c r="E34" s="234"/>
      <c r="F34" s="235"/>
      <c r="G34" s="235">
        <f>SUMIF(AG35:AG36,"&lt;&gt;NOR",G35:G36)</f>
        <v>0</v>
      </c>
      <c r="H34" s="235"/>
      <c r="I34" s="235">
        <f>SUM(I35:I36)</f>
        <v>0</v>
      </c>
      <c r="J34" s="235"/>
      <c r="K34" s="235">
        <f>SUM(K35:K36)</f>
        <v>0</v>
      </c>
      <c r="L34" s="235"/>
      <c r="M34" s="235">
        <f>SUM(M35:M36)</f>
        <v>0</v>
      </c>
      <c r="N34" s="234"/>
      <c r="O34" s="234">
        <f>SUM(O35:O36)</f>
        <v>0.01</v>
      </c>
      <c r="P34" s="234"/>
      <c r="Q34" s="234">
        <f>SUM(Q35:Q36)</f>
        <v>0</v>
      </c>
      <c r="R34" s="235"/>
      <c r="S34" s="235"/>
      <c r="T34" s="236"/>
      <c r="U34" s="230"/>
      <c r="V34" s="230">
        <f>SUM(V35:V36)</f>
        <v>15.08</v>
      </c>
      <c r="W34" s="230"/>
      <c r="X34" s="230"/>
      <c r="Y34" s="230"/>
      <c r="AG34" t="s">
        <v>101</v>
      </c>
    </row>
    <row r="35" spans="1:60" ht="22.5" outlineLevel="1" x14ac:dyDescent="0.2">
      <c r="A35" s="238">
        <v>18</v>
      </c>
      <c r="B35" s="239" t="s">
        <v>160</v>
      </c>
      <c r="C35" s="257" t="s">
        <v>161</v>
      </c>
      <c r="D35" s="240" t="s">
        <v>104</v>
      </c>
      <c r="E35" s="241">
        <v>167.5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6.9999999999999994E-5</v>
      </c>
      <c r="O35" s="241">
        <f>ROUND(E35*N35,2)</f>
        <v>0.01</v>
      </c>
      <c r="P35" s="241">
        <v>0</v>
      </c>
      <c r="Q35" s="241">
        <f>ROUND(E35*P35,2)</f>
        <v>0</v>
      </c>
      <c r="R35" s="243" t="s">
        <v>162</v>
      </c>
      <c r="S35" s="243" t="s">
        <v>106</v>
      </c>
      <c r="T35" s="244" t="s">
        <v>107</v>
      </c>
      <c r="U35" s="228">
        <v>0.09</v>
      </c>
      <c r="V35" s="228">
        <f>ROUND(E35*U35,2)</f>
        <v>15.08</v>
      </c>
      <c r="W35" s="228"/>
      <c r="X35" s="228" t="s">
        <v>108</v>
      </c>
      <c r="Y35" s="228" t="s">
        <v>109</v>
      </c>
      <c r="Z35" s="217"/>
      <c r="AA35" s="217"/>
      <c r="AB35" s="217"/>
      <c r="AC35" s="217"/>
      <c r="AD35" s="217"/>
      <c r="AE35" s="217"/>
      <c r="AF35" s="217"/>
      <c r="AG35" s="217" t="s">
        <v>110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2" x14ac:dyDescent="0.2">
      <c r="A36" s="224"/>
      <c r="B36" s="225"/>
      <c r="C36" s="262" t="s">
        <v>163</v>
      </c>
      <c r="D36" s="255"/>
      <c r="E36" s="255"/>
      <c r="F36" s="255"/>
      <c r="G36" s="255"/>
      <c r="H36" s="228"/>
      <c r="I36" s="228"/>
      <c r="J36" s="228"/>
      <c r="K36" s="228"/>
      <c r="L36" s="228"/>
      <c r="M36" s="228"/>
      <c r="N36" s="227"/>
      <c r="O36" s="227"/>
      <c r="P36" s="227"/>
      <c r="Q36" s="227"/>
      <c r="R36" s="228"/>
      <c r="S36" s="228"/>
      <c r="T36" s="228"/>
      <c r="U36" s="228"/>
      <c r="V36" s="228"/>
      <c r="W36" s="228"/>
      <c r="X36" s="228"/>
      <c r="Y36" s="228"/>
      <c r="Z36" s="217"/>
      <c r="AA36" s="217"/>
      <c r="AB36" s="217"/>
      <c r="AC36" s="217"/>
      <c r="AD36" s="217"/>
      <c r="AE36" s="217"/>
      <c r="AF36" s="217"/>
      <c r="AG36" s="217" t="s">
        <v>164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x14ac:dyDescent="0.2">
      <c r="A37" s="231" t="s">
        <v>100</v>
      </c>
      <c r="B37" s="232" t="s">
        <v>71</v>
      </c>
      <c r="C37" s="256" t="s">
        <v>27</v>
      </c>
      <c r="D37" s="233"/>
      <c r="E37" s="234"/>
      <c r="F37" s="235"/>
      <c r="G37" s="235">
        <f>SUMIF(AG38:AG41,"&lt;&gt;NOR",G38:G41)</f>
        <v>0</v>
      </c>
      <c r="H37" s="235"/>
      <c r="I37" s="235">
        <f>SUM(I38:I41)</f>
        <v>0</v>
      </c>
      <c r="J37" s="235"/>
      <c r="K37" s="235">
        <f>SUM(K38:K41)</f>
        <v>0</v>
      </c>
      <c r="L37" s="235"/>
      <c r="M37" s="235">
        <f>SUM(M38:M41)</f>
        <v>0</v>
      </c>
      <c r="N37" s="234"/>
      <c r="O37" s="234">
        <f>SUM(O38:O41)</f>
        <v>0</v>
      </c>
      <c r="P37" s="234"/>
      <c r="Q37" s="234">
        <f>SUM(Q38:Q41)</f>
        <v>0</v>
      </c>
      <c r="R37" s="235"/>
      <c r="S37" s="235"/>
      <c r="T37" s="236"/>
      <c r="U37" s="230"/>
      <c r="V37" s="230">
        <f>SUM(V38:V41)</f>
        <v>6</v>
      </c>
      <c r="W37" s="230"/>
      <c r="X37" s="230"/>
      <c r="Y37" s="230"/>
      <c r="AG37" t="s">
        <v>101</v>
      </c>
    </row>
    <row r="38" spans="1:60" outlineLevel="1" x14ac:dyDescent="0.2">
      <c r="A38" s="246">
        <v>19</v>
      </c>
      <c r="B38" s="247" t="s">
        <v>165</v>
      </c>
      <c r="C38" s="259" t="s">
        <v>166</v>
      </c>
      <c r="D38" s="248" t="s">
        <v>167</v>
      </c>
      <c r="E38" s="249">
        <v>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49">
        <v>0</v>
      </c>
      <c r="O38" s="249">
        <f>ROUND(E38*N38,2)</f>
        <v>0</v>
      </c>
      <c r="P38" s="249">
        <v>0</v>
      </c>
      <c r="Q38" s="249">
        <f>ROUND(E38*P38,2)</f>
        <v>0</v>
      </c>
      <c r="R38" s="251" t="s">
        <v>168</v>
      </c>
      <c r="S38" s="251" t="s">
        <v>106</v>
      </c>
      <c r="T38" s="252" t="s">
        <v>107</v>
      </c>
      <c r="U38" s="228">
        <v>1</v>
      </c>
      <c r="V38" s="228">
        <f>ROUND(E38*U38,2)</f>
        <v>2</v>
      </c>
      <c r="W38" s="228"/>
      <c r="X38" s="228" t="s">
        <v>169</v>
      </c>
      <c r="Y38" s="228" t="s">
        <v>109</v>
      </c>
      <c r="Z38" s="217"/>
      <c r="AA38" s="217"/>
      <c r="AB38" s="217"/>
      <c r="AC38" s="217"/>
      <c r="AD38" s="217"/>
      <c r="AE38" s="217"/>
      <c r="AF38" s="217"/>
      <c r="AG38" s="217" t="s">
        <v>170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">
      <c r="A39" s="246">
        <v>20</v>
      </c>
      <c r="B39" s="247" t="s">
        <v>171</v>
      </c>
      <c r="C39" s="259" t="s">
        <v>172</v>
      </c>
      <c r="D39" s="248" t="s">
        <v>167</v>
      </c>
      <c r="E39" s="249">
        <v>2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49">
        <v>0</v>
      </c>
      <c r="O39" s="249">
        <f>ROUND(E39*N39,2)</f>
        <v>0</v>
      </c>
      <c r="P39" s="249">
        <v>0</v>
      </c>
      <c r="Q39" s="249">
        <f>ROUND(E39*P39,2)</f>
        <v>0</v>
      </c>
      <c r="R39" s="251" t="s">
        <v>168</v>
      </c>
      <c r="S39" s="251" t="s">
        <v>106</v>
      </c>
      <c r="T39" s="252" t="s">
        <v>107</v>
      </c>
      <c r="U39" s="228">
        <v>1</v>
      </c>
      <c r="V39" s="228">
        <f>ROUND(E39*U39,2)</f>
        <v>2</v>
      </c>
      <c r="W39" s="228"/>
      <c r="X39" s="228" t="s">
        <v>169</v>
      </c>
      <c r="Y39" s="228" t="s">
        <v>109</v>
      </c>
      <c r="Z39" s="217"/>
      <c r="AA39" s="217"/>
      <c r="AB39" s="217"/>
      <c r="AC39" s="217"/>
      <c r="AD39" s="217"/>
      <c r="AE39" s="217"/>
      <c r="AF39" s="217"/>
      <c r="AG39" s="217" t="s">
        <v>170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46">
        <v>21</v>
      </c>
      <c r="B40" s="247" t="s">
        <v>173</v>
      </c>
      <c r="C40" s="259" t="s">
        <v>174</v>
      </c>
      <c r="D40" s="248" t="s">
        <v>167</v>
      </c>
      <c r="E40" s="249">
        <v>2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49">
        <v>0</v>
      </c>
      <c r="O40" s="249">
        <f>ROUND(E40*N40,2)</f>
        <v>0</v>
      </c>
      <c r="P40" s="249">
        <v>0</v>
      </c>
      <c r="Q40" s="249">
        <f>ROUND(E40*P40,2)</f>
        <v>0</v>
      </c>
      <c r="R40" s="251" t="s">
        <v>168</v>
      </c>
      <c r="S40" s="251" t="s">
        <v>106</v>
      </c>
      <c r="T40" s="252" t="s">
        <v>107</v>
      </c>
      <c r="U40" s="228">
        <v>1</v>
      </c>
      <c r="V40" s="228">
        <f>ROUND(E40*U40,2)</f>
        <v>2</v>
      </c>
      <c r="W40" s="228"/>
      <c r="X40" s="228" t="s">
        <v>169</v>
      </c>
      <c r="Y40" s="228" t="s">
        <v>109</v>
      </c>
      <c r="Z40" s="217"/>
      <c r="AA40" s="217"/>
      <c r="AB40" s="217"/>
      <c r="AC40" s="217"/>
      <c r="AD40" s="217"/>
      <c r="AE40" s="217"/>
      <c r="AF40" s="217"/>
      <c r="AG40" s="217" t="s">
        <v>170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1" x14ac:dyDescent="0.2">
      <c r="A41" s="246">
        <v>22</v>
      </c>
      <c r="B41" s="247" t="s">
        <v>175</v>
      </c>
      <c r="C41" s="259" t="s">
        <v>176</v>
      </c>
      <c r="D41" s="248" t="s">
        <v>177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49">
        <v>0</v>
      </c>
      <c r="O41" s="249">
        <f>ROUND(E41*N41,2)</f>
        <v>0</v>
      </c>
      <c r="P41" s="249">
        <v>0</v>
      </c>
      <c r="Q41" s="249">
        <f>ROUND(E41*P41,2)</f>
        <v>0</v>
      </c>
      <c r="R41" s="251"/>
      <c r="S41" s="251" t="s">
        <v>142</v>
      </c>
      <c r="T41" s="252" t="s">
        <v>143</v>
      </c>
      <c r="U41" s="228">
        <v>0</v>
      </c>
      <c r="V41" s="228">
        <f>ROUND(E41*U41,2)</f>
        <v>0</v>
      </c>
      <c r="W41" s="228"/>
      <c r="X41" s="228" t="s">
        <v>178</v>
      </c>
      <c r="Y41" s="228" t="s">
        <v>109</v>
      </c>
      <c r="Z41" s="217"/>
      <c r="AA41" s="217"/>
      <c r="AB41" s="217"/>
      <c r="AC41" s="217"/>
      <c r="AD41" s="217"/>
      <c r="AE41" s="217"/>
      <c r="AF41" s="217"/>
      <c r="AG41" s="217" t="s">
        <v>179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x14ac:dyDescent="0.2">
      <c r="A42" s="231" t="s">
        <v>100</v>
      </c>
      <c r="B42" s="232" t="s">
        <v>72</v>
      </c>
      <c r="C42" s="256" t="s">
        <v>28</v>
      </c>
      <c r="D42" s="233"/>
      <c r="E42" s="234"/>
      <c r="F42" s="235"/>
      <c r="G42" s="235">
        <f>SUMIF(AG43:AG45,"&lt;&gt;NOR",G43:G45)</f>
        <v>0</v>
      </c>
      <c r="H42" s="235"/>
      <c r="I42" s="235">
        <f>SUM(I43:I45)</f>
        <v>0</v>
      </c>
      <c r="J42" s="235"/>
      <c r="K42" s="235">
        <f>SUM(K43:K45)</f>
        <v>0</v>
      </c>
      <c r="L42" s="235"/>
      <c r="M42" s="235">
        <f>SUM(M43:M45)</f>
        <v>0</v>
      </c>
      <c r="N42" s="234"/>
      <c r="O42" s="234">
        <f>SUM(O43:O45)</f>
        <v>0</v>
      </c>
      <c r="P42" s="234"/>
      <c r="Q42" s="234">
        <f>SUM(Q43:Q45)</f>
        <v>0</v>
      </c>
      <c r="R42" s="235"/>
      <c r="S42" s="235"/>
      <c r="T42" s="236"/>
      <c r="U42" s="230"/>
      <c r="V42" s="230">
        <f>SUM(V43:V45)</f>
        <v>0</v>
      </c>
      <c r="W42" s="230"/>
      <c r="X42" s="230"/>
      <c r="Y42" s="230"/>
      <c r="AG42" t="s">
        <v>101</v>
      </c>
    </row>
    <row r="43" spans="1:60" outlineLevel="1" x14ac:dyDescent="0.2">
      <c r="A43" s="246">
        <v>23</v>
      </c>
      <c r="B43" s="247" t="s">
        <v>180</v>
      </c>
      <c r="C43" s="259" t="s">
        <v>181</v>
      </c>
      <c r="D43" s="248" t="s">
        <v>182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49">
        <v>0</v>
      </c>
      <c r="O43" s="249">
        <f>ROUND(E43*N43,2)</f>
        <v>0</v>
      </c>
      <c r="P43" s="249">
        <v>0</v>
      </c>
      <c r="Q43" s="249">
        <f>ROUND(E43*P43,2)</f>
        <v>0</v>
      </c>
      <c r="R43" s="251"/>
      <c r="S43" s="251" t="s">
        <v>142</v>
      </c>
      <c r="T43" s="252" t="s">
        <v>143</v>
      </c>
      <c r="U43" s="228">
        <v>0</v>
      </c>
      <c r="V43" s="228">
        <f>ROUND(E43*U43,2)</f>
        <v>0</v>
      </c>
      <c r="W43" s="228"/>
      <c r="X43" s="228" t="s">
        <v>169</v>
      </c>
      <c r="Y43" s="228" t="s">
        <v>109</v>
      </c>
      <c r="Z43" s="217"/>
      <c r="AA43" s="217"/>
      <c r="AB43" s="217"/>
      <c r="AC43" s="217"/>
      <c r="AD43" s="217"/>
      <c r="AE43" s="217"/>
      <c r="AF43" s="217"/>
      <c r="AG43" s="217" t="s">
        <v>170</v>
      </c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1" x14ac:dyDescent="0.2">
      <c r="A44" s="246">
        <v>24</v>
      </c>
      <c r="B44" s="247" t="s">
        <v>180</v>
      </c>
      <c r="C44" s="259" t="s">
        <v>183</v>
      </c>
      <c r="D44" s="248" t="s">
        <v>182</v>
      </c>
      <c r="E44" s="249">
        <v>1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49">
        <v>0</v>
      </c>
      <c r="O44" s="249">
        <f>ROUND(E44*N44,2)</f>
        <v>0</v>
      </c>
      <c r="P44" s="249">
        <v>0</v>
      </c>
      <c r="Q44" s="249">
        <f>ROUND(E44*P44,2)</f>
        <v>0</v>
      </c>
      <c r="R44" s="251"/>
      <c r="S44" s="251" t="s">
        <v>142</v>
      </c>
      <c r="T44" s="252" t="s">
        <v>143</v>
      </c>
      <c r="U44" s="228">
        <v>0</v>
      </c>
      <c r="V44" s="228">
        <f>ROUND(E44*U44,2)</f>
        <v>0</v>
      </c>
      <c r="W44" s="228"/>
      <c r="X44" s="228" t="s">
        <v>184</v>
      </c>
      <c r="Y44" s="228" t="s">
        <v>109</v>
      </c>
      <c r="Z44" s="217"/>
      <c r="AA44" s="217"/>
      <c r="AB44" s="217"/>
      <c r="AC44" s="217"/>
      <c r="AD44" s="217"/>
      <c r="AE44" s="217"/>
      <c r="AF44" s="217"/>
      <c r="AG44" s="217" t="s">
        <v>185</v>
      </c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outlineLevel="1" x14ac:dyDescent="0.2">
      <c r="A45" s="238">
        <v>25</v>
      </c>
      <c r="B45" s="239" t="s">
        <v>180</v>
      </c>
      <c r="C45" s="257" t="s">
        <v>186</v>
      </c>
      <c r="D45" s="240" t="s">
        <v>187</v>
      </c>
      <c r="E45" s="241">
        <v>1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142</v>
      </c>
      <c r="T45" s="244" t="s">
        <v>143</v>
      </c>
      <c r="U45" s="228">
        <v>0</v>
      </c>
      <c r="V45" s="228">
        <f>ROUND(E45*U45,2)</f>
        <v>0</v>
      </c>
      <c r="W45" s="228"/>
      <c r="X45" s="228" t="s">
        <v>184</v>
      </c>
      <c r="Y45" s="228" t="s">
        <v>109</v>
      </c>
      <c r="Z45" s="217"/>
      <c r="AA45" s="217"/>
      <c r="AB45" s="217"/>
      <c r="AC45" s="217"/>
      <c r="AD45" s="217"/>
      <c r="AE45" s="217"/>
      <c r="AF45" s="217"/>
      <c r="AG45" s="217" t="s">
        <v>185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x14ac:dyDescent="0.2">
      <c r="A46" s="3"/>
      <c r="B46" s="4"/>
      <c r="C46" s="26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15</v>
      </c>
      <c r="AF46">
        <v>21</v>
      </c>
      <c r="AG46" t="s">
        <v>86</v>
      </c>
    </row>
    <row r="47" spans="1:60" x14ac:dyDescent="0.2">
      <c r="A47" s="220"/>
      <c r="B47" s="221" t="s">
        <v>29</v>
      </c>
      <c r="C47" s="264"/>
      <c r="D47" s="222"/>
      <c r="E47" s="223"/>
      <c r="F47" s="223"/>
      <c r="G47" s="237">
        <f>G8+G17+G28+G34+G37+G42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188</v>
      </c>
    </row>
    <row r="48" spans="1:60" x14ac:dyDescent="0.2">
      <c r="C48" s="265"/>
      <c r="D48" s="10"/>
      <c r="AG48" t="s">
        <v>189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wZBZAChT0uVCo94tgIA2xwHNHA3qgkM7v44Te2c3IkDm4S3qO1WTJ5es9zD953WiD7KSGYyTXgem9/VsGGK2Q==" saltValue="2vfJJR3DmFw8harfJbqeYg==" spinCount="100000" sheet="1" formatRows="0"/>
  <mergeCells count="11">
    <mergeCell ref="C21:G21"/>
    <mergeCell ref="C23:G23"/>
    <mergeCell ref="C24:G24"/>
    <mergeCell ref="C26:G26"/>
    <mergeCell ref="C36:G3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230922 230922_01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'230922 230922_01 Pol'!Názvy_tisku</vt:lpstr>
      <vt:lpstr>oadresa</vt:lpstr>
      <vt:lpstr>Stavba!Objednatel</vt:lpstr>
      <vt:lpstr>Stavba!Objekt</vt:lpstr>
      <vt:lpstr>'230922 230922_01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Veličková</dc:creator>
  <cp:lastModifiedBy>Kateřina Veličková</cp:lastModifiedBy>
  <cp:lastPrinted>2019-03-19T12:27:02Z</cp:lastPrinted>
  <dcterms:created xsi:type="dcterms:W3CDTF">2009-04-08T07:15:50Z</dcterms:created>
  <dcterms:modified xsi:type="dcterms:W3CDTF">2023-09-22T07:30:50Z</dcterms:modified>
</cp:coreProperties>
</file>